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xl/drawings/drawing1.xml" ContentType="application/vnd.openxmlformats-officedocument.drawing+xml"/>
  <Override PartName="/xl/tables/table3.xml" ContentType="application/vnd.openxmlformats-officedocument.spreadsheetml.table+xml"/>
  <Override PartName="/xl/queryTables/queryTable3.xml" ContentType="application/vnd.openxmlformats-officedocument.spreadsheetml.queryTable+xml"/>
  <Override PartName="/xl/tables/table4.xml" ContentType="application/vnd.openxmlformats-officedocument.spreadsheetml.table+xml"/>
  <Override PartName="/xl/queryTables/queryTable4.xml" ContentType="application/vnd.openxmlformats-officedocument.spreadsheetml.queryTable+xml"/>
  <Override PartName="/xl/drawings/drawing2.xml" ContentType="application/vnd.openxmlformats-officedocument.drawing+xml"/>
  <Override PartName="/xl/tables/table5.xml" ContentType="application/vnd.openxmlformats-officedocument.spreadsheetml.table+xml"/>
  <Override PartName="/xl/queryTables/queryTable5.xml" ContentType="application/vnd.openxmlformats-officedocument.spreadsheetml.queryTable+xml"/>
  <Override PartName="/xl/tables/table6.xml" ContentType="application/vnd.openxmlformats-officedocument.spreadsheetml.table+xml"/>
  <Override PartName="/xl/queryTables/queryTable6.xml" ContentType="application/vnd.openxmlformats-officedocument.spreadsheetml.queryTable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Virongy-EVM\Desktop\Metadichol Service\"/>
    </mc:Choice>
  </mc:AlternateContent>
  <xr:revisionPtr revIDLastSave="0" documentId="13_ncr:1_{E5970C37-C2F8-46A5-AA91-8C8BD34EE623}" xr6:coauthVersionLast="47" xr6:coauthVersionMax="47" xr10:uidLastSave="{00000000-0000-0000-0000-000000000000}"/>
  <bookViews>
    <workbookView xWindow="28680" yWindow="-120" windowWidth="29040" windowHeight="15720" firstSheet="3" activeTab="9" xr2:uid="{49847EE6-B717-4015-AEF9-30502B63BD3D}"/>
  </bookViews>
  <sheets>
    <sheet name="RabV Data Table" sheetId="2" r:id="rId1"/>
    <sheet name="Nonlin fit of RabV" sheetId="7" r:id="rId2"/>
    <sheet name="RabV Curve" sheetId="8" r:id="rId3"/>
    <sheet name="LasV Data Table" sheetId="3" r:id="rId4"/>
    <sheet name="Nonlin fit of LasV" sheetId="5" r:id="rId5"/>
    <sheet name="LasV Curve" sheetId="9" r:id="rId6"/>
    <sheet name="NiV Data Table" sheetId="4" r:id="rId7"/>
    <sheet name="Nonlin fit of NiV" sheetId="6" r:id="rId8"/>
    <sheet name="NiV Curve" sheetId="1" r:id="rId9"/>
    <sheet name="Percent Infection Calculations" sheetId="10" r:id="rId10"/>
  </sheets>
  <definedNames>
    <definedName name="ExternalData_1" localSheetId="3" hidden="1">'LasV Data Table'!$B$1:$C$10</definedName>
    <definedName name="ExternalData_1" localSheetId="6" hidden="1">'NiV Data Table'!$B$1:$C$10</definedName>
    <definedName name="ExternalData_1" localSheetId="4" hidden="1">'Nonlin fit of LasV'!$A$1:$B$28</definedName>
    <definedName name="ExternalData_1" localSheetId="0" hidden="1">'RabV Data Table'!$B$1:$C$10</definedName>
    <definedName name="ExternalData_2" localSheetId="7" hidden="1">'Nonlin fit of NiV'!$A$1:$B$28</definedName>
    <definedName name="ExternalData_2" localSheetId="1" hidden="1">'Nonlin fit of RabV'!$A$1:$B$28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1" i="10" l="1"/>
  <c r="D41" i="10"/>
  <c r="D28" i="10"/>
  <c r="D38" i="10" s="1"/>
  <c r="D29" i="10"/>
  <c r="D39" i="10" s="1"/>
  <c r="D30" i="10"/>
  <c r="D40" i="10" s="1"/>
  <c r="D31" i="10"/>
  <c r="D32" i="10"/>
  <c r="D42" i="10" s="1"/>
  <c r="D33" i="10"/>
  <c r="D43" i="10" s="1"/>
  <c r="D34" i="10"/>
  <c r="D44" i="10" s="1"/>
  <c r="D27" i="10"/>
  <c r="D37" i="10" s="1"/>
  <c r="C28" i="10"/>
  <c r="C38" i="10" s="1"/>
  <c r="C29" i="10"/>
  <c r="C39" i="10" s="1"/>
  <c r="C30" i="10"/>
  <c r="C40" i="10" s="1"/>
  <c r="C31" i="10"/>
  <c r="C32" i="10"/>
  <c r="C42" i="10" s="1"/>
  <c r="C33" i="10"/>
  <c r="C43" i="10" s="1"/>
  <c r="C34" i="10"/>
  <c r="C44" i="10" s="1"/>
  <c r="C27" i="10"/>
  <c r="C37" i="10" s="1"/>
  <c r="B38" i="10"/>
  <c r="B39" i="10"/>
  <c r="B34" i="10"/>
  <c r="B44" i="10" s="1"/>
  <c r="B33" i="10"/>
  <c r="B43" i="10" s="1"/>
  <c r="B32" i="10"/>
  <c r="B42" i="10" s="1"/>
  <c r="B31" i="10"/>
  <c r="B41" i="10" s="1"/>
  <c r="B30" i="10"/>
  <c r="B40" i="10" s="1"/>
  <c r="B29" i="10"/>
  <c r="B28" i="10"/>
  <c r="B27" i="10"/>
  <c r="B37" i="10" s="1"/>
  <c r="B24" i="10"/>
  <c r="B23" i="10"/>
  <c r="B22" i="10"/>
  <c r="B21" i="10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C03D237A-AE50-4833-A424-F45E6E0A13B7}" keepAlive="1" name="Query - LasV" description="Connection to the 'LasV' query in the workbook." type="5" refreshedVersion="8" background="1" saveData="1">
    <dbPr connection="Provider=Microsoft.Mashup.OleDb.1;Data Source=$Workbook$;Location=LasV;Extended Properties=&quot;&quot;" command="SELECT * FROM [LasV]"/>
  </connection>
  <connection id="2" xr16:uid="{6152D491-236A-46AE-85A8-1C5D355E7342}" keepAlive="1" name="Query - NiV" description="Connection to the 'NiV' query in the workbook." type="5" refreshedVersion="8" background="1" saveData="1">
    <dbPr connection="Provider=Microsoft.Mashup.OleDb.1;Data Source=$Workbook$;Location=NiV;Extended Properties=&quot;&quot;" command="SELECT * FROM [NiV]"/>
  </connection>
  <connection id="3" xr16:uid="{34EA23C7-BABA-49F6-B17E-989C236F9800}" keepAlive="1" name="Query - Nonlin fit of LasV" description="Connection to the 'Nonlin fit of LasV' query in the workbook." type="5" refreshedVersion="8" background="1" saveData="1">
    <dbPr connection="Provider=Microsoft.Mashup.OleDb.1;Data Source=$Workbook$;Location=&quot;Nonlin fit of LasV&quot;;Extended Properties=&quot;&quot;" command="SELECT * FROM [Nonlin fit of LasV]"/>
  </connection>
  <connection id="4" xr16:uid="{17A1816E-F5D9-4836-9A7E-C05F0D78C182}" keepAlive="1" name="Query - Nonlin fit of NiV" description="Connection to the 'Nonlin fit of NiV' query in the workbook." type="5" refreshedVersion="8" background="1" saveData="1">
    <dbPr connection="Provider=Microsoft.Mashup.OleDb.1;Data Source=$Workbook$;Location=&quot;Nonlin fit of NiV&quot;;Extended Properties=&quot;&quot;" command="SELECT * FROM [Nonlin fit of NiV]"/>
  </connection>
  <connection id="5" xr16:uid="{4BF0398E-6F56-4B5B-A6D7-A338EE4DAEEE}" keepAlive="1" name="Query - Nonlin fit of RabV" description="Connection to the 'Nonlin fit of RabV' query in the workbook." type="5" refreshedVersion="8" background="1" saveData="1">
    <dbPr connection="Provider=Microsoft.Mashup.OleDb.1;Data Source=$Workbook$;Location=&quot;Nonlin fit of RabV&quot;;Extended Properties=&quot;&quot;" command="SELECT * FROM [Nonlin fit of RabV]"/>
  </connection>
  <connection id="6" xr16:uid="{3197F823-8699-4CA0-AD09-25568BF17A5F}" keepAlive="1" name="Query - RabV" description="Connection to the 'RabV' query in the workbook." type="5" refreshedVersion="8" background="1" saveData="1">
    <dbPr connection="Provider=Microsoft.Mashup.OleDb.1;Data Source=$Workbook$;Location=RabV;Extended Properties=&quot;&quot;" command="SELECT * FROM [RabV]"/>
  </connection>
</connections>
</file>

<file path=xl/sharedStrings.xml><?xml version="1.0" encoding="utf-8"?>
<sst xmlns="http://schemas.openxmlformats.org/spreadsheetml/2006/main" count="203" uniqueCount="84">
  <si>
    <t>RabV Percent Infection</t>
  </si>
  <si>
    <t/>
  </si>
  <si>
    <t>[Metadichol Concentration]  ng/mL (Log10 Transformed)</t>
  </si>
  <si>
    <t>LasV Percent Infection</t>
  </si>
  <si>
    <t>NiV Percent Infection</t>
  </si>
  <si>
    <t>Column1</t>
  </si>
  <si>
    <t>Column2</t>
  </si>
  <si>
    <t>Absolute IC50</t>
  </si>
  <si>
    <t>Best-fit values</t>
  </si>
  <si>
    <t xml:space="preserve">     Top</t>
  </si>
  <si>
    <t>= 100.0</t>
  </si>
  <si>
    <t xml:space="preserve">     Baseline</t>
  </si>
  <si>
    <t>Unstable</t>
  </si>
  <si>
    <t xml:space="preserve">     Bottom</t>
  </si>
  <si>
    <t>-2.081</t>
  </si>
  <si>
    <t xml:space="preserve">     LogAbsoluteIC50</t>
  </si>
  <si>
    <t>2.920</t>
  </si>
  <si>
    <t xml:space="preserve">     HillSlope</t>
  </si>
  <si>
    <t>-1.123</t>
  </si>
  <si>
    <t xml:space="preserve">     AbsoluteIC50</t>
  </si>
  <si>
    <t>95% CI (profile likelihood)</t>
  </si>
  <si>
    <t>(Very wide)</t>
  </si>
  <si>
    <t>-7.699 to 2.484</t>
  </si>
  <si>
    <t>???</t>
  </si>
  <si>
    <t>-1.500 to -0.8126</t>
  </si>
  <si>
    <t>Goodness of Fit</t>
  </si>
  <si>
    <t xml:space="preserve">     Degrees of Freedom</t>
  </si>
  <si>
    <t>5</t>
  </si>
  <si>
    <t xml:space="preserve">     R squared</t>
  </si>
  <si>
    <t>0.9954</t>
  </si>
  <si>
    <t xml:space="preserve">     Sum of Squares</t>
  </si>
  <si>
    <t>42.34</t>
  </si>
  <si>
    <t xml:space="preserve">     Sy.x</t>
  </si>
  <si>
    <t>2.910</t>
  </si>
  <si>
    <t>Constraints</t>
  </si>
  <si>
    <t>Top = 100</t>
  </si>
  <si>
    <t>Baseline &gt; 0</t>
  </si>
  <si>
    <t>Number of points</t>
  </si>
  <si>
    <t xml:space="preserve">     # of X values</t>
  </si>
  <si>
    <t>27</t>
  </si>
  <si>
    <t xml:space="preserve">     # Y values analyzed</t>
  </si>
  <si>
    <t>9</t>
  </si>
  <si>
    <t>0.3874</t>
  </si>
  <si>
    <t>3.390</t>
  </si>
  <si>
    <t>-1.622</t>
  </si>
  <si>
    <t>-4.150 to 4.563</t>
  </si>
  <si>
    <t>-1.995 to ???</t>
  </si>
  <si>
    <t>0.9969</t>
  </si>
  <si>
    <t>38.16</t>
  </si>
  <si>
    <t>2.763</t>
  </si>
  <si>
    <t>11.80</t>
  </si>
  <si>
    <t>3.419</t>
  </si>
  <si>
    <t>-1.277</t>
  </si>
  <si>
    <t>-25.23 to ???</t>
  </si>
  <si>
    <t>-3.108 to -0.5370</t>
  </si>
  <si>
    <t>0.9673</t>
  </si>
  <si>
    <t>307.4</t>
  </si>
  <si>
    <t>7.841</t>
  </si>
  <si>
    <t xml:space="preserve"> X is log(concentration ng/mL)</t>
  </si>
  <si>
    <t>2455 ng/mL</t>
  </si>
  <si>
    <t>831.7 ng/mL</t>
  </si>
  <si>
    <t>2621 ng/mL</t>
  </si>
  <si>
    <t>RabV Average Percent Infection</t>
  </si>
  <si>
    <t>LasV Average Percent Infection</t>
  </si>
  <si>
    <t>NiV Average Percent Infection</t>
  </si>
  <si>
    <t>Assay Concentration ng/mL (Not Transformed)</t>
  </si>
  <si>
    <t>Metadichol Assay Concentration (ng/mL)</t>
  </si>
  <si>
    <t>Cells Only (Background)</t>
  </si>
  <si>
    <t>LasV Infection Control (No Metadichol)</t>
  </si>
  <si>
    <t>NiV Infection Control (No Metadichol)</t>
  </si>
  <si>
    <t>RabV Infection Control (No Metadichol)</t>
  </si>
  <si>
    <t>Cells Only (Background) Average</t>
  </si>
  <si>
    <t>LasV Infection Control Average</t>
  </si>
  <si>
    <t>NiV Infection Control Average</t>
  </si>
  <si>
    <t>RabV Infection Control Average</t>
  </si>
  <si>
    <t>LasV Average Minus Background</t>
  </si>
  <si>
    <t>NiV Average Minus Background</t>
  </si>
  <si>
    <t>RabV Average Minus Background</t>
  </si>
  <si>
    <t>LasV Percent Infection (Average/Infection Control *100</t>
  </si>
  <si>
    <t>NiV Percent Infection (Average/Infection Control *100</t>
  </si>
  <si>
    <t>RabV Percent Infection (Average/Infection Control *100</t>
  </si>
  <si>
    <t>LasV (RLUs)</t>
  </si>
  <si>
    <t>NiV (RLUs)</t>
  </si>
  <si>
    <t>RabV (RLUs)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</si>
</sst>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NumberFormat="1"/>
    <xf numFmtId="0" fontId="1" fillId="0" borderId="1" xfId="0" applyFont="1" applyBorder="1"/>
    <xf numFmtId="0" fontId="0" fillId="0" borderId="1" xfId="0" applyBorder="1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0" borderId="4" xfId="0" applyBorder="1"/>
    <xf numFmtId="0" fontId="1" fillId="0" borderId="5" xfId="0" applyFont="1" applyBorder="1"/>
    <xf numFmtId="0" fontId="1" fillId="0" borderId="7" xfId="0" applyFont="1" applyBorder="1"/>
    <xf numFmtId="0" fontId="0" fillId="0" borderId="9" xfId="0" applyBorder="1"/>
    <xf numFmtId="0" fontId="0" fillId="0" borderId="8" xfId="0" applyBorder="1"/>
  </cellXfs>
  <cellStyles count="1">
    <cellStyle name="Normal" xfId="0" builtinId="0"/>
  </cellStyles>
  <dxfs count="6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onnections" Target="connection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209550</xdr:colOff>
      <xdr:row>21</xdr:row>
      <xdr:rowOff>123007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60CAC5D-7FFA-F480-9FC2-9DC67E9412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086350" cy="392348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304800</xdr:colOff>
      <xdr:row>24</xdr:row>
      <xdr:rowOff>151033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E723BFE-2CFB-50A1-C9D9-F2C740F218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791200" cy="449443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466724</xdr:colOff>
      <xdr:row>27</xdr:row>
      <xdr:rowOff>169499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C5F2E0C-9C7F-4EF0-266D-72430AACB2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562724" cy="5055824"/>
        </a:xfrm>
        <a:prstGeom prst="rect">
          <a:avLst/>
        </a:prstGeom>
      </xdr:spPr>
    </xdr:pic>
    <xdr:clientData/>
  </xdr:twoCellAnchor>
</xdr:wsDr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6" xr16:uid="{EB61FBE4-F268-45A2-8A86-A22976E9879A}" autoFormatId="16" applyNumberFormats="0" applyBorderFormats="0" applyFontFormats="0" applyPatternFormats="0" applyAlignmentFormats="0" applyWidthHeightFormats="0">
  <queryTableRefresh nextId="6">
    <queryTableFields count="2">
      <queryTableField id="1" name="[Metadichol]" tableColumnId="1"/>
      <queryTableField id="2" name=" ng/mL" tableColumnId="2"/>
    </queryTableFields>
    <queryTableDeletedFields count="3">
      <deletedField name="RabV Percent Infection"/>
      <deletedField name="RabV Percent Infection_1"/>
      <deletedField name="RabV Percent Infection_2"/>
    </queryTableDeleted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" connectionId="5" xr16:uid="{C1D3DB15-1565-4E83-8386-C330169BBD2E}" autoFormatId="16" applyNumberFormats="0" applyBorderFormats="0" applyFontFormats="0" applyPatternFormats="0" applyAlignmentFormats="0" applyWidthHeightFormats="0">
  <queryTableRefresh nextId="4">
    <queryTableFields count="2">
      <queryTableField id="1" name="Column1" tableColumnId="1"/>
      <queryTableField id="2" name="Column2" tableColumnId="2"/>
    </queryTableFields>
    <queryTableDeletedFields count="1">
      <deletedField name="Column3"/>
    </queryTableDeletedFields>
  </queryTableRefresh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2309987B-32C0-424D-9F0B-C24182BEDC05}" autoFormatId="16" applyNumberFormats="0" applyBorderFormats="0" applyFontFormats="0" applyPatternFormats="0" applyAlignmentFormats="0" applyWidthHeightFormats="0">
  <queryTableRefresh nextId="6">
    <queryTableFields count="2">
      <queryTableField id="1" name="[Metadichol]" tableColumnId="1"/>
      <queryTableField id="2" name=" ng/mL" tableColumnId="2"/>
    </queryTableFields>
    <queryTableDeletedFields count="3">
      <deletedField name="LasV Percent Infection"/>
      <deletedField name="LasV Percent Infection_1"/>
      <deletedField name="LasV Percent Infection_2"/>
    </queryTableDeletedFields>
  </queryTableRefresh>
</queryTable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" xr16:uid="{B9BA91F2-3CDE-4553-823B-C410B6840E0E}" autoFormatId="16" applyNumberFormats="0" applyBorderFormats="0" applyFontFormats="0" applyPatternFormats="0" applyAlignmentFormats="0" applyWidthHeightFormats="0">
  <queryTableRefresh nextId="4">
    <queryTableFields count="2">
      <queryTableField id="1" name="Column1" tableColumnId="1"/>
      <queryTableField id="2" name="Column2" tableColumnId="2"/>
    </queryTableFields>
    <queryTableDeletedFields count="1">
      <deletedField name="Column3"/>
    </queryTableDeletedFields>
  </queryTableRefresh>
</queryTable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" xr16:uid="{A2363336-811F-4470-B4E5-F1458932F9F8}" autoFormatId="16" applyNumberFormats="0" applyBorderFormats="0" applyFontFormats="0" applyPatternFormats="0" applyAlignmentFormats="0" applyWidthHeightFormats="0">
  <queryTableRefresh nextId="6">
    <queryTableFields count="2">
      <queryTableField id="1" name="[Metadichol]" tableColumnId="1"/>
      <queryTableField id="2" name=" ng/mL" tableColumnId="2"/>
    </queryTableFields>
    <queryTableDeletedFields count="3">
      <deletedField name="NiV Percent Infection"/>
      <deletedField name="NiV Percent Infection_1"/>
      <deletedField name="NiV Percent Infection_2"/>
    </queryTableDeletedFields>
  </queryTableRefresh>
</queryTable>
</file>

<file path=xl/queryTables/queryTable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" connectionId="4" xr16:uid="{843D77DB-2B07-43B1-933A-F0A3342157BD}" autoFormatId="16" applyNumberFormats="0" applyBorderFormats="0" applyFontFormats="0" applyPatternFormats="0" applyAlignmentFormats="0" applyWidthHeightFormats="0">
  <queryTableRefresh nextId="4">
    <queryTableFields count="2">
      <queryTableField id="1" name="Column1" tableColumnId="1"/>
      <queryTableField id="2" name="Column2" tableColumnId="2"/>
    </queryTableFields>
    <queryTableDeletedFields count="1">
      <deletedField name="Column3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_rels/table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tables/_rels/table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tables/_rels/table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6A3902B-7235-48F6-A8AA-63C01034B315}" name="RabV" displayName="RabV" ref="B1:C10" tableType="queryTable" totalsRowShown="0">
  <autoFilter ref="B1:C10" xr:uid="{A6A3902B-7235-48F6-A8AA-63C01034B315}"/>
  <tableColumns count="2">
    <tableColumn id="1" xr3:uid="{28B70255-312B-4AAF-84D6-FC5E7A1B8D63}" uniqueName="1" name="[Metadichol Concentration]  ng/mL (Log10 Transformed)" queryTableFieldId="1"/>
    <tableColumn id="2" xr3:uid="{14AC6E5A-2FED-4692-AA44-1310B62173E8}" uniqueName="2" name="RabV Average Percent Infection" queryTableFieldId="2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9E8BF319-6872-417C-9538-80F9F881EF56}" name="Nonlin_fit_of_RabV" displayName="Nonlin_fit_of_RabV" ref="A1:B28" tableType="queryTable" totalsRowShown="0">
  <autoFilter ref="A1:B28" xr:uid="{9E8BF319-6872-417C-9538-80F9F881EF56}"/>
  <tableColumns count="2">
    <tableColumn id="1" xr3:uid="{7476A605-7120-4A93-B989-2809C7EB113A}" uniqueName="1" name="Column1" queryTableFieldId="1" dataDxfId="1"/>
    <tableColumn id="2" xr3:uid="{CE0B13B1-E546-4DA9-B2EF-27702F775AE7}" uniqueName="2" name="Column2" queryTableFieldId="2" dataDxfId="0"/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420E8712-2E05-4D5D-93BE-04BADB7B9C74}" name="LasV" displayName="LasV" ref="B1:C10" tableType="queryTable" totalsRowShown="0">
  <autoFilter ref="B1:C10" xr:uid="{420E8712-2E05-4D5D-93BE-04BADB7B9C74}"/>
  <tableColumns count="2">
    <tableColumn id="1" xr3:uid="{1C2E5368-496D-42E4-8576-684F05D2D7F8}" uniqueName="1" name="[Metadichol Concentration]  ng/mL (Log10 Transformed)" queryTableFieldId="1"/>
    <tableColumn id="2" xr3:uid="{BB9844EC-009C-4209-AFBA-CF3DED74E0AF}" uniqueName="2" name="LasV Average Percent Infection" queryTableFieldId="2"/>
  </tableColumns>
  <tableStyleInfo name="TableStyleMedium7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4CFF71B-B5C5-424D-9E23-3EC3C84BE7CE}" name="Nonlin_fit_of_LasV" displayName="Nonlin_fit_of_LasV" ref="A1:B28" tableType="queryTable" totalsRowShown="0">
  <autoFilter ref="A1:B28" xr:uid="{04CFF71B-B5C5-424D-9E23-3EC3C84BE7CE}"/>
  <tableColumns count="2">
    <tableColumn id="1" xr3:uid="{C3A2B621-B96B-4BD1-8D0F-38DF77C167DB}" uniqueName="1" name="Column1" queryTableFieldId="1" dataDxfId="5"/>
    <tableColumn id="2" xr3:uid="{CA16859D-C3CD-4C6C-8FB8-CB45E9B4BEE4}" uniqueName="2" name="Column2" queryTableFieldId="2" dataDxfId="4"/>
  </tableColumns>
  <tableStyleInfo name="TableStyleMedium7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377643A1-D790-4A04-BABD-9EC2A076B9EF}" name="NiV" displayName="NiV" ref="B1:C10" tableType="queryTable" totalsRowShown="0">
  <autoFilter ref="B1:C10" xr:uid="{377643A1-D790-4A04-BABD-9EC2A076B9EF}"/>
  <tableColumns count="2">
    <tableColumn id="1" xr3:uid="{0FBE3CA9-C25E-4825-BB9D-FB067B83187D}" uniqueName="1" name="[Metadichol Concentration]  ng/mL (Log10 Transformed)" queryTableFieldId="1"/>
    <tableColumn id="2" xr3:uid="{E8C9E96F-3CB8-4365-BFA2-22C73FE4CA4C}" uniqueName="2" name="NiV Average Percent Infection" queryTableFieldId="2"/>
  </tableColumns>
  <tableStyleInfo name="TableStyleMedium7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3F55492E-4E14-402F-A222-1373C36595EE}" name="Nonlin_fit_of_NiV" displayName="Nonlin_fit_of_NiV" ref="A1:B28" tableType="queryTable" totalsRowShown="0">
  <autoFilter ref="A1:B28" xr:uid="{3F55492E-4E14-402F-A222-1373C36595EE}"/>
  <tableColumns count="2">
    <tableColumn id="1" xr3:uid="{D8376102-1F76-4FCD-A3F1-9707ABC09C1E}" uniqueName="1" name="Column1" queryTableFieldId="1" dataDxfId="3"/>
    <tableColumn id="2" xr3:uid="{A625943B-0166-4C7B-98FD-6D17C67DD452}" uniqueName="2" name="Column2" queryTableFieldId="2" dataDxfId="2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64E1AC-5340-4DD3-903E-4D3551C3961D}">
  <dimension ref="A1:C10"/>
  <sheetViews>
    <sheetView workbookViewId="0">
      <selection activeCell="C1" sqref="C1:C10"/>
    </sheetView>
  </sheetViews>
  <sheetFormatPr defaultRowHeight="14.4" x14ac:dyDescent="0.3"/>
  <cols>
    <col min="1" max="1" width="53.6640625" customWidth="1"/>
    <col min="2" max="2" width="31.44140625" customWidth="1"/>
    <col min="3" max="3" width="23.5546875" bestFit="1" customWidth="1"/>
    <col min="4" max="5" width="25.44140625" bestFit="1" customWidth="1"/>
  </cols>
  <sheetData>
    <row r="1" spans="1:3" x14ac:dyDescent="0.3">
      <c r="A1" t="s">
        <v>65</v>
      </c>
      <c r="B1" t="s">
        <v>2</v>
      </c>
      <c r="C1" t="s">
        <v>62</v>
      </c>
    </row>
    <row r="2" spans="1:3" x14ac:dyDescent="0.3">
      <c r="A2">
        <v>1</v>
      </c>
      <c r="B2">
        <v>0</v>
      </c>
      <c r="C2">
        <v>100</v>
      </c>
    </row>
    <row r="3" spans="1:3" x14ac:dyDescent="0.3">
      <c r="A3">
        <v>781.25</v>
      </c>
      <c r="B3">
        <v>2.8927900000000002</v>
      </c>
      <c r="C3">
        <v>95.697717920000002</v>
      </c>
    </row>
    <row r="4" spans="1:3" x14ac:dyDescent="0.3">
      <c r="A4">
        <v>1562.5</v>
      </c>
      <c r="B4">
        <v>3.1938200000000001</v>
      </c>
      <c r="C4">
        <v>60.980172090000003</v>
      </c>
    </row>
    <row r="5" spans="1:3" x14ac:dyDescent="0.3">
      <c r="A5">
        <v>3125</v>
      </c>
      <c r="B5">
        <v>3.49485</v>
      </c>
      <c r="C5">
        <v>44.799850360000001</v>
      </c>
    </row>
    <row r="6" spans="1:3" x14ac:dyDescent="0.3">
      <c r="A6">
        <v>6250</v>
      </c>
      <c r="B6">
        <v>3.7958799999999999</v>
      </c>
      <c r="C6">
        <v>38.159371489999998</v>
      </c>
    </row>
    <row r="7" spans="1:3" x14ac:dyDescent="0.3">
      <c r="A7">
        <v>12500</v>
      </c>
      <c r="B7">
        <v>4.0969100000000003</v>
      </c>
      <c r="C7">
        <v>24.785821169999998</v>
      </c>
    </row>
    <row r="8" spans="1:3" x14ac:dyDescent="0.3">
      <c r="A8">
        <v>25000</v>
      </c>
      <c r="B8">
        <v>4.3979400000000002</v>
      </c>
      <c r="C8">
        <v>19.079685749999999</v>
      </c>
    </row>
    <row r="9" spans="1:3" x14ac:dyDescent="0.3">
      <c r="A9">
        <v>50000</v>
      </c>
      <c r="B9">
        <v>4.6989700000000001</v>
      </c>
      <c r="C9">
        <v>13.842124950000001</v>
      </c>
    </row>
    <row r="10" spans="1:3" x14ac:dyDescent="0.3">
      <c r="A10">
        <v>100000</v>
      </c>
      <c r="B10">
        <v>5</v>
      </c>
      <c r="C10">
        <v>6.8275346050000003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495DB2-D7E9-4D4A-8EC9-DF526FBACA70}">
  <dimension ref="A1:B28"/>
  <sheetViews>
    <sheetView workbookViewId="0">
      <selection activeCell="E10" sqref="E10"/>
    </sheetView>
  </sheetViews>
  <sheetFormatPr defaultRowHeight="14.4" x14ac:dyDescent="0.3"/>
  <cols>
    <col min="1" max="1" width="23.5546875" bestFit="1" customWidth="1"/>
    <col min="2" max="2" width="28.44140625" customWidth="1"/>
  </cols>
  <sheetData>
    <row r="1" spans="1:2" x14ac:dyDescent="0.3">
      <c r="A1" t="s">
        <v>5</v>
      </c>
      <c r="B1" t="s">
        <v>6</v>
      </c>
    </row>
    <row r="2" spans="1:2" x14ac:dyDescent="0.3">
      <c r="A2" s="1" t="s">
        <v>1</v>
      </c>
      <c r="B2" s="1" t="s">
        <v>0</v>
      </c>
    </row>
    <row r="3" spans="1:2" x14ac:dyDescent="0.3">
      <c r="A3" s="1" t="s">
        <v>7</v>
      </c>
      <c r="B3" s="1" t="s">
        <v>58</v>
      </c>
    </row>
    <row r="4" spans="1:2" x14ac:dyDescent="0.3">
      <c r="A4" s="1" t="s">
        <v>8</v>
      </c>
      <c r="B4" s="1" t="s">
        <v>1</v>
      </c>
    </row>
    <row r="5" spans="1:2" x14ac:dyDescent="0.3">
      <c r="A5" s="1" t="s">
        <v>9</v>
      </c>
      <c r="B5" s="1" t="s">
        <v>10</v>
      </c>
    </row>
    <row r="6" spans="1:2" x14ac:dyDescent="0.3">
      <c r="A6" s="1" t="s">
        <v>11</v>
      </c>
      <c r="B6" s="1" t="s">
        <v>12</v>
      </c>
    </row>
    <row r="7" spans="1:2" x14ac:dyDescent="0.3">
      <c r="A7" s="1" t="s">
        <v>13</v>
      </c>
      <c r="B7" s="1" t="s">
        <v>50</v>
      </c>
    </row>
    <row r="8" spans="1:2" x14ac:dyDescent="0.3">
      <c r="A8" s="1" t="s">
        <v>15</v>
      </c>
      <c r="B8" s="1" t="s">
        <v>51</v>
      </c>
    </row>
    <row r="9" spans="1:2" x14ac:dyDescent="0.3">
      <c r="A9" s="1" t="s">
        <v>17</v>
      </c>
      <c r="B9" s="1" t="s">
        <v>52</v>
      </c>
    </row>
    <row r="10" spans="1:2" x14ac:dyDescent="0.3">
      <c r="A10" s="1" t="s">
        <v>19</v>
      </c>
      <c r="B10" s="1" t="s">
        <v>61</v>
      </c>
    </row>
    <row r="11" spans="1:2" x14ac:dyDescent="0.3">
      <c r="A11" s="1" t="s">
        <v>20</v>
      </c>
      <c r="B11" s="1" t="s">
        <v>1</v>
      </c>
    </row>
    <row r="12" spans="1:2" x14ac:dyDescent="0.3">
      <c r="A12" s="1" t="s">
        <v>11</v>
      </c>
      <c r="B12" s="1" t="s">
        <v>21</v>
      </c>
    </row>
    <row r="13" spans="1:2" x14ac:dyDescent="0.3">
      <c r="A13" s="1" t="s">
        <v>13</v>
      </c>
      <c r="B13" s="1" t="s">
        <v>53</v>
      </c>
    </row>
    <row r="14" spans="1:2" x14ac:dyDescent="0.3">
      <c r="A14" s="1" t="s">
        <v>15</v>
      </c>
      <c r="B14" s="1" t="s">
        <v>23</v>
      </c>
    </row>
    <row r="15" spans="1:2" x14ac:dyDescent="0.3">
      <c r="A15" s="1" t="s">
        <v>17</v>
      </c>
      <c r="B15" s="1" t="s">
        <v>54</v>
      </c>
    </row>
    <row r="16" spans="1:2" x14ac:dyDescent="0.3">
      <c r="A16" s="1" t="s">
        <v>19</v>
      </c>
      <c r="B16" s="1" t="s">
        <v>23</v>
      </c>
    </row>
    <row r="17" spans="1:2" x14ac:dyDescent="0.3">
      <c r="A17" s="1" t="s">
        <v>25</v>
      </c>
      <c r="B17" s="1" t="s">
        <v>1</v>
      </c>
    </row>
    <row r="18" spans="1:2" x14ac:dyDescent="0.3">
      <c r="A18" s="1" t="s">
        <v>26</v>
      </c>
      <c r="B18" s="1" t="s">
        <v>27</v>
      </c>
    </row>
    <row r="19" spans="1:2" x14ac:dyDescent="0.3">
      <c r="A19" s="1" t="s">
        <v>28</v>
      </c>
      <c r="B19" s="1" t="s">
        <v>55</v>
      </c>
    </row>
    <row r="20" spans="1:2" x14ac:dyDescent="0.3">
      <c r="A20" s="1" t="s">
        <v>30</v>
      </c>
      <c r="B20" s="1" t="s">
        <v>56</v>
      </c>
    </row>
    <row r="21" spans="1:2" x14ac:dyDescent="0.3">
      <c r="A21" s="1" t="s">
        <v>32</v>
      </c>
      <c r="B21" s="1" t="s">
        <v>57</v>
      </c>
    </row>
    <row r="22" spans="1:2" x14ac:dyDescent="0.3">
      <c r="A22" s="1" t="s">
        <v>34</v>
      </c>
      <c r="B22" s="1" t="s">
        <v>1</v>
      </c>
    </row>
    <row r="23" spans="1:2" x14ac:dyDescent="0.3">
      <c r="A23" s="1" t="s">
        <v>9</v>
      </c>
      <c r="B23" s="1" t="s">
        <v>35</v>
      </c>
    </row>
    <row r="24" spans="1:2" x14ac:dyDescent="0.3">
      <c r="A24" s="1" t="s">
        <v>11</v>
      </c>
      <c r="B24" s="1" t="s">
        <v>36</v>
      </c>
    </row>
    <row r="25" spans="1:2" x14ac:dyDescent="0.3">
      <c r="A25" s="1" t="s">
        <v>1</v>
      </c>
      <c r="B25" s="1" t="s">
        <v>1</v>
      </c>
    </row>
    <row r="26" spans="1:2" x14ac:dyDescent="0.3">
      <c r="A26" s="1" t="s">
        <v>37</v>
      </c>
      <c r="B26" s="1" t="s">
        <v>1</v>
      </c>
    </row>
    <row r="27" spans="1:2" x14ac:dyDescent="0.3">
      <c r="A27" s="1" t="s">
        <v>38</v>
      </c>
      <c r="B27" s="1" t="s">
        <v>39</v>
      </c>
    </row>
    <row r="28" spans="1:2" x14ac:dyDescent="0.3">
      <c r="A28" s="1" t="s">
        <v>40</v>
      </c>
      <c r="B28" s="1" t="s">
        <v>41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6DE62B-322D-4F37-B506-F15D4BA19EE2}">
  <dimension ref="A1"/>
  <sheetViews>
    <sheetView workbookViewId="0"/>
  </sheetViews>
  <sheetFormatPr defaultRowHeight="14.4" x14ac:dyDescent="0.3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F15F9F-8A2A-4CE1-BEB1-F1CCC8E85CF2}">
  <dimension ref="A1:C10"/>
  <sheetViews>
    <sheetView workbookViewId="0">
      <selection activeCell="C1" sqref="C1:C10"/>
    </sheetView>
  </sheetViews>
  <sheetFormatPr defaultRowHeight="14.4" x14ac:dyDescent="0.3"/>
  <cols>
    <col min="1" max="1" width="42.21875" customWidth="1"/>
    <col min="2" max="2" width="52.33203125" customWidth="1"/>
    <col min="3" max="3" width="31.77734375" customWidth="1"/>
    <col min="4" max="4" width="23.21875" bestFit="1" customWidth="1"/>
    <col min="5" max="6" width="25" bestFit="1" customWidth="1"/>
  </cols>
  <sheetData>
    <row r="1" spans="1:3" x14ac:dyDescent="0.3">
      <c r="A1" t="s">
        <v>65</v>
      </c>
      <c r="B1" t="s">
        <v>2</v>
      </c>
      <c r="C1" t="s">
        <v>63</v>
      </c>
    </row>
    <row r="2" spans="1:3" x14ac:dyDescent="0.3">
      <c r="A2">
        <v>1</v>
      </c>
      <c r="B2">
        <v>0</v>
      </c>
      <c r="C2">
        <v>100</v>
      </c>
    </row>
    <row r="3" spans="1:3" x14ac:dyDescent="0.3">
      <c r="A3">
        <v>781.25</v>
      </c>
      <c r="B3">
        <v>2.8927900000000002</v>
      </c>
      <c r="C3">
        <v>50.703327010000002</v>
      </c>
    </row>
    <row r="4" spans="1:3" x14ac:dyDescent="0.3">
      <c r="A4">
        <v>1562.5</v>
      </c>
      <c r="B4">
        <v>3.1938200000000001</v>
      </c>
      <c r="C4">
        <v>36.909234560000002</v>
      </c>
    </row>
    <row r="5" spans="1:3" x14ac:dyDescent="0.3">
      <c r="A5">
        <v>3125</v>
      </c>
      <c r="B5">
        <v>3.49485</v>
      </c>
      <c r="C5">
        <v>19.938342559999999</v>
      </c>
    </row>
    <row r="6" spans="1:3" x14ac:dyDescent="0.3">
      <c r="A6">
        <v>6250</v>
      </c>
      <c r="B6">
        <v>3.7958799999999999</v>
      </c>
      <c r="C6">
        <v>4.6350731620000003</v>
      </c>
    </row>
    <row r="7" spans="1:3" x14ac:dyDescent="0.3">
      <c r="A7">
        <v>12500</v>
      </c>
      <c r="B7">
        <v>4.0969100000000003</v>
      </c>
      <c r="C7">
        <v>0.75731288200000002</v>
      </c>
    </row>
    <row r="8" spans="1:3" x14ac:dyDescent="0.3">
      <c r="A8">
        <v>25000</v>
      </c>
      <c r="B8">
        <v>4.3979400000000002</v>
      </c>
      <c r="C8">
        <v>0.38356753900000001</v>
      </c>
    </row>
    <row r="9" spans="1:3" x14ac:dyDescent="0.3">
      <c r="A9">
        <v>50000</v>
      </c>
      <c r="B9">
        <v>4.6989700000000001</v>
      </c>
      <c r="C9">
        <v>0.25308288099999998</v>
      </c>
    </row>
    <row r="10" spans="1:3" x14ac:dyDescent="0.3">
      <c r="A10">
        <v>100000</v>
      </c>
      <c r="B10">
        <v>5</v>
      </c>
      <c r="C10">
        <v>0.19716088500000001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E6E9B2-0949-4C44-900E-DBF7F8589F6B}">
  <dimension ref="A1:B28"/>
  <sheetViews>
    <sheetView workbookViewId="0">
      <selection activeCell="B4" sqref="B4"/>
    </sheetView>
  </sheetViews>
  <sheetFormatPr defaultRowHeight="14.4" x14ac:dyDescent="0.3"/>
  <cols>
    <col min="1" max="1" width="23.5546875" bestFit="1" customWidth="1"/>
    <col min="2" max="2" width="29.33203125" customWidth="1"/>
  </cols>
  <sheetData>
    <row r="1" spans="1:2" x14ac:dyDescent="0.3">
      <c r="A1" t="s">
        <v>5</v>
      </c>
      <c r="B1" t="s">
        <v>6</v>
      </c>
    </row>
    <row r="2" spans="1:2" x14ac:dyDescent="0.3">
      <c r="A2" s="1" t="s">
        <v>1</v>
      </c>
      <c r="B2" s="1" t="s">
        <v>3</v>
      </c>
    </row>
    <row r="3" spans="1:2" x14ac:dyDescent="0.3">
      <c r="A3" s="1" t="s">
        <v>7</v>
      </c>
      <c r="B3" s="1" t="s">
        <v>58</v>
      </c>
    </row>
    <row r="4" spans="1:2" x14ac:dyDescent="0.3">
      <c r="A4" s="1" t="s">
        <v>8</v>
      </c>
      <c r="B4" s="1" t="s">
        <v>1</v>
      </c>
    </row>
    <row r="5" spans="1:2" x14ac:dyDescent="0.3">
      <c r="A5" s="1" t="s">
        <v>9</v>
      </c>
      <c r="B5" s="1" t="s">
        <v>10</v>
      </c>
    </row>
    <row r="6" spans="1:2" x14ac:dyDescent="0.3">
      <c r="A6" s="1" t="s">
        <v>11</v>
      </c>
      <c r="B6" s="1" t="s">
        <v>12</v>
      </c>
    </row>
    <row r="7" spans="1:2" x14ac:dyDescent="0.3">
      <c r="A7" s="1" t="s">
        <v>13</v>
      </c>
      <c r="B7" s="1" t="s">
        <v>14</v>
      </c>
    </row>
    <row r="8" spans="1:2" x14ac:dyDescent="0.3">
      <c r="A8" s="1" t="s">
        <v>15</v>
      </c>
      <c r="B8" s="1" t="s">
        <v>16</v>
      </c>
    </row>
    <row r="9" spans="1:2" x14ac:dyDescent="0.3">
      <c r="A9" s="1" t="s">
        <v>17</v>
      </c>
      <c r="B9" s="1" t="s">
        <v>18</v>
      </c>
    </row>
    <row r="10" spans="1:2" x14ac:dyDescent="0.3">
      <c r="A10" s="1" t="s">
        <v>19</v>
      </c>
      <c r="B10" s="1" t="s">
        <v>60</v>
      </c>
    </row>
    <row r="11" spans="1:2" x14ac:dyDescent="0.3">
      <c r="A11" s="1" t="s">
        <v>20</v>
      </c>
      <c r="B11" s="1" t="s">
        <v>1</v>
      </c>
    </row>
    <row r="12" spans="1:2" x14ac:dyDescent="0.3">
      <c r="A12" s="1" t="s">
        <v>11</v>
      </c>
      <c r="B12" s="1" t="s">
        <v>21</v>
      </c>
    </row>
    <row r="13" spans="1:2" x14ac:dyDescent="0.3">
      <c r="A13" s="1" t="s">
        <v>13</v>
      </c>
      <c r="B13" s="1" t="s">
        <v>22</v>
      </c>
    </row>
    <row r="14" spans="1:2" x14ac:dyDescent="0.3">
      <c r="A14" s="1" t="s">
        <v>15</v>
      </c>
      <c r="B14" s="1" t="s">
        <v>23</v>
      </c>
    </row>
    <row r="15" spans="1:2" x14ac:dyDescent="0.3">
      <c r="A15" s="1" t="s">
        <v>17</v>
      </c>
      <c r="B15" s="1" t="s">
        <v>24</v>
      </c>
    </row>
    <row r="16" spans="1:2" x14ac:dyDescent="0.3">
      <c r="A16" s="1" t="s">
        <v>19</v>
      </c>
      <c r="B16" s="1" t="s">
        <v>23</v>
      </c>
    </row>
    <row r="17" spans="1:2" x14ac:dyDescent="0.3">
      <c r="A17" s="1" t="s">
        <v>25</v>
      </c>
      <c r="B17" s="1" t="s">
        <v>1</v>
      </c>
    </row>
    <row r="18" spans="1:2" x14ac:dyDescent="0.3">
      <c r="A18" s="1" t="s">
        <v>26</v>
      </c>
      <c r="B18" s="1" t="s">
        <v>27</v>
      </c>
    </row>
    <row r="19" spans="1:2" x14ac:dyDescent="0.3">
      <c r="A19" s="1" t="s">
        <v>28</v>
      </c>
      <c r="B19" s="1" t="s">
        <v>29</v>
      </c>
    </row>
    <row r="20" spans="1:2" x14ac:dyDescent="0.3">
      <c r="A20" s="1" t="s">
        <v>30</v>
      </c>
      <c r="B20" s="1" t="s">
        <v>31</v>
      </c>
    </row>
    <row r="21" spans="1:2" x14ac:dyDescent="0.3">
      <c r="A21" s="1" t="s">
        <v>32</v>
      </c>
      <c r="B21" s="1" t="s">
        <v>33</v>
      </c>
    </row>
    <row r="22" spans="1:2" x14ac:dyDescent="0.3">
      <c r="A22" s="1" t="s">
        <v>34</v>
      </c>
      <c r="B22" s="1" t="s">
        <v>1</v>
      </c>
    </row>
    <row r="23" spans="1:2" x14ac:dyDescent="0.3">
      <c r="A23" s="1" t="s">
        <v>9</v>
      </c>
      <c r="B23" s="1" t="s">
        <v>35</v>
      </c>
    </row>
    <row r="24" spans="1:2" x14ac:dyDescent="0.3">
      <c r="A24" s="1" t="s">
        <v>11</v>
      </c>
      <c r="B24" s="1" t="s">
        <v>36</v>
      </c>
    </row>
    <row r="25" spans="1:2" x14ac:dyDescent="0.3">
      <c r="A25" s="1" t="s">
        <v>1</v>
      </c>
      <c r="B25" s="1" t="s">
        <v>1</v>
      </c>
    </row>
    <row r="26" spans="1:2" x14ac:dyDescent="0.3">
      <c r="A26" s="1" t="s">
        <v>37</v>
      </c>
      <c r="B26" s="1" t="s">
        <v>1</v>
      </c>
    </row>
    <row r="27" spans="1:2" x14ac:dyDescent="0.3">
      <c r="A27" s="1" t="s">
        <v>38</v>
      </c>
      <c r="B27" s="1" t="s">
        <v>39</v>
      </c>
    </row>
    <row r="28" spans="1:2" x14ac:dyDescent="0.3">
      <c r="A28" s="1" t="s">
        <v>40</v>
      </c>
      <c r="B28" s="1" t="s">
        <v>41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0BFF97-8E2F-42E2-B291-B7F712794E94}">
  <dimension ref="A1"/>
  <sheetViews>
    <sheetView workbookViewId="0"/>
  </sheetViews>
  <sheetFormatPr defaultRowHeight="14.4" x14ac:dyDescent="0.3"/>
  <sheetData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E997F8-4595-45D0-940D-5F285484A355}">
  <dimension ref="A1:C10"/>
  <sheetViews>
    <sheetView workbookViewId="0">
      <selection activeCell="C1" sqref="C1:C10"/>
    </sheetView>
  </sheetViews>
  <sheetFormatPr defaultRowHeight="14.4" x14ac:dyDescent="0.3"/>
  <cols>
    <col min="1" max="1" width="52.44140625" customWidth="1"/>
    <col min="2" max="2" width="31.5546875" customWidth="1"/>
    <col min="3" max="3" width="22.109375" bestFit="1" customWidth="1"/>
    <col min="4" max="5" width="24" bestFit="1" customWidth="1"/>
  </cols>
  <sheetData>
    <row r="1" spans="1:3" x14ac:dyDescent="0.3">
      <c r="A1" t="s">
        <v>65</v>
      </c>
      <c r="B1" t="s">
        <v>2</v>
      </c>
      <c r="C1" t="s">
        <v>64</v>
      </c>
    </row>
    <row r="2" spans="1:3" x14ac:dyDescent="0.3">
      <c r="A2">
        <v>1</v>
      </c>
      <c r="B2">
        <v>0</v>
      </c>
      <c r="C2">
        <v>100</v>
      </c>
    </row>
    <row r="3" spans="1:3" x14ac:dyDescent="0.3">
      <c r="A3">
        <v>781.25</v>
      </c>
      <c r="B3">
        <v>2.8927900000000002</v>
      </c>
      <c r="C3">
        <v>82.942125430000004</v>
      </c>
    </row>
    <row r="4" spans="1:3" x14ac:dyDescent="0.3">
      <c r="A4">
        <v>1562.5</v>
      </c>
      <c r="B4">
        <v>3.1938200000000001</v>
      </c>
      <c r="C4">
        <v>69.108691269999994</v>
      </c>
    </row>
    <row r="5" spans="1:3" x14ac:dyDescent="0.3">
      <c r="A5">
        <v>3125</v>
      </c>
      <c r="B5">
        <v>3.49485</v>
      </c>
      <c r="C5">
        <v>43.61161525</v>
      </c>
    </row>
    <row r="6" spans="1:3" x14ac:dyDescent="0.3">
      <c r="A6">
        <v>6250</v>
      </c>
      <c r="B6">
        <v>3.7958799999999999</v>
      </c>
      <c r="C6">
        <v>15.68663037</v>
      </c>
    </row>
    <row r="7" spans="1:3" x14ac:dyDescent="0.3">
      <c r="A7">
        <v>12500</v>
      </c>
      <c r="B7">
        <v>4.0969100000000003</v>
      </c>
      <c r="C7">
        <v>4.9407138540000002</v>
      </c>
    </row>
    <row r="8" spans="1:3" x14ac:dyDescent="0.3">
      <c r="A8">
        <v>25000</v>
      </c>
      <c r="B8">
        <v>4.3979400000000002</v>
      </c>
      <c r="C8">
        <v>3.276063723</v>
      </c>
    </row>
    <row r="9" spans="1:3" x14ac:dyDescent="0.3">
      <c r="A9">
        <v>50000</v>
      </c>
      <c r="B9">
        <v>4.6989700000000001</v>
      </c>
      <c r="C9">
        <v>2.3055051419999999</v>
      </c>
    </row>
    <row r="10" spans="1:3" x14ac:dyDescent="0.3">
      <c r="A10">
        <v>100000</v>
      </c>
      <c r="B10">
        <v>5</v>
      </c>
      <c r="C10">
        <v>1.5567654769999999</v>
      </c>
    </row>
  </sheetData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629C9D-F987-4B7C-906F-18BD0343062C}">
  <dimension ref="A1:B28"/>
  <sheetViews>
    <sheetView workbookViewId="0">
      <selection activeCell="B11" sqref="B11"/>
    </sheetView>
  </sheetViews>
  <sheetFormatPr defaultRowHeight="14.4" x14ac:dyDescent="0.3"/>
  <cols>
    <col min="1" max="1" width="23.5546875" bestFit="1" customWidth="1"/>
    <col min="2" max="2" width="27.88671875" customWidth="1"/>
  </cols>
  <sheetData>
    <row r="1" spans="1:2" x14ac:dyDescent="0.3">
      <c r="A1" t="s">
        <v>5</v>
      </c>
      <c r="B1" t="s">
        <v>6</v>
      </c>
    </row>
    <row r="2" spans="1:2" x14ac:dyDescent="0.3">
      <c r="A2" s="1" t="s">
        <v>1</v>
      </c>
      <c r="B2" s="1" t="s">
        <v>4</v>
      </c>
    </row>
    <row r="3" spans="1:2" x14ac:dyDescent="0.3">
      <c r="A3" s="1" t="s">
        <v>7</v>
      </c>
      <c r="B3" s="1" t="s">
        <v>58</v>
      </c>
    </row>
    <row r="4" spans="1:2" x14ac:dyDescent="0.3">
      <c r="A4" s="1" t="s">
        <v>8</v>
      </c>
      <c r="B4" s="1" t="s">
        <v>1</v>
      </c>
    </row>
    <row r="5" spans="1:2" x14ac:dyDescent="0.3">
      <c r="A5" s="1" t="s">
        <v>9</v>
      </c>
      <c r="B5" s="1" t="s">
        <v>10</v>
      </c>
    </row>
    <row r="6" spans="1:2" x14ac:dyDescent="0.3">
      <c r="A6" s="1" t="s">
        <v>11</v>
      </c>
      <c r="B6" s="1" t="s">
        <v>12</v>
      </c>
    </row>
    <row r="7" spans="1:2" x14ac:dyDescent="0.3">
      <c r="A7" s="1" t="s">
        <v>13</v>
      </c>
      <c r="B7" s="1" t="s">
        <v>42</v>
      </c>
    </row>
    <row r="8" spans="1:2" x14ac:dyDescent="0.3">
      <c r="A8" s="1" t="s">
        <v>15</v>
      </c>
      <c r="B8" s="1" t="s">
        <v>43</v>
      </c>
    </row>
    <row r="9" spans="1:2" x14ac:dyDescent="0.3">
      <c r="A9" s="1" t="s">
        <v>17</v>
      </c>
      <c r="B9" s="1" t="s">
        <v>44</v>
      </c>
    </row>
    <row r="10" spans="1:2" x14ac:dyDescent="0.3">
      <c r="A10" s="1" t="s">
        <v>19</v>
      </c>
      <c r="B10" s="1" t="s">
        <v>59</v>
      </c>
    </row>
    <row r="11" spans="1:2" x14ac:dyDescent="0.3">
      <c r="A11" s="1" t="s">
        <v>20</v>
      </c>
      <c r="B11" s="1" t="s">
        <v>1</v>
      </c>
    </row>
    <row r="12" spans="1:2" x14ac:dyDescent="0.3">
      <c r="A12" s="1" t="s">
        <v>11</v>
      </c>
      <c r="B12" s="1" t="s">
        <v>21</v>
      </c>
    </row>
    <row r="13" spans="1:2" x14ac:dyDescent="0.3">
      <c r="A13" s="1" t="s">
        <v>13</v>
      </c>
      <c r="B13" s="1" t="s">
        <v>45</v>
      </c>
    </row>
    <row r="14" spans="1:2" x14ac:dyDescent="0.3">
      <c r="A14" s="1" t="s">
        <v>15</v>
      </c>
      <c r="B14" s="1" t="s">
        <v>23</v>
      </c>
    </row>
    <row r="15" spans="1:2" x14ac:dyDescent="0.3">
      <c r="A15" s="1" t="s">
        <v>17</v>
      </c>
      <c r="B15" s="1" t="s">
        <v>46</v>
      </c>
    </row>
    <row r="16" spans="1:2" x14ac:dyDescent="0.3">
      <c r="A16" s="1" t="s">
        <v>19</v>
      </c>
      <c r="B16" s="1" t="s">
        <v>23</v>
      </c>
    </row>
    <row r="17" spans="1:2" x14ac:dyDescent="0.3">
      <c r="A17" s="1" t="s">
        <v>25</v>
      </c>
      <c r="B17" s="1" t="s">
        <v>1</v>
      </c>
    </row>
    <row r="18" spans="1:2" x14ac:dyDescent="0.3">
      <c r="A18" s="1" t="s">
        <v>26</v>
      </c>
      <c r="B18" s="1" t="s">
        <v>27</v>
      </c>
    </row>
    <row r="19" spans="1:2" x14ac:dyDescent="0.3">
      <c r="A19" s="1" t="s">
        <v>28</v>
      </c>
      <c r="B19" s="1" t="s">
        <v>47</v>
      </c>
    </row>
    <row r="20" spans="1:2" x14ac:dyDescent="0.3">
      <c r="A20" s="1" t="s">
        <v>30</v>
      </c>
      <c r="B20" s="1" t="s">
        <v>48</v>
      </c>
    </row>
    <row r="21" spans="1:2" x14ac:dyDescent="0.3">
      <c r="A21" s="1" t="s">
        <v>32</v>
      </c>
      <c r="B21" s="1" t="s">
        <v>49</v>
      </c>
    </row>
    <row r="22" spans="1:2" x14ac:dyDescent="0.3">
      <c r="A22" s="1" t="s">
        <v>34</v>
      </c>
      <c r="B22" s="1" t="s">
        <v>1</v>
      </c>
    </row>
    <row r="23" spans="1:2" x14ac:dyDescent="0.3">
      <c r="A23" s="1" t="s">
        <v>9</v>
      </c>
      <c r="B23" s="1" t="s">
        <v>35</v>
      </c>
    </row>
    <row r="24" spans="1:2" x14ac:dyDescent="0.3">
      <c r="A24" s="1" t="s">
        <v>11</v>
      </c>
      <c r="B24" s="1" t="s">
        <v>36</v>
      </c>
    </row>
    <row r="25" spans="1:2" x14ac:dyDescent="0.3">
      <c r="A25" s="1" t="s">
        <v>1</v>
      </c>
      <c r="B25" s="1" t="s">
        <v>1</v>
      </c>
    </row>
    <row r="26" spans="1:2" x14ac:dyDescent="0.3">
      <c r="A26" s="1" t="s">
        <v>37</v>
      </c>
      <c r="B26" s="1" t="s">
        <v>1</v>
      </c>
    </row>
    <row r="27" spans="1:2" x14ac:dyDescent="0.3">
      <c r="A27" s="1" t="s">
        <v>38</v>
      </c>
      <c r="B27" s="1" t="s">
        <v>39</v>
      </c>
    </row>
    <row r="28" spans="1:2" x14ac:dyDescent="0.3">
      <c r="A28" s="1" t="s">
        <v>40</v>
      </c>
      <c r="B28" s="1" t="s">
        <v>41</v>
      </c>
    </row>
  </sheetData>
  <pageMargins left="0.7" right="0.7" top="0.75" bottom="0.75" header="0.3" footer="0.3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CF87B6-C4FB-4739-90C7-14BCE41526A9}">
  <dimension ref="A1"/>
  <sheetViews>
    <sheetView workbookViewId="0">
      <selection activeCell="J25" sqref="J25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85D9A2-AF28-4C18-BA1F-F7CDF2D2F98E}">
  <dimension ref="A3:J44"/>
  <sheetViews>
    <sheetView tabSelected="1" zoomScale="60" zoomScaleNormal="60" workbookViewId="0">
      <selection activeCell="I22" sqref="I22"/>
    </sheetView>
  </sheetViews>
  <sheetFormatPr defaultRowHeight="14.4" x14ac:dyDescent="0.3"/>
  <cols>
    <col min="1" max="1" width="35.88671875" customWidth="1"/>
    <col min="2" max="2" width="49.33203125" customWidth="1"/>
    <col min="3" max="3" width="48.6640625" customWidth="1"/>
    <col min="4" max="4" width="49.21875" customWidth="1"/>
    <col min="8" max="8" width="16.109375" customWidth="1"/>
    <col min="9" max="9" width="14.44140625" customWidth="1"/>
    <col min="10" max="10" width="13.109375" customWidth="1"/>
  </cols>
  <sheetData>
    <row r="3" spans="1:10" x14ac:dyDescent="0.3">
      <c r="A3" s="2" t="s">
        <v>66</v>
      </c>
      <c r="B3" s="2" t="s">
        <v>81</v>
      </c>
      <c r="C3" s="2" t="s">
        <v>81</v>
      </c>
      <c r="D3" s="2" t="s">
        <v>81</v>
      </c>
      <c r="E3" s="2" t="s">
        <v>82</v>
      </c>
      <c r="F3" s="2" t="s">
        <v>82</v>
      </c>
      <c r="G3" s="2" t="s">
        <v>82</v>
      </c>
      <c r="H3" s="2" t="s">
        <v>83</v>
      </c>
      <c r="I3" s="2" t="s">
        <v>83</v>
      </c>
      <c r="J3" s="2" t="s">
        <v>83</v>
      </c>
    </row>
    <row r="4" spans="1:10" x14ac:dyDescent="0.3">
      <c r="A4" s="3">
        <v>781.25</v>
      </c>
      <c r="B4" s="3">
        <v>247700</v>
      </c>
      <c r="C4" s="3">
        <v>263600</v>
      </c>
      <c r="D4" s="3">
        <v>196300</v>
      </c>
      <c r="E4" s="3">
        <v>124000</v>
      </c>
      <c r="F4" s="3">
        <v>134200</v>
      </c>
      <c r="G4" s="3">
        <v>153500</v>
      </c>
      <c r="H4" s="3">
        <v>2850</v>
      </c>
      <c r="I4" s="3">
        <v>4591</v>
      </c>
      <c r="J4" s="3">
        <v>3181</v>
      </c>
    </row>
    <row r="5" spans="1:10" x14ac:dyDescent="0.3">
      <c r="A5" s="3">
        <v>1562.5</v>
      </c>
      <c r="B5" s="3">
        <v>196100</v>
      </c>
      <c r="C5" s="3">
        <v>164600</v>
      </c>
      <c r="D5" s="3">
        <v>154500</v>
      </c>
      <c r="E5" s="3">
        <v>114800</v>
      </c>
      <c r="F5" s="3">
        <v>106400</v>
      </c>
      <c r="G5" s="3">
        <v>121900</v>
      </c>
      <c r="H5" s="3">
        <v>2320</v>
      </c>
      <c r="I5" s="3">
        <v>2590</v>
      </c>
      <c r="J5" s="3">
        <v>2000</v>
      </c>
    </row>
    <row r="6" spans="1:10" x14ac:dyDescent="0.3">
      <c r="A6" s="3">
        <v>3125</v>
      </c>
      <c r="B6" s="3">
        <v>106600</v>
      </c>
      <c r="C6" s="3">
        <v>96790</v>
      </c>
      <c r="D6" s="3">
        <v>75100</v>
      </c>
      <c r="E6" s="3">
        <v>64950</v>
      </c>
      <c r="F6" s="3">
        <v>68570</v>
      </c>
      <c r="G6" s="3">
        <v>83140</v>
      </c>
      <c r="H6" s="3">
        <v>2060</v>
      </c>
      <c r="I6" s="3">
        <v>1650</v>
      </c>
      <c r="J6" s="3">
        <v>1470</v>
      </c>
    </row>
    <row r="7" spans="1:10" x14ac:dyDescent="0.3">
      <c r="A7" s="3">
        <v>6250</v>
      </c>
      <c r="B7" s="3">
        <v>26130</v>
      </c>
      <c r="C7" s="3">
        <v>21940</v>
      </c>
      <c r="D7" s="3">
        <v>16970</v>
      </c>
      <c r="E7" s="3">
        <v>25840</v>
      </c>
      <c r="F7" s="3">
        <v>24830</v>
      </c>
      <c r="G7" s="3">
        <v>27510</v>
      </c>
      <c r="H7" s="3">
        <v>1350</v>
      </c>
      <c r="I7" s="3">
        <v>1340</v>
      </c>
      <c r="J7" s="3">
        <v>1780</v>
      </c>
    </row>
    <row r="8" spans="1:10" x14ac:dyDescent="0.3">
      <c r="A8" s="3">
        <v>12500</v>
      </c>
      <c r="B8" s="3">
        <v>3761</v>
      </c>
      <c r="C8" s="3">
        <v>3701</v>
      </c>
      <c r="D8" s="3">
        <v>3491</v>
      </c>
      <c r="E8" s="3">
        <v>8824</v>
      </c>
      <c r="F8" s="3">
        <v>8234</v>
      </c>
      <c r="G8" s="3">
        <v>7833</v>
      </c>
      <c r="H8" s="3">
        <v>1090</v>
      </c>
      <c r="I8" s="3">
        <v>960</v>
      </c>
      <c r="J8" s="3">
        <v>990.1</v>
      </c>
    </row>
    <row r="9" spans="1:10" x14ac:dyDescent="0.3">
      <c r="A9" s="3">
        <v>25000</v>
      </c>
      <c r="B9" s="3">
        <v>1770</v>
      </c>
      <c r="C9" s="3">
        <v>1960</v>
      </c>
      <c r="D9" s="3">
        <v>2010</v>
      </c>
      <c r="E9" s="3">
        <v>5822</v>
      </c>
      <c r="F9" s="3">
        <v>5472</v>
      </c>
      <c r="G9" s="3">
        <v>5342</v>
      </c>
      <c r="H9" s="3">
        <v>880</v>
      </c>
      <c r="I9" s="3">
        <v>770</v>
      </c>
      <c r="J9" s="3">
        <v>780</v>
      </c>
    </row>
    <row r="10" spans="1:10" x14ac:dyDescent="0.3">
      <c r="A10" s="3">
        <v>50000</v>
      </c>
      <c r="B10" s="3">
        <v>1230</v>
      </c>
      <c r="C10" s="3">
        <v>1370</v>
      </c>
      <c r="D10" s="3">
        <v>1320</v>
      </c>
      <c r="E10" s="3">
        <v>3961</v>
      </c>
      <c r="F10" s="3">
        <v>4101</v>
      </c>
      <c r="G10" s="3">
        <v>3761</v>
      </c>
      <c r="H10" s="3">
        <v>590</v>
      </c>
      <c r="I10" s="3">
        <v>610</v>
      </c>
      <c r="J10" s="3">
        <v>670</v>
      </c>
    </row>
    <row r="11" spans="1:10" x14ac:dyDescent="0.3">
      <c r="A11" s="3">
        <v>100000</v>
      </c>
      <c r="B11" s="3">
        <v>1450</v>
      </c>
      <c r="C11" s="3">
        <v>850</v>
      </c>
      <c r="D11" s="3">
        <v>840</v>
      </c>
      <c r="E11" s="3">
        <v>2840</v>
      </c>
      <c r="F11" s="3">
        <v>2750</v>
      </c>
      <c r="G11" s="3">
        <v>2520</v>
      </c>
      <c r="H11" s="3">
        <v>390</v>
      </c>
      <c r="I11" s="3">
        <v>330</v>
      </c>
      <c r="J11" s="3">
        <v>400</v>
      </c>
    </row>
    <row r="12" spans="1:10" ht="15" thickBot="1" x14ac:dyDescent="0.35"/>
    <row r="13" spans="1:10" x14ac:dyDescent="0.3">
      <c r="A13" s="5" t="s">
        <v>67</v>
      </c>
      <c r="B13" s="6" t="s">
        <v>68</v>
      </c>
      <c r="C13" s="6" t="s">
        <v>69</v>
      </c>
      <c r="D13" s="7" t="s">
        <v>70</v>
      </c>
    </row>
    <row r="14" spans="1:10" x14ac:dyDescent="0.3">
      <c r="A14" s="8">
        <v>140</v>
      </c>
      <c r="B14" s="3">
        <v>458100</v>
      </c>
      <c r="C14" s="3">
        <v>167800</v>
      </c>
      <c r="D14" s="9">
        <v>4181</v>
      </c>
    </row>
    <row r="15" spans="1:10" x14ac:dyDescent="0.3">
      <c r="A15" s="8">
        <v>120</v>
      </c>
      <c r="B15" s="3">
        <v>418400</v>
      </c>
      <c r="C15" s="3">
        <v>143800</v>
      </c>
      <c r="D15" s="9">
        <v>3961</v>
      </c>
    </row>
    <row r="16" spans="1:10" x14ac:dyDescent="0.3">
      <c r="A16" s="8">
        <v>120</v>
      </c>
      <c r="B16" s="3">
        <v>518300</v>
      </c>
      <c r="C16" s="3">
        <v>184300</v>
      </c>
      <c r="D16" s="9">
        <v>2550</v>
      </c>
    </row>
    <row r="17" spans="1:4" x14ac:dyDescent="0.3">
      <c r="A17" s="8">
        <v>160</v>
      </c>
      <c r="B17" s="4"/>
      <c r="C17" s="4"/>
      <c r="D17" s="10"/>
    </row>
    <row r="18" spans="1:4" x14ac:dyDescent="0.3">
      <c r="A18" s="8">
        <v>130</v>
      </c>
      <c r="B18" s="4"/>
      <c r="C18" s="4"/>
      <c r="D18" s="10"/>
    </row>
    <row r="19" spans="1:4" ht="15" thickBot="1" x14ac:dyDescent="0.35">
      <c r="A19" s="11">
        <v>110</v>
      </c>
      <c r="B19" s="12"/>
      <c r="C19" s="12"/>
      <c r="D19" s="13"/>
    </row>
    <row r="20" spans="1:4" ht="15" thickBot="1" x14ac:dyDescent="0.35"/>
    <row r="21" spans="1:4" x14ac:dyDescent="0.3">
      <c r="A21" s="5" t="s">
        <v>71</v>
      </c>
      <c r="B21" s="14">
        <f>AVERAGE(A14:A19)</f>
        <v>130</v>
      </c>
    </row>
    <row r="22" spans="1:4" x14ac:dyDescent="0.3">
      <c r="A22" s="15" t="s">
        <v>72</v>
      </c>
      <c r="B22" s="9">
        <f>AVERAGE(B14:B16)</f>
        <v>464933.33333333331</v>
      </c>
    </row>
    <row r="23" spans="1:4" x14ac:dyDescent="0.3">
      <c r="A23" s="15" t="s">
        <v>73</v>
      </c>
      <c r="B23" s="9">
        <f>AVERAGE(C14:C16)</f>
        <v>165300</v>
      </c>
    </row>
    <row r="24" spans="1:4" ht="15" thickBot="1" x14ac:dyDescent="0.35">
      <c r="A24" s="16" t="s">
        <v>74</v>
      </c>
      <c r="B24" s="17">
        <f>AVERAGE(D14:D16)</f>
        <v>3564</v>
      </c>
    </row>
    <row r="25" spans="1:4" ht="15" thickBot="1" x14ac:dyDescent="0.35"/>
    <row r="26" spans="1:4" x14ac:dyDescent="0.3">
      <c r="A26" s="5" t="s">
        <v>66</v>
      </c>
      <c r="B26" s="6" t="s">
        <v>75</v>
      </c>
      <c r="C26" s="6" t="s">
        <v>76</v>
      </c>
      <c r="D26" s="7" t="s">
        <v>77</v>
      </c>
    </row>
    <row r="27" spans="1:4" x14ac:dyDescent="0.3">
      <c r="A27" s="8">
        <v>781.25</v>
      </c>
      <c r="B27" s="3">
        <f>(AVERAGE(B4:D4))-130</f>
        <v>235736.66666666666</v>
      </c>
      <c r="C27" s="3">
        <f>(AVERAGE(E4:G4))-130</f>
        <v>137103.33333333334</v>
      </c>
      <c r="D27" s="9">
        <f>(AVERAGE(H4:J4))-130</f>
        <v>3410.6666666666665</v>
      </c>
    </row>
    <row r="28" spans="1:4" x14ac:dyDescent="0.3">
      <c r="A28" s="8">
        <v>1562.5</v>
      </c>
      <c r="B28" s="3">
        <f>(AVERAGE(B5:D5))-130</f>
        <v>171603.33333333334</v>
      </c>
      <c r="C28" s="3">
        <f t="shared" ref="C28:C34" si="0">(AVERAGE(E5:G5))-130</f>
        <v>114236.66666666667</v>
      </c>
      <c r="D28" s="9">
        <f t="shared" ref="D28:D34" si="1">(AVERAGE(H5:J5))-130</f>
        <v>2173.3333333333335</v>
      </c>
    </row>
    <row r="29" spans="1:4" x14ac:dyDescent="0.3">
      <c r="A29" s="8">
        <v>3125</v>
      </c>
      <c r="B29" s="3">
        <f>(AVERAGE(B6:D6))-130</f>
        <v>92700</v>
      </c>
      <c r="C29" s="3">
        <f t="shared" si="0"/>
        <v>72090</v>
      </c>
      <c r="D29" s="9">
        <f t="shared" si="1"/>
        <v>1596.6666666666667</v>
      </c>
    </row>
    <row r="30" spans="1:4" x14ac:dyDescent="0.3">
      <c r="A30" s="8">
        <v>6250</v>
      </c>
      <c r="B30" s="3">
        <f>(AVERAGE(B7:D7))-130</f>
        <v>21550</v>
      </c>
      <c r="C30" s="3">
        <f t="shared" si="0"/>
        <v>25930</v>
      </c>
      <c r="D30" s="9">
        <f t="shared" si="1"/>
        <v>1360</v>
      </c>
    </row>
    <row r="31" spans="1:4" x14ac:dyDescent="0.3">
      <c r="A31" s="8">
        <v>12500</v>
      </c>
      <c r="B31" s="3">
        <f>(AVERAGE(B8:D8))-130</f>
        <v>3521</v>
      </c>
      <c r="C31" s="3">
        <f t="shared" si="0"/>
        <v>8167</v>
      </c>
      <c r="D31" s="9">
        <f t="shared" si="1"/>
        <v>883.36666666666667</v>
      </c>
    </row>
    <row r="32" spans="1:4" x14ac:dyDescent="0.3">
      <c r="A32" s="8">
        <v>25000</v>
      </c>
      <c r="B32" s="3">
        <f>(AVERAGE(B9:D9))-130</f>
        <v>1783.3333333333333</v>
      </c>
      <c r="C32" s="3">
        <f t="shared" si="0"/>
        <v>5415.333333333333</v>
      </c>
      <c r="D32" s="9">
        <f t="shared" si="1"/>
        <v>680</v>
      </c>
    </row>
    <row r="33" spans="1:4" x14ac:dyDescent="0.3">
      <c r="A33" s="8">
        <v>50000</v>
      </c>
      <c r="B33" s="3">
        <f>(AVERAGE(B10:D10))-130</f>
        <v>1176.6666666666667</v>
      </c>
      <c r="C33" s="3">
        <f t="shared" si="0"/>
        <v>3811</v>
      </c>
      <c r="D33" s="9">
        <f t="shared" si="1"/>
        <v>493.33333333333337</v>
      </c>
    </row>
    <row r="34" spans="1:4" ht="15" thickBot="1" x14ac:dyDescent="0.35">
      <c r="A34" s="11">
        <v>100000</v>
      </c>
      <c r="B34" s="18">
        <f>(AVERAGE(B11:D11))-130</f>
        <v>916.66666666666674</v>
      </c>
      <c r="C34" s="18">
        <f t="shared" si="0"/>
        <v>2573.3333333333335</v>
      </c>
      <c r="D34" s="17">
        <f t="shared" si="1"/>
        <v>243.33333333333331</v>
      </c>
    </row>
    <row r="35" spans="1:4" ht="15" thickBot="1" x14ac:dyDescent="0.35"/>
    <row r="36" spans="1:4" x14ac:dyDescent="0.3">
      <c r="A36" s="5" t="s">
        <v>66</v>
      </c>
      <c r="B36" s="6" t="s">
        <v>78</v>
      </c>
      <c r="C36" s="6" t="s">
        <v>79</v>
      </c>
      <c r="D36" s="7" t="s">
        <v>80</v>
      </c>
    </row>
    <row r="37" spans="1:4" x14ac:dyDescent="0.3">
      <c r="A37" s="8">
        <v>781.25</v>
      </c>
      <c r="B37" s="3">
        <f>(B27/464933.33)*100</f>
        <v>50.703327005329271</v>
      </c>
      <c r="C37" s="3">
        <f>(C27/165300)*100</f>
        <v>82.942125428513819</v>
      </c>
      <c r="D37" s="9">
        <f>(D27/3564)*100</f>
        <v>95.697717919940146</v>
      </c>
    </row>
    <row r="38" spans="1:4" x14ac:dyDescent="0.3">
      <c r="A38" s="8">
        <v>1562.5</v>
      </c>
      <c r="B38" s="3">
        <f t="shared" ref="B38:B44" si="2">(B28/464933.33)*100</f>
        <v>36.909234563444471</v>
      </c>
      <c r="C38" s="3">
        <f t="shared" ref="C38:C44" si="3">(C28/165300)*100</f>
        <v>69.108691268400889</v>
      </c>
      <c r="D38" s="9">
        <f t="shared" ref="D38:D44" si="4">(D28/3564)*100</f>
        <v>60.980172091283201</v>
      </c>
    </row>
    <row r="39" spans="1:4" x14ac:dyDescent="0.3">
      <c r="A39" s="8">
        <v>3125</v>
      </c>
      <c r="B39" s="3">
        <f t="shared" si="2"/>
        <v>19.93834255763079</v>
      </c>
      <c r="C39" s="3">
        <f t="shared" si="3"/>
        <v>43.611615245009069</v>
      </c>
      <c r="D39" s="9">
        <f t="shared" si="4"/>
        <v>44.799850355405916</v>
      </c>
    </row>
    <row r="40" spans="1:4" x14ac:dyDescent="0.3">
      <c r="A40" s="8">
        <v>6250</v>
      </c>
      <c r="B40" s="3">
        <f t="shared" si="2"/>
        <v>4.6350731619950754</v>
      </c>
      <c r="C40" s="3">
        <f t="shared" si="3"/>
        <v>15.686630369026014</v>
      </c>
      <c r="D40" s="9">
        <f t="shared" si="4"/>
        <v>38.159371492704821</v>
      </c>
    </row>
    <row r="41" spans="1:4" x14ac:dyDescent="0.3">
      <c r="A41" s="8">
        <v>12500</v>
      </c>
      <c r="B41" s="3">
        <f t="shared" si="2"/>
        <v>0.75731288182759449</v>
      </c>
      <c r="C41" s="3">
        <f t="shared" si="3"/>
        <v>4.9407138535995161</v>
      </c>
      <c r="D41" s="9">
        <f t="shared" si="4"/>
        <v>24.785821174710062</v>
      </c>
    </row>
    <row r="42" spans="1:4" x14ac:dyDescent="0.3">
      <c r="A42" s="8">
        <v>25000</v>
      </c>
      <c r="B42" s="3">
        <f t="shared" si="2"/>
        <v>0.38356753931436433</v>
      </c>
      <c r="C42" s="3">
        <f t="shared" si="3"/>
        <v>3.2760637225247025</v>
      </c>
      <c r="D42" s="9">
        <f t="shared" si="4"/>
        <v>19.079685746352411</v>
      </c>
    </row>
    <row r="43" spans="1:4" x14ac:dyDescent="0.3">
      <c r="A43" s="8">
        <v>50000</v>
      </c>
      <c r="B43" s="3">
        <f t="shared" si="2"/>
        <v>0.2530828810803189</v>
      </c>
      <c r="C43" s="3">
        <f t="shared" si="3"/>
        <v>2.3055051421657593</v>
      </c>
      <c r="D43" s="9">
        <f t="shared" si="4"/>
        <v>13.842124953236064</v>
      </c>
    </row>
    <row r="44" spans="1:4" ht="15" thickBot="1" x14ac:dyDescent="0.35">
      <c r="A44" s="11">
        <v>100000</v>
      </c>
      <c r="B44" s="18">
        <f t="shared" si="2"/>
        <v>0.19716088469429946</v>
      </c>
      <c r="C44" s="18">
        <f t="shared" si="3"/>
        <v>1.5567654769106676</v>
      </c>
      <c r="D44" s="17">
        <f t="shared" si="4"/>
        <v>6.8275346053123824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6D720F34-0616-43F7-A0C4-A16A3C83684A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RabV Data Table</vt:lpstr>
      <vt:lpstr>Nonlin fit of RabV</vt:lpstr>
      <vt:lpstr>RabV Curve</vt:lpstr>
      <vt:lpstr>LasV Data Table</vt:lpstr>
      <vt:lpstr>Nonlin fit of LasV</vt:lpstr>
      <vt:lpstr>LasV Curve</vt:lpstr>
      <vt:lpstr>NiV Data Table</vt:lpstr>
      <vt:lpstr>Nonlin fit of NiV</vt:lpstr>
      <vt:lpstr>NiV Curve</vt:lpstr>
      <vt:lpstr>Percent Infection Calculations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Yuntao Wu</dc:creator>
  <cp:lastModifiedBy>Yuntao Wu</cp:lastModifiedBy>
  <dcterms:created xsi:type="dcterms:W3CDTF">2024-01-19T16:16:46Z</dcterms:created>
  <dcterms:modified xsi:type="dcterms:W3CDTF">2024-01-19T17:13:16Z</dcterms:modified>
</cp:coreProperties>
</file>