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thenaeyster/Desktop/IF geochron/Manuscript May 2023/Supplement/"/>
    </mc:Choice>
  </mc:AlternateContent>
  <xr:revisionPtr revIDLastSave="0" documentId="13_ncr:1_{2FCAB2C7-FDA4-2641-8F94-991478151697}" xr6:coauthVersionLast="43" xr6:coauthVersionMax="43" xr10:uidLastSave="{00000000-0000-0000-0000-000000000000}"/>
  <bookViews>
    <workbookView xWindow="4920" yWindow="460" windowWidth="22840" windowHeight="16020" firstSheet="1" activeTab="5" xr2:uid="{210AFC12-AE73-1D45-B366-C6C44E972C04}"/>
  </bookViews>
  <sheets>
    <sheet name=" Fralick et al 2001 ID-TIMS" sheetId="1" r:id="rId1"/>
    <sheet name="Hulburt et al 2005 ID-TIMS" sheetId="5" r:id="rId2"/>
    <sheet name="Heaman et al 2009 ID-TIMS" sheetId="4" r:id="rId3"/>
    <sheet name="Holm et al 2005  ID-TIMS" sheetId="2" r:id="rId4"/>
    <sheet name="Zi et al., 2022 (SHRIMP)" sheetId="3" r:id="rId5"/>
    <sheet name="SHRIMP Rasmussen 2016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45" i="3" l="1"/>
  <c r="P45" i="3"/>
  <c r="M45" i="3"/>
  <c r="L45" i="3"/>
  <c r="AF24" i="3"/>
  <c r="Z7" i="3"/>
  <c r="AF7" i="3"/>
  <c r="Z24" i="3"/>
  <c r="P6" i="6"/>
  <c r="P7" i="6"/>
  <c r="P8" i="6"/>
  <c r="P5" i="6"/>
  <c r="P13" i="6"/>
  <c r="P14" i="6"/>
  <c r="P12" i="6"/>
</calcChain>
</file>

<file path=xl/sharedStrings.xml><?xml version="1.0" encoding="utf-8"?>
<sst xmlns="http://schemas.openxmlformats.org/spreadsheetml/2006/main" count="416" uniqueCount="172">
  <si>
    <t>sample</t>
  </si>
  <si>
    <t>Weight (mg)</t>
  </si>
  <si>
    <t>U (ppm)</t>
  </si>
  <si>
    <t>Th/U</t>
  </si>
  <si>
    <t>Pbcom (pg)</t>
  </si>
  <si>
    <t>207Pb/Pb204</t>
  </si>
  <si>
    <t>206Pb/238U</t>
  </si>
  <si>
    <t>207Pb/235U</t>
  </si>
  <si>
    <t>207Pb/206Pb AGE (MA)</t>
  </si>
  <si>
    <t>2sigma (internal)</t>
  </si>
  <si>
    <t>discordance (%)</t>
  </si>
  <si>
    <t>Correlation coeff</t>
  </si>
  <si>
    <t xml:space="preserve">clr, euh </t>
  </si>
  <si>
    <t xml:space="preserve">brn, euh, incl </t>
  </si>
  <si>
    <t xml:space="preserve">brn, euh </t>
  </si>
  <si>
    <t>All zircons abraded prior to analysis (Krogh, 1982); clr, colourless; brn, browish; incl, acicular inclusions; euh, euhedral.
 Weights and derived U 208 206 207 206 concentrations are based on visual estimates and are probably accurate to about ±50%.
 Th/U is estimated from Pb/ Pb ratio and Pb/ Pb age. 
Pbcom is total measured common Pb assuming the isotopic composition of laboratory blank: 206/204 – 18.221; 207/204 – 15.612; 208/204 – 39.360 (2% errors). 
207 206 Ratio errors are absolute values; Disc, percent discordance with respect to Pb/ Pb age; Correl. Coeff., error correlation coefficients. U decay constants from Jaffey et al. (1971). Sample location latitude and longitude: 48°24′02′′, 89°36′37′′.</t>
  </si>
  <si>
    <r>
      <t xml:space="preserve">However, the accuracy of the </t>
    </r>
    <r>
      <rPr>
        <sz val="7"/>
        <color theme="1"/>
        <rFont val="AdvTT5843c571"/>
      </rPr>
      <t>206</t>
    </r>
    <r>
      <rPr>
        <sz val="10"/>
        <color theme="1"/>
        <rFont val="AdvTT5843c571"/>
      </rPr>
      <t>Pb/</t>
    </r>
    <r>
      <rPr>
        <sz val="7"/>
        <color theme="1"/>
        <rFont val="AdvTT5843c571"/>
      </rPr>
      <t>238</t>
    </r>
    <r>
      <rPr>
        <sz val="10"/>
        <color theme="1"/>
        <rFont val="AdvTT5843c571"/>
      </rPr>
      <t>U age is essentially controlled by the spike calibration 2</t>
    </r>
    <r>
      <rPr>
        <sz val="10"/>
        <color theme="1"/>
        <rFont val="AdvTT432ab7ab"/>
      </rPr>
      <t xml:space="preserve">j </t>
    </r>
    <r>
      <rPr>
        <sz val="10"/>
        <color theme="1"/>
        <rFont val="AdvTT5843c571"/>
      </rPr>
      <t xml:space="preserve">uncertainty of 0.26%, which is much larger than the measurement uncertainty of 0.06%. The spike-calibration uncertainty gives an accuracy of </t>
    </r>
    <r>
      <rPr>
        <sz val="10"/>
        <color theme="1"/>
        <rFont val="AdvTT32a07b98"/>
      </rPr>
      <t>F</t>
    </r>
    <r>
      <rPr>
        <sz val="10"/>
        <color theme="1"/>
        <rFont val="AdvTT5843c571"/>
      </rPr>
      <t xml:space="preserve">1.1 Ma for the </t>
    </r>
    <r>
      <rPr>
        <sz val="7"/>
        <color theme="1"/>
        <rFont val="AdvTT5843c571"/>
      </rPr>
      <t>206</t>
    </r>
    <r>
      <rPr>
        <sz val="10"/>
        <color theme="1"/>
        <rFont val="AdvTT5843c571"/>
      </rPr>
      <t>Pb/</t>
    </r>
    <r>
      <rPr>
        <sz val="7"/>
        <color theme="1"/>
        <rFont val="AdvTT5843c571"/>
      </rPr>
      <t>238</t>
    </r>
    <r>
      <rPr>
        <sz val="10"/>
        <color theme="1"/>
        <rFont val="AdvTT5843c571"/>
      </rPr>
      <t xml:space="preserve">U age, putting it in better agreement with the </t>
    </r>
    <r>
      <rPr>
        <sz val="7"/>
        <color theme="1"/>
        <rFont val="AdvTT5843c571"/>
      </rPr>
      <t>207</t>
    </r>
    <r>
      <rPr>
        <sz val="10"/>
        <color theme="1"/>
        <rFont val="AdvTT5843c571"/>
      </rPr>
      <t>Pb/</t>
    </r>
    <r>
      <rPr>
        <sz val="7"/>
        <color theme="1"/>
        <rFont val="AdvTT5843c571"/>
      </rPr>
      <t>206</t>
    </r>
    <r>
      <rPr>
        <sz val="10"/>
        <color theme="1"/>
        <rFont val="AdvTT5843c571"/>
      </rPr>
      <t>Pb age. Taking into ac- count the 2</t>
    </r>
    <r>
      <rPr>
        <sz val="10"/>
        <color theme="1"/>
        <rFont val="AdvTT432ab7ab"/>
      </rPr>
      <t xml:space="preserve">j </t>
    </r>
    <r>
      <rPr>
        <sz val="10"/>
        <color theme="1"/>
        <rFont val="AdvTT5843c571"/>
      </rPr>
      <t xml:space="preserve">uncertainties in the decay constants for </t>
    </r>
    <r>
      <rPr>
        <sz val="7"/>
        <color theme="1"/>
        <rFont val="AdvTT5843c571"/>
      </rPr>
      <t>235</t>
    </r>
    <r>
      <rPr>
        <sz val="10"/>
        <color theme="1"/>
        <rFont val="AdvTT5843c571"/>
      </rPr>
      <t xml:space="preserve">U and </t>
    </r>
    <r>
      <rPr>
        <sz val="7"/>
        <color theme="1"/>
        <rFont val="AdvTT5843c571"/>
      </rPr>
      <t>238</t>
    </r>
    <r>
      <rPr>
        <sz val="10"/>
        <color theme="1"/>
        <rFont val="AdvTT5843c571"/>
      </rPr>
      <t xml:space="preserve">U of about 0.20% and 0.16%, respectively </t>
    </r>
    <r>
      <rPr>
        <sz val="10"/>
        <color rgb="FF0000FF"/>
        <rFont val="AdvTT5843c571"/>
      </rPr>
      <t>(Mattinson, 1987)</t>
    </r>
    <r>
      <rPr>
        <sz val="10"/>
        <color theme="1"/>
        <rFont val="AdvTT5843c571"/>
      </rPr>
      <t xml:space="preserve">; the </t>
    </r>
    <r>
      <rPr>
        <sz val="7"/>
        <color theme="1"/>
        <rFont val="AdvTT5843c571"/>
      </rPr>
      <t>206</t>
    </r>
    <r>
      <rPr>
        <sz val="10"/>
        <color theme="1"/>
        <rFont val="AdvTT5843c571"/>
      </rPr>
      <t>Pb/</t>
    </r>
    <r>
      <rPr>
        <sz val="7"/>
        <color theme="1"/>
        <rFont val="AdvTT5843c571"/>
      </rPr>
      <t>238</t>
    </r>
    <r>
      <rPr>
        <sz val="10"/>
        <color theme="1"/>
        <rFont val="AdvTT5843c571"/>
      </rPr>
      <t xml:space="preserve">U age with its total uncertainty is 416.8 </t>
    </r>
    <r>
      <rPr>
        <sz val="10"/>
        <color theme="1"/>
        <rFont val="AdvTT32a07b98"/>
      </rPr>
      <t xml:space="preserve">F </t>
    </r>
    <r>
      <rPr>
        <sz val="10"/>
        <color theme="1"/>
        <rFont val="AdvTT5843c571"/>
      </rPr>
      <t xml:space="preserve">1.3 Ma. This raises the proba- bility of the group of TEMORA 1 zircon analyses being concordant to 0.79. </t>
    </r>
  </si>
  <si>
    <t>https://www.sciencedirect.com/science/article/pii/S0009254103001669?casa_token=bMv7UJx9u00AAAAA:5Zzs_Z8LaxQneDRFKXgjgRdYCz2jytpokl9D_6_le3eYKnd9EwFLdMXA2XCCVvdTo5yryuA9#FIG5</t>
  </si>
  <si>
    <r>
      <t> </t>
    </r>
    <r>
      <rPr>
        <b/>
        <vertAlign val="superscript"/>
        <sz val="12"/>
        <color theme="1"/>
        <rFont val="Calibri"/>
        <family val="2"/>
        <scheme val="minor"/>
      </rPr>
      <t>238</t>
    </r>
    <r>
      <rPr>
        <b/>
        <sz val="12"/>
        <color theme="1"/>
        <rFont val="Calibri"/>
        <family val="2"/>
        <scheme val="minor"/>
      </rPr>
      <t>U/</t>
    </r>
    <r>
      <rPr>
        <b/>
        <vertAlign val="superscript"/>
        <sz val="12"/>
        <color theme="1"/>
        <rFont val="Calibri"/>
        <family val="2"/>
        <scheme val="minor"/>
      </rPr>
      <t>235</t>
    </r>
    <r>
      <rPr>
        <b/>
        <sz val="12"/>
        <color theme="1"/>
        <rFont val="Calibri"/>
        <family val="2"/>
        <scheme val="minor"/>
      </rPr>
      <t>U ratio:</t>
    </r>
  </si>
  <si>
    <t>+/- 0.0225</t>
  </si>
  <si>
    <t>t75</t>
  </si>
  <si>
    <t>s(t75)</t>
  </si>
  <si>
    <t>t68</t>
  </si>
  <si>
    <t>s(t68)</t>
  </si>
  <si>
    <t>t(76)</t>
  </si>
  <si>
    <t>s(t76)</t>
  </si>
  <si>
    <t>tconc</t>
  </si>
  <si>
    <t>s(tconc)</t>
  </si>
  <si>
    <t>brn,euh</t>
  </si>
  <si>
    <t>Note: The only one &lt;0.5% discordnce</t>
  </si>
  <si>
    <t>Calculated from isoplot:</t>
  </si>
  <si>
    <t>207/206</t>
  </si>
  <si>
    <t>location</t>
  </si>
  <si>
    <t>formation or unit</t>
  </si>
  <si>
    <t xml:space="preserve">age </t>
  </si>
  <si>
    <t>system</t>
  </si>
  <si>
    <t xml:space="preserve">mineral </t>
  </si>
  <si>
    <t>Analyses</t>
  </si>
  <si>
    <t>Reported age</t>
  </si>
  <si>
    <t>Uncertainty</t>
  </si>
  <si>
    <t>reference</t>
  </si>
  <si>
    <t>Notes</t>
  </si>
  <si>
    <t>Penokean plutons</t>
  </si>
  <si>
    <t xml:space="preserve">Bradbury Creek granodiorite </t>
  </si>
  <si>
    <t>1877  ± 15</t>
  </si>
  <si>
    <t>upper concordia intercept ages</t>
  </si>
  <si>
    <t>ID-TIMS University of Kansas, Lawrence, Kansa</t>
  </si>
  <si>
    <t>Holm et al 2005</t>
  </si>
  <si>
    <t>GSA Data Repository item 2005057, isotope dilution  (TIMS)  U-Pb  zircon  data  for  samples  from   Minnesota,  Wisconsin,  and  Michigan  and  40Ar/39Ar  analytical  data  for  incremental  heating  experiments,   east-central  Minnesota,  is  available  on  the  Web  at   http://www.geosociety.org/pubs/ft2005.htm</t>
  </si>
  <si>
    <t>207Pb*/235U</t>
  </si>
  <si>
    <t>± 2s(abs)</t>
  </si>
  <si>
    <t>206Pb*/238U</t>
  </si>
  <si>
    <t>correlation coefficient</t>
  </si>
  <si>
    <t>207Pb*/206</t>
  </si>
  <si>
    <t>discordance</t>
  </si>
  <si>
    <t>MN00-01: Bradbury Creek granodiorite</t>
  </si>
  <si>
    <t>a. M(-1) #78 0.004 68 32 176 5.1650 0.70 0.32746 0.63 0.915 0.11440 0.28 1826 11 1847 13 1870 5</t>
  </si>
  <si>
    <t>b. M(-1) #79 0.001 148 105 72 5.3481 0.81 0.33725 0.70 0.884 0.11501 0.38 1873 13 1877 15 1880 7</t>
  </si>
  <si>
    <t>c. M(-2) #v7 0.003 162 60 502 4.9742 0.64 0.31352 0.59 0.936 0.11507 0.22 1758 10 1815 12 1881 4</t>
  </si>
  <si>
    <t>Penokean</t>
  </si>
  <si>
    <t xml:space="preserve">Main group (1842 ±7 Ma, n = 32, MSWD = 0.98) </t>
  </si>
  <si>
    <t>N</t>
  </si>
  <si>
    <t>± 1s(abs)</t>
  </si>
  <si>
    <t xml:space="preserve">1615I.1-2a </t>
  </si>
  <si>
    <t xml:space="preserve">1614E.1-2 </t>
  </si>
  <si>
    <t xml:space="preserve">1615G.1-2 </t>
  </si>
  <si>
    <t xml:space="preserve">1615I.1-2 </t>
  </si>
  <si>
    <t xml:space="preserve">1614B.1-2 </t>
  </si>
  <si>
    <t xml:space="preserve">1614F.1-1 </t>
  </si>
  <si>
    <t xml:space="preserve">SHRIMP U-PB DATA FOR ZIRCON IN THE DUNBAR GNEISS SAMPLE 190615-5 </t>
  </si>
  <si>
    <t xml:space="preserve">Main group (1845 ±7 Ma; n = 17, MSWD = 1.02) </t>
  </si>
  <si>
    <t xml:space="preserve">1611H.1-5 </t>
  </si>
  <si>
    <t xml:space="preserve">1611H.1-1 </t>
  </si>
  <si>
    <t xml:space="preserve">1612F.3-2 </t>
  </si>
  <si>
    <t>Th(ppm)</t>
  </si>
  <si>
    <t>Pb(ppm)</t>
  </si>
  <si>
    <t>1sigma</t>
  </si>
  <si>
    <t xml:space="preserve">KNT99-02 (Bear Island dyke, Sipiwesk Lake) </t>
  </si>
  <si>
    <t xml:space="preserve">1 z, col lg frag 1M (1) </t>
  </si>
  <si>
    <t>2 z, col frag 1M (1)</t>
  </si>
  <si>
    <t>4 z, col frag 1M (10)</t>
  </si>
  <si>
    <t>z = zircon, b = baddeleyite, t = titanite, col = colourless, yel = yellow, brn = brown, lt = light, dk = dark, lg</t>
  </si>
  <si>
    <t xml:space="preserve">All errors reported in this table are quoted at 1 sigma. </t>
  </si>
  <si>
    <t xml:space="preserve">W106-06 </t>
  </si>
  <si>
    <t xml:space="preserve">Setting Lake Pyroxenite </t>
  </si>
  <si>
    <t>206Pb/Pb204</t>
  </si>
  <si>
    <t>207Pb/206Pb</t>
  </si>
  <si>
    <t>two sigma (internal)</t>
  </si>
  <si>
    <t>Discordia</t>
  </si>
  <si>
    <t xml:space="preserve">B2 </t>
  </si>
  <si>
    <t>Notes: Details of</t>
  </si>
  <si>
    <r>
      <t xml:space="preserve">1 </t>
    </r>
    <r>
      <rPr>
        <sz val="8"/>
        <color theme="1"/>
        <rFont val="NewCaledonia"/>
      </rPr>
      <t>Measured ratio,</t>
    </r>
  </si>
  <si>
    <r>
      <t xml:space="preserve">2 </t>
    </r>
    <r>
      <rPr>
        <sz val="8"/>
        <color theme="1"/>
        <rFont val="NewCaledonia"/>
      </rPr>
      <t>Total common Pb in analysis in picograms, corrected for fractionation and spike</t>
    </r>
  </si>
  <si>
    <r>
      <t xml:space="preserve">3 </t>
    </r>
    <r>
      <rPr>
        <sz val="8"/>
        <color theme="1"/>
        <rFont val="NewCaledonia"/>
      </rPr>
      <t xml:space="preserve">Model Th/U calculated from radiogenic </t>
    </r>
    <r>
      <rPr>
        <sz val="5"/>
        <color theme="1"/>
        <rFont val="NewCaledonia"/>
      </rPr>
      <t>208</t>
    </r>
    <r>
      <rPr>
        <sz val="8"/>
        <color theme="1"/>
        <rFont val="NewCaledonia"/>
      </rPr>
      <t>Pb/</t>
    </r>
    <r>
      <rPr>
        <sz val="5"/>
        <color theme="1"/>
        <rFont val="NewCaledonia"/>
      </rPr>
      <t>206</t>
    </r>
    <r>
      <rPr>
        <sz val="8"/>
        <color theme="1"/>
        <rFont val="NewCaledonia"/>
      </rPr>
      <t xml:space="preserve">Pb ratio and </t>
    </r>
    <r>
      <rPr>
        <sz val="5"/>
        <color theme="1"/>
        <rFont val="NewCaledonia"/>
      </rPr>
      <t>207</t>
    </r>
    <r>
      <rPr>
        <sz val="8"/>
        <color theme="1"/>
        <rFont val="NewCaledonia"/>
      </rPr>
      <t>Pb/</t>
    </r>
    <r>
      <rPr>
        <sz val="5"/>
        <color theme="1"/>
        <rFont val="NewCaledonia"/>
      </rPr>
      <t>206</t>
    </r>
    <r>
      <rPr>
        <sz val="8"/>
        <color theme="1"/>
        <rFont val="NewCaledonia"/>
      </rPr>
      <t xml:space="preserve">Pb age, assuming concordance </t>
    </r>
    <r>
      <rPr>
        <sz val="5"/>
        <color theme="1"/>
        <rFont val="NewCaledonia"/>
      </rPr>
      <t xml:space="preserve">4 </t>
    </r>
    <r>
      <rPr>
        <sz val="8"/>
        <color theme="1"/>
        <rFont val="NewCaledonia"/>
      </rPr>
      <t>Corrected for spike, blank, and common Pb</t>
    </r>
  </si>
  <si>
    <r>
      <t xml:space="preserve">5 </t>
    </r>
    <r>
      <rPr>
        <sz val="8"/>
        <color theme="1"/>
        <rFont val="NewCaledonia"/>
      </rPr>
      <t>Errors for age are ±2 sigma errors in Ma</t>
    </r>
  </si>
  <si>
    <r>
      <t xml:space="preserve">6 </t>
    </r>
    <r>
      <rPr>
        <sz val="8"/>
        <color theme="1"/>
        <rFont val="NewCaledonia"/>
      </rPr>
      <t xml:space="preserve">Discordance along a chord to the origin </t>
    </r>
  </si>
  <si>
    <t>1132J1.2</t>
  </si>
  <si>
    <t>1103C.1-2</t>
  </si>
  <si>
    <t>1103B1.1</t>
  </si>
  <si>
    <t>1132M1.1</t>
  </si>
  <si>
    <t>TDH26, 374.45-.55 m</t>
  </si>
  <si>
    <t>1134N1.1</t>
  </si>
  <si>
    <t>1134A1.1</t>
  </si>
  <si>
    <r>
      <t>1862</t>
    </r>
    <r>
      <rPr>
        <sz val="10"/>
        <color theme="1"/>
        <rFont val="MTSY"/>
      </rPr>
      <t>±</t>
    </r>
    <r>
      <rPr>
        <sz val="10"/>
        <color theme="1"/>
        <rFont val="OneGulliverA"/>
      </rPr>
      <t xml:space="preserve">6 </t>
    </r>
  </si>
  <si>
    <r>
      <t>1865</t>
    </r>
    <r>
      <rPr>
        <sz val="10"/>
        <color theme="1"/>
        <rFont val="MTSY"/>
      </rPr>
      <t>±</t>
    </r>
    <r>
      <rPr>
        <sz val="10"/>
        <color theme="1"/>
        <rFont val="OneGulliverA"/>
      </rPr>
      <t xml:space="preserve">3 </t>
    </r>
  </si>
  <si>
    <r>
      <t>1879</t>
    </r>
    <r>
      <rPr>
        <sz val="10"/>
        <color theme="1"/>
        <rFont val="MTSY"/>
      </rPr>
      <t>±</t>
    </r>
    <r>
      <rPr>
        <sz val="10"/>
        <color theme="1"/>
        <rFont val="OneGulliverA"/>
      </rPr>
      <t xml:space="preserve">3 </t>
    </r>
  </si>
  <si>
    <t>ID-TIMS</t>
  </si>
  <si>
    <t xml:space="preserve">207Pb/206Pb </t>
  </si>
  <si>
    <t>EARTHTIME Spike &lt; 0.03% (95% confidence)</t>
  </si>
  <si>
    <t xml:space="preserve">Note from Black et al., 2003: </t>
  </si>
  <si>
    <t>SHRIMP</t>
  </si>
  <si>
    <r>
      <t>§</t>
    </r>
    <r>
      <rPr>
        <sz val="9"/>
        <color theme="1"/>
        <rFont val="TimesNewRomanPSMT"/>
      </rPr>
      <t>Disc. is apparent discordance, as 100∙( t[</t>
    </r>
    <r>
      <rPr>
        <sz val="6"/>
        <color theme="1"/>
        <rFont val="TimesNewRomanPSMT"/>
      </rPr>
      <t>207</t>
    </r>
    <r>
      <rPr>
        <sz val="9"/>
        <color theme="1"/>
        <rFont val="TimesNewRomanPSMT"/>
      </rPr>
      <t>Pb/</t>
    </r>
    <r>
      <rPr>
        <sz val="6"/>
        <color theme="1"/>
        <rFont val="TimesNewRomanPSMT"/>
      </rPr>
      <t>206</t>
    </r>
    <r>
      <rPr>
        <sz val="9"/>
        <color theme="1"/>
        <rFont val="TimesNewRomanPSMT"/>
      </rPr>
      <t>Pb] - t[</t>
    </r>
    <r>
      <rPr>
        <sz val="6"/>
        <color theme="1"/>
        <rFont val="TimesNewRomanPSMT"/>
      </rPr>
      <t>206</t>
    </r>
    <r>
      <rPr>
        <sz val="9"/>
        <color theme="1"/>
        <rFont val="TimesNewRomanPSMT"/>
      </rPr>
      <t>Pb/</t>
    </r>
    <r>
      <rPr>
        <sz val="6"/>
        <color theme="1"/>
        <rFont val="TimesNewRomanPSMT"/>
      </rPr>
      <t>238</t>
    </r>
    <r>
      <rPr>
        <sz val="9"/>
        <color theme="1"/>
        <rFont val="TimesNewRomanPSMT"/>
      </rPr>
      <t>U]) / t[</t>
    </r>
    <r>
      <rPr>
        <sz val="6"/>
        <color theme="1"/>
        <rFont val="TimesNewRomanPSMT"/>
      </rPr>
      <t>207</t>
    </r>
    <r>
      <rPr>
        <sz val="9"/>
        <color theme="1"/>
        <rFont val="TimesNewRomanPSMT"/>
      </rPr>
      <t>Pb/</t>
    </r>
    <r>
      <rPr>
        <sz val="6"/>
        <color theme="1"/>
        <rFont val="TimesNewRomanPSMT"/>
      </rPr>
      <t>206</t>
    </r>
    <r>
      <rPr>
        <sz val="9"/>
        <color theme="1"/>
        <rFont val="TimesNewRomanPSMT"/>
      </rPr>
      <t xml:space="preserve">Pb]. </t>
    </r>
  </si>
  <si>
    <t>Disc  (%)§</t>
  </si>
  <si>
    <t>†207Pb*/206</t>
  </si>
  <si>
    <t>238U/206Pb Weighted Mean</t>
  </si>
  <si>
    <t>uncertainty Sx</t>
  </si>
  <si>
    <t>single zircon</t>
  </si>
  <si>
    <t xml:space="preserve"> SHRIMP U–Pb data</t>
  </si>
  <si>
    <t>206/238 age</t>
  </si>
  <si>
    <t>Discordant (%)</t>
  </si>
  <si>
    <t xml:space="preserve">1105C.1-1 </t>
  </si>
  <si>
    <t>207Pb*/206Pb*</t>
  </si>
  <si>
    <t>No coherent young concordant population</t>
  </si>
  <si>
    <t>not included</t>
  </si>
  <si>
    <t xml:space="preserve"> lower tuff bed (drill-hole TDH26, 386.38-.46 m). </t>
  </si>
  <si>
    <r>
      <t>Number in parentheses correspond to the number of grains analysed. MIH refers to Methylene Iodide Heavy Concentrate. Atomic ratios corrected for spike, estimated blank, and initial common lead (</t>
    </r>
    <r>
      <rPr>
        <sz val="8"/>
        <color rgb="FF000066"/>
        <rFont val="OneGulliverA"/>
      </rPr>
      <t>Stacey and Kramers, 1975</t>
    </r>
    <r>
      <rPr>
        <sz val="8"/>
        <color theme="1"/>
        <rFont val="OneGulliverA"/>
      </rPr>
      <t>).</t>
    </r>
  </si>
  <si>
    <r>
      <t xml:space="preserve">The U–Pb results for six zircon fractions from this coarse-grained gabbro sample of the Bear Island dyke are presented in </t>
    </r>
    <r>
      <rPr>
        <sz val="8"/>
        <color rgb="FF000066"/>
        <rFont val="OneGulliverA"/>
      </rPr>
      <t xml:space="preserve">Table 2 </t>
    </r>
    <r>
      <rPr>
        <sz val="8"/>
        <color theme="1"/>
        <rFont val="OneGulliverA"/>
      </rPr>
      <t xml:space="preserve">and on a concordia diagram in </t>
    </r>
    <r>
      <rPr>
        <sz val="8"/>
        <color rgb="FF000066"/>
        <rFont val="OneGulliverA"/>
      </rPr>
      <t>Fig. 5</t>
    </r>
    <r>
      <rPr>
        <sz val="8"/>
        <color theme="1"/>
        <rFont val="OneGulliverA"/>
      </rPr>
      <t xml:space="preserve">A. A modest amount of colourless to faint pink zircon shards and fragments were recovered. The selected fractions consisted of two single fragments (#1, 2) and four small multi-grain aliquots. In general, the Bear Island gabbro zircon has low uranium (59–89 ppm) and thorium (23–39 ppm) contents and intermediate Th/U (0.37–0.44). Three analyses (#4–6) have identi- cal </t>
    </r>
    <r>
      <rPr>
        <sz val="6"/>
        <color theme="1"/>
        <rFont val="OneGulliverA"/>
      </rPr>
      <t>207</t>
    </r>
    <r>
      <rPr>
        <sz val="8"/>
        <color theme="1"/>
        <rFont val="OneGulliverA"/>
      </rPr>
      <t>Pb/</t>
    </r>
    <r>
      <rPr>
        <sz val="6"/>
        <color theme="1"/>
        <rFont val="OneGulliverA"/>
      </rPr>
      <t>206</t>
    </r>
    <r>
      <rPr>
        <sz val="8"/>
        <color theme="1"/>
        <rFont val="OneGulliverA"/>
      </rPr>
      <t xml:space="preserve">Pb ages within analytical error of between 1880 and 1882 Ma, providing a minimum estimate of the emplacement age. </t>
    </r>
  </si>
  <si>
    <t>10 zircon grains, one zircon fraction</t>
  </si>
  <si>
    <t>† All Pb isotope data and t[207Pb/206Pb] have been corrected for common Pb.</t>
  </si>
  <si>
    <t>MSWD</t>
  </si>
  <si>
    <t>X=07/35 err[X] Y=06/38 err[Y] Z=07/06 err[Z]</t>
  </si>
  <si>
    <t>in which the error correlations are calculated from the redundancies between the three sets of uncertainties.</t>
  </si>
  <si>
    <t xml:space="preserve">Apparent discordance % </t>
  </si>
  <si>
    <t xml:space="preserve">Main age (1847±10 Ma, n = 12, MSWD = 0.64) </t>
  </si>
  <si>
    <t xml:space="preserve">NEWINGHAM TONALITE SAMPLE 190615-6 </t>
  </si>
  <si>
    <t xml:space="preserve">1618C.1-3 </t>
  </si>
  <si>
    <t>†207Pb*/206 Age</t>
  </si>
  <si>
    <t>± 1s</t>
  </si>
  <si>
    <t xml:space="preserve">META-DACITE SAMPLE 190615-4 FROM THE BEECHER FORMATION </t>
  </si>
  <si>
    <t xml:space="preserve">Age spreading from ca. 1850 Ma to 1780 Ma </t>
  </si>
  <si>
    <t xml:space="preserve">1527A.1-1 </t>
  </si>
  <si>
    <t xml:space="preserve">META-RHYODACITE SAMPLE 190615-2 FROM THE BEECHER FORMATION </t>
  </si>
  <si>
    <t>X=07/35 err[X] Y=06/38 err[Y] Z=07/06 err[Z] in which the error correlations are calculated from the redundancies between the three sets of uncertainties.</t>
  </si>
  <si>
    <t>Age</t>
  </si>
  <si>
    <t>Sx</t>
  </si>
  <si>
    <t>MEANS</t>
  </si>
  <si>
    <t>206/238</t>
  </si>
  <si>
    <t xml:space="preserve">Actually percentages… not abs </t>
  </si>
  <si>
    <t>2 s(t68)</t>
  </si>
  <si>
    <t>2 s(t76)</t>
  </si>
  <si>
    <t>2 s(t75)</t>
  </si>
  <si>
    <t>1sigma abs</t>
  </si>
  <si>
    <t>1sigma  abs</t>
  </si>
  <si>
    <t>%</t>
  </si>
  <si>
    <t>* 1s uncertainties</t>
  </si>
  <si>
    <t>* 2s uncertainties</t>
  </si>
  <si>
    <t>Include this single analyses?</t>
  </si>
  <si>
    <t>With external uncertainties</t>
  </si>
  <si>
    <t>Total uncertainty Stotal with external uncertainties</t>
  </si>
  <si>
    <t>1s uncertainty</t>
  </si>
  <si>
    <t>uncertainty Sx (2s)</t>
  </si>
  <si>
    <t>Sx (2s)</t>
  </si>
  <si>
    <t>EXTERNAL uncetainties</t>
  </si>
  <si>
    <t>only internal uncertainties</t>
  </si>
  <si>
    <t>WITH EXTERNAL UNCERTAINTIES</t>
  </si>
  <si>
    <t>with EXTERNAL</t>
  </si>
  <si>
    <t>WITH EXTERNAL UNCERTAINTIES PROPOGATED</t>
  </si>
  <si>
    <r>
      <t> </t>
    </r>
    <r>
      <rPr>
        <b/>
        <vertAlign val="superscript"/>
        <sz val="12"/>
        <color rgb="FF000000"/>
        <rFont val="Calibri"/>
        <family val="2"/>
        <scheme val="minor"/>
      </rPr>
      <t>238</t>
    </r>
    <r>
      <rPr>
        <b/>
        <sz val="12"/>
        <color rgb="FF000000"/>
        <rFont val="Calibri"/>
        <family val="2"/>
        <scheme val="minor"/>
      </rPr>
      <t>U/</t>
    </r>
    <r>
      <rPr>
        <b/>
        <vertAlign val="superscript"/>
        <sz val="12"/>
        <color rgb="FF000000"/>
        <rFont val="Calibri"/>
        <family val="2"/>
        <scheme val="minor"/>
      </rPr>
      <t>235</t>
    </r>
    <r>
      <rPr>
        <b/>
        <sz val="12"/>
        <color rgb="FF000000"/>
        <rFont val="Calibri"/>
        <family val="2"/>
        <scheme val="minor"/>
      </rPr>
      <t>U ratio:</t>
    </r>
  </si>
  <si>
    <t>2sigma (abs)</t>
  </si>
  <si>
    <t>With propagated uncertainty isoplot (2s)</t>
  </si>
  <si>
    <t>Total With systematic uncertainties (~1%)</t>
  </si>
  <si>
    <t xml:space="preserve">The three concordant fractions #1, 2, and 4 have slightly younger 207Pb/206Pb ages of 1864, 1871, and 1880Ma, respectively and are interpreted to have experienced some Pb-loss during peak THO metamorphism at about 1800 Ma.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</si>
</sst>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45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10"/>
      <color theme="1"/>
      <name val="AdvTT5843c571"/>
    </font>
    <font>
      <sz val="7"/>
      <color theme="1"/>
      <name val="AdvTT5843c571"/>
    </font>
    <font>
      <sz val="10"/>
      <color theme="1"/>
      <name val="AdvTT432ab7ab"/>
    </font>
    <font>
      <sz val="10"/>
      <color theme="1"/>
      <name val="AdvTT32a07b98"/>
    </font>
    <font>
      <sz val="10"/>
      <color rgb="FF0000FF"/>
      <name val="AdvTT5843c571"/>
    </font>
    <font>
      <b/>
      <vertAlign val="superscript"/>
      <sz val="12"/>
      <color theme="1"/>
      <name val="Calibri"/>
      <family val="2"/>
      <scheme val="minor"/>
    </font>
    <font>
      <b/>
      <sz val="12"/>
      <color theme="1"/>
      <name val="Times"/>
      <family val="1"/>
    </font>
    <font>
      <sz val="14"/>
      <color theme="1"/>
      <name val="Times New Roman"/>
      <family val="1"/>
    </font>
    <font>
      <b/>
      <i/>
      <sz val="9"/>
      <color theme="1"/>
      <name val="TimesNewRomanPS"/>
    </font>
    <font>
      <sz val="9"/>
      <color theme="1"/>
      <name val="TimesNewRomanPSMT"/>
    </font>
    <font>
      <sz val="10"/>
      <color theme="1"/>
      <name val="TimesNewRomanPSMT"/>
    </font>
    <font>
      <i/>
      <sz val="6"/>
      <color theme="1"/>
      <name val="OneGulliver"/>
    </font>
    <font>
      <sz val="6"/>
      <color theme="1"/>
      <name val="OneGulliverA"/>
    </font>
    <font>
      <sz val="8"/>
      <color theme="1"/>
      <name val="NewCaledonia"/>
    </font>
    <font>
      <sz val="5"/>
      <color theme="1"/>
      <name val="NewCaledonia"/>
    </font>
    <font>
      <sz val="7"/>
      <color theme="1"/>
      <name val="TimesNewRomanPSMT"/>
    </font>
    <font>
      <i/>
      <sz val="10"/>
      <color theme="1"/>
      <name val="OneGulliver"/>
    </font>
    <font>
      <sz val="10"/>
      <color theme="1"/>
      <name val="Calibri"/>
      <family val="2"/>
      <scheme val="minor"/>
    </font>
    <font>
      <sz val="10"/>
      <color theme="1"/>
      <name val="OneGulliverA"/>
    </font>
    <font>
      <sz val="10"/>
      <color theme="1"/>
      <name val="MTSY"/>
    </font>
    <font>
      <sz val="6"/>
      <color theme="1"/>
      <name val="TimesNewRomanPSMT"/>
    </font>
    <font>
      <sz val="12"/>
      <color theme="1"/>
      <name val="TimesNewRomanPSMT"/>
    </font>
    <font>
      <b/>
      <i/>
      <sz val="12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0"/>
      <color theme="1"/>
      <name val="Times"/>
      <family val="1"/>
    </font>
    <font>
      <b/>
      <sz val="14"/>
      <color theme="1"/>
      <name val="Times New Roman"/>
      <family val="1"/>
    </font>
    <font>
      <i/>
      <sz val="14"/>
      <color theme="1"/>
      <name val="Times New Roman"/>
      <family val="1"/>
    </font>
    <font>
      <i/>
      <sz val="12"/>
      <color theme="1"/>
      <name val="Calibri"/>
      <family val="2"/>
      <scheme val="minor"/>
    </font>
    <font>
      <b/>
      <i/>
      <sz val="14"/>
      <color theme="1"/>
      <name val="Times New Roman"/>
      <family val="1"/>
    </font>
    <font>
      <i/>
      <sz val="12"/>
      <color rgb="FF000000"/>
      <name val="Calibri"/>
      <family val="2"/>
      <scheme val="minor"/>
    </font>
    <font>
      <sz val="8"/>
      <color theme="1"/>
      <name val="OneGulliverA"/>
    </font>
    <font>
      <sz val="8"/>
      <color rgb="FF000066"/>
      <name val="OneGulliverA"/>
    </font>
    <font>
      <sz val="10"/>
      <color theme="1"/>
      <name val="NewCaledonia"/>
    </font>
    <font>
      <u/>
      <sz val="12"/>
      <color theme="1"/>
      <name val="Calibri"/>
      <family val="2"/>
      <scheme val="minor"/>
    </font>
    <font>
      <u/>
      <sz val="9"/>
      <color theme="1"/>
      <name val="TimesNewRomanPSMT"/>
    </font>
    <font>
      <sz val="10"/>
      <color theme="1"/>
      <name val="Arial Unicode MS"/>
      <family val="2"/>
    </font>
    <font>
      <b/>
      <sz val="12"/>
      <color rgb="FF000000"/>
      <name val="Calibri"/>
      <family val="2"/>
      <scheme val="minor"/>
    </font>
    <font>
      <b/>
      <vertAlign val="superscript"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1"/>
      <name val="OneGulliverA"/>
    </font>
  </fonts>
  <fills count="1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7E6E6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1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2" borderId="0" xfId="0" applyFill="1"/>
    <xf numFmtId="0" fontId="2" fillId="0" borderId="0" xfId="0" applyFont="1" applyAlignment="1">
      <alignment wrapText="1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right" wrapText="1"/>
    </xf>
    <xf numFmtId="0" fontId="0" fillId="0" borderId="0" xfId="0" applyAlignment="1">
      <alignment horizontal="right"/>
    </xf>
    <xf numFmtId="0" fontId="12" fillId="0" borderId="0" xfId="0" applyFont="1"/>
    <xf numFmtId="49" fontId="0" fillId="0" borderId="0" xfId="0" applyNumberFormat="1"/>
    <xf numFmtId="0" fontId="2" fillId="0" borderId="0" xfId="0" quotePrefix="1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0" fillId="0" borderId="0" xfId="1" applyNumberFormat="1" applyFont="1"/>
    <xf numFmtId="9" fontId="0" fillId="0" borderId="0" xfId="1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0" fillId="4" borderId="0" xfId="0" applyFill="1"/>
    <xf numFmtId="0" fontId="0" fillId="4" borderId="0" xfId="0" applyFill="1" applyAlignment="1">
      <alignment wrapText="1"/>
    </xf>
    <xf numFmtId="0" fontId="2" fillId="6" borderId="0" xfId="0" applyFont="1" applyFill="1"/>
    <xf numFmtId="0" fontId="2" fillId="6" borderId="0" xfId="0" quotePrefix="1" applyFont="1" applyFill="1"/>
    <xf numFmtId="0" fontId="0" fillId="6" borderId="0" xfId="0" applyFill="1"/>
    <xf numFmtId="0" fontId="0" fillId="8" borderId="0" xfId="0" applyFill="1"/>
    <xf numFmtId="0" fontId="0" fillId="9" borderId="0" xfId="0" applyFill="1"/>
    <xf numFmtId="0" fontId="25" fillId="0" borderId="0" xfId="0" applyFont="1"/>
    <xf numFmtId="0" fontId="0" fillId="4" borderId="0" xfId="0" applyFill="1" applyAlignment="1">
      <alignment horizontal="center" wrapText="1"/>
    </xf>
    <xf numFmtId="0" fontId="0" fillId="0" borderId="0" xfId="0" applyFont="1"/>
    <xf numFmtId="49" fontId="0" fillId="0" borderId="0" xfId="0" applyNumberFormat="1" applyFont="1" applyAlignment="1">
      <alignment wrapText="1"/>
    </xf>
    <xf numFmtId="0" fontId="26" fillId="0" borderId="0" xfId="0" applyFont="1"/>
    <xf numFmtId="0" fontId="0" fillId="10" borderId="0" xfId="0" applyFont="1" applyFill="1"/>
    <xf numFmtId="0" fontId="0" fillId="8" borderId="0" xfId="0" applyFont="1" applyFill="1"/>
    <xf numFmtId="0" fontId="2" fillId="10" borderId="0" xfId="0" applyFont="1" applyFill="1"/>
    <xf numFmtId="0" fontId="2" fillId="10" borderId="0" xfId="0" quotePrefix="1" applyFont="1" applyFill="1"/>
    <xf numFmtId="0" fontId="0" fillId="11" borderId="0" xfId="0" applyFill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2" fillId="11" borderId="0" xfId="0" applyFont="1" applyFill="1"/>
    <xf numFmtId="49" fontId="2" fillId="0" borderId="0" xfId="0" applyNumberFormat="1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2" fontId="27" fillId="5" borderId="0" xfId="0" applyNumberFormat="1" applyFont="1" applyFill="1" applyAlignment="1">
      <alignment horizontal="right" indent="1"/>
    </xf>
    <xf numFmtId="2" fontId="34" fillId="0" borderId="0" xfId="0" applyNumberFormat="1" applyFont="1" applyAlignment="1">
      <alignment horizontal="right" indent="1"/>
    </xf>
    <xf numFmtId="0" fontId="2" fillId="13" borderId="0" xfId="0" applyFont="1" applyFill="1"/>
    <xf numFmtId="0" fontId="2" fillId="13" borderId="0" xfId="0" quotePrefix="1" applyFont="1" applyFill="1"/>
    <xf numFmtId="0" fontId="0" fillId="13" borderId="0" xfId="0" applyFill="1"/>
    <xf numFmtId="49" fontId="2" fillId="0" borderId="0" xfId="0" applyNumberFormat="1" applyFont="1" applyAlignment="1">
      <alignment wrapText="1"/>
    </xf>
    <xf numFmtId="0" fontId="0" fillId="2" borderId="0" xfId="0" applyFont="1" applyFill="1" applyAlignment="1"/>
    <xf numFmtId="0" fontId="0" fillId="0" borderId="0" xfId="0" applyFill="1"/>
    <xf numFmtId="0" fontId="35" fillId="0" borderId="0" xfId="0" applyFont="1"/>
    <xf numFmtId="164" fontId="0" fillId="0" borderId="0" xfId="0" applyNumberFormat="1"/>
    <xf numFmtId="165" fontId="0" fillId="0" borderId="0" xfId="0" applyNumberFormat="1"/>
    <xf numFmtId="0" fontId="0" fillId="7" borderId="0" xfId="0" applyFont="1" applyFill="1"/>
    <xf numFmtId="0" fontId="37" fillId="0" borderId="0" xfId="0" applyFont="1"/>
    <xf numFmtId="0" fontId="22" fillId="0" borderId="0" xfId="0" applyFont="1" applyFill="1"/>
    <xf numFmtId="49" fontId="38" fillId="0" borderId="0" xfId="0" applyNumberFormat="1" applyFont="1" applyAlignment="1">
      <alignment wrapText="1"/>
    </xf>
    <xf numFmtId="0" fontId="39" fillId="0" borderId="0" xfId="0" applyFont="1" applyFill="1"/>
    <xf numFmtId="0" fontId="38" fillId="0" borderId="0" xfId="0" applyFont="1"/>
    <xf numFmtId="0" fontId="40" fillId="0" borderId="0" xfId="0" applyFont="1"/>
    <xf numFmtId="0" fontId="14" fillId="0" borderId="0" xfId="0" applyFont="1" applyFill="1"/>
    <xf numFmtId="0" fontId="0" fillId="12" borderId="0" xfId="0" applyFill="1"/>
    <xf numFmtId="0" fontId="32" fillId="0" borderId="0" xfId="0" applyFont="1" applyFill="1"/>
    <xf numFmtId="0" fontId="2" fillId="0" borderId="0" xfId="0" applyFont="1" applyFill="1"/>
    <xf numFmtId="0" fontId="0" fillId="14" borderId="0" xfId="0" applyFill="1"/>
    <xf numFmtId="0" fontId="0" fillId="12" borderId="0" xfId="0" applyFill="1" applyAlignment="1">
      <alignment wrapText="1"/>
    </xf>
    <xf numFmtId="0" fontId="2" fillId="0" borderId="0" xfId="0" applyFont="1" applyFill="1" applyAlignment="1">
      <alignment wrapText="1"/>
    </xf>
    <xf numFmtId="0" fontId="11" fillId="0" borderId="0" xfId="0" applyFont="1" applyFill="1"/>
    <xf numFmtId="0" fontId="2" fillId="0" borderId="0" xfId="0" applyFont="1" applyFill="1" applyAlignment="1"/>
    <xf numFmtId="0" fontId="2" fillId="0" borderId="0" xfId="0" applyFont="1" applyFill="1" applyAlignment="1">
      <alignment horizontal="center"/>
    </xf>
    <xf numFmtId="0" fontId="0" fillId="2" borderId="0" xfId="0" applyFill="1" applyAlignment="1"/>
    <xf numFmtId="0" fontId="38" fillId="2" borderId="0" xfId="0" applyFont="1" applyFill="1" applyAlignment="1">
      <alignment wrapText="1"/>
    </xf>
    <xf numFmtId="49" fontId="38" fillId="2" borderId="0" xfId="0" applyNumberFormat="1" applyFont="1" applyFill="1" applyAlignment="1">
      <alignment wrapText="1"/>
    </xf>
    <xf numFmtId="0" fontId="39" fillId="2" borderId="0" xfId="0" applyFont="1" applyFill="1"/>
    <xf numFmtId="0" fontId="15" fillId="9" borderId="0" xfId="0" applyFont="1" applyFill="1"/>
    <xf numFmtId="0" fontId="22" fillId="9" borderId="0" xfId="0" applyFont="1" applyFill="1"/>
    <xf numFmtId="0" fontId="38" fillId="9" borderId="0" xfId="0" applyFont="1" applyFill="1"/>
    <xf numFmtId="49" fontId="38" fillId="9" borderId="0" xfId="0" applyNumberFormat="1" applyFont="1" applyFill="1" applyAlignment="1">
      <alignment wrapText="1"/>
    </xf>
    <xf numFmtId="0" fontId="39" fillId="9" borderId="0" xfId="0" applyFont="1" applyFill="1"/>
    <xf numFmtId="0" fontId="15" fillId="2" borderId="0" xfId="0" applyFont="1" applyFill="1"/>
    <xf numFmtId="0" fontId="13" fillId="2" borderId="0" xfId="0" applyFont="1" applyFill="1"/>
    <xf numFmtId="0" fontId="14" fillId="9" borderId="0" xfId="0" applyFont="1" applyFill="1"/>
    <xf numFmtId="0" fontId="2" fillId="5" borderId="0" xfId="0" applyFont="1" applyFill="1"/>
    <xf numFmtId="0" fontId="0" fillId="5" borderId="0" xfId="0" applyFill="1"/>
    <xf numFmtId="0" fontId="2" fillId="0" borderId="0" xfId="0" applyFont="1" applyFill="1" applyAlignment="1">
      <alignment horizontal="center"/>
    </xf>
    <xf numFmtId="0" fontId="41" fillId="16" borderId="0" xfId="0" applyFont="1" applyFill="1"/>
    <xf numFmtId="0" fontId="43" fillId="17" borderId="0" xfId="0" applyFont="1" applyFill="1"/>
    <xf numFmtId="0" fontId="0" fillId="0" borderId="0" xfId="0" applyFont="1" applyFill="1"/>
    <xf numFmtId="0" fontId="2" fillId="0" borderId="0" xfId="0" applyFont="1" applyFill="1" applyAlignment="1">
      <alignment horizontal="center"/>
    </xf>
    <xf numFmtId="165" fontId="0" fillId="4" borderId="0" xfId="0" applyNumberFormat="1" applyFill="1"/>
    <xf numFmtId="164" fontId="0" fillId="4" borderId="0" xfId="0" applyNumberFormat="1" applyFill="1"/>
    <xf numFmtId="0" fontId="44" fillId="4" borderId="0" xfId="0" applyFont="1" applyFill="1"/>
    <xf numFmtId="49" fontId="2" fillId="0" borderId="0" xfId="0" applyNumberFormat="1" applyFont="1" applyFill="1"/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5" fillId="0" borderId="0" xfId="0" applyFont="1" applyAlignment="1">
      <alignment horizontal="left" wrapText="1"/>
    </xf>
    <xf numFmtId="0" fontId="2" fillId="0" borderId="0" xfId="0" applyFont="1" applyFill="1" applyAlignment="1">
      <alignment horizontal="center"/>
    </xf>
    <xf numFmtId="0" fontId="35" fillId="0" borderId="0" xfId="0" applyFont="1" applyAlignment="1">
      <alignment horizontal="center" wrapText="1"/>
    </xf>
    <xf numFmtId="0" fontId="2" fillId="3" borderId="0" xfId="0" applyFont="1" applyFill="1" applyAlignment="1">
      <alignment horizontal="center"/>
    </xf>
    <xf numFmtId="0" fontId="0" fillId="15" borderId="0" xfId="0" applyFill="1" applyAlignment="1">
      <alignment horizontal="center"/>
    </xf>
    <xf numFmtId="0" fontId="2" fillId="2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tiff"/><Relationship Id="rId3" Type="http://schemas.openxmlformats.org/officeDocument/2006/relationships/image" Target="../media/image6.tiff"/><Relationship Id="rId7" Type="http://schemas.openxmlformats.org/officeDocument/2006/relationships/image" Target="../media/image10.tiff"/><Relationship Id="rId2" Type="http://schemas.openxmlformats.org/officeDocument/2006/relationships/image" Target="../media/image5.tiff"/><Relationship Id="rId1" Type="http://schemas.openxmlformats.org/officeDocument/2006/relationships/image" Target="../media/image4.tiff"/><Relationship Id="rId6" Type="http://schemas.openxmlformats.org/officeDocument/2006/relationships/image" Target="../media/image9.tiff"/><Relationship Id="rId11" Type="http://schemas.openxmlformats.org/officeDocument/2006/relationships/image" Target="../media/image14.tiff"/><Relationship Id="rId5" Type="http://schemas.openxmlformats.org/officeDocument/2006/relationships/image" Target="../media/image8.tiff"/><Relationship Id="rId10" Type="http://schemas.openxmlformats.org/officeDocument/2006/relationships/image" Target="../media/image13.tiff"/><Relationship Id="rId4" Type="http://schemas.openxmlformats.org/officeDocument/2006/relationships/image" Target="../media/image7.tiff"/><Relationship Id="rId9" Type="http://schemas.openxmlformats.org/officeDocument/2006/relationships/image" Target="../media/image12.tif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tiff"/><Relationship Id="rId2" Type="http://schemas.openxmlformats.org/officeDocument/2006/relationships/image" Target="../media/image16.tiff"/><Relationship Id="rId1" Type="http://schemas.openxmlformats.org/officeDocument/2006/relationships/image" Target="../media/image15.tiff"/><Relationship Id="rId5" Type="http://schemas.openxmlformats.org/officeDocument/2006/relationships/image" Target="../media/image19.tiff"/><Relationship Id="rId4" Type="http://schemas.openxmlformats.org/officeDocument/2006/relationships/image" Target="../media/image18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12700</xdr:rowOff>
    </xdr:from>
    <xdr:to>
      <xdr:col>8</xdr:col>
      <xdr:colOff>228600</xdr:colOff>
      <xdr:row>13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A07BF0-F249-FA4E-9063-30618F5E0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9700"/>
          <a:ext cx="6832600" cy="1358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458538</xdr:colOff>
      <xdr:row>6</xdr:row>
      <xdr:rowOff>59490</xdr:rowOff>
    </xdr:from>
    <xdr:to>
      <xdr:col>25</xdr:col>
      <xdr:colOff>406081</xdr:colOff>
      <xdr:row>19</xdr:row>
      <xdr:rowOff>568827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8090D0-BFA0-F241-BDF1-A0A25956B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19985" y="1580148"/>
          <a:ext cx="5812938" cy="33167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12700</xdr:rowOff>
    </xdr:from>
    <xdr:to>
      <xdr:col>5</xdr:col>
      <xdr:colOff>215900</xdr:colOff>
      <xdr:row>46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A83988-A1AA-D64E-9410-219A8A7D4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35600"/>
          <a:ext cx="6908800" cy="4914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425023</xdr:colOff>
      <xdr:row>12</xdr:row>
      <xdr:rowOff>111648</xdr:rowOff>
    </xdr:from>
    <xdr:to>
      <xdr:col>16</xdr:col>
      <xdr:colOff>432639</xdr:colOff>
      <xdr:row>18</xdr:row>
      <xdr:rowOff>142370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F797BAC-7A49-7841-9381-C3C2C2511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59638" y="3307582"/>
          <a:ext cx="2477836" cy="1510061"/>
        </a:xfrm>
        <a:prstGeom prst="rect">
          <a:avLst/>
        </a:prstGeom>
      </xdr:spPr>
    </xdr:pic>
    <xdr:clientData/>
  </xdr:twoCellAnchor>
  <xdr:twoCellAnchor editAs="oneCell">
    <xdr:from>
      <xdr:col>11</xdr:col>
      <xdr:colOff>429588</xdr:colOff>
      <xdr:row>26</xdr:row>
      <xdr:rowOff>5404</xdr:rowOff>
    </xdr:from>
    <xdr:to>
      <xdr:col>15</xdr:col>
      <xdr:colOff>423653</xdr:colOff>
      <xdr:row>35</xdr:row>
      <xdr:rowOff>196121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AF3E754-80E2-C440-BDFA-0660CA0C6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35652" y="7179553"/>
          <a:ext cx="3290661" cy="2014653"/>
        </a:xfrm>
        <a:prstGeom prst="rect">
          <a:avLst/>
        </a:prstGeom>
      </xdr:spPr>
    </xdr:pic>
    <xdr:clientData/>
  </xdr:twoCellAnchor>
  <xdr:twoCellAnchor editAs="oneCell">
    <xdr:from>
      <xdr:col>22</xdr:col>
      <xdr:colOff>414096</xdr:colOff>
      <xdr:row>8</xdr:row>
      <xdr:rowOff>34636</xdr:rowOff>
    </xdr:from>
    <xdr:to>
      <xdr:col>25</xdr:col>
      <xdr:colOff>584968</xdr:colOff>
      <xdr:row>17</xdr:row>
      <xdr:rowOff>381000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C0411B0-9C1E-2E42-938E-2C08355D7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7914" y="2389909"/>
          <a:ext cx="2803236" cy="2216727"/>
        </a:xfrm>
        <a:prstGeom prst="rect">
          <a:avLst/>
        </a:prstGeom>
      </xdr:spPr>
    </xdr:pic>
    <xdr:clientData/>
  </xdr:twoCellAnchor>
  <xdr:twoCellAnchor editAs="oneCell">
    <xdr:from>
      <xdr:col>18</xdr:col>
      <xdr:colOff>811170</xdr:colOff>
      <xdr:row>8</xdr:row>
      <xdr:rowOff>29882</xdr:rowOff>
    </xdr:from>
    <xdr:to>
      <xdr:col>22</xdr:col>
      <xdr:colOff>448233</xdr:colOff>
      <xdr:row>19</xdr:row>
      <xdr:rowOff>29880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E04964D-E462-FB4C-90C0-DD2BCB713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60346" y="2771588"/>
          <a:ext cx="3163181" cy="2450351"/>
        </a:xfrm>
        <a:prstGeom prst="rect">
          <a:avLst/>
        </a:prstGeom>
      </xdr:spPr>
    </xdr:pic>
    <xdr:clientData/>
  </xdr:twoCellAnchor>
  <xdr:twoCellAnchor editAs="oneCell">
    <xdr:from>
      <xdr:col>25</xdr:col>
      <xdr:colOff>694764</xdr:colOff>
      <xdr:row>7</xdr:row>
      <xdr:rowOff>164352</xdr:rowOff>
    </xdr:from>
    <xdr:to>
      <xdr:col>29</xdr:col>
      <xdr:colOff>115358</xdr:colOff>
      <xdr:row>18</xdr:row>
      <xdr:rowOff>169581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AB5F998-54EB-714E-85D5-C890A924B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92235" y="2495176"/>
          <a:ext cx="2886681" cy="2455581"/>
        </a:xfrm>
        <a:prstGeom prst="rect">
          <a:avLst/>
        </a:prstGeom>
      </xdr:spPr>
    </xdr:pic>
    <xdr:clientData/>
  </xdr:twoCellAnchor>
  <xdr:twoCellAnchor editAs="oneCell">
    <xdr:from>
      <xdr:col>29</xdr:col>
      <xdr:colOff>451126</xdr:colOff>
      <xdr:row>9</xdr:row>
      <xdr:rowOff>89647</xdr:rowOff>
    </xdr:from>
    <xdr:to>
      <xdr:col>32</xdr:col>
      <xdr:colOff>520382</xdr:colOff>
      <xdr:row>19</xdr:row>
      <xdr:rowOff>71716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C775992-E945-9145-8B8D-E577B43D4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65538" y="2823882"/>
          <a:ext cx="2769737" cy="2230716"/>
        </a:xfrm>
        <a:prstGeom prst="rect">
          <a:avLst/>
        </a:prstGeom>
      </xdr:spPr>
    </xdr:pic>
    <xdr:clientData/>
  </xdr:twoCellAnchor>
  <xdr:twoCellAnchor editAs="oneCell">
    <xdr:from>
      <xdr:col>4</xdr:col>
      <xdr:colOff>722820</xdr:colOff>
      <xdr:row>0</xdr:row>
      <xdr:rowOff>20267</xdr:rowOff>
    </xdr:from>
    <xdr:to>
      <xdr:col>9</xdr:col>
      <xdr:colOff>190500</xdr:colOff>
      <xdr:row>5</xdr:row>
      <xdr:rowOff>4025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418AEBA-0F68-144E-A5AD-D6CB2257C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6650" y="20267"/>
          <a:ext cx="3831616" cy="1037588"/>
        </a:xfrm>
        <a:prstGeom prst="rect">
          <a:avLst/>
        </a:prstGeom>
      </xdr:spPr>
    </xdr:pic>
    <xdr:clientData/>
  </xdr:twoCellAnchor>
  <xdr:twoCellAnchor editAs="oneCell">
    <xdr:from>
      <xdr:col>19</xdr:col>
      <xdr:colOff>46701</xdr:colOff>
      <xdr:row>25</xdr:row>
      <xdr:rowOff>20266</xdr:rowOff>
    </xdr:from>
    <xdr:to>
      <xdr:col>21</xdr:col>
      <xdr:colOff>772768</xdr:colOff>
      <xdr:row>35</xdr:row>
      <xdr:rowOff>112448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05AB0D8-E061-5E43-A156-3752F7AE6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85503" y="7018495"/>
          <a:ext cx="2591380" cy="2142704"/>
        </a:xfrm>
        <a:prstGeom prst="rect">
          <a:avLst/>
        </a:prstGeom>
      </xdr:spPr>
    </xdr:pic>
    <xdr:clientData/>
  </xdr:twoCellAnchor>
  <xdr:twoCellAnchor editAs="oneCell">
    <xdr:from>
      <xdr:col>22</xdr:col>
      <xdr:colOff>328316</xdr:colOff>
      <xdr:row>25</xdr:row>
      <xdr:rowOff>72761</xdr:rowOff>
    </xdr:from>
    <xdr:to>
      <xdr:col>25</xdr:col>
      <xdr:colOff>264583</xdr:colOff>
      <xdr:row>35</xdr:row>
      <xdr:rowOff>127110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328B4D1-5688-1341-8C7D-7D26CE326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9254" y="7070990"/>
          <a:ext cx="2555642" cy="2104871"/>
        </a:xfrm>
        <a:prstGeom prst="rect">
          <a:avLst/>
        </a:prstGeom>
      </xdr:spPr>
    </xdr:pic>
    <xdr:clientData/>
  </xdr:twoCellAnchor>
  <xdr:twoCellAnchor editAs="oneCell">
    <xdr:from>
      <xdr:col>30</xdr:col>
      <xdr:colOff>169161</xdr:colOff>
      <xdr:row>25</xdr:row>
      <xdr:rowOff>72761</xdr:rowOff>
    </xdr:from>
    <xdr:to>
      <xdr:col>32</xdr:col>
      <xdr:colOff>628106</xdr:colOff>
      <xdr:row>35</xdr:row>
      <xdr:rowOff>16931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7B0E7CF-844C-6946-83CA-0E972355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588" y="7070990"/>
          <a:ext cx="2324799" cy="1994692"/>
        </a:xfrm>
        <a:prstGeom prst="rect">
          <a:avLst/>
        </a:prstGeom>
      </xdr:spPr>
    </xdr:pic>
    <xdr:clientData/>
  </xdr:twoCellAnchor>
  <xdr:twoCellAnchor editAs="oneCell">
    <xdr:from>
      <xdr:col>26</xdr:col>
      <xdr:colOff>163314</xdr:colOff>
      <xdr:row>25</xdr:row>
      <xdr:rowOff>132293</xdr:rowOff>
    </xdr:from>
    <xdr:to>
      <xdr:col>29</xdr:col>
      <xdr:colOff>198438</xdr:colOff>
      <xdr:row>35</xdr:row>
      <xdr:rowOff>154737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34057D0-084C-B547-81D1-E580B19F8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40449" y="7130522"/>
          <a:ext cx="2515593" cy="20729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44909</xdr:colOff>
      <xdr:row>0</xdr:row>
      <xdr:rowOff>187739</xdr:rowOff>
    </xdr:from>
    <xdr:to>
      <xdr:col>20</xdr:col>
      <xdr:colOff>298910</xdr:colOff>
      <xdr:row>11</xdr:row>
      <xdr:rowOff>160271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BA77E0-86B0-724E-A9B6-F1B5DD8A1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20996" y="187739"/>
          <a:ext cx="3567044" cy="2424184"/>
        </a:xfrm>
        <a:prstGeom prst="rect">
          <a:avLst/>
        </a:prstGeom>
      </xdr:spPr>
    </xdr:pic>
    <xdr:clientData/>
  </xdr:twoCellAnchor>
  <xdr:twoCellAnchor editAs="oneCell">
    <xdr:from>
      <xdr:col>20</xdr:col>
      <xdr:colOff>286948</xdr:colOff>
      <xdr:row>0</xdr:row>
      <xdr:rowOff>166387</xdr:rowOff>
    </xdr:from>
    <xdr:to>
      <xdr:col>24</xdr:col>
      <xdr:colOff>132522</xdr:colOff>
      <xdr:row>11</xdr:row>
      <xdr:rowOff>90876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E7C78B-FEBE-C340-92A9-54839CA06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76078" y="166387"/>
          <a:ext cx="3158618" cy="2376141"/>
        </a:xfrm>
        <a:prstGeom prst="rect">
          <a:avLst/>
        </a:prstGeom>
      </xdr:spPr>
    </xdr:pic>
    <xdr:clientData/>
  </xdr:twoCellAnchor>
  <xdr:twoCellAnchor editAs="oneCell">
    <xdr:from>
      <xdr:col>16</xdr:col>
      <xdr:colOff>14357</xdr:colOff>
      <xdr:row>12</xdr:row>
      <xdr:rowOff>191388</xdr:rowOff>
    </xdr:from>
    <xdr:to>
      <xdr:col>20</xdr:col>
      <xdr:colOff>327624</xdr:colOff>
      <xdr:row>25</xdr:row>
      <xdr:rowOff>36760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9EF4D0-8453-294A-A782-02C829A98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90444" y="2841823"/>
          <a:ext cx="3626310" cy="2429546"/>
        </a:xfrm>
        <a:prstGeom prst="rect">
          <a:avLst/>
        </a:prstGeom>
      </xdr:spPr>
    </xdr:pic>
    <xdr:clientData/>
  </xdr:twoCellAnchor>
  <xdr:twoCellAnchor editAs="oneCell">
    <xdr:from>
      <xdr:col>20</xdr:col>
      <xdr:colOff>334249</xdr:colOff>
      <xdr:row>13</xdr:row>
      <xdr:rowOff>62947</xdr:rowOff>
    </xdr:from>
    <xdr:to>
      <xdr:col>24</xdr:col>
      <xdr:colOff>1025</xdr:colOff>
      <xdr:row>24</xdr:row>
      <xdr:rowOff>19358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819C077-5007-B64F-AE82-0DFB6175E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3379" y="2912164"/>
          <a:ext cx="2974376" cy="21430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102001</xdr:rowOff>
    </xdr:from>
    <xdr:to>
      <xdr:col>11</xdr:col>
      <xdr:colOff>165653</xdr:colOff>
      <xdr:row>23</xdr:row>
      <xdr:rowOff>60739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AD57E24-18DE-5D47-84E5-EC41B902B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50001"/>
          <a:ext cx="9828696" cy="17477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66048-CA44-E14A-BBD2-115E32877E05}">
  <dimension ref="A1:S27"/>
  <sheetViews>
    <sheetView topLeftCell="E7" workbookViewId="0">
      <selection activeCell="S24" sqref="I16:S24"/>
    </sheetView>
  </sheetViews>
  <sheetFormatPr baseColWidth="10" defaultRowHeight="16"/>
  <cols>
    <col min="6" max="6" width="13.33203125" customWidth="1"/>
    <col min="7" max="8" width="11.5" customWidth="1"/>
    <col min="9" max="9" width="12" customWidth="1"/>
    <col min="10" max="10" width="15.83203125" customWidth="1"/>
    <col min="11" max="11" width="15.1640625" customWidth="1"/>
    <col min="12" max="12" width="15.6640625" customWidth="1"/>
    <col min="13" max="13" width="13.33203125" customWidth="1"/>
    <col min="15" max="15" width="13.83203125" customWidth="1"/>
  </cols>
  <sheetData>
    <row r="1" spans="1:19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168</v>
      </c>
      <c r="I1" s="1" t="s">
        <v>7</v>
      </c>
      <c r="J1" s="1" t="s">
        <v>168</v>
      </c>
      <c r="K1" s="1" t="s">
        <v>8</v>
      </c>
      <c r="L1" s="1" t="s">
        <v>9</v>
      </c>
      <c r="M1" s="1" t="s">
        <v>10</v>
      </c>
      <c r="N1" s="1" t="s">
        <v>11</v>
      </c>
    </row>
    <row r="2" spans="1:19" s="43" customFormat="1" ht="15" customHeight="1">
      <c r="A2" s="43" t="s">
        <v>28</v>
      </c>
      <c r="B2" s="43">
        <v>5.0000000000000001E-3</v>
      </c>
      <c r="C2" s="43">
        <v>67</v>
      </c>
      <c r="D2" s="43">
        <v>0.37</v>
      </c>
      <c r="E2" s="43">
        <v>0.71</v>
      </c>
      <c r="F2" s="43">
        <v>1185.3</v>
      </c>
      <c r="G2" s="43">
        <v>0.33810000000000001</v>
      </c>
      <c r="H2" s="43">
        <v>8.0000000000000004E-4</v>
      </c>
      <c r="I2" s="43">
        <v>5.3529999999999998</v>
      </c>
      <c r="J2" s="43">
        <v>1.2999999999999999E-2</v>
      </c>
      <c r="K2" s="43">
        <v>1877.3</v>
      </c>
      <c r="L2" s="44">
        <v>2.5</v>
      </c>
      <c r="M2" s="43">
        <v>0</v>
      </c>
      <c r="N2" s="43">
        <v>0.83499999999999996</v>
      </c>
      <c r="O2" s="43" t="s">
        <v>29</v>
      </c>
    </row>
    <row r="3" spans="1:19" s="23" customFormat="1" ht="14"/>
    <row r="4" spans="1:19" s="23" customFormat="1" ht="14">
      <c r="A4" s="2" t="s">
        <v>12</v>
      </c>
      <c r="B4" s="2">
        <v>5.0000000000000001E-3</v>
      </c>
      <c r="C4" s="2">
        <v>90</v>
      </c>
      <c r="D4" s="2">
        <v>0.41</v>
      </c>
      <c r="E4" s="2">
        <v>0.84</v>
      </c>
      <c r="F4" s="2">
        <v>3164.6</v>
      </c>
      <c r="G4" s="2">
        <v>0.49199999999999999</v>
      </c>
      <c r="H4" s="2">
        <v>1.1000000000000001E-3</v>
      </c>
      <c r="I4" s="2">
        <v>12.76</v>
      </c>
      <c r="J4" s="2">
        <v>3.1E-2</v>
      </c>
      <c r="K4" s="2">
        <v>2725.4</v>
      </c>
      <c r="L4" s="2">
        <v>1.9</v>
      </c>
      <c r="M4" s="2">
        <v>6.5</v>
      </c>
      <c r="N4" s="2">
        <v>0.8831</v>
      </c>
      <c r="O4" s="23" t="s">
        <v>123</v>
      </c>
    </row>
    <row r="5" spans="1:19" s="23" customFormat="1" ht="14">
      <c r="A5" s="2" t="s">
        <v>13</v>
      </c>
      <c r="B5" s="2">
        <v>5.0000000000000001E-3</v>
      </c>
      <c r="C5" s="2">
        <v>77</v>
      </c>
      <c r="D5" s="2">
        <v>0.39</v>
      </c>
      <c r="E5" s="2">
        <v>0.72</v>
      </c>
      <c r="F5" s="2">
        <v>1348.8</v>
      </c>
      <c r="G5" s="2">
        <v>0.33679999999999999</v>
      </c>
      <c r="H5" s="3">
        <v>1.1999999999999999E-3</v>
      </c>
      <c r="I5" s="2">
        <v>5.34</v>
      </c>
      <c r="J5" s="2">
        <v>2.1000000000000001E-2</v>
      </c>
      <c r="K5" s="2">
        <v>1880.1</v>
      </c>
      <c r="L5" s="2">
        <v>3</v>
      </c>
      <c r="M5" s="2">
        <v>0.6</v>
      </c>
      <c r="N5" s="2">
        <v>0.90780000000000005</v>
      </c>
      <c r="O5" s="23" t="s">
        <v>123</v>
      </c>
    </row>
    <row r="6" spans="1:19" s="23" customFormat="1" ht="14">
      <c r="A6" s="2" t="s">
        <v>14</v>
      </c>
      <c r="B6" s="2">
        <v>2E-3</v>
      </c>
      <c r="C6" s="2">
        <v>95</v>
      </c>
      <c r="D6" s="2">
        <v>0.37</v>
      </c>
      <c r="E6" s="2">
        <v>0.68</v>
      </c>
      <c r="F6" s="2">
        <v>672.4</v>
      </c>
      <c r="G6" s="2">
        <v>0.31730000000000003</v>
      </c>
      <c r="H6" s="2">
        <v>1.1000000000000001E-3</v>
      </c>
      <c r="I6" s="2">
        <v>5.03</v>
      </c>
      <c r="J6" s="2">
        <v>1.7999999999999999E-2</v>
      </c>
      <c r="K6" s="2">
        <v>1879.3</v>
      </c>
      <c r="L6" s="2">
        <v>3.4</v>
      </c>
      <c r="M6" s="2">
        <v>6.3</v>
      </c>
      <c r="N6" s="2">
        <v>0.84660000000000002</v>
      </c>
      <c r="O6" s="23" t="s">
        <v>123</v>
      </c>
    </row>
    <row r="7" spans="1:19" s="23" customFormat="1" ht="14">
      <c r="A7" s="2" t="s">
        <v>14</v>
      </c>
      <c r="B7" s="2">
        <v>1.5E-3</v>
      </c>
      <c r="C7" s="2">
        <v>35</v>
      </c>
      <c r="D7" s="2">
        <v>0.38</v>
      </c>
      <c r="E7" s="2">
        <v>0.34</v>
      </c>
      <c r="F7" s="2">
        <v>407.4</v>
      </c>
      <c r="G7" s="2">
        <v>0.3357</v>
      </c>
      <c r="H7" s="3">
        <v>1.6999999999999999E-3</v>
      </c>
      <c r="I7" s="2">
        <v>5.32</v>
      </c>
      <c r="J7" s="2">
        <v>0.03</v>
      </c>
      <c r="K7" s="2">
        <v>1879.1</v>
      </c>
      <c r="L7" s="2">
        <v>4.2</v>
      </c>
      <c r="M7" s="2">
        <v>0.8</v>
      </c>
      <c r="N7" s="2">
        <v>0.91080000000000005</v>
      </c>
      <c r="O7" s="23" t="s">
        <v>123</v>
      </c>
    </row>
    <row r="8" spans="1:19" s="23" customFormat="1" ht="14">
      <c r="A8" s="2" t="s">
        <v>13</v>
      </c>
      <c r="B8" s="2">
        <v>4.0000000000000001E-3</v>
      </c>
      <c r="C8" s="2">
        <v>80</v>
      </c>
      <c r="D8" s="2">
        <v>0.36</v>
      </c>
      <c r="E8" s="2">
        <v>0.61</v>
      </c>
      <c r="F8" s="2">
        <v>1311.8</v>
      </c>
      <c r="G8" s="2">
        <v>0.33400000000000002</v>
      </c>
      <c r="H8" s="2">
        <v>8.9999999999999998E-4</v>
      </c>
      <c r="I8" s="2">
        <v>5.2850000000000001</v>
      </c>
      <c r="J8" s="2">
        <v>1.4999999999999999E-2</v>
      </c>
      <c r="K8" s="2">
        <v>1876</v>
      </c>
      <c r="L8" s="2">
        <v>3</v>
      </c>
      <c r="M8" s="2">
        <v>1.1000000000000001</v>
      </c>
      <c r="N8" s="2">
        <v>0.82269999999999999</v>
      </c>
      <c r="O8" s="23" t="s">
        <v>123</v>
      </c>
    </row>
    <row r="9" spans="1:19" ht="108" customHeight="1">
      <c r="A9" s="102" t="s">
        <v>15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</row>
    <row r="10" spans="1:19" ht="17" customHeight="1"/>
    <row r="12" spans="1:19">
      <c r="A12" t="s">
        <v>109</v>
      </c>
    </row>
    <row r="13" spans="1:19" ht="58" customHeight="1">
      <c r="A13" s="104" t="s">
        <v>16</v>
      </c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</row>
    <row r="14" spans="1:19">
      <c r="A14" t="s">
        <v>17</v>
      </c>
    </row>
    <row r="16" spans="1:19">
      <c r="A16" t="s">
        <v>30</v>
      </c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</row>
    <row r="17" spans="1:19" ht="13" customHeight="1">
      <c r="A17" s="39" t="s">
        <v>18</v>
      </c>
      <c r="B17" s="39"/>
      <c r="C17" s="39">
        <v>137.81800000000001</v>
      </c>
      <c r="D17" s="40" t="s">
        <v>19</v>
      </c>
      <c r="E17" s="39"/>
      <c r="F17" s="39"/>
      <c r="G17" s="39"/>
      <c r="H17" s="39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58"/>
    </row>
    <row r="18" spans="1:19" ht="45" customHeight="1">
      <c r="A18" s="41" t="s">
        <v>20</v>
      </c>
      <c r="B18" s="41" t="s">
        <v>21</v>
      </c>
      <c r="C18" s="41" t="s">
        <v>22</v>
      </c>
      <c r="D18" s="41" t="s">
        <v>23</v>
      </c>
      <c r="E18" s="41" t="s">
        <v>24</v>
      </c>
      <c r="F18" s="41" t="s">
        <v>25</v>
      </c>
      <c r="G18" s="41" t="s">
        <v>26</v>
      </c>
      <c r="H18" s="41" t="s">
        <v>27</v>
      </c>
      <c r="I18" s="75"/>
      <c r="J18" s="75"/>
      <c r="K18" s="75"/>
      <c r="L18" s="75"/>
      <c r="M18" s="75"/>
      <c r="N18" s="75"/>
      <c r="O18" s="72"/>
      <c r="P18" s="75"/>
      <c r="Q18" s="75"/>
      <c r="R18" s="75"/>
      <c r="S18" s="58"/>
    </row>
    <row r="19" spans="1:19">
      <c r="A19">
        <v>1877.3693000000001</v>
      </c>
      <c r="B19">
        <v>1.0388999999999999</v>
      </c>
      <c r="C19">
        <v>1877.5226</v>
      </c>
      <c r="D19">
        <v>1.927</v>
      </c>
      <c r="E19">
        <v>1877.1995999999999</v>
      </c>
      <c r="F19">
        <v>1.2422</v>
      </c>
      <c r="G19">
        <v>1877.3065999999999</v>
      </c>
      <c r="H19">
        <v>0.91500000000000004</v>
      </c>
      <c r="I19" s="58"/>
      <c r="J19" s="58"/>
      <c r="K19" s="76"/>
      <c r="L19" s="72"/>
      <c r="M19" s="58"/>
      <c r="N19" s="58"/>
      <c r="O19" s="72"/>
      <c r="P19" s="58"/>
      <c r="Q19" s="72"/>
      <c r="R19" s="72"/>
      <c r="S19" s="58"/>
    </row>
    <row r="20" spans="1:19">
      <c r="A20" s="58" t="s">
        <v>154</v>
      </c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</row>
    <row r="21" spans="1:19"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</row>
    <row r="22" spans="1:19"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</row>
    <row r="23" spans="1:19">
      <c r="A23" t="s">
        <v>166</v>
      </c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</row>
    <row r="24" spans="1:19" ht="19">
      <c r="A24" s="94" t="s">
        <v>167</v>
      </c>
      <c r="B24" s="94"/>
      <c r="C24" s="94">
        <v>137.81800000000001</v>
      </c>
      <c r="D24" s="94" t="s">
        <v>19</v>
      </c>
      <c r="E24" s="94"/>
      <c r="F24" s="94"/>
      <c r="G24" s="94"/>
      <c r="H24" s="94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</row>
    <row r="25" spans="1:19">
      <c r="A25" s="95" t="s">
        <v>20</v>
      </c>
      <c r="B25" s="95" t="s">
        <v>21</v>
      </c>
      <c r="C25" s="95" t="s">
        <v>22</v>
      </c>
      <c r="D25" s="95" t="s">
        <v>23</v>
      </c>
      <c r="E25" s="95" t="s">
        <v>24</v>
      </c>
      <c r="F25" s="95" t="s">
        <v>25</v>
      </c>
      <c r="G25" s="95" t="s">
        <v>26</v>
      </c>
      <c r="H25" s="95" t="s">
        <v>27</v>
      </c>
    </row>
    <row r="26" spans="1:19">
      <c r="A26">
        <v>1877.3693000000001</v>
      </c>
      <c r="B26">
        <v>1.6464000000000001</v>
      </c>
      <c r="C26">
        <v>1877.5226</v>
      </c>
      <c r="D26">
        <v>2.1732</v>
      </c>
      <c r="E26">
        <v>1877.1995999999999</v>
      </c>
      <c r="F26">
        <v>3.1785999999999999</v>
      </c>
      <c r="G26">
        <v>1877.4049</v>
      </c>
      <c r="H26">
        <v>1.5643</v>
      </c>
    </row>
    <row r="27" spans="1:19">
      <c r="A27" s="58" t="s">
        <v>154</v>
      </c>
    </row>
  </sheetData>
  <mergeCells count="4">
    <mergeCell ref="A9:O9"/>
    <mergeCell ref="A13:O13"/>
    <mergeCell ref="I17:N17"/>
    <mergeCell ref="O17:R1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C4798-70C0-6143-9C25-952BC737A2CE}">
  <dimension ref="A1:S34"/>
  <sheetViews>
    <sheetView topLeftCell="E2" workbookViewId="0">
      <selection activeCell="S23" sqref="I8:S23"/>
    </sheetView>
  </sheetViews>
  <sheetFormatPr baseColWidth="10" defaultRowHeight="16"/>
  <cols>
    <col min="11" max="11" width="13.1640625" customWidth="1"/>
    <col min="12" max="12" width="14.83203125" customWidth="1"/>
  </cols>
  <sheetData>
    <row r="1" spans="1:19">
      <c r="A1" s="17" t="s">
        <v>83</v>
      </c>
    </row>
    <row r="2" spans="1:19">
      <c r="A2" s="17" t="s">
        <v>84</v>
      </c>
      <c r="I2" t="s">
        <v>153</v>
      </c>
      <c r="K2" t="s">
        <v>153</v>
      </c>
      <c r="M2" t="s">
        <v>153</v>
      </c>
    </row>
    <row r="3" spans="1:19" s="1" customFormat="1">
      <c r="A3" s="1" t="s">
        <v>0</v>
      </c>
      <c r="B3" s="1" t="s">
        <v>1</v>
      </c>
      <c r="C3" s="1" t="s">
        <v>2</v>
      </c>
      <c r="D3" s="1" t="s">
        <v>75</v>
      </c>
      <c r="E3" s="1" t="s">
        <v>3</v>
      </c>
      <c r="F3" s="1" t="s">
        <v>4</v>
      </c>
      <c r="G3" s="1" t="s">
        <v>85</v>
      </c>
      <c r="H3" s="1" t="s">
        <v>6</v>
      </c>
      <c r="I3" s="1" t="s">
        <v>76</v>
      </c>
      <c r="J3" s="1" t="s">
        <v>7</v>
      </c>
      <c r="K3" s="1" t="s">
        <v>76</v>
      </c>
      <c r="L3" s="1" t="s">
        <v>86</v>
      </c>
      <c r="M3" s="1" t="s">
        <v>76</v>
      </c>
      <c r="N3" s="1" t="s">
        <v>8</v>
      </c>
      <c r="O3" s="1" t="s">
        <v>87</v>
      </c>
      <c r="P3" s="1" t="s">
        <v>88</v>
      </c>
    </row>
    <row r="4" spans="1:19" s="23" customFormat="1" ht="14">
      <c r="A4" s="63" t="s">
        <v>89</v>
      </c>
      <c r="B4" s="63">
        <v>4</v>
      </c>
      <c r="C4" s="63">
        <v>54</v>
      </c>
      <c r="D4" s="63">
        <v>21</v>
      </c>
      <c r="E4" s="63">
        <v>0.69299999999999995</v>
      </c>
      <c r="F4" s="63">
        <v>2</v>
      </c>
      <c r="G4" s="63">
        <v>2199</v>
      </c>
      <c r="H4" s="63">
        <v>0.33789999999999998</v>
      </c>
      <c r="I4" s="23">
        <v>0.11</v>
      </c>
      <c r="J4" s="63">
        <v>5.35</v>
      </c>
      <c r="K4" s="23">
        <v>0.12</v>
      </c>
      <c r="L4" s="63">
        <v>0.11483</v>
      </c>
      <c r="M4" s="23">
        <v>0.06</v>
      </c>
      <c r="N4" s="63">
        <v>1877.2</v>
      </c>
      <c r="O4" s="23">
        <v>2.1</v>
      </c>
      <c r="P4" s="63">
        <v>0.03</v>
      </c>
    </row>
    <row r="8" spans="1:19">
      <c r="A8" s="17" t="s">
        <v>90</v>
      </c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</row>
    <row r="9" spans="1:19">
      <c r="A9" s="18" t="s">
        <v>91</v>
      </c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</row>
    <row r="10" spans="1:19">
      <c r="A10" s="18" t="s">
        <v>92</v>
      </c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</row>
    <row r="11" spans="1:19">
      <c r="A11" s="18" t="s">
        <v>93</v>
      </c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</row>
    <row r="12" spans="1:19">
      <c r="A12" s="18" t="s">
        <v>94</v>
      </c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</row>
    <row r="13" spans="1:19">
      <c r="A13" s="18" t="s">
        <v>95</v>
      </c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</row>
    <row r="14" spans="1:19"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</row>
    <row r="15" spans="1:19" s="1" customFormat="1" ht="19">
      <c r="A15" s="39" t="s">
        <v>18</v>
      </c>
      <c r="B15" s="39"/>
      <c r="C15" s="39">
        <v>137.81800000000001</v>
      </c>
      <c r="D15" s="40" t="s">
        <v>19</v>
      </c>
      <c r="E15" s="39"/>
      <c r="F15" s="39"/>
      <c r="G15" s="39"/>
      <c r="H15" s="39"/>
      <c r="I15" s="77"/>
      <c r="J15" s="77"/>
      <c r="K15" s="77"/>
      <c r="L15" s="77"/>
      <c r="M15" s="77"/>
      <c r="N15" s="77"/>
      <c r="O15" s="105"/>
      <c r="P15" s="105"/>
      <c r="Q15" s="105"/>
      <c r="R15" s="105"/>
      <c r="S15" s="77"/>
    </row>
    <row r="16" spans="1:19">
      <c r="A16" s="41" t="s">
        <v>20</v>
      </c>
      <c r="B16" s="41" t="s">
        <v>21</v>
      </c>
      <c r="C16" s="45" t="s">
        <v>22</v>
      </c>
      <c r="D16" s="45" t="s">
        <v>23</v>
      </c>
      <c r="E16" s="41" t="s">
        <v>24</v>
      </c>
      <c r="F16" s="41" t="s">
        <v>25</v>
      </c>
      <c r="G16" s="41" t="s">
        <v>26</v>
      </c>
      <c r="H16" s="41" t="s">
        <v>27</v>
      </c>
      <c r="I16" s="75"/>
      <c r="J16" s="75"/>
      <c r="K16" s="75"/>
      <c r="L16" s="75"/>
      <c r="M16" s="75"/>
      <c r="N16" s="75"/>
      <c r="O16" s="72"/>
      <c r="P16" s="75"/>
      <c r="Q16" s="75"/>
      <c r="R16" s="75"/>
      <c r="S16" s="58"/>
    </row>
    <row r="17" spans="1:19">
      <c r="A17">
        <v>1876.8896999999999</v>
      </c>
      <c r="B17">
        <v>2.0531999999999999</v>
      </c>
      <c r="C17">
        <v>1876.559</v>
      </c>
      <c r="D17">
        <v>3.5817999999999999</v>
      </c>
      <c r="E17">
        <v>1876.4078999999999</v>
      </c>
      <c r="F17">
        <v>2.1629999999999998</v>
      </c>
      <c r="G17">
        <v>1877.0565999999999</v>
      </c>
      <c r="H17">
        <v>1.7670999999999999</v>
      </c>
      <c r="I17" s="58"/>
      <c r="J17" s="58"/>
      <c r="K17" s="76"/>
      <c r="L17" s="72"/>
      <c r="M17" s="72"/>
      <c r="N17" s="72"/>
      <c r="O17" s="72"/>
      <c r="P17" s="58"/>
      <c r="Q17" s="72"/>
      <c r="R17" s="58"/>
      <c r="S17" s="58"/>
    </row>
    <row r="18" spans="1:19">
      <c r="A18" s="58" t="s">
        <v>155</v>
      </c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</row>
    <row r="19" spans="1:19">
      <c r="A19" s="58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</row>
    <row r="20" spans="1:19">
      <c r="A20" s="58" t="s">
        <v>165</v>
      </c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</row>
    <row r="21" spans="1:19" ht="19">
      <c r="A21" s="39" t="s">
        <v>18</v>
      </c>
      <c r="B21" s="39"/>
      <c r="C21" s="39">
        <v>137.81800000000001</v>
      </c>
      <c r="D21" s="40" t="s">
        <v>19</v>
      </c>
      <c r="E21" s="39"/>
      <c r="F21" s="39"/>
      <c r="G21" s="39"/>
      <c r="H21" s="39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</row>
    <row r="22" spans="1:19">
      <c r="A22" s="41" t="s">
        <v>20</v>
      </c>
      <c r="B22" s="41" t="s">
        <v>21</v>
      </c>
      <c r="C22" s="45" t="s">
        <v>22</v>
      </c>
      <c r="D22" s="45" t="s">
        <v>23</v>
      </c>
      <c r="E22" s="41" t="s">
        <v>24</v>
      </c>
      <c r="F22" s="41" t="s">
        <v>25</v>
      </c>
      <c r="G22" s="41" t="s">
        <v>26</v>
      </c>
      <c r="H22" s="41" t="s">
        <v>27</v>
      </c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</row>
    <row r="23" spans="1:19">
      <c r="A23">
        <v>1876.8896999999999</v>
      </c>
      <c r="B23">
        <v>3.2766999999999999</v>
      </c>
      <c r="C23">
        <v>1876.559</v>
      </c>
      <c r="D23">
        <v>4.1063000000000001</v>
      </c>
      <c r="E23">
        <v>1876.4078999999999</v>
      </c>
      <c r="F23">
        <v>6.2378</v>
      </c>
      <c r="G23">
        <v>1876.7893999999999</v>
      </c>
      <c r="H23">
        <v>3.0747</v>
      </c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</row>
    <row r="24" spans="1:19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105"/>
      <c r="M24" s="105"/>
      <c r="N24" s="105"/>
      <c r="O24" s="105"/>
      <c r="P24" s="105"/>
      <c r="Q24" s="72"/>
    </row>
    <row r="25" spans="1:19">
      <c r="A25" s="58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75"/>
      <c r="M25" s="75"/>
      <c r="N25" s="72"/>
      <c r="O25" s="72"/>
      <c r="P25" s="75"/>
      <c r="Q25" s="58"/>
    </row>
    <row r="26" spans="1:19">
      <c r="A26" s="58"/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76"/>
      <c r="N26" s="58"/>
      <c r="O26" s="72"/>
      <c r="P26" s="58"/>
      <c r="Q26" s="58"/>
    </row>
    <row r="27" spans="1:19" ht="15" customHeight="1"/>
    <row r="28" spans="1:19" ht="17">
      <c r="A28" s="68" t="s">
        <v>130</v>
      </c>
      <c r="J28" s="105"/>
      <c r="K28" s="105"/>
      <c r="L28" s="105"/>
      <c r="M28" s="105"/>
      <c r="N28" s="105"/>
      <c r="O28" s="105"/>
      <c r="P28" s="105"/>
      <c r="Q28" s="105"/>
      <c r="R28" s="58"/>
    </row>
    <row r="29" spans="1:19">
      <c r="A29" t="s">
        <v>131</v>
      </c>
      <c r="J29" s="75"/>
      <c r="K29" s="75"/>
      <c r="L29" s="72"/>
      <c r="M29" s="72"/>
      <c r="N29" s="75"/>
      <c r="O29" s="75"/>
      <c r="P29" s="72"/>
      <c r="Q29" s="75"/>
      <c r="R29" s="58"/>
    </row>
    <row r="30" spans="1:19">
      <c r="J30" s="58"/>
      <c r="K30" s="76"/>
      <c r="L30" s="58"/>
      <c r="M30" s="72"/>
      <c r="N30" s="58"/>
      <c r="O30" s="58"/>
      <c r="P30" s="72"/>
      <c r="Q30" s="58"/>
      <c r="R30" s="58"/>
    </row>
    <row r="31" spans="1:19">
      <c r="J31" s="58"/>
      <c r="K31" s="58"/>
      <c r="L31" s="58"/>
      <c r="M31" s="58"/>
      <c r="N31" s="58"/>
      <c r="O31" s="58"/>
      <c r="P31" s="58"/>
      <c r="Q31" s="58"/>
      <c r="R31" s="58"/>
    </row>
    <row r="32" spans="1:19">
      <c r="A32" t="s">
        <v>109</v>
      </c>
    </row>
    <row r="33" spans="1:15" ht="58" customHeight="1">
      <c r="A33" s="104" t="s">
        <v>16</v>
      </c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</row>
    <row r="34" spans="1:15">
      <c r="A34" t="s">
        <v>17</v>
      </c>
    </row>
  </sheetData>
  <mergeCells count="5">
    <mergeCell ref="O15:R15"/>
    <mergeCell ref="A33:O33"/>
    <mergeCell ref="J28:N28"/>
    <mergeCell ref="O28:Q28"/>
    <mergeCell ref="L24:P24"/>
  </mergeCells>
  <pageMargins left="0.7" right="0.7" top="0.75" bottom="0.75" header="0.3" footer="0.3"/>
  <pageSetup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D8D72-5581-F246-A7EA-180D93CAA56E}">
  <dimension ref="A1:AB37"/>
  <sheetViews>
    <sheetView topLeftCell="N16" zoomScale="129" zoomScaleNormal="129" workbookViewId="0">
      <selection activeCell="S28" sqref="S28"/>
    </sheetView>
  </sheetViews>
  <sheetFormatPr baseColWidth="10" defaultRowHeight="16"/>
  <cols>
    <col min="8" max="8" width="12" customWidth="1"/>
    <col min="9" max="9" width="12.33203125" customWidth="1"/>
    <col min="10" max="10" width="16.5" customWidth="1"/>
    <col min="11" max="11" width="13.6640625" customWidth="1"/>
    <col min="12" max="12" width="14.5" customWidth="1"/>
    <col min="13" max="13" width="12.83203125" customWidth="1"/>
    <col min="14" max="14" width="15.83203125" customWidth="1"/>
    <col min="15" max="15" width="15.33203125" customWidth="1"/>
    <col min="16" max="16" width="14.1640625" customWidth="1"/>
    <col min="17" max="17" width="10.83203125" style="58"/>
    <col min="24" max="24" width="12.5" customWidth="1"/>
  </cols>
  <sheetData>
    <row r="1" spans="1:27">
      <c r="A1" s="24" t="s">
        <v>106</v>
      </c>
      <c r="V1" s="1"/>
    </row>
    <row r="2" spans="1:27" s="5" customFormat="1" ht="34">
      <c r="A2" s="5" t="s">
        <v>0</v>
      </c>
      <c r="B2" s="5" t="s">
        <v>1</v>
      </c>
      <c r="C2" s="5" t="s">
        <v>2</v>
      </c>
      <c r="D2" s="5" t="s">
        <v>74</v>
      </c>
      <c r="E2" s="5" t="s">
        <v>75</v>
      </c>
      <c r="F2" s="5" t="s">
        <v>3</v>
      </c>
      <c r="G2" s="5" t="s">
        <v>4</v>
      </c>
      <c r="H2" s="5" t="s">
        <v>5</v>
      </c>
      <c r="I2" s="5" t="s">
        <v>6</v>
      </c>
      <c r="J2" s="5" t="s">
        <v>151</v>
      </c>
      <c r="K2" s="5" t="s">
        <v>7</v>
      </c>
      <c r="L2" s="5" t="s">
        <v>151</v>
      </c>
      <c r="M2" s="5" t="s">
        <v>107</v>
      </c>
      <c r="N2" s="5" t="s">
        <v>152</v>
      </c>
      <c r="O2" s="5" t="s">
        <v>118</v>
      </c>
      <c r="P2" s="5" t="s">
        <v>10</v>
      </c>
      <c r="Q2" s="75"/>
    </row>
    <row r="3" spans="1:27" ht="22" customHeight="1">
      <c r="A3" s="22" t="s">
        <v>77</v>
      </c>
      <c r="B3" s="23"/>
      <c r="C3" s="24"/>
      <c r="D3" s="24"/>
      <c r="E3" s="24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</row>
    <row r="4" spans="1:27">
      <c r="A4" s="24" t="s">
        <v>78</v>
      </c>
      <c r="B4" s="24">
        <v>27.8</v>
      </c>
      <c r="C4" s="24">
        <v>69</v>
      </c>
      <c r="D4" s="24">
        <v>26</v>
      </c>
      <c r="E4" s="24">
        <v>25</v>
      </c>
      <c r="F4" s="24">
        <v>0.38</v>
      </c>
      <c r="G4" s="24">
        <v>22</v>
      </c>
      <c r="H4" s="24">
        <v>1822</v>
      </c>
      <c r="I4" s="24">
        <v>0.33489999999999998</v>
      </c>
      <c r="J4" s="24">
        <v>1.2999999999999999E-3</v>
      </c>
      <c r="K4" s="24">
        <v>5.2640000000000002</v>
      </c>
      <c r="L4" s="24">
        <v>1.9E-2</v>
      </c>
      <c r="M4" s="24">
        <v>0.114</v>
      </c>
      <c r="N4" s="24">
        <v>2.0000000000000001E-4</v>
      </c>
      <c r="O4" s="24" t="s">
        <v>103</v>
      </c>
      <c r="P4" s="24">
        <v>0.1</v>
      </c>
      <c r="Q4" s="100" t="s">
        <v>171</v>
      </c>
      <c r="R4" s="25"/>
      <c r="S4" s="25"/>
      <c r="T4" s="25"/>
      <c r="U4" s="25"/>
      <c r="V4" s="25"/>
      <c r="W4" s="25"/>
      <c r="X4" s="98"/>
      <c r="Y4" s="99"/>
      <c r="Z4" s="25"/>
      <c r="AA4" s="25"/>
    </row>
    <row r="5" spans="1:27">
      <c r="A5" s="24" t="s">
        <v>79</v>
      </c>
      <c r="B5" s="24">
        <v>15.8</v>
      </c>
      <c r="C5" s="24">
        <v>89</v>
      </c>
      <c r="D5" s="24">
        <v>39</v>
      </c>
      <c r="E5" s="24">
        <v>34</v>
      </c>
      <c r="F5" s="24">
        <v>0.44</v>
      </c>
      <c r="G5" s="24">
        <v>40</v>
      </c>
      <c r="H5" s="24">
        <v>756</v>
      </c>
      <c r="I5" s="24">
        <v>0.33550000000000002</v>
      </c>
      <c r="J5" s="24">
        <v>6.9999999999999999E-4</v>
      </c>
      <c r="K5" s="24">
        <v>5.2939999999999996</v>
      </c>
      <c r="L5" s="24">
        <v>1.2999999999999999E-2</v>
      </c>
      <c r="M5" s="24">
        <v>0.1144</v>
      </c>
      <c r="N5" s="24">
        <v>2.0000000000000001E-4</v>
      </c>
      <c r="O5" s="24" t="s">
        <v>104</v>
      </c>
      <c r="P5" s="24">
        <v>0.3</v>
      </c>
      <c r="Q5" s="100" t="s">
        <v>171</v>
      </c>
      <c r="R5" s="25"/>
      <c r="S5" s="25"/>
      <c r="T5" s="25"/>
      <c r="U5" s="25"/>
      <c r="V5" s="25"/>
      <c r="W5" s="25"/>
      <c r="X5" s="25"/>
      <c r="Y5" s="99"/>
      <c r="Z5" s="25"/>
      <c r="AA5" s="25"/>
    </row>
    <row r="6" spans="1:27">
      <c r="A6" s="24" t="s">
        <v>80</v>
      </c>
      <c r="B6" s="24">
        <v>69.900000000000006</v>
      </c>
      <c r="C6" s="24">
        <v>59</v>
      </c>
      <c r="D6" s="24">
        <v>23</v>
      </c>
      <c r="E6" s="24">
        <v>22</v>
      </c>
      <c r="F6" s="24">
        <v>0.39</v>
      </c>
      <c r="G6" s="24">
        <v>42</v>
      </c>
      <c r="H6" s="24">
        <v>2089</v>
      </c>
      <c r="I6" s="24">
        <v>0.33839999999999998</v>
      </c>
      <c r="J6" s="24">
        <v>5.9999999999999995E-4</v>
      </c>
      <c r="K6" s="24">
        <v>5.3659999999999997</v>
      </c>
      <c r="L6" s="24">
        <v>1.0999999999999999E-2</v>
      </c>
      <c r="M6" s="24">
        <v>0.115</v>
      </c>
      <c r="N6" s="24">
        <v>1E-4</v>
      </c>
      <c r="O6" s="24" t="s">
        <v>105</v>
      </c>
      <c r="P6" s="24">
        <v>0</v>
      </c>
      <c r="Q6" s="72" t="s">
        <v>127</v>
      </c>
      <c r="X6" s="61"/>
      <c r="Y6" s="60"/>
    </row>
    <row r="7" spans="1:27">
      <c r="A7" s="15"/>
    </row>
    <row r="8" spans="1:27">
      <c r="A8" s="59" t="s">
        <v>81</v>
      </c>
      <c r="M8" s="16"/>
    </row>
    <row r="9" spans="1:27">
      <c r="A9" s="59" t="s">
        <v>125</v>
      </c>
    </row>
    <row r="10" spans="1:27">
      <c r="A10" s="59" t="s">
        <v>82</v>
      </c>
    </row>
    <row r="11" spans="1:27">
      <c r="I11" s="58"/>
      <c r="J11" s="58"/>
      <c r="K11" s="58"/>
      <c r="L11" s="58"/>
      <c r="M11" s="58"/>
      <c r="N11" s="58"/>
      <c r="O11" s="58"/>
      <c r="P11" s="58"/>
      <c r="R11" s="58"/>
      <c r="S11" s="58"/>
    </row>
    <row r="12" spans="1:27" ht="19">
      <c r="A12" s="53" t="s">
        <v>18</v>
      </c>
      <c r="B12" s="53"/>
      <c r="C12" s="53">
        <v>137.81800000000001</v>
      </c>
      <c r="D12" s="54" t="s">
        <v>19</v>
      </c>
      <c r="E12" s="53"/>
      <c r="F12" s="53"/>
      <c r="G12" s="53"/>
      <c r="H12" s="53"/>
      <c r="I12" s="58"/>
      <c r="J12" s="105"/>
      <c r="K12" s="105"/>
      <c r="L12" s="105"/>
      <c r="M12" s="105"/>
      <c r="N12" s="105"/>
      <c r="O12" s="58"/>
      <c r="P12" s="105"/>
      <c r="Q12" s="105"/>
      <c r="R12" s="105"/>
      <c r="S12" s="93"/>
    </row>
    <row r="13" spans="1:27" ht="32" customHeight="1">
      <c r="A13" s="55" t="s">
        <v>20</v>
      </c>
      <c r="B13" s="55" t="s">
        <v>21</v>
      </c>
      <c r="C13" s="55" t="s">
        <v>22</v>
      </c>
      <c r="D13" s="55" t="s">
        <v>23</v>
      </c>
      <c r="E13" s="55" t="s">
        <v>24</v>
      </c>
      <c r="F13" s="55" t="s">
        <v>25</v>
      </c>
      <c r="G13" s="55" t="s">
        <v>26</v>
      </c>
      <c r="H13" s="55" t="s">
        <v>27</v>
      </c>
      <c r="I13" s="72"/>
      <c r="J13" s="75"/>
      <c r="K13" s="75"/>
      <c r="L13" s="75"/>
      <c r="M13" s="75"/>
      <c r="N13" s="75"/>
      <c r="O13" s="72"/>
      <c r="P13" s="75"/>
      <c r="Q13" s="75"/>
      <c r="R13" s="75"/>
      <c r="S13" s="75"/>
    </row>
    <row r="14" spans="1:27" ht="16" customHeight="1">
      <c r="A14">
        <v>1863.0441000000001</v>
      </c>
      <c r="B14">
        <v>3.0798999999999999</v>
      </c>
      <c r="C14">
        <v>1862.0879</v>
      </c>
      <c r="D14">
        <v>6.2778999999999998</v>
      </c>
      <c r="E14">
        <v>1863.3217</v>
      </c>
      <c r="F14">
        <v>3.1673</v>
      </c>
      <c r="G14">
        <v>1863.5615</v>
      </c>
      <c r="H14">
        <v>2.2961</v>
      </c>
      <c r="I14" s="58"/>
      <c r="J14" s="58"/>
      <c r="K14" s="76"/>
      <c r="L14" s="58"/>
      <c r="M14" s="58"/>
      <c r="N14" s="58"/>
      <c r="O14" s="58"/>
      <c r="P14" s="58"/>
      <c r="R14" s="72"/>
      <c r="S14" s="72"/>
    </row>
    <row r="15" spans="1:27">
      <c r="A15">
        <v>1867.8954000000001</v>
      </c>
      <c r="B15">
        <v>2.0972</v>
      </c>
      <c r="C15">
        <v>1864.9847</v>
      </c>
      <c r="D15">
        <v>3.3788999999999998</v>
      </c>
      <c r="E15">
        <v>1869.6427000000001</v>
      </c>
      <c r="F15">
        <v>3.1537999999999999</v>
      </c>
      <c r="G15">
        <v>1868.2375999999999</v>
      </c>
      <c r="H15">
        <v>2.0796000000000001</v>
      </c>
      <c r="I15" s="58"/>
      <c r="J15" s="58"/>
      <c r="K15" s="76"/>
      <c r="L15" s="58"/>
      <c r="M15" s="58"/>
      <c r="N15" s="58"/>
      <c r="O15" s="58"/>
      <c r="P15" s="58"/>
      <c r="R15" s="72"/>
      <c r="S15" s="72"/>
    </row>
    <row r="16" spans="1:27" s="1" customFormat="1" ht="13" customHeight="1">
      <c r="A16">
        <v>1879.4449</v>
      </c>
      <c r="B16">
        <v>1.7544999999999999</v>
      </c>
      <c r="C16">
        <v>1878.9676999999999</v>
      </c>
      <c r="D16">
        <v>2.8898999999999999</v>
      </c>
      <c r="E16">
        <v>1879.0740000000001</v>
      </c>
      <c r="F16">
        <v>1.5669</v>
      </c>
      <c r="G16">
        <v>1879.7688000000001</v>
      </c>
      <c r="H16">
        <v>1.4307000000000001</v>
      </c>
      <c r="I16" s="72"/>
      <c r="J16" s="72"/>
      <c r="K16" s="76"/>
      <c r="L16" s="72"/>
      <c r="M16" s="72"/>
      <c r="N16" s="72"/>
      <c r="O16" s="96"/>
      <c r="P16" s="96"/>
      <c r="Q16" s="96"/>
      <c r="R16" s="96"/>
      <c r="S16" s="96"/>
    </row>
    <row r="17" spans="1:28">
      <c r="A17" s="58" t="s">
        <v>154</v>
      </c>
      <c r="B17" s="62"/>
      <c r="C17" s="62"/>
      <c r="D17" s="62"/>
      <c r="E17" s="62"/>
      <c r="F17" s="62"/>
      <c r="G17" s="62"/>
      <c r="H17" s="62"/>
      <c r="I17" s="58"/>
      <c r="J17" s="58"/>
      <c r="K17" s="58"/>
      <c r="L17" s="58"/>
      <c r="M17" s="58"/>
      <c r="N17" s="58"/>
      <c r="O17" s="58"/>
      <c r="P17" s="58"/>
      <c r="R17" s="58"/>
      <c r="S17" s="58"/>
    </row>
    <row r="18" spans="1:28">
      <c r="J18" s="58"/>
      <c r="K18" s="58"/>
      <c r="L18" s="58"/>
      <c r="M18" s="58"/>
      <c r="N18" s="58"/>
      <c r="O18" s="58"/>
      <c r="P18" s="58"/>
      <c r="R18" s="58"/>
      <c r="S18" s="58"/>
    </row>
    <row r="19" spans="1:28">
      <c r="J19" s="58"/>
      <c r="K19" s="58"/>
      <c r="L19" s="58"/>
      <c r="M19" s="58"/>
      <c r="N19" s="58"/>
      <c r="O19" s="58"/>
      <c r="P19" s="58"/>
      <c r="R19" s="58"/>
      <c r="S19" s="58"/>
    </row>
    <row r="20" spans="1:28" ht="54" customHeight="1">
      <c r="A20" s="106" t="s">
        <v>126</v>
      </c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M20" s="75"/>
      <c r="N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</row>
    <row r="21" spans="1:28">
      <c r="M21" s="72"/>
      <c r="N21" s="58"/>
      <c r="Q21" s="105"/>
      <c r="R21" s="105"/>
      <c r="S21" s="105"/>
      <c r="T21" s="105"/>
      <c r="U21" s="105"/>
      <c r="V21" s="58"/>
      <c r="W21" s="105"/>
      <c r="X21" s="105"/>
      <c r="Y21" s="105"/>
      <c r="Z21" s="58"/>
      <c r="AA21" s="58"/>
      <c r="AB21" s="58"/>
    </row>
    <row r="22" spans="1:28" ht="17">
      <c r="A22" s="68" t="s">
        <v>130</v>
      </c>
      <c r="M22" s="72"/>
      <c r="N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</row>
    <row r="23" spans="1:28">
      <c r="A23" t="s">
        <v>131</v>
      </c>
      <c r="M23" s="72"/>
      <c r="N23" s="58"/>
      <c r="R23" s="58"/>
      <c r="S23" s="58"/>
      <c r="T23" s="77"/>
      <c r="U23" s="58"/>
      <c r="V23" s="58"/>
      <c r="W23" s="58"/>
      <c r="X23" s="58"/>
      <c r="Y23" s="77"/>
      <c r="Z23" s="58"/>
      <c r="AA23" s="58"/>
      <c r="AB23" s="58"/>
    </row>
    <row r="24" spans="1:28">
      <c r="M24" s="58"/>
      <c r="N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</row>
    <row r="25" spans="1:28">
      <c r="M25" s="58"/>
      <c r="N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</row>
    <row r="26" spans="1:28">
      <c r="M26" s="58"/>
      <c r="N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</row>
    <row r="27" spans="1:28">
      <c r="A27" t="s">
        <v>109</v>
      </c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</row>
    <row r="28" spans="1:28" ht="58" customHeight="1">
      <c r="A28" s="104" t="s">
        <v>16</v>
      </c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</row>
    <row r="29" spans="1:28">
      <c r="A29" t="s">
        <v>17</v>
      </c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</row>
    <row r="30" spans="1:28"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</row>
    <row r="31" spans="1:28">
      <c r="A31" t="s">
        <v>164</v>
      </c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</row>
    <row r="32" spans="1:28" ht="19">
      <c r="A32" s="53" t="s">
        <v>18</v>
      </c>
      <c r="B32" s="53"/>
      <c r="C32" s="53">
        <v>137.81800000000001</v>
      </c>
      <c r="D32" s="54" t="s">
        <v>19</v>
      </c>
      <c r="E32" s="53"/>
      <c r="F32" s="53"/>
      <c r="G32" s="53"/>
      <c r="H32" s="53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</row>
    <row r="33" spans="1:8">
      <c r="A33" s="55" t="s">
        <v>20</v>
      </c>
      <c r="B33" s="55" t="s">
        <v>21</v>
      </c>
      <c r="C33" s="55" t="s">
        <v>22</v>
      </c>
      <c r="D33" s="55" t="s">
        <v>23</v>
      </c>
      <c r="E33" s="55" t="s">
        <v>24</v>
      </c>
      <c r="F33" s="55" t="s">
        <v>25</v>
      </c>
      <c r="G33" s="55" t="s">
        <v>26</v>
      </c>
      <c r="H33" s="55" t="s">
        <v>27</v>
      </c>
    </row>
    <row r="34" spans="1:8">
      <c r="A34">
        <v>1863.0441000000001</v>
      </c>
      <c r="B34">
        <v>3.3304999999999998</v>
      </c>
      <c r="C34">
        <v>1862.0879</v>
      </c>
      <c r="D34">
        <v>6.3563999999999998</v>
      </c>
      <c r="E34">
        <v>1863.3217</v>
      </c>
      <c r="F34">
        <v>4.3067000000000002</v>
      </c>
      <c r="G34">
        <v>1863.3853999999999</v>
      </c>
      <c r="H34">
        <v>2.9735</v>
      </c>
    </row>
    <row r="35" spans="1:8">
      <c r="A35">
        <v>1867.8954000000001</v>
      </c>
      <c r="B35">
        <v>2.4521999999999999</v>
      </c>
      <c r="C35">
        <v>1864.9847</v>
      </c>
      <c r="D35">
        <v>3.5230999999999999</v>
      </c>
      <c r="E35">
        <v>1869.6427000000001</v>
      </c>
      <c r="F35">
        <v>4.2991999999999999</v>
      </c>
      <c r="G35">
        <v>1867.5604000000001</v>
      </c>
      <c r="H35">
        <v>2.4289000000000001</v>
      </c>
    </row>
    <row r="36" spans="1:8">
      <c r="A36">
        <v>1879.4449</v>
      </c>
      <c r="B36">
        <v>2.1709999999999998</v>
      </c>
      <c r="C36">
        <v>1878.9676999999999</v>
      </c>
      <c r="D36">
        <v>3.0598000000000001</v>
      </c>
      <c r="E36">
        <v>1879.0740000000001</v>
      </c>
      <c r="F36">
        <v>3.3199000000000001</v>
      </c>
      <c r="G36">
        <v>1879.4282000000001</v>
      </c>
      <c r="H36">
        <v>2.1697000000000002</v>
      </c>
    </row>
    <row r="37" spans="1:8">
      <c r="A37" s="58" t="s">
        <v>154</v>
      </c>
    </row>
  </sheetData>
  <mergeCells count="6">
    <mergeCell ref="A20:K20"/>
    <mergeCell ref="J12:N12"/>
    <mergeCell ref="P12:R12"/>
    <mergeCell ref="A28:O28"/>
    <mergeCell ref="W21:Y21"/>
    <mergeCell ref="Q21:U21"/>
  </mergeCells>
  <pageMargins left="0.7" right="0.7" top="0.75" bottom="0.75" header="0.3" footer="0.3"/>
  <pageSetup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44190-7ED4-9544-945C-E4B3B094E80C}">
  <dimension ref="A1:W1048431"/>
  <sheetViews>
    <sheetView topLeftCell="H19" workbookViewId="0">
      <selection activeCell="I24" sqref="I24"/>
    </sheetView>
  </sheetViews>
  <sheetFormatPr baseColWidth="10" defaultRowHeight="16"/>
  <cols>
    <col min="1" max="1" width="28.33203125" customWidth="1"/>
    <col min="2" max="2" width="15" customWidth="1"/>
    <col min="3" max="3" width="22.83203125" customWidth="1"/>
    <col min="6" max="6" width="14" customWidth="1"/>
    <col min="8" max="8" width="15.5" style="8" customWidth="1"/>
    <col min="9" max="9" width="15.1640625" style="8" customWidth="1"/>
    <col min="10" max="10" width="19.33203125" customWidth="1"/>
    <col min="12" max="12" width="15.83203125" customWidth="1"/>
    <col min="13" max="13" width="13.5" customWidth="1"/>
  </cols>
  <sheetData>
    <row r="1" spans="1:23">
      <c r="A1" t="s">
        <v>106</v>
      </c>
    </row>
    <row r="2" spans="1:23" s="5" customFormat="1" ht="23" customHeight="1">
      <c r="A2" s="6"/>
      <c r="B2" s="6" t="s">
        <v>32</v>
      </c>
      <c r="C2" s="6" t="s">
        <v>33</v>
      </c>
      <c r="D2" s="6" t="s">
        <v>34</v>
      </c>
      <c r="E2" s="6" t="s">
        <v>35</v>
      </c>
      <c r="F2" s="6" t="s">
        <v>36</v>
      </c>
      <c r="G2" s="6" t="s">
        <v>37</v>
      </c>
      <c r="H2" s="7" t="s">
        <v>38</v>
      </c>
      <c r="I2" s="7" t="s">
        <v>39</v>
      </c>
      <c r="J2" s="6" t="s">
        <v>40</v>
      </c>
      <c r="K2" s="6" t="s">
        <v>41</v>
      </c>
    </row>
    <row r="3" spans="1:23">
      <c r="B3" t="s">
        <v>42</v>
      </c>
      <c r="C3" t="s">
        <v>43</v>
      </c>
      <c r="D3" t="s">
        <v>44</v>
      </c>
      <c r="E3" t="s">
        <v>45</v>
      </c>
      <c r="F3" t="s">
        <v>116</v>
      </c>
      <c r="G3" t="s">
        <v>46</v>
      </c>
      <c r="H3" s="8">
        <v>1877</v>
      </c>
      <c r="I3" s="8">
        <v>15</v>
      </c>
      <c r="J3" t="s">
        <v>47</v>
      </c>
      <c r="K3" t="s">
        <v>48</v>
      </c>
    </row>
    <row r="6" spans="1:23" ht="18">
      <c r="A6" t="s">
        <v>108</v>
      </c>
      <c r="B6" s="9"/>
    </row>
    <row r="7" spans="1:23">
      <c r="C7" s="92" t="s">
        <v>147</v>
      </c>
      <c r="E7" s="92" t="s">
        <v>147</v>
      </c>
      <c r="H7" s="92" t="s">
        <v>147</v>
      </c>
    </row>
    <row r="8" spans="1:23">
      <c r="A8" s="1"/>
      <c r="B8" s="46" t="s">
        <v>49</v>
      </c>
      <c r="C8" s="46" t="s">
        <v>50</v>
      </c>
      <c r="D8" s="46" t="s">
        <v>51</v>
      </c>
      <c r="E8" s="46" t="s">
        <v>50</v>
      </c>
      <c r="F8" s="46" t="s">
        <v>52</v>
      </c>
      <c r="G8" s="46" t="s">
        <v>53</v>
      </c>
      <c r="H8" s="46" t="s">
        <v>50</v>
      </c>
      <c r="I8" s="46" t="s">
        <v>54</v>
      </c>
    </row>
    <row r="9" spans="1:23" ht="18">
      <c r="A9" s="47" t="s">
        <v>55</v>
      </c>
      <c r="B9" s="1"/>
      <c r="C9" s="1"/>
      <c r="D9" s="1"/>
      <c r="E9" s="1"/>
      <c r="F9" s="1"/>
      <c r="G9" s="1"/>
      <c r="H9" s="1"/>
      <c r="I9" s="1"/>
      <c r="N9" s="58"/>
      <c r="O9" s="58"/>
      <c r="P9" s="58"/>
      <c r="Q9" s="58"/>
      <c r="R9" s="58"/>
      <c r="S9" s="58"/>
      <c r="T9" s="58"/>
    </row>
    <row r="10" spans="1:23" s="49" customFormat="1" ht="18">
      <c r="A10" s="48" t="s">
        <v>56</v>
      </c>
      <c r="B10" s="48">
        <v>5.165</v>
      </c>
      <c r="C10" s="49">
        <v>0.7</v>
      </c>
      <c r="D10" s="48">
        <v>0.32745999999999997</v>
      </c>
      <c r="E10" s="49">
        <v>0.63</v>
      </c>
      <c r="F10" s="48">
        <v>0.91500000000000004</v>
      </c>
      <c r="G10" s="48">
        <v>0.1144</v>
      </c>
      <c r="H10" s="49">
        <v>0.28000000000000003</v>
      </c>
      <c r="I10" s="52">
        <v>2.3529411800000002</v>
      </c>
      <c r="J10" s="49" t="s">
        <v>123</v>
      </c>
      <c r="N10" s="71"/>
      <c r="O10" s="71"/>
      <c r="P10" s="71"/>
      <c r="Q10" s="71"/>
      <c r="R10" s="71"/>
      <c r="S10" s="71"/>
      <c r="T10" s="71"/>
    </row>
    <row r="11" spans="1:23" s="49" customFormat="1" ht="18">
      <c r="A11" s="50" t="s">
        <v>57</v>
      </c>
      <c r="B11" s="50">
        <v>5.3480999999999996</v>
      </c>
      <c r="C11" s="42">
        <v>0.81</v>
      </c>
      <c r="D11" s="50">
        <v>0.33724999999999999</v>
      </c>
      <c r="E11" s="42">
        <v>0.7</v>
      </c>
      <c r="F11" s="50">
        <v>0.88400000000000001</v>
      </c>
      <c r="G11" s="50">
        <v>0.11501</v>
      </c>
      <c r="H11" s="42">
        <v>0.38</v>
      </c>
      <c r="I11" s="51">
        <v>0</v>
      </c>
      <c r="L11" s="50"/>
      <c r="M11" s="42"/>
      <c r="N11" s="50"/>
      <c r="O11" s="50"/>
      <c r="P11" s="42"/>
      <c r="Q11" s="50"/>
      <c r="R11" s="78"/>
      <c r="S11" s="71"/>
      <c r="T11" s="71"/>
    </row>
    <row r="12" spans="1:23" s="49" customFormat="1" ht="18">
      <c r="A12" s="48" t="s">
        <v>58</v>
      </c>
      <c r="B12" s="48">
        <v>4.9741999999999997</v>
      </c>
      <c r="C12" s="49">
        <v>0.64</v>
      </c>
      <c r="D12" s="48">
        <v>0.31352000000000002</v>
      </c>
      <c r="E12" s="49">
        <v>0.59</v>
      </c>
      <c r="F12" s="48">
        <v>0.93600000000000005</v>
      </c>
      <c r="G12" s="48">
        <v>0.11507000000000001</v>
      </c>
      <c r="H12" s="49">
        <v>0.22</v>
      </c>
      <c r="I12" s="52">
        <v>6.5390749599999998</v>
      </c>
      <c r="J12" s="49" t="s">
        <v>123</v>
      </c>
      <c r="N12" s="71"/>
      <c r="O12" s="71"/>
      <c r="P12" s="71"/>
      <c r="Q12" s="71"/>
      <c r="R12" s="71"/>
      <c r="S12" s="71"/>
      <c r="T12" s="71"/>
    </row>
    <row r="13" spans="1:23" ht="18">
      <c r="A13" s="9"/>
      <c r="N13" s="58"/>
      <c r="O13" s="58"/>
      <c r="P13" s="58"/>
      <c r="Q13" s="58"/>
      <c r="R13" s="58"/>
      <c r="S13" s="58"/>
      <c r="T13" s="58"/>
    </row>
    <row r="14" spans="1:23">
      <c r="H14"/>
      <c r="I14"/>
      <c r="P14" s="11"/>
      <c r="Q14" s="72"/>
      <c r="R14" s="72"/>
      <c r="S14" s="72"/>
      <c r="T14" s="72"/>
      <c r="U14" s="72"/>
      <c r="V14" s="72"/>
      <c r="W14" s="72"/>
    </row>
    <row r="15" spans="1:23">
      <c r="H15"/>
      <c r="I15" s="58"/>
      <c r="J15" s="58"/>
      <c r="K15" s="58"/>
      <c r="L15" s="58"/>
      <c r="M15" s="58"/>
      <c r="N15" s="58"/>
      <c r="O15" s="58"/>
      <c r="P15" s="58"/>
      <c r="Q15" s="105"/>
      <c r="R15" s="105"/>
      <c r="S15" s="105"/>
      <c r="T15" s="58"/>
      <c r="U15" s="58"/>
      <c r="V15" s="58"/>
      <c r="W15" s="72"/>
    </row>
    <row r="16" spans="1:23" s="58" customFormat="1">
      <c r="J16" s="77"/>
      <c r="K16" s="77"/>
      <c r="L16" s="77"/>
      <c r="M16" s="77"/>
      <c r="N16" s="77"/>
      <c r="O16" s="77"/>
      <c r="P16" s="77"/>
      <c r="Q16" s="105"/>
      <c r="R16" s="105"/>
      <c r="S16" s="105"/>
    </row>
    <row r="17" spans="1:19" ht="19">
      <c r="A17" s="39" t="s">
        <v>18</v>
      </c>
      <c r="B17" s="39"/>
      <c r="C17" s="39">
        <v>137.81800000000001</v>
      </c>
      <c r="D17" s="40" t="s">
        <v>19</v>
      </c>
      <c r="E17" s="39"/>
      <c r="F17" s="39"/>
      <c r="G17" s="39"/>
      <c r="H17" s="39"/>
      <c r="I17" s="105"/>
      <c r="J17" s="105"/>
      <c r="K17" s="105"/>
      <c r="L17" s="105"/>
      <c r="M17" s="105"/>
      <c r="N17" s="105"/>
      <c r="O17" s="97"/>
      <c r="P17" s="105"/>
      <c r="Q17" s="105"/>
      <c r="R17" s="105"/>
      <c r="S17" s="58"/>
    </row>
    <row r="18" spans="1:19">
      <c r="A18" s="41" t="s">
        <v>20</v>
      </c>
      <c r="B18" s="41" t="s">
        <v>150</v>
      </c>
      <c r="C18" s="45" t="s">
        <v>22</v>
      </c>
      <c r="D18" s="45" t="s">
        <v>148</v>
      </c>
      <c r="E18" s="41" t="s">
        <v>24</v>
      </c>
      <c r="F18" s="41" t="s">
        <v>149</v>
      </c>
      <c r="G18" s="41" t="s">
        <v>26</v>
      </c>
      <c r="H18" s="41" t="s">
        <v>27</v>
      </c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58"/>
    </row>
    <row r="19" spans="1:19">
      <c r="A19">
        <v>1876.5858000000001</v>
      </c>
      <c r="B19">
        <v>6.9290000000000003</v>
      </c>
      <c r="C19">
        <v>1873.4264000000001</v>
      </c>
      <c r="D19">
        <v>11.3803</v>
      </c>
      <c r="E19">
        <v>1880.0853999999999</v>
      </c>
      <c r="F19">
        <v>6.8285</v>
      </c>
      <c r="G19">
        <v>1878.3860999999999</v>
      </c>
      <c r="H19">
        <v>5.9648000000000003</v>
      </c>
      <c r="I19" s="72"/>
      <c r="J19" s="72"/>
      <c r="K19" s="76"/>
      <c r="L19" s="72"/>
      <c r="M19" s="72"/>
      <c r="N19" s="72"/>
      <c r="O19" s="72"/>
      <c r="P19" s="72"/>
      <c r="Q19" s="72"/>
      <c r="R19" s="72"/>
      <c r="S19" s="58"/>
    </row>
    <row r="20" spans="1:19" s="58" customFormat="1">
      <c r="A20" s="58" t="s">
        <v>155</v>
      </c>
    </row>
    <row r="21" spans="1:19">
      <c r="A21" s="58" t="s">
        <v>164</v>
      </c>
      <c r="H21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</row>
    <row r="22" spans="1:19">
      <c r="A22">
        <v>1876.5858000000001</v>
      </c>
      <c r="B22">
        <v>7.3845000000000001</v>
      </c>
      <c r="C22">
        <v>1873.4264000000001</v>
      </c>
      <c r="D22">
        <v>11.5556</v>
      </c>
      <c r="E22">
        <v>1880.0853999999999</v>
      </c>
      <c r="F22">
        <v>8.9947999999999997</v>
      </c>
      <c r="G22">
        <v>1877.5653</v>
      </c>
      <c r="H22">
        <v>7.0483000000000002</v>
      </c>
      <c r="I22" s="101"/>
      <c r="J22" s="58"/>
      <c r="K22" s="58"/>
      <c r="L22" s="72"/>
      <c r="M22" s="72"/>
      <c r="N22" s="72"/>
      <c r="O22" s="72"/>
      <c r="P22" s="72"/>
      <c r="Q22" s="58"/>
      <c r="R22" s="58"/>
      <c r="S22" s="58"/>
    </row>
    <row r="23" spans="1:19" ht="18">
      <c r="A23" s="9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</row>
    <row r="24" spans="1:19" ht="18">
      <c r="A24" s="9"/>
      <c r="B24" s="9"/>
      <c r="D24" s="9"/>
      <c r="F24" s="9"/>
      <c r="I24"/>
    </row>
    <row r="25" spans="1:19" ht="18">
      <c r="A25" s="9"/>
      <c r="B25" s="9"/>
      <c r="D25" s="9"/>
      <c r="F25" s="9"/>
      <c r="I25"/>
    </row>
    <row r="26" spans="1:19" ht="18">
      <c r="A26" s="9"/>
      <c r="B26" s="9"/>
      <c r="D26" s="9"/>
      <c r="F26" s="9"/>
      <c r="I26"/>
    </row>
    <row r="27" spans="1:19" ht="18">
      <c r="A27" s="9"/>
      <c r="B27" s="9"/>
      <c r="D27" s="9"/>
      <c r="F27" s="9"/>
      <c r="I27"/>
    </row>
    <row r="28" spans="1:19" ht="18">
      <c r="A28" s="9"/>
      <c r="B28" s="9"/>
      <c r="D28" s="9"/>
      <c r="F28" s="9"/>
      <c r="I28"/>
    </row>
    <row r="1048431" spans="11:11">
      <c r="K1048431" s="1"/>
    </row>
  </sheetData>
  <mergeCells count="4">
    <mergeCell ref="Q15:S15"/>
    <mergeCell ref="Q16:S16"/>
    <mergeCell ref="P17:R17"/>
    <mergeCell ref="I17:N17"/>
  </mergeCells>
  <pageMargins left="0.7" right="0.7" top="0.75" bottom="0.75" header="0.3" footer="0.3"/>
  <pageSetup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70DDD-728D-294C-9EA7-FFA72DDECE49}">
  <dimension ref="A1:AP45"/>
  <sheetViews>
    <sheetView topLeftCell="U9" zoomScale="118" zoomScaleNormal="118" workbookViewId="0">
      <selection activeCell="AE23" sqref="AE23"/>
    </sheetView>
  </sheetViews>
  <sheetFormatPr baseColWidth="10" defaultRowHeight="16"/>
  <cols>
    <col min="2" max="2" width="13.1640625" customWidth="1"/>
    <col min="4" max="4" width="12.33203125" customWidth="1"/>
    <col min="6" max="6" width="12.33203125" customWidth="1"/>
    <col min="8" max="8" width="10.83203125" style="58"/>
    <col min="9" max="9" width="12.5" customWidth="1"/>
    <col min="21" max="21" width="13.6640625" customWidth="1"/>
    <col min="25" max="25" width="12.6640625" customWidth="1"/>
    <col min="26" max="26" width="12.83203125" customWidth="1"/>
    <col min="31" max="31" width="12.1640625" customWidth="1"/>
    <col min="32" max="32" width="12.33203125" customWidth="1"/>
  </cols>
  <sheetData>
    <row r="1" spans="1:42">
      <c r="A1" t="s">
        <v>59</v>
      </c>
    </row>
    <row r="2" spans="1:42">
      <c r="A2" t="s">
        <v>110</v>
      </c>
    </row>
    <row r="4" spans="1:42">
      <c r="A4" s="14" t="s">
        <v>141</v>
      </c>
      <c r="T4" s="108" t="s">
        <v>145</v>
      </c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I4" t="s">
        <v>157</v>
      </c>
    </row>
    <row r="5" spans="1:42" ht="19">
      <c r="A5" s="12" t="s">
        <v>60</v>
      </c>
      <c r="L5" s="27" t="s">
        <v>18</v>
      </c>
      <c r="M5" s="27"/>
      <c r="N5" s="27">
        <v>137.81800000000001</v>
      </c>
      <c r="O5" s="28" t="s">
        <v>19</v>
      </c>
      <c r="P5" s="27"/>
      <c r="Q5" s="27"/>
      <c r="R5" s="27"/>
      <c r="S5" s="27"/>
      <c r="T5" s="109" t="s">
        <v>146</v>
      </c>
      <c r="U5" s="109"/>
      <c r="V5" s="109"/>
      <c r="W5" s="109"/>
      <c r="X5" s="109"/>
      <c r="Y5" s="109"/>
      <c r="Z5" s="79"/>
      <c r="AA5" s="107" t="s">
        <v>31</v>
      </c>
      <c r="AB5" s="107"/>
      <c r="AC5" s="107"/>
      <c r="AD5" s="107"/>
      <c r="AE5" s="107"/>
      <c r="AF5" s="107"/>
      <c r="AI5" s="27" t="s">
        <v>18</v>
      </c>
      <c r="AJ5" s="27"/>
      <c r="AK5" s="27">
        <v>137.81800000000001</v>
      </c>
      <c r="AL5" s="28" t="s">
        <v>19</v>
      </c>
      <c r="AM5" s="27"/>
      <c r="AN5" s="27"/>
      <c r="AO5" s="27"/>
      <c r="AP5" s="27"/>
    </row>
    <row r="6" spans="1:42" ht="85">
      <c r="A6" s="80"/>
      <c r="B6" s="81" t="s">
        <v>49</v>
      </c>
      <c r="C6" s="81" t="s">
        <v>62</v>
      </c>
      <c r="D6" s="81" t="s">
        <v>51</v>
      </c>
      <c r="E6" s="81" t="s">
        <v>62</v>
      </c>
      <c r="F6" s="81" t="s">
        <v>113</v>
      </c>
      <c r="G6" s="81" t="s">
        <v>62</v>
      </c>
      <c r="H6" s="82" t="s">
        <v>112</v>
      </c>
      <c r="I6" s="67"/>
      <c r="J6" s="10"/>
      <c r="K6" s="10"/>
      <c r="L6" s="29" t="s">
        <v>20</v>
      </c>
      <c r="M6" s="29" t="s">
        <v>21</v>
      </c>
      <c r="N6" s="29" t="s">
        <v>22</v>
      </c>
      <c r="O6" s="29" t="s">
        <v>23</v>
      </c>
      <c r="P6" s="29" t="s">
        <v>24</v>
      </c>
      <c r="Q6" s="29" t="s">
        <v>25</v>
      </c>
      <c r="R6" s="29" t="s">
        <v>26</v>
      </c>
      <c r="S6" s="29" t="s">
        <v>27</v>
      </c>
      <c r="T6" s="25"/>
      <c r="U6" s="26" t="s">
        <v>114</v>
      </c>
      <c r="V6" s="33" t="s">
        <v>115</v>
      </c>
      <c r="W6" s="25" t="s">
        <v>61</v>
      </c>
      <c r="X6" s="26" t="s">
        <v>129</v>
      </c>
      <c r="Y6" s="26" t="s">
        <v>158</v>
      </c>
      <c r="Z6" s="26" t="s">
        <v>170</v>
      </c>
      <c r="AA6" s="70" t="s">
        <v>143</v>
      </c>
      <c r="AB6" s="70" t="s">
        <v>144</v>
      </c>
      <c r="AC6" s="70" t="s">
        <v>61</v>
      </c>
      <c r="AD6" s="70" t="s">
        <v>129</v>
      </c>
      <c r="AE6" s="74" t="s">
        <v>158</v>
      </c>
      <c r="AF6" s="74" t="s">
        <v>170</v>
      </c>
      <c r="AI6" s="29" t="s">
        <v>20</v>
      </c>
      <c r="AJ6" s="29" t="s">
        <v>21</v>
      </c>
      <c r="AK6" s="29" t="s">
        <v>22</v>
      </c>
      <c r="AL6" s="29" t="s">
        <v>23</v>
      </c>
      <c r="AM6" s="29" t="s">
        <v>24</v>
      </c>
      <c r="AN6" s="29" t="s">
        <v>25</v>
      </c>
      <c r="AO6" s="29" t="s">
        <v>26</v>
      </c>
      <c r="AP6" s="29" t="s">
        <v>27</v>
      </c>
    </row>
    <row r="7" spans="1:42">
      <c r="A7" s="83" t="s">
        <v>63</v>
      </c>
      <c r="B7" s="83">
        <v>5.31</v>
      </c>
      <c r="C7" s="84">
        <v>0.12</v>
      </c>
      <c r="D7" s="83">
        <v>0.33700000000000002</v>
      </c>
      <c r="E7" s="84">
        <v>7.0000000000000001E-3</v>
      </c>
      <c r="F7" s="83">
        <v>0.1143</v>
      </c>
      <c r="G7" s="84">
        <v>1E-3</v>
      </c>
      <c r="H7" s="84">
        <v>0</v>
      </c>
      <c r="I7" s="23"/>
      <c r="L7">
        <v>1870.473</v>
      </c>
      <c r="M7">
        <v>19.309999999999999</v>
      </c>
      <c r="N7">
        <v>1872.221</v>
      </c>
      <c r="O7">
        <v>33.750999999999998</v>
      </c>
      <c r="P7">
        <v>1868.0650000000001</v>
      </c>
      <c r="Q7">
        <v>15.786</v>
      </c>
      <c r="R7">
        <v>1869.1880000000001</v>
      </c>
      <c r="S7">
        <v>14.345000000000001</v>
      </c>
      <c r="T7" s="31"/>
      <c r="U7" s="31">
        <v>1833.4</v>
      </c>
      <c r="V7" s="31">
        <v>24.884</v>
      </c>
      <c r="W7" s="31">
        <v>6</v>
      </c>
      <c r="X7" s="31">
        <v>0.55700000000000005</v>
      </c>
      <c r="Y7" s="31">
        <v>24.960999999999999</v>
      </c>
      <c r="Z7" s="31">
        <f>SQRT((U7*0.01)^2+Y7^2)</f>
        <v>30.970745502812811</v>
      </c>
      <c r="AA7" s="73">
        <v>1844.4829999999999</v>
      </c>
      <c r="AB7" s="73">
        <v>15.792</v>
      </c>
      <c r="AC7" s="73">
        <v>6</v>
      </c>
      <c r="AD7" s="73">
        <v>0.81</v>
      </c>
      <c r="AE7" s="73">
        <v>16.829000000000001</v>
      </c>
      <c r="AF7" s="73">
        <f>SQRT((AA7*0.01)^2+AE7^2)</f>
        <v>24.968520074864269</v>
      </c>
      <c r="AI7">
        <v>1870.473</v>
      </c>
      <c r="AJ7">
        <v>19.352</v>
      </c>
      <c r="AK7">
        <v>1872.221</v>
      </c>
      <c r="AL7">
        <v>33.765999999999998</v>
      </c>
      <c r="AM7">
        <v>1868.0650000000001</v>
      </c>
      <c r="AN7">
        <v>16.053999999999998</v>
      </c>
      <c r="AO7">
        <v>1869.1980000000001</v>
      </c>
      <c r="AP7">
        <v>14.532</v>
      </c>
    </row>
    <row r="8" spans="1:42">
      <c r="A8" s="83" t="s">
        <v>64</v>
      </c>
      <c r="B8" s="83">
        <v>5.12</v>
      </c>
      <c r="C8" s="84">
        <v>0.1</v>
      </c>
      <c r="D8" s="83">
        <v>0.32900000000000001</v>
      </c>
      <c r="E8" s="84">
        <v>5.0000000000000001E-3</v>
      </c>
      <c r="F8" s="83">
        <v>0.11269999999999999</v>
      </c>
      <c r="G8" s="84">
        <v>1.5E-3</v>
      </c>
      <c r="H8" s="84">
        <v>0</v>
      </c>
      <c r="I8" s="23"/>
      <c r="L8">
        <v>1839.4290000000001</v>
      </c>
      <c r="M8">
        <v>16.591000000000001</v>
      </c>
      <c r="N8">
        <v>1833.5329999999999</v>
      </c>
      <c r="O8">
        <v>24.253</v>
      </c>
      <c r="P8">
        <v>1842.59</v>
      </c>
      <c r="Q8">
        <v>24.088999999999999</v>
      </c>
      <c r="R8">
        <v>1839.8530000000001</v>
      </c>
      <c r="S8">
        <v>16.582999999999998</v>
      </c>
      <c r="X8" t="s">
        <v>157</v>
      </c>
      <c r="AI8">
        <v>1839.4290000000001</v>
      </c>
      <c r="AJ8">
        <v>16.638000000000002</v>
      </c>
      <c r="AK8">
        <v>1833.5329999999999</v>
      </c>
      <c r="AL8">
        <v>24.273</v>
      </c>
      <c r="AM8">
        <v>1842.59</v>
      </c>
      <c r="AN8">
        <v>24.263999999999999</v>
      </c>
      <c r="AO8">
        <v>1839.81</v>
      </c>
      <c r="AP8">
        <v>16.635999999999999</v>
      </c>
    </row>
    <row r="9" spans="1:42">
      <c r="A9" s="83" t="s">
        <v>65</v>
      </c>
      <c r="B9" s="83">
        <v>5.15</v>
      </c>
      <c r="C9" s="84">
        <v>0.13</v>
      </c>
      <c r="D9" s="83">
        <v>0.33100000000000002</v>
      </c>
      <c r="E9" s="84">
        <v>8.0000000000000002E-3</v>
      </c>
      <c r="F9" s="83">
        <v>0.11260000000000001</v>
      </c>
      <c r="G9" s="84">
        <v>8.9999999999999998E-4</v>
      </c>
      <c r="H9" s="84">
        <v>0</v>
      </c>
      <c r="I9" s="23"/>
      <c r="L9">
        <v>1844.395</v>
      </c>
      <c r="M9">
        <v>21.463000000000001</v>
      </c>
      <c r="N9">
        <v>1843.2270000000001</v>
      </c>
      <c r="O9">
        <v>38.746000000000002</v>
      </c>
      <c r="P9">
        <v>1840.9829999999999</v>
      </c>
      <c r="Q9">
        <v>14.468999999999999</v>
      </c>
      <c r="R9">
        <v>1845.3920000000001</v>
      </c>
      <c r="S9">
        <v>13.411</v>
      </c>
      <c r="AE9" t="s">
        <v>157</v>
      </c>
      <c r="AI9">
        <v>1844.395</v>
      </c>
      <c r="AJ9">
        <v>21.5</v>
      </c>
      <c r="AK9">
        <v>1843.2270000000001</v>
      </c>
      <c r="AL9">
        <v>38.759</v>
      </c>
      <c r="AM9">
        <v>1840.9829999999999</v>
      </c>
      <c r="AN9">
        <v>14.757999999999999</v>
      </c>
      <c r="AO9">
        <v>1845.3710000000001</v>
      </c>
      <c r="AP9">
        <v>13.637</v>
      </c>
    </row>
    <row r="10" spans="1:42">
      <c r="A10" s="83" t="s">
        <v>66</v>
      </c>
      <c r="B10" s="83">
        <v>5.1100000000000003</v>
      </c>
      <c r="C10" s="84">
        <v>0.12</v>
      </c>
      <c r="D10" s="83">
        <v>0.33</v>
      </c>
      <c r="E10" s="84">
        <v>7.0000000000000001E-3</v>
      </c>
      <c r="F10" s="83">
        <v>0.1123</v>
      </c>
      <c r="G10" s="84">
        <v>1.4E-3</v>
      </c>
      <c r="H10" s="84">
        <v>0</v>
      </c>
      <c r="I10" s="23"/>
      <c r="L10">
        <v>1837.769</v>
      </c>
      <c r="M10">
        <v>19.942</v>
      </c>
      <c r="N10">
        <v>1838.3820000000001</v>
      </c>
      <c r="O10">
        <v>33.927999999999997</v>
      </c>
      <c r="P10">
        <v>1836.153</v>
      </c>
      <c r="Q10">
        <v>22.581</v>
      </c>
      <c r="R10">
        <v>1837.498</v>
      </c>
      <c r="S10">
        <v>17.873999999999999</v>
      </c>
      <c r="AI10">
        <v>1837.769</v>
      </c>
      <c r="AJ10">
        <v>19.981000000000002</v>
      </c>
      <c r="AK10">
        <v>1838.3820000000001</v>
      </c>
      <c r="AL10">
        <v>33.942999999999998</v>
      </c>
      <c r="AM10">
        <v>1836.153</v>
      </c>
      <c r="AN10">
        <v>22.766999999999999</v>
      </c>
      <c r="AO10">
        <v>1837.4949999999999</v>
      </c>
      <c r="AP10">
        <v>17.97</v>
      </c>
    </row>
    <row r="11" spans="1:42">
      <c r="A11" s="83" t="s">
        <v>67</v>
      </c>
      <c r="B11" s="83">
        <v>5.07</v>
      </c>
      <c r="C11" s="84">
        <v>0.11</v>
      </c>
      <c r="D11" s="83">
        <v>0.32800000000000001</v>
      </c>
      <c r="E11" s="84">
        <v>6.0000000000000001E-3</v>
      </c>
      <c r="F11" s="83">
        <v>0.11210000000000001</v>
      </c>
      <c r="G11" s="84">
        <v>1.1000000000000001E-3</v>
      </c>
      <c r="H11" s="84">
        <v>0</v>
      </c>
      <c r="I11" s="23"/>
      <c r="L11">
        <v>1831.1</v>
      </c>
      <c r="M11">
        <v>18.401</v>
      </c>
      <c r="N11">
        <v>1828.68</v>
      </c>
      <c r="O11">
        <v>29.125</v>
      </c>
      <c r="P11">
        <v>1832.923</v>
      </c>
      <c r="Q11">
        <v>17.780999999999999</v>
      </c>
      <c r="R11">
        <v>1832.579</v>
      </c>
      <c r="S11">
        <v>15.891</v>
      </c>
      <c r="AI11">
        <v>1831.1</v>
      </c>
      <c r="AJ11">
        <v>18.443000000000001</v>
      </c>
      <c r="AK11">
        <v>1828.68</v>
      </c>
      <c r="AL11">
        <v>29.141999999999999</v>
      </c>
      <c r="AM11">
        <v>1832.923</v>
      </c>
      <c r="AN11">
        <v>18.015999999999998</v>
      </c>
      <c r="AO11">
        <v>1832.537</v>
      </c>
      <c r="AP11">
        <v>16.027000000000001</v>
      </c>
    </row>
    <row r="12" spans="1:42">
      <c r="A12" s="83" t="s">
        <v>68</v>
      </c>
      <c r="B12" s="83">
        <v>4.8600000000000003</v>
      </c>
      <c r="C12" s="84">
        <v>0.16</v>
      </c>
      <c r="D12" s="83">
        <v>0.32200000000000001</v>
      </c>
      <c r="E12" s="84">
        <v>6.0000000000000001E-3</v>
      </c>
      <c r="F12" s="83">
        <v>0.1095</v>
      </c>
      <c r="G12" s="84">
        <v>3.0000000000000001E-3</v>
      </c>
      <c r="H12" s="84">
        <v>0</v>
      </c>
      <c r="I12" s="23"/>
      <c r="L12">
        <v>1795.3489999999999</v>
      </c>
      <c r="M12">
        <v>27.724</v>
      </c>
      <c r="N12">
        <v>1799.489</v>
      </c>
      <c r="O12">
        <v>29.257999999999999</v>
      </c>
      <c r="P12">
        <v>1790.29</v>
      </c>
      <c r="Q12">
        <v>49.904000000000003</v>
      </c>
      <c r="R12">
        <v>1797.1610000000001</v>
      </c>
      <c r="S12">
        <v>25.010999999999999</v>
      </c>
      <c r="AI12">
        <v>1795.3489999999999</v>
      </c>
      <c r="AJ12">
        <v>27.751000000000001</v>
      </c>
      <c r="AK12">
        <v>1799.489</v>
      </c>
      <c r="AL12">
        <v>29.273</v>
      </c>
      <c r="AM12">
        <v>1790.29</v>
      </c>
      <c r="AN12">
        <v>49.987000000000002</v>
      </c>
      <c r="AO12">
        <v>1797.16</v>
      </c>
      <c r="AP12">
        <v>25.024000000000001</v>
      </c>
    </row>
    <row r="13" spans="1:42">
      <c r="A13" s="14" t="s">
        <v>128</v>
      </c>
      <c r="B13" s="14"/>
      <c r="C13" s="23"/>
      <c r="D13" s="14"/>
      <c r="E13" s="23"/>
      <c r="F13" s="14"/>
      <c r="G13" s="23"/>
      <c r="H13" s="64"/>
      <c r="I13" s="23"/>
      <c r="L13" s="30"/>
      <c r="M13" s="30"/>
      <c r="N13" s="30"/>
      <c r="O13" s="30"/>
      <c r="P13" s="30"/>
      <c r="Q13" s="30"/>
      <c r="R13" s="30"/>
      <c r="S13" s="30"/>
    </row>
    <row r="14" spans="1:42">
      <c r="A14" s="32" t="s">
        <v>111</v>
      </c>
      <c r="B14" s="13"/>
      <c r="D14" s="13"/>
      <c r="F14" s="13"/>
      <c r="L14" s="30"/>
      <c r="M14" s="30"/>
      <c r="N14" s="30"/>
      <c r="O14" s="30"/>
      <c r="P14" s="30"/>
      <c r="Q14" s="30"/>
      <c r="R14" s="30"/>
      <c r="S14" s="30"/>
    </row>
    <row r="15" spans="1:42">
      <c r="A15" s="13"/>
      <c r="B15" s="13"/>
      <c r="D15" s="13"/>
      <c r="F15" s="13"/>
      <c r="L15" s="30"/>
      <c r="M15" s="30"/>
      <c r="N15" s="30"/>
      <c r="O15" s="30"/>
      <c r="P15" s="30"/>
      <c r="Q15" s="30"/>
      <c r="R15" s="30"/>
      <c r="S15" s="30"/>
    </row>
    <row r="16" spans="1:42">
      <c r="A16" s="14" t="s">
        <v>138</v>
      </c>
    </row>
    <row r="17" spans="1:42">
      <c r="A17" s="12" t="s">
        <v>139</v>
      </c>
    </row>
    <row r="18" spans="1:42" ht="34">
      <c r="B18" s="65" t="s">
        <v>49</v>
      </c>
      <c r="C18" s="65" t="s">
        <v>62</v>
      </c>
      <c r="D18" s="65" t="s">
        <v>51</v>
      </c>
      <c r="E18" s="65" t="s">
        <v>62</v>
      </c>
      <c r="F18" s="65" t="s">
        <v>113</v>
      </c>
      <c r="G18" s="65" t="s">
        <v>62</v>
      </c>
      <c r="H18" s="66" t="s">
        <v>112</v>
      </c>
      <c r="I18" s="65" t="s">
        <v>136</v>
      </c>
      <c r="J18" s="65" t="s">
        <v>137</v>
      </c>
    </row>
    <row r="19" spans="1:42">
      <c r="A19" s="13" t="s">
        <v>140</v>
      </c>
      <c r="B19" s="13">
        <v>5</v>
      </c>
      <c r="C19" s="13">
        <v>0.1</v>
      </c>
      <c r="D19" s="13">
        <v>0.32500000000000001</v>
      </c>
      <c r="E19" s="13">
        <v>5.0000000000000001E-3</v>
      </c>
      <c r="F19" s="13">
        <v>0.1115</v>
      </c>
      <c r="G19" s="13">
        <v>1.5E-3</v>
      </c>
      <c r="H19" s="69">
        <v>0</v>
      </c>
      <c r="I19" s="13">
        <v>1823</v>
      </c>
      <c r="J19" s="13">
        <v>25</v>
      </c>
    </row>
    <row r="20" spans="1:42">
      <c r="AI20" t="s">
        <v>157</v>
      </c>
    </row>
    <row r="21" spans="1:42" ht="19">
      <c r="T21" s="108" t="s">
        <v>145</v>
      </c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I21" s="27" t="s">
        <v>18</v>
      </c>
      <c r="AJ21" s="27"/>
      <c r="AK21" s="27">
        <v>137.81800000000001</v>
      </c>
      <c r="AL21" s="28" t="s">
        <v>19</v>
      </c>
      <c r="AM21" s="27"/>
      <c r="AN21" s="27"/>
      <c r="AO21" s="27"/>
      <c r="AP21" s="27"/>
    </row>
    <row r="22" spans="1:42" ht="19">
      <c r="A22" s="88" t="s">
        <v>69</v>
      </c>
      <c r="B22" s="4"/>
      <c r="C22" s="4"/>
      <c r="D22" s="4"/>
      <c r="E22" s="4"/>
      <c r="F22" s="4"/>
      <c r="G22" s="4"/>
      <c r="H22" s="4"/>
      <c r="L22" s="27" t="s">
        <v>18</v>
      </c>
      <c r="M22" s="27"/>
      <c r="N22" s="27">
        <v>137.81800000000001</v>
      </c>
      <c r="O22" s="28" t="s">
        <v>19</v>
      </c>
      <c r="P22" s="27"/>
      <c r="Q22" s="27"/>
      <c r="R22" s="27"/>
      <c r="S22" s="27"/>
      <c r="T22" s="109" t="s">
        <v>146</v>
      </c>
      <c r="U22" s="109"/>
      <c r="V22" s="109"/>
      <c r="W22" s="109"/>
      <c r="X22" s="109"/>
      <c r="Y22" s="109"/>
      <c r="Z22" s="109"/>
      <c r="AA22" s="107" t="s">
        <v>31</v>
      </c>
      <c r="AB22" s="107"/>
      <c r="AC22" s="107"/>
      <c r="AD22" s="107"/>
      <c r="AE22" s="107"/>
      <c r="AF22" s="107"/>
      <c r="AI22" s="29" t="s">
        <v>20</v>
      </c>
      <c r="AJ22" s="29" t="s">
        <v>21</v>
      </c>
      <c r="AK22" s="29" t="s">
        <v>22</v>
      </c>
      <c r="AL22" s="29" t="s">
        <v>23</v>
      </c>
      <c r="AM22" s="29" t="s">
        <v>24</v>
      </c>
      <c r="AN22" s="29" t="s">
        <v>25</v>
      </c>
      <c r="AO22" s="29" t="s">
        <v>26</v>
      </c>
      <c r="AP22" s="29" t="s">
        <v>27</v>
      </c>
    </row>
    <row r="23" spans="1:42" ht="68">
      <c r="A23" s="89" t="s">
        <v>70</v>
      </c>
      <c r="B23" s="4"/>
      <c r="C23" s="4"/>
      <c r="D23" s="4"/>
      <c r="E23" s="4"/>
      <c r="F23" s="4"/>
      <c r="G23" s="4"/>
      <c r="H23" s="4"/>
      <c r="L23" s="29" t="s">
        <v>20</v>
      </c>
      <c r="M23" s="29" t="s">
        <v>21</v>
      </c>
      <c r="N23" s="29" t="s">
        <v>22</v>
      </c>
      <c r="O23" s="29" t="s">
        <v>23</v>
      </c>
      <c r="P23" s="29" t="s">
        <v>24</v>
      </c>
      <c r="Q23" s="29" t="s">
        <v>25</v>
      </c>
      <c r="R23" s="29" t="s">
        <v>26</v>
      </c>
      <c r="S23" s="29" t="s">
        <v>27</v>
      </c>
      <c r="T23" s="25"/>
      <c r="U23" s="26" t="s">
        <v>114</v>
      </c>
      <c r="V23" s="33" t="s">
        <v>160</v>
      </c>
      <c r="W23" s="25" t="s">
        <v>61</v>
      </c>
      <c r="X23" s="26" t="s">
        <v>129</v>
      </c>
      <c r="Y23" s="26" t="s">
        <v>169</v>
      </c>
      <c r="Z23" s="26" t="s">
        <v>170</v>
      </c>
      <c r="AA23" s="70" t="s">
        <v>143</v>
      </c>
      <c r="AB23" s="70" t="s">
        <v>161</v>
      </c>
      <c r="AC23" s="70" t="s">
        <v>61</v>
      </c>
      <c r="AD23" s="70" t="s">
        <v>129</v>
      </c>
      <c r="AE23" s="74" t="s">
        <v>169</v>
      </c>
      <c r="AF23" s="74" t="s">
        <v>170</v>
      </c>
      <c r="AI23">
        <v>1859.146</v>
      </c>
      <c r="AJ23">
        <v>24.440999999999999</v>
      </c>
      <c r="AK23">
        <v>1857.74</v>
      </c>
      <c r="AL23">
        <v>43.503</v>
      </c>
      <c r="AM23">
        <v>1858.5630000000001</v>
      </c>
      <c r="AN23">
        <v>17.718</v>
      </c>
      <c r="AO23">
        <v>1860.2850000000001</v>
      </c>
      <c r="AP23">
        <v>16.382999999999999</v>
      </c>
    </row>
    <row r="24" spans="1:42" ht="17">
      <c r="A24" s="85"/>
      <c r="B24" s="86" t="s">
        <v>49</v>
      </c>
      <c r="C24" s="86" t="s">
        <v>62</v>
      </c>
      <c r="D24" s="86" t="s">
        <v>51</v>
      </c>
      <c r="E24" s="86" t="s">
        <v>62</v>
      </c>
      <c r="F24" s="86" t="s">
        <v>113</v>
      </c>
      <c r="G24" s="86" t="s">
        <v>62</v>
      </c>
      <c r="H24" s="87" t="s">
        <v>112</v>
      </c>
      <c r="I24" s="67"/>
      <c r="L24">
        <v>1859.146</v>
      </c>
      <c r="M24">
        <v>24.408000000000001</v>
      </c>
      <c r="N24">
        <v>1857.74</v>
      </c>
      <c r="O24">
        <v>43.491999999999997</v>
      </c>
      <c r="P24">
        <v>1858.5630000000001</v>
      </c>
      <c r="Q24">
        <v>17.475999999999999</v>
      </c>
      <c r="R24">
        <v>1860.306</v>
      </c>
      <c r="S24">
        <v>16.199000000000002</v>
      </c>
      <c r="T24" s="31"/>
      <c r="U24" s="31">
        <v>1843.8910000000001</v>
      </c>
      <c r="V24" s="31">
        <v>46.387999999999998</v>
      </c>
      <c r="W24" s="31">
        <v>3</v>
      </c>
      <c r="X24" s="31">
        <v>0.86</v>
      </c>
      <c r="Y24" s="31">
        <v>46.43</v>
      </c>
      <c r="Z24" s="31">
        <f>SQRT((U24*0.01)^2+Y24^2)</f>
        <v>49.957364842314291</v>
      </c>
      <c r="AA24" s="73">
        <v>1844.7</v>
      </c>
      <c r="AB24" s="73">
        <v>22.506</v>
      </c>
      <c r="AC24" s="73">
        <v>3</v>
      </c>
      <c r="AD24" s="73">
        <v>0.66</v>
      </c>
      <c r="AE24" s="73">
        <v>23.245999999999999</v>
      </c>
      <c r="AF24" s="73">
        <f>SQRT((AA24*0.01)^2+AE24^2)</f>
        <v>29.676056426014558</v>
      </c>
      <c r="AI24">
        <v>1842.742</v>
      </c>
      <c r="AJ24">
        <v>23.186</v>
      </c>
      <c r="AK24">
        <v>1843.2270000000001</v>
      </c>
      <c r="AL24">
        <v>38.759</v>
      </c>
      <c r="AM24">
        <v>1840.9829999999999</v>
      </c>
      <c r="AN24">
        <v>19.510000000000002</v>
      </c>
      <c r="AO24">
        <v>1842.3720000000001</v>
      </c>
      <c r="AP24">
        <v>17.975999999999999</v>
      </c>
    </row>
    <row r="25" spans="1:42">
      <c r="A25" s="83" t="s">
        <v>71</v>
      </c>
      <c r="B25" s="83">
        <v>5.24</v>
      </c>
      <c r="C25" s="84">
        <v>0.15</v>
      </c>
      <c r="D25" s="83">
        <v>0.33400000000000002</v>
      </c>
      <c r="E25" s="84">
        <v>8.9999999999999993E-3</v>
      </c>
      <c r="F25" s="83">
        <v>0.1137</v>
      </c>
      <c r="G25" s="84">
        <v>1.1000000000000001E-3</v>
      </c>
      <c r="H25" s="84">
        <v>0</v>
      </c>
      <c r="I25" s="23"/>
      <c r="L25">
        <v>1842.742</v>
      </c>
      <c r="M25">
        <v>23.152000000000001</v>
      </c>
      <c r="N25">
        <v>1843.2270000000001</v>
      </c>
      <c r="O25">
        <v>38.746000000000002</v>
      </c>
      <c r="P25">
        <v>1840.9829999999999</v>
      </c>
      <c r="Q25">
        <v>19.292000000000002</v>
      </c>
      <c r="R25">
        <v>1842.377</v>
      </c>
      <c r="S25">
        <v>17.826000000000001</v>
      </c>
      <c r="X25" t="s">
        <v>157</v>
      </c>
      <c r="AA25" s="58"/>
      <c r="AB25" s="58"/>
      <c r="AC25" s="58"/>
      <c r="AD25" s="58"/>
      <c r="AE25" t="s">
        <v>157</v>
      </c>
      <c r="AI25">
        <v>1829.4259999999999</v>
      </c>
      <c r="AJ25">
        <v>23.491</v>
      </c>
      <c r="AK25">
        <v>1833.5329999999999</v>
      </c>
      <c r="AL25">
        <v>38.817</v>
      </c>
      <c r="AM25">
        <v>1826.443</v>
      </c>
      <c r="AN25">
        <v>22.913</v>
      </c>
      <c r="AO25">
        <v>1826.9680000000001</v>
      </c>
      <c r="AP25">
        <v>19.954000000000001</v>
      </c>
    </row>
    <row r="26" spans="1:42">
      <c r="A26" s="83" t="s">
        <v>72</v>
      </c>
      <c r="B26" s="83">
        <v>5.14</v>
      </c>
      <c r="C26" s="84">
        <v>0.14000000000000001</v>
      </c>
      <c r="D26" s="83">
        <v>0.33100000000000002</v>
      </c>
      <c r="E26" s="84">
        <v>8.0000000000000002E-3</v>
      </c>
      <c r="F26" s="83">
        <v>0.11260000000000001</v>
      </c>
      <c r="G26" s="84">
        <v>1.1999999999999999E-3</v>
      </c>
      <c r="H26" s="84">
        <v>0</v>
      </c>
      <c r="I26" s="23"/>
      <c r="L26">
        <v>1829.4259999999999</v>
      </c>
      <c r="M26">
        <v>23.457999999999998</v>
      </c>
      <c r="N26">
        <v>1833.5329999999999</v>
      </c>
      <c r="O26">
        <v>38.805</v>
      </c>
      <c r="P26">
        <v>1826.443</v>
      </c>
      <c r="Q26">
        <v>22.728999999999999</v>
      </c>
      <c r="R26">
        <v>1826.9480000000001</v>
      </c>
      <c r="S26">
        <v>19.846</v>
      </c>
      <c r="AA26" s="58"/>
      <c r="AB26" s="58"/>
      <c r="AC26" s="58"/>
      <c r="AD26" s="58"/>
    </row>
    <row r="27" spans="1:42">
      <c r="A27" s="83" t="s">
        <v>73</v>
      </c>
      <c r="B27" s="83">
        <v>5.0599999999999996</v>
      </c>
      <c r="C27" s="84">
        <v>0.14000000000000001</v>
      </c>
      <c r="D27" s="83">
        <v>0.32900000000000001</v>
      </c>
      <c r="E27" s="84">
        <v>8.0000000000000002E-3</v>
      </c>
      <c r="F27" s="83">
        <v>0.11169999999999999</v>
      </c>
      <c r="G27" s="84">
        <v>1.4E-3</v>
      </c>
      <c r="H27" s="84">
        <v>0</v>
      </c>
      <c r="I27" s="23"/>
      <c r="L27" t="s">
        <v>159</v>
      </c>
    </row>
    <row r="35" spans="1:28">
      <c r="A35" s="91" t="s">
        <v>156</v>
      </c>
      <c r="B35" s="92"/>
    </row>
    <row r="36" spans="1:28">
      <c r="A36" s="88" t="s">
        <v>134</v>
      </c>
      <c r="B36" s="4"/>
      <c r="C36" s="4"/>
      <c r="D36" s="4"/>
      <c r="E36" s="4"/>
      <c r="F36" s="4"/>
      <c r="G36" s="4"/>
      <c r="H36" s="4"/>
      <c r="I36" s="4"/>
      <c r="J36" s="4"/>
    </row>
    <row r="37" spans="1:28" ht="19">
      <c r="A37" s="89" t="s">
        <v>133</v>
      </c>
      <c r="B37" s="4"/>
      <c r="C37" s="4"/>
      <c r="D37" s="4"/>
      <c r="E37" s="4"/>
      <c r="F37" s="4"/>
      <c r="G37" s="4"/>
      <c r="H37" s="4"/>
      <c r="I37" s="4"/>
      <c r="J37" s="4"/>
      <c r="L37" s="27" t="s">
        <v>18</v>
      </c>
      <c r="M37" s="27"/>
      <c r="N37" s="27">
        <v>137.81800000000001</v>
      </c>
      <c r="O37" s="28" t="s">
        <v>19</v>
      </c>
      <c r="P37" s="27"/>
      <c r="Q37" s="27"/>
      <c r="R37" s="27"/>
      <c r="S37" s="27"/>
      <c r="U37" s="27" t="s">
        <v>18</v>
      </c>
      <c r="V37" s="27"/>
      <c r="W37" s="27">
        <v>137.81800000000001</v>
      </c>
      <c r="X37" s="28" t="s">
        <v>19</v>
      </c>
      <c r="Y37" s="27"/>
      <c r="Z37" s="27"/>
      <c r="AA37" s="27"/>
      <c r="AB37" s="27"/>
    </row>
    <row r="38" spans="1:28" ht="34">
      <c r="A38" s="31"/>
      <c r="B38" s="86" t="s">
        <v>49</v>
      </c>
      <c r="C38" s="86" t="s">
        <v>62</v>
      </c>
      <c r="D38" s="86" t="s">
        <v>51</v>
      </c>
      <c r="E38" s="86" t="s">
        <v>62</v>
      </c>
      <c r="F38" s="86" t="s">
        <v>113</v>
      </c>
      <c r="G38" s="86" t="s">
        <v>62</v>
      </c>
      <c r="H38" s="87" t="s">
        <v>112</v>
      </c>
      <c r="I38" s="86" t="s">
        <v>136</v>
      </c>
      <c r="J38" s="86" t="s">
        <v>137</v>
      </c>
      <c r="L38" s="29" t="s">
        <v>20</v>
      </c>
      <c r="M38" s="29" t="s">
        <v>21</v>
      </c>
      <c r="N38" s="29" t="s">
        <v>22</v>
      </c>
      <c r="O38" s="29" t="s">
        <v>23</v>
      </c>
      <c r="P38" s="29" t="s">
        <v>24</v>
      </c>
      <c r="Q38" s="29" t="s">
        <v>25</v>
      </c>
      <c r="R38" s="29" t="s">
        <v>26</v>
      </c>
      <c r="S38" s="29" t="s">
        <v>27</v>
      </c>
      <c r="U38" s="29" t="s">
        <v>20</v>
      </c>
      <c r="V38" s="29" t="s">
        <v>21</v>
      </c>
      <c r="W38" s="29" t="s">
        <v>22</v>
      </c>
      <c r="X38" s="29" t="s">
        <v>23</v>
      </c>
      <c r="Y38" s="29" t="s">
        <v>24</v>
      </c>
      <c r="Z38" s="29" t="s">
        <v>25</v>
      </c>
      <c r="AA38" s="29" t="s">
        <v>26</v>
      </c>
      <c r="AB38" s="29" t="s">
        <v>27</v>
      </c>
    </row>
    <row r="39" spans="1:28">
      <c r="A39" s="90" t="s">
        <v>135</v>
      </c>
      <c r="B39" s="90">
        <v>4.91</v>
      </c>
      <c r="C39" s="90">
        <v>0.16</v>
      </c>
      <c r="D39" s="90">
        <v>0.33200000000000002</v>
      </c>
      <c r="E39" s="90">
        <v>1.0999999999999999E-2</v>
      </c>
      <c r="F39" s="90">
        <v>0.1125</v>
      </c>
      <c r="G39" s="90">
        <v>6.9999999999999999E-4</v>
      </c>
      <c r="H39" s="90">
        <v>0</v>
      </c>
      <c r="I39" s="90">
        <v>1839</v>
      </c>
      <c r="J39" s="90">
        <v>12</v>
      </c>
      <c r="L39">
        <v>1803.9760000000001</v>
      </c>
      <c r="M39">
        <v>27.489000000000001</v>
      </c>
      <c r="N39">
        <v>1848.068</v>
      </c>
      <c r="O39">
        <v>53.235999999999997</v>
      </c>
      <c r="P39">
        <v>1839.375</v>
      </c>
      <c r="Q39">
        <v>11.266</v>
      </c>
      <c r="R39">
        <v>1760.934</v>
      </c>
      <c r="S39">
        <v>10.994999999999999</v>
      </c>
      <c r="U39">
        <v>1803.9760000000001</v>
      </c>
      <c r="V39">
        <v>27.516999999999999</v>
      </c>
      <c r="W39">
        <v>1848.068</v>
      </c>
      <c r="X39">
        <v>53.244999999999997</v>
      </c>
      <c r="Y39">
        <v>1839.375</v>
      </c>
      <c r="Z39">
        <v>11.634</v>
      </c>
      <c r="AA39">
        <v>1761.1610000000001</v>
      </c>
      <c r="AB39">
        <v>11.292</v>
      </c>
    </row>
    <row r="40" spans="1:28">
      <c r="L40" s="58" t="s">
        <v>154</v>
      </c>
      <c r="U40" s="58" t="s">
        <v>154</v>
      </c>
    </row>
    <row r="41" spans="1:28" ht="17">
      <c r="A41" s="68" t="s">
        <v>142</v>
      </c>
      <c r="U41" s="58" t="s">
        <v>162</v>
      </c>
    </row>
    <row r="43" spans="1:28">
      <c r="L43" s="107" t="s">
        <v>31</v>
      </c>
      <c r="M43" s="107"/>
      <c r="N43" s="107"/>
      <c r="O43" s="107"/>
      <c r="P43" s="107"/>
      <c r="Q43" s="107"/>
    </row>
    <row r="44" spans="1:28" ht="85">
      <c r="L44" s="70" t="s">
        <v>143</v>
      </c>
      <c r="M44" s="70" t="s">
        <v>161</v>
      </c>
      <c r="N44" s="70" t="s">
        <v>61</v>
      </c>
      <c r="O44" s="70" t="s">
        <v>129</v>
      </c>
      <c r="P44" s="74" t="s">
        <v>169</v>
      </c>
      <c r="Q44" s="74" t="s">
        <v>170</v>
      </c>
    </row>
    <row r="45" spans="1:28">
      <c r="L45" s="73">
        <f>P39</f>
        <v>1839.375</v>
      </c>
      <c r="M45" s="73">
        <f>2*Q39</f>
        <v>22.532</v>
      </c>
      <c r="N45" s="73">
        <v>1</v>
      </c>
      <c r="O45" s="73"/>
      <c r="P45" s="73">
        <f>Z39*2</f>
        <v>23.268000000000001</v>
      </c>
      <c r="Q45" s="73">
        <f>SQRT((L45*0.01)^2+P45^2)</f>
        <v>29.660240441751313</v>
      </c>
    </row>
  </sheetData>
  <mergeCells count="7">
    <mergeCell ref="L43:Q43"/>
    <mergeCell ref="T21:AF21"/>
    <mergeCell ref="T22:Z22"/>
    <mergeCell ref="AA22:AF22"/>
    <mergeCell ref="T4:AF4"/>
    <mergeCell ref="AA5:AF5"/>
    <mergeCell ref="T5:Y5"/>
  </mergeCells>
  <pageMargins left="0.7" right="0.7" top="0.75" bottom="0.75" header="0.3" footer="0.3"/>
  <pageSetup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4E34F-04EE-9543-A614-DAE925EAA083}">
  <dimension ref="A1:Y15"/>
  <sheetViews>
    <sheetView tabSelected="1" topLeftCell="A4" zoomScale="107" zoomScaleNormal="107" workbookViewId="0">
      <selection activeCell="H4" sqref="H4"/>
    </sheetView>
  </sheetViews>
  <sheetFormatPr baseColWidth="10" defaultRowHeight="16"/>
  <cols>
    <col min="1" max="1" width="10.83203125" style="34"/>
    <col min="2" max="2" width="15.1640625" style="34" customWidth="1"/>
    <col min="3" max="3" width="10.83203125" style="34"/>
    <col min="4" max="4" width="13.83203125" style="34" customWidth="1"/>
    <col min="5" max="16384" width="10.83203125" style="34"/>
  </cols>
  <sheetData>
    <row r="1" spans="1:25">
      <c r="A1" s="1" t="s">
        <v>117</v>
      </c>
      <c r="Q1" s="57" t="s">
        <v>122</v>
      </c>
      <c r="R1" s="57"/>
      <c r="S1" s="57"/>
      <c r="T1" s="57"/>
      <c r="U1" s="57"/>
      <c r="V1" s="57"/>
      <c r="W1" s="57"/>
      <c r="X1" s="57"/>
      <c r="Y1" s="57"/>
    </row>
    <row r="3" spans="1:25">
      <c r="A3" s="1" t="s">
        <v>124</v>
      </c>
      <c r="H3" s="34" t="s">
        <v>163</v>
      </c>
    </row>
    <row r="4" spans="1:25" ht="34">
      <c r="A4" s="5"/>
      <c r="B4" s="5" t="s">
        <v>121</v>
      </c>
      <c r="C4" s="5" t="s">
        <v>62</v>
      </c>
      <c r="D4" s="5" t="s">
        <v>51</v>
      </c>
      <c r="E4" s="5" t="s">
        <v>62</v>
      </c>
      <c r="F4" s="56" t="s">
        <v>119</v>
      </c>
      <c r="G4" s="35"/>
      <c r="H4" s="37" t="s">
        <v>20</v>
      </c>
      <c r="I4" s="37" t="s">
        <v>21</v>
      </c>
      <c r="J4" s="37" t="s">
        <v>22</v>
      </c>
      <c r="K4" s="37" t="s">
        <v>23</v>
      </c>
      <c r="L4" s="37" t="s">
        <v>24</v>
      </c>
      <c r="M4" s="37" t="s">
        <v>25</v>
      </c>
      <c r="N4" s="37" t="s">
        <v>26</v>
      </c>
      <c r="O4" s="37" t="s">
        <v>27</v>
      </c>
      <c r="P4" s="37" t="s">
        <v>132</v>
      </c>
    </row>
    <row r="5" spans="1:25">
      <c r="A5" s="34" t="s">
        <v>96</v>
      </c>
      <c r="B5" s="34">
        <v>0.1139</v>
      </c>
      <c r="C5" s="34">
        <v>1.1000000000000001E-3</v>
      </c>
      <c r="D5" s="34">
        <v>0.33310000000000001</v>
      </c>
      <c r="E5" s="34">
        <v>5.4999999999999997E-3</v>
      </c>
      <c r="F5" s="34">
        <v>0</v>
      </c>
      <c r="H5" s="38">
        <v>1857.33</v>
      </c>
      <c r="I5" s="38">
        <v>8.3800000000000008</v>
      </c>
      <c r="J5" s="38">
        <v>1853.39</v>
      </c>
      <c r="K5" s="38">
        <v>2.95</v>
      </c>
      <c r="L5" s="38">
        <v>1861.7</v>
      </c>
      <c r="M5" s="38">
        <v>17.399999999999999</v>
      </c>
      <c r="N5" s="38">
        <v>1853.62</v>
      </c>
      <c r="O5" s="38">
        <v>2.91</v>
      </c>
      <c r="P5" s="38">
        <f>100*((J5-L5)/L5)</f>
        <v>-0.44636622441853924</v>
      </c>
    </row>
    <row r="6" spans="1:25" ht="18" customHeight="1">
      <c r="A6" s="34" t="s">
        <v>97</v>
      </c>
      <c r="B6" s="34">
        <v>0.1157</v>
      </c>
      <c r="C6" s="34">
        <v>8.9999999999999998E-4</v>
      </c>
      <c r="D6" s="34">
        <v>0.34189999999999998</v>
      </c>
      <c r="E6" s="34">
        <v>4.4000000000000003E-3</v>
      </c>
      <c r="F6" s="34">
        <v>0</v>
      </c>
      <c r="H6" s="38">
        <v>1893.04</v>
      </c>
      <c r="I6" s="38">
        <v>6.8</v>
      </c>
      <c r="J6" s="38">
        <v>1895.8</v>
      </c>
      <c r="K6" s="38">
        <v>2.4700000000000002</v>
      </c>
      <c r="L6" s="38">
        <v>1890</v>
      </c>
      <c r="M6" s="38">
        <v>14</v>
      </c>
      <c r="N6" s="38">
        <v>1895.63</v>
      </c>
      <c r="O6" s="38">
        <v>2.4300000000000002</v>
      </c>
      <c r="P6" s="38">
        <f t="shared" ref="P6:P8" si="0">100*((J6-L6)/L6)</f>
        <v>0.30687830687830447</v>
      </c>
    </row>
    <row r="7" spans="1:25">
      <c r="A7" s="34" t="s">
        <v>98</v>
      </c>
      <c r="B7" s="34">
        <v>0.1159</v>
      </c>
      <c r="C7" s="34">
        <v>1.1999999999999999E-3</v>
      </c>
      <c r="D7" s="34">
        <v>0.34250000000000003</v>
      </c>
      <c r="E7" s="34">
        <v>5.8999999999999999E-3</v>
      </c>
      <c r="F7" s="34">
        <v>0</v>
      </c>
      <c r="H7" s="38">
        <v>1896.02</v>
      </c>
      <c r="I7" s="38">
        <v>9.06</v>
      </c>
      <c r="J7" s="38">
        <v>1898.69</v>
      </c>
      <c r="K7" s="38">
        <v>3.32</v>
      </c>
      <c r="L7" s="38">
        <v>1893.1</v>
      </c>
      <c r="M7" s="38">
        <v>18.600000000000001</v>
      </c>
      <c r="N7" s="38">
        <v>1898.51</v>
      </c>
      <c r="O7" s="38">
        <v>3.27</v>
      </c>
      <c r="P7" s="38">
        <f t="shared" si="0"/>
        <v>0.29528286936771148</v>
      </c>
    </row>
    <row r="8" spans="1:25">
      <c r="A8" s="34" t="s">
        <v>99</v>
      </c>
      <c r="B8" s="34">
        <v>0.1171</v>
      </c>
      <c r="C8" s="34">
        <v>8.9999999999999998E-4</v>
      </c>
      <c r="D8" s="34">
        <v>0.34410000000000002</v>
      </c>
      <c r="E8" s="34">
        <v>5.4000000000000003E-3</v>
      </c>
      <c r="F8" s="34">
        <v>0</v>
      </c>
      <c r="H8" s="38">
        <v>1908.88</v>
      </c>
      <c r="I8" s="38">
        <v>6.8</v>
      </c>
      <c r="J8" s="38">
        <v>1906.36</v>
      </c>
      <c r="K8" s="38">
        <v>3.07</v>
      </c>
      <c r="L8" s="38">
        <v>1911.6</v>
      </c>
      <c r="M8" s="38">
        <v>13.8</v>
      </c>
      <c r="N8" s="38">
        <v>1906.61</v>
      </c>
      <c r="O8" s="38">
        <v>2.99</v>
      </c>
      <c r="P8" s="38">
        <f t="shared" si="0"/>
        <v>-0.27411592383343841</v>
      </c>
    </row>
    <row r="10" spans="1:25">
      <c r="A10" s="20"/>
      <c r="B10" s="20"/>
      <c r="C10" s="21"/>
      <c r="D10" s="20"/>
      <c r="E10" s="20"/>
      <c r="F10" s="21"/>
      <c r="G10" s="21"/>
    </row>
    <row r="11" spans="1:25">
      <c r="A11" s="1" t="s">
        <v>100</v>
      </c>
      <c r="H11" s="37" t="s">
        <v>20</v>
      </c>
      <c r="I11" s="37" t="s">
        <v>21</v>
      </c>
      <c r="J11" s="37" t="s">
        <v>22</v>
      </c>
      <c r="K11" s="37" t="s">
        <v>23</v>
      </c>
      <c r="L11" s="37" t="s">
        <v>24</v>
      </c>
      <c r="M11" s="37" t="s">
        <v>25</v>
      </c>
      <c r="N11" s="37" t="s">
        <v>26</v>
      </c>
      <c r="O11" s="37" t="s">
        <v>27</v>
      </c>
      <c r="P11" s="37"/>
    </row>
    <row r="12" spans="1:25">
      <c r="A12" s="36" t="s">
        <v>120</v>
      </c>
      <c r="B12" s="34">
        <v>0.1125</v>
      </c>
      <c r="C12" s="34">
        <v>4.1999999999999997E-3</v>
      </c>
      <c r="D12" s="34">
        <v>0.33201999999999998</v>
      </c>
      <c r="E12" s="34">
        <v>7.1000000000000004E-3</v>
      </c>
      <c r="F12" s="34">
        <v>0</v>
      </c>
      <c r="H12" s="38">
        <v>1844</v>
      </c>
      <c r="I12" s="38">
        <v>31.8</v>
      </c>
      <c r="J12" s="38">
        <v>1848.16</v>
      </c>
      <c r="K12" s="38">
        <v>3.79</v>
      </c>
      <c r="L12" s="38">
        <v>1839.4</v>
      </c>
      <c r="M12" s="38">
        <v>67.599999999999994</v>
      </c>
      <c r="N12" s="38">
        <v>1848.14</v>
      </c>
      <c r="O12" s="38">
        <v>3.78</v>
      </c>
      <c r="P12" s="38">
        <f>100*(1-J12/L12)</f>
        <v>-0.47624225290856526</v>
      </c>
    </row>
    <row r="13" spans="1:25">
      <c r="A13" s="34" t="s">
        <v>101</v>
      </c>
      <c r="B13" s="34">
        <v>0.11459999999999999</v>
      </c>
      <c r="C13" s="34">
        <v>1.8E-3</v>
      </c>
      <c r="D13" s="34">
        <v>0.33750000000000002</v>
      </c>
      <c r="E13" s="34">
        <v>5.4000000000000003E-3</v>
      </c>
      <c r="F13" s="34">
        <v>0</v>
      </c>
      <c r="H13" s="38">
        <v>1873.8</v>
      </c>
      <c r="I13" s="38">
        <v>13.5</v>
      </c>
      <c r="J13" s="38">
        <v>1874.63</v>
      </c>
      <c r="K13" s="38">
        <v>2.96</v>
      </c>
      <c r="L13" s="38">
        <v>1872.8</v>
      </c>
      <c r="M13" s="38">
        <v>28.3</v>
      </c>
      <c r="N13" s="38">
        <v>1874.61</v>
      </c>
      <c r="O13" s="38">
        <v>2.95</v>
      </c>
      <c r="P13" s="38">
        <f t="shared" ref="P13:P14" si="1">100*(1-J13/L13)</f>
        <v>-9.7714651858193946E-2</v>
      </c>
      <c r="Q13" s="57" t="s">
        <v>122</v>
      </c>
      <c r="R13" s="57"/>
      <c r="S13" s="57"/>
      <c r="T13" s="57"/>
      <c r="U13" s="57"/>
      <c r="V13" s="57"/>
      <c r="W13" s="57"/>
      <c r="X13" s="57"/>
      <c r="Y13" s="57"/>
    </row>
    <row r="14" spans="1:25">
      <c r="A14" s="34" t="s">
        <v>102</v>
      </c>
      <c r="B14" s="34">
        <v>0.11749999999999999</v>
      </c>
      <c r="C14" s="34">
        <v>1E-3</v>
      </c>
      <c r="D14" s="34">
        <v>0.34499999999999997</v>
      </c>
      <c r="E14" s="34">
        <v>5.5999999999999999E-3</v>
      </c>
      <c r="F14" s="34">
        <v>0</v>
      </c>
      <c r="H14" s="38">
        <v>1914.07</v>
      </c>
      <c r="I14" s="38">
        <v>7.52</v>
      </c>
      <c r="J14" s="38">
        <v>1910.68</v>
      </c>
      <c r="K14" s="38">
        <v>3.19</v>
      </c>
      <c r="L14" s="38">
        <v>1917.7</v>
      </c>
      <c r="M14" s="38">
        <v>15.3</v>
      </c>
      <c r="N14" s="38">
        <v>1910.97</v>
      </c>
      <c r="O14" s="38">
        <v>3.13</v>
      </c>
      <c r="P14" s="38">
        <f t="shared" si="1"/>
        <v>0.3660635135839807</v>
      </c>
    </row>
    <row r="15" spans="1:25">
      <c r="A15" s="19"/>
      <c r="B15" s="19"/>
      <c r="C15" s="19"/>
      <c r="D15" s="19"/>
      <c r="E15" s="1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 Fralick et al 2001 ID-TIMS</vt:lpstr>
      <vt:lpstr>Hulburt et al 2005 ID-TIMS</vt:lpstr>
      <vt:lpstr>Heaman et al 2009 ID-TIMS</vt:lpstr>
      <vt:lpstr>Holm et al 2005  ID-TIMS</vt:lpstr>
      <vt:lpstr>Zi et al., 2022 (SHRIMP)</vt:lpstr>
      <vt:lpstr>SHRIMP Rasmussen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ATHENA EYSTER</dc:creator>
  <cp:lastModifiedBy>ATHENA EYSTER</cp:lastModifiedBy>
  <dcterms:created xsi:type="dcterms:W3CDTF">2022-11-15T17:52:47Z</dcterms:created>
  <dcterms:modified xsi:type="dcterms:W3CDTF">2023-06-25T23:31:22Z</dcterms:modified>
</cp:coreProperties>
</file>