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0" windowHeight="11760"/>
  </bookViews>
  <sheets>
    <sheet name="Sheet1" sheetId="1" r:id="rId1"/>
    <sheet name="Sheet1 (2)" sheetId="3" r:id="rId2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/>
  <c r="F48"/>
  <c r="F49"/>
  <c r="F50"/>
  <c r="F51"/>
  <c r="F52"/>
  <c r="F13" i="3"/>
  <c r="F18" i="1"/>
  <c r="F10" i="3"/>
  <c r="F39" i="1"/>
  <c r="F38"/>
  <c r="F37"/>
  <c r="F36"/>
  <c r="F35"/>
  <c r="F12" i="3"/>
  <c r="F11"/>
  <c r="F19" i="1"/>
  <c r="F42"/>
  <c r="F43"/>
  <c r="F44"/>
  <c r="F45"/>
  <c r="F41"/>
  <c r="F31"/>
  <c r="F32"/>
  <c r="F33"/>
  <c r="F30"/>
  <c r="F26"/>
  <c r="F27"/>
  <c r="F28"/>
  <c r="F25"/>
  <c r="F20"/>
  <c r="F21"/>
  <c r="F22"/>
  <c r="F23"/>
  <c r="F34" l="1"/>
  <c r="F29"/>
  <c r="F24"/>
  <c r="F46"/>
  <c r="F9" i="3"/>
  <c r="F47" i="1" l="1"/>
  <c r="F40" l="1"/>
</calcChain>
</file>

<file path=xl/sharedStrings.xml><?xml version="1.0" encoding="utf-8"?>
<sst xmlns="http://schemas.openxmlformats.org/spreadsheetml/2006/main" count="157" uniqueCount="111">
  <si>
    <t>Lu</t>
  </si>
  <si>
    <t>Horton 1945</t>
  </si>
  <si>
    <t>Prasannakumar et al 2011</t>
  </si>
  <si>
    <t>Lsm=Lu/Nu</t>
  </si>
  <si>
    <t>Mean Stream Length</t>
  </si>
  <si>
    <t>Length of Stream of oredr 'u'</t>
  </si>
  <si>
    <t>Strahler 1964</t>
  </si>
  <si>
    <t>Nu</t>
  </si>
  <si>
    <t>No.of Stream of order 'u'</t>
  </si>
  <si>
    <t>RL=Lu/Lu-1</t>
  </si>
  <si>
    <t>Stream Length Ratio</t>
  </si>
  <si>
    <t>Bifurcation Ratio</t>
  </si>
  <si>
    <t>Rb=Nu/Nu+1</t>
  </si>
  <si>
    <t>Schumm 1956</t>
  </si>
  <si>
    <t>Mean Bifurcation Ratio</t>
  </si>
  <si>
    <t>Rbm</t>
  </si>
  <si>
    <t>Basin Relief</t>
  </si>
  <si>
    <t>Rbm=Average (Rb)</t>
  </si>
  <si>
    <t>Strahler 1957</t>
  </si>
  <si>
    <t>Bh=H-h</t>
  </si>
  <si>
    <t>Hardely and Schumm 1961</t>
  </si>
  <si>
    <t>H</t>
  </si>
  <si>
    <t>Maximum Height</t>
  </si>
  <si>
    <t>h</t>
  </si>
  <si>
    <t>Minimum Height</t>
  </si>
  <si>
    <t>Relief Ratio</t>
  </si>
  <si>
    <t>Rr=H/L</t>
  </si>
  <si>
    <t>Basin Length</t>
  </si>
  <si>
    <t>L</t>
  </si>
  <si>
    <t>Schumm 1963</t>
  </si>
  <si>
    <t>Drainage Density</t>
  </si>
  <si>
    <t>Dd=Lu/A</t>
  </si>
  <si>
    <t>Stream Frequency</t>
  </si>
  <si>
    <t>Horton 1932</t>
  </si>
  <si>
    <t>Bh</t>
  </si>
  <si>
    <t>Rr</t>
  </si>
  <si>
    <t>Fs=Nu/A</t>
  </si>
  <si>
    <t>Circularity Ratio</t>
  </si>
  <si>
    <t>Rc</t>
  </si>
  <si>
    <r>
      <t>Rc=4*</t>
    </r>
    <r>
      <rPr>
        <sz val="11"/>
        <color theme="1"/>
        <rFont val="Calibri"/>
        <family val="2"/>
      </rPr>
      <t>π*A/P^2</t>
    </r>
  </si>
  <si>
    <t>Miller 1953</t>
  </si>
  <si>
    <t>Prasannakumar et al 2014</t>
  </si>
  <si>
    <t>Prasannakumar et al 2015</t>
  </si>
  <si>
    <t>Elongation Ratio</t>
  </si>
  <si>
    <t>Re</t>
  </si>
  <si>
    <r>
      <t>Re=D/L=1.128*</t>
    </r>
    <r>
      <rPr>
        <sz val="11"/>
        <color theme="1"/>
        <rFont val="Calibri"/>
        <family val="2"/>
      </rPr>
      <t>√A/L</t>
    </r>
  </si>
  <si>
    <t>Basin Area</t>
  </si>
  <si>
    <t>A</t>
  </si>
  <si>
    <t>P</t>
  </si>
  <si>
    <t>Basin Perimeter</t>
  </si>
  <si>
    <t>Ruggedness Number</t>
  </si>
  <si>
    <t>Parameters</t>
  </si>
  <si>
    <t>Name</t>
  </si>
  <si>
    <t>Calculations</t>
  </si>
  <si>
    <t>SW1</t>
  </si>
  <si>
    <t>Subwatershed</t>
  </si>
  <si>
    <t>Reference</t>
  </si>
  <si>
    <t>Cross Reference</t>
  </si>
  <si>
    <t>S. No.</t>
  </si>
  <si>
    <t>Symbol</t>
  </si>
  <si>
    <t>N1</t>
  </si>
  <si>
    <t>No.of Stream of first order</t>
  </si>
  <si>
    <t>N2</t>
  </si>
  <si>
    <t>N3</t>
  </si>
  <si>
    <t>N4</t>
  </si>
  <si>
    <t>L1</t>
  </si>
  <si>
    <t>L2</t>
  </si>
  <si>
    <t>L3</t>
  </si>
  <si>
    <t>L4</t>
  </si>
  <si>
    <t>Lsm1</t>
  </si>
  <si>
    <t>Lsm2</t>
  </si>
  <si>
    <t>Lsm3</t>
  </si>
  <si>
    <t>Lsm4</t>
  </si>
  <si>
    <t>RL2</t>
  </si>
  <si>
    <t>RL3</t>
  </si>
  <si>
    <t>RL4</t>
  </si>
  <si>
    <t>Rb1</t>
  </si>
  <si>
    <t>Rb2</t>
  </si>
  <si>
    <t>Rb3</t>
  </si>
  <si>
    <t>Dd1</t>
  </si>
  <si>
    <t>Dd2</t>
  </si>
  <si>
    <t>Dd3</t>
  </si>
  <si>
    <t>Dd4</t>
  </si>
  <si>
    <t>Fs1</t>
  </si>
  <si>
    <t>Fs2</t>
  </si>
  <si>
    <t>Fs3</t>
  </si>
  <si>
    <t>Fs4</t>
  </si>
  <si>
    <t>Rn1</t>
  </si>
  <si>
    <t>Rn2</t>
  </si>
  <si>
    <t>Rn3</t>
  </si>
  <si>
    <t>Rn4</t>
  </si>
  <si>
    <t>patton and bakkers (1976)</t>
  </si>
  <si>
    <t>N5</t>
  </si>
  <si>
    <t>L5</t>
  </si>
  <si>
    <t>Lsm5</t>
  </si>
  <si>
    <t>RL5</t>
  </si>
  <si>
    <t>Rb4</t>
  </si>
  <si>
    <t>Rn5</t>
  </si>
  <si>
    <t>Fs5</t>
  </si>
  <si>
    <t>Dd5</t>
  </si>
  <si>
    <t>Average Dd</t>
  </si>
  <si>
    <t>Average Rn</t>
  </si>
  <si>
    <t>Average Fs</t>
  </si>
  <si>
    <t>Rn = Dd * (Bh /1000)</t>
  </si>
  <si>
    <t>Average Lu</t>
  </si>
  <si>
    <t xml:space="preserve">Average </t>
  </si>
  <si>
    <t>RL</t>
  </si>
  <si>
    <t>Basin shape/ form factor</t>
  </si>
  <si>
    <r>
      <t>R</t>
    </r>
    <r>
      <rPr>
        <vertAlign val="subscript"/>
        <sz val="11"/>
        <color theme="1"/>
        <rFont val="Calibri"/>
        <family val="2"/>
        <scheme val="minor"/>
      </rPr>
      <t>f</t>
    </r>
  </si>
  <si>
    <r>
      <t>R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=A/L</t>
    </r>
    <r>
      <rPr>
        <vertAlign val="superscript"/>
        <sz val="11"/>
        <color theme="1"/>
        <rFont val="Calibri"/>
        <family val="2"/>
        <scheme val="minor"/>
      </rPr>
      <t>2</t>
    </r>
  </si>
  <si>
    <t xml:space="preserve">Horton (1932, 1945)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</si>
</sst>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color rgb="FF0070C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.5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 tint="4.9989318521683403E-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.5"/>
      <color theme="1" tint="4.9989318521683403E-2"/>
      <name val="Times New Roman"/>
      <family val="1"/>
    </font>
    <font>
      <sz val="11"/>
      <color theme="1" tint="4.9989318521683403E-2"/>
      <name val="Times New Roman"/>
      <family val="1"/>
    </font>
    <font>
      <sz val="8"/>
      <color rgb="FF000000"/>
      <name val="TimesNewRoman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/>
    <xf numFmtId="2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0" xfId="0" applyFont="1"/>
    <xf numFmtId="0" fontId="7" fillId="0" borderId="0" xfId="0" applyFont="1" applyAlignment="1">
      <alignment vertical="center"/>
    </xf>
    <xf numFmtId="2" fontId="9" fillId="0" borderId="1" xfId="0" applyNumberFormat="1" applyFont="1" applyBorder="1"/>
    <xf numFmtId="2" fontId="10" fillId="0" borderId="1" xfId="0" applyNumberFormat="1" applyFont="1" applyBorder="1"/>
    <xf numFmtId="2" fontId="4" fillId="0" borderId="0" xfId="0" applyNumberFormat="1" applyFont="1"/>
    <xf numFmtId="0" fontId="0" fillId="0" borderId="2" xfId="0" applyBorder="1"/>
    <xf numFmtId="0" fontId="9" fillId="0" borderId="1" xfId="0" applyFont="1" applyBorder="1"/>
    <xf numFmtId="0" fontId="0" fillId="0" borderId="0" xfId="0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center" wrapText="1"/>
    </xf>
    <xf numFmtId="0" fontId="9" fillId="0" borderId="0" xfId="0" applyFont="1"/>
    <xf numFmtId="0" fontId="11" fillId="0" borderId="1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0" fontId="0" fillId="0" borderId="1" xfId="0" applyBorder="1" applyAlignment="1">
      <alignment horizontal="left"/>
    </xf>
    <xf numFmtId="0" fontId="11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54"/>
  <sheetViews>
    <sheetView tabSelected="1" topLeftCell="A7" zoomScale="87" zoomScaleNormal="87" workbookViewId="0">
      <selection activeCell="N18" sqref="N18"/>
    </sheetView>
  </sheetViews>
  <sheetFormatPr defaultRowHeight="15.75"/>
  <cols>
    <col min="1" max="1" width="3" customWidth="1"/>
    <col min="3" max="3" width="26.5703125" style="8" bestFit="1" customWidth="1"/>
    <col min="4" max="4" width="7.42578125" bestFit="1" customWidth="1"/>
    <col min="5" max="5" width="18.7109375" customWidth="1"/>
    <col min="6" max="7" width="12.85546875" style="5" customWidth="1"/>
    <col min="8" max="8" width="24.5703125" style="5" customWidth="1"/>
  </cols>
  <sheetData>
    <row r="1" spans="2:8" ht="15">
      <c r="B1" s="25" t="s">
        <v>58</v>
      </c>
      <c r="C1" s="25" t="s">
        <v>51</v>
      </c>
      <c r="D1" s="25"/>
      <c r="E1" s="25"/>
      <c r="F1" s="3" t="s">
        <v>55</v>
      </c>
      <c r="G1" s="26" t="s">
        <v>56</v>
      </c>
      <c r="H1" s="27"/>
    </row>
    <row r="2" spans="2:8">
      <c r="B2" s="25"/>
      <c r="C2" s="6" t="s">
        <v>52</v>
      </c>
      <c r="D2" s="2" t="s">
        <v>59</v>
      </c>
      <c r="E2" s="2" t="s">
        <v>53</v>
      </c>
      <c r="F2" s="3" t="s">
        <v>54</v>
      </c>
      <c r="G2" s="2" t="s">
        <v>57</v>
      </c>
      <c r="H2" s="2" t="s">
        <v>56</v>
      </c>
    </row>
    <row r="3" spans="2:8">
      <c r="B3" s="1">
        <v>1</v>
      </c>
      <c r="C3" s="7" t="s">
        <v>49</v>
      </c>
      <c r="D3" s="1" t="s">
        <v>48</v>
      </c>
      <c r="E3" s="1" t="s">
        <v>48</v>
      </c>
      <c r="F3" s="9">
        <v>660.88</v>
      </c>
      <c r="G3" s="1"/>
      <c r="H3" s="1"/>
    </row>
    <row r="4" spans="2:8">
      <c r="B4" s="1">
        <v>2</v>
      </c>
      <c r="C4" s="7" t="s">
        <v>46</v>
      </c>
      <c r="D4" s="1" t="s">
        <v>47</v>
      </c>
      <c r="E4" s="1" t="s">
        <v>47</v>
      </c>
      <c r="F4" s="24">
        <v>11064.3</v>
      </c>
      <c r="G4" s="14"/>
      <c r="H4" s="1"/>
    </row>
    <row r="5" spans="2:8">
      <c r="B5" s="1">
        <v>3</v>
      </c>
      <c r="C5" s="7" t="s">
        <v>24</v>
      </c>
      <c r="D5" s="1" t="s">
        <v>23</v>
      </c>
      <c r="E5" s="1" t="s">
        <v>23</v>
      </c>
      <c r="F5" s="16">
        <v>445</v>
      </c>
      <c r="G5" s="1"/>
      <c r="H5" s="1"/>
    </row>
    <row r="6" spans="2:8">
      <c r="B6" s="1">
        <v>4</v>
      </c>
      <c r="C6" s="7" t="s">
        <v>22</v>
      </c>
      <c r="D6" s="1" t="s">
        <v>21</v>
      </c>
      <c r="E6" s="1" t="s">
        <v>21</v>
      </c>
      <c r="F6">
        <v>7811</v>
      </c>
      <c r="G6" s="1"/>
      <c r="H6" s="1"/>
    </row>
    <row r="7" spans="2:8">
      <c r="B7" s="1">
        <v>5</v>
      </c>
      <c r="C7" s="7" t="s">
        <v>27</v>
      </c>
      <c r="D7" s="1" t="s">
        <v>28</v>
      </c>
      <c r="E7" s="1" t="s">
        <v>28</v>
      </c>
      <c r="F7">
        <v>199.51</v>
      </c>
      <c r="G7" s="1"/>
      <c r="H7" s="1"/>
    </row>
    <row r="8" spans="2:8">
      <c r="B8" s="1">
        <v>6</v>
      </c>
      <c r="C8" s="7" t="s">
        <v>8</v>
      </c>
      <c r="D8" s="1" t="s">
        <v>60</v>
      </c>
      <c r="E8" s="1" t="s">
        <v>7</v>
      </c>
      <c r="F8" s="10">
        <v>359</v>
      </c>
      <c r="G8" s="1"/>
      <c r="H8" s="1"/>
    </row>
    <row r="9" spans="2:8">
      <c r="B9" s="1"/>
      <c r="C9" s="7"/>
      <c r="D9" s="1" t="s">
        <v>62</v>
      </c>
      <c r="E9" s="1"/>
      <c r="F9" s="10">
        <v>78</v>
      </c>
      <c r="G9" s="1"/>
      <c r="H9" s="1"/>
    </row>
    <row r="10" spans="2:8">
      <c r="B10" s="1"/>
      <c r="C10" s="7"/>
      <c r="D10" s="1" t="s">
        <v>63</v>
      </c>
      <c r="E10" s="1"/>
      <c r="F10" s="10">
        <v>18</v>
      </c>
      <c r="G10" s="1"/>
      <c r="H10" s="1"/>
    </row>
    <row r="11" spans="2:8">
      <c r="B11" s="1"/>
      <c r="C11" s="7"/>
      <c r="D11" s="1" t="s">
        <v>64</v>
      </c>
      <c r="E11" s="1"/>
      <c r="F11" s="11">
        <v>6</v>
      </c>
      <c r="G11" s="1"/>
      <c r="H11" s="1"/>
    </row>
    <row r="12" spans="2:8">
      <c r="B12" s="1"/>
      <c r="C12" s="7"/>
      <c r="D12" s="1" t="s">
        <v>92</v>
      </c>
      <c r="E12" s="1"/>
      <c r="F12" s="10">
        <v>1</v>
      </c>
      <c r="G12" s="1"/>
      <c r="H12" s="1"/>
    </row>
    <row r="13" spans="2:8">
      <c r="B13" s="1">
        <v>7</v>
      </c>
      <c r="C13" s="7" t="s">
        <v>5</v>
      </c>
      <c r="D13" s="1" t="s">
        <v>65</v>
      </c>
      <c r="E13" s="1" t="s">
        <v>0</v>
      </c>
      <c r="F13" s="21">
        <v>1264.6199999999999</v>
      </c>
      <c r="G13" s="1" t="s">
        <v>1</v>
      </c>
      <c r="H13" s="1" t="s">
        <v>2</v>
      </c>
    </row>
    <row r="14" spans="2:8">
      <c r="B14" s="1"/>
      <c r="C14" s="7"/>
      <c r="D14" s="1" t="s">
        <v>66</v>
      </c>
      <c r="E14" s="1"/>
      <c r="F14" s="21">
        <v>662.85</v>
      </c>
      <c r="G14" s="1"/>
      <c r="H14" s="1"/>
    </row>
    <row r="15" spans="2:8">
      <c r="B15" s="1"/>
      <c r="C15" s="7"/>
      <c r="D15" s="1" t="s">
        <v>67</v>
      </c>
      <c r="E15" s="1"/>
      <c r="F15" s="21">
        <v>298.88</v>
      </c>
      <c r="G15" s="1"/>
      <c r="H15" s="1"/>
    </row>
    <row r="16" spans="2:8">
      <c r="B16" s="1"/>
      <c r="C16" s="7"/>
      <c r="D16" s="1" t="s">
        <v>68</v>
      </c>
      <c r="E16" s="1"/>
      <c r="F16" s="21">
        <v>183.04</v>
      </c>
      <c r="G16" s="1"/>
      <c r="H16" s="1"/>
    </row>
    <row r="17" spans="2:8">
      <c r="B17" s="1"/>
      <c r="C17" s="7"/>
      <c r="D17" s="1" t="s">
        <v>93</v>
      </c>
      <c r="E17" s="1"/>
      <c r="F17" s="22">
        <v>199.5</v>
      </c>
      <c r="G17" s="1"/>
      <c r="H17" s="1"/>
    </row>
    <row r="18" spans="2:8">
      <c r="B18" s="1"/>
      <c r="C18" s="7" t="s">
        <v>104</v>
      </c>
      <c r="D18" s="1"/>
      <c r="E18" s="1"/>
      <c r="F18" s="21">
        <f>AVERAGE(F13:F17)</f>
        <v>521.77800000000002</v>
      </c>
      <c r="G18" s="1"/>
      <c r="H18" s="1"/>
    </row>
    <row r="19" spans="2:8">
      <c r="B19" s="1">
        <v>8</v>
      </c>
      <c r="C19" s="7" t="s">
        <v>4</v>
      </c>
      <c r="D19" s="1" t="s">
        <v>69</v>
      </c>
      <c r="E19" s="1" t="s">
        <v>3</v>
      </c>
      <c r="F19" s="4">
        <f>F13/F8</f>
        <v>3.5226183844011141</v>
      </c>
      <c r="G19" s="1" t="s">
        <v>6</v>
      </c>
      <c r="H19" s="1" t="s">
        <v>2</v>
      </c>
    </row>
    <row r="20" spans="2:8">
      <c r="B20" s="1"/>
      <c r="C20" s="7"/>
      <c r="D20" s="1" t="s">
        <v>70</v>
      </c>
      <c r="E20" s="1"/>
      <c r="F20" s="4">
        <f>F14/F9</f>
        <v>8.4980769230769226</v>
      </c>
      <c r="G20" s="1"/>
      <c r="H20" s="1"/>
    </row>
    <row r="21" spans="2:8">
      <c r="B21" s="1"/>
      <c r="C21" s="7"/>
      <c r="D21" s="1" t="s">
        <v>71</v>
      </c>
      <c r="E21" s="1"/>
      <c r="F21" s="4">
        <f>F15/F10</f>
        <v>16.604444444444443</v>
      </c>
      <c r="G21" s="1"/>
      <c r="H21" s="1"/>
    </row>
    <row r="22" spans="2:8">
      <c r="B22" s="1"/>
      <c r="C22" s="7"/>
      <c r="D22" s="1" t="s">
        <v>72</v>
      </c>
      <c r="E22" s="1"/>
      <c r="F22" s="4">
        <f>F16/F11</f>
        <v>30.506666666666664</v>
      </c>
      <c r="G22" s="1"/>
      <c r="H22" s="1"/>
    </row>
    <row r="23" spans="2:8">
      <c r="B23" s="1"/>
      <c r="C23" s="7"/>
      <c r="D23" s="1" t="s">
        <v>94</v>
      </c>
      <c r="E23" s="1"/>
      <c r="F23" s="4">
        <f>F17/F12</f>
        <v>199.5</v>
      </c>
      <c r="G23" s="1"/>
      <c r="H23" s="1"/>
    </row>
    <row r="24" spans="2:8">
      <c r="B24" s="1"/>
      <c r="C24" s="7" t="s">
        <v>105</v>
      </c>
      <c r="D24" s="1"/>
      <c r="E24" s="1"/>
      <c r="F24" s="4">
        <f>AVERAGE(F19:F23)</f>
        <v>51.726361283717821</v>
      </c>
      <c r="G24" s="1"/>
      <c r="H24" s="1"/>
    </row>
    <row r="25" spans="2:8">
      <c r="B25" s="1">
        <v>9</v>
      </c>
      <c r="C25" s="7" t="s">
        <v>10</v>
      </c>
      <c r="D25" s="1" t="s">
        <v>73</v>
      </c>
      <c r="E25" s="1" t="s">
        <v>9</v>
      </c>
      <c r="F25" s="4">
        <f>F14/F13</f>
        <v>0.52414954689946391</v>
      </c>
      <c r="G25" s="1" t="s">
        <v>1</v>
      </c>
      <c r="H25" s="1" t="s">
        <v>2</v>
      </c>
    </row>
    <row r="26" spans="2:8">
      <c r="B26" s="1"/>
      <c r="C26" s="7"/>
      <c r="D26" s="1" t="s">
        <v>74</v>
      </c>
      <c r="E26" s="1"/>
      <c r="F26" s="4">
        <f>F15/F14</f>
        <v>0.45090141057554495</v>
      </c>
      <c r="G26" s="1"/>
      <c r="H26" s="1"/>
    </row>
    <row r="27" spans="2:8">
      <c r="B27" s="1"/>
      <c r="C27" s="7"/>
      <c r="D27" s="1" t="s">
        <v>75</v>
      </c>
      <c r="E27" s="1"/>
      <c r="F27" s="4">
        <f>F16/F15</f>
        <v>0.61241970021413272</v>
      </c>
      <c r="G27" s="1"/>
      <c r="H27" s="1"/>
    </row>
    <row r="28" spans="2:8">
      <c r="B28" s="1"/>
      <c r="C28" s="7"/>
      <c r="D28" s="1" t="s">
        <v>95</v>
      </c>
      <c r="E28" s="1"/>
      <c r="F28" s="4">
        <f>F17/F16</f>
        <v>1.0899256993006994</v>
      </c>
      <c r="G28" s="1"/>
      <c r="H28" s="1"/>
    </row>
    <row r="29" spans="2:8">
      <c r="B29" s="1"/>
      <c r="C29" s="7" t="s">
        <v>105</v>
      </c>
      <c r="D29" s="1" t="s">
        <v>106</v>
      </c>
      <c r="E29" s="1"/>
      <c r="F29" s="4">
        <f>AVERAGE(F25:F28)</f>
        <v>0.66934908924746028</v>
      </c>
      <c r="G29" s="1"/>
      <c r="H29" s="1"/>
    </row>
    <row r="30" spans="2:8">
      <c r="B30" s="1">
        <v>10</v>
      </c>
      <c r="C30" s="7" t="s">
        <v>11</v>
      </c>
      <c r="D30" s="1" t="s">
        <v>76</v>
      </c>
      <c r="E30" s="1" t="s">
        <v>12</v>
      </c>
      <c r="F30" s="4">
        <f>F8/F9</f>
        <v>4.6025641025641022</v>
      </c>
      <c r="G30" s="1" t="s">
        <v>13</v>
      </c>
      <c r="H30" s="1" t="s">
        <v>2</v>
      </c>
    </row>
    <row r="31" spans="2:8">
      <c r="B31" s="1"/>
      <c r="C31" s="7"/>
      <c r="D31" s="1" t="s">
        <v>77</v>
      </c>
      <c r="E31" s="1"/>
      <c r="F31" s="4">
        <f>F9/F10</f>
        <v>4.333333333333333</v>
      </c>
      <c r="G31" s="1"/>
      <c r="H31" s="1"/>
    </row>
    <row r="32" spans="2:8">
      <c r="B32" s="1"/>
      <c r="C32" s="7"/>
      <c r="D32" s="1" t="s">
        <v>78</v>
      </c>
      <c r="E32" s="1"/>
      <c r="F32" s="4">
        <f>F10/F11</f>
        <v>3</v>
      </c>
      <c r="G32" s="1"/>
      <c r="H32" s="1"/>
    </row>
    <row r="33" spans="2:8">
      <c r="B33" s="1"/>
      <c r="C33" s="7"/>
      <c r="D33" s="1" t="s">
        <v>96</v>
      </c>
      <c r="E33" s="1"/>
      <c r="F33" s="4">
        <f>F11/F12</f>
        <v>6</v>
      </c>
      <c r="G33" s="1"/>
      <c r="H33" s="1"/>
    </row>
    <row r="34" spans="2:8">
      <c r="B34" s="1">
        <v>11</v>
      </c>
      <c r="C34" s="7" t="s">
        <v>14</v>
      </c>
      <c r="D34" s="1" t="s">
        <v>15</v>
      </c>
      <c r="E34" s="1" t="s">
        <v>17</v>
      </c>
      <c r="F34" s="4">
        <f>AVERAGE(F30:F33)</f>
        <v>4.4839743589743586</v>
      </c>
      <c r="G34" s="1" t="s">
        <v>18</v>
      </c>
      <c r="H34" s="1" t="s">
        <v>2</v>
      </c>
    </row>
    <row r="35" spans="2:8">
      <c r="B35" s="1">
        <v>12</v>
      </c>
      <c r="C35" s="7" t="s">
        <v>30</v>
      </c>
      <c r="D35" s="1" t="s">
        <v>79</v>
      </c>
      <c r="E35" s="1" t="s">
        <v>31</v>
      </c>
      <c r="F35" s="4">
        <f>F13/F4</f>
        <v>0.11429733467096879</v>
      </c>
      <c r="G35" s="1" t="s">
        <v>1</v>
      </c>
      <c r="H35" s="1" t="s">
        <v>2</v>
      </c>
    </row>
    <row r="36" spans="2:8">
      <c r="B36" s="1"/>
      <c r="C36" s="7"/>
      <c r="D36" s="1" t="s">
        <v>80</v>
      </c>
      <c r="E36" s="1"/>
      <c r="F36" s="4">
        <f>F14/F4</f>
        <v>5.9908896179604681E-2</v>
      </c>
      <c r="G36" s="1"/>
      <c r="H36" s="1"/>
    </row>
    <row r="37" spans="2:8">
      <c r="B37" s="1"/>
      <c r="C37" s="7"/>
      <c r="D37" s="1" t="s">
        <v>81</v>
      </c>
      <c r="E37" s="1"/>
      <c r="F37" s="4">
        <f>F15/F4</f>
        <v>2.7013005793407627E-2</v>
      </c>
      <c r="G37" s="1"/>
      <c r="H37" s="1"/>
    </row>
    <row r="38" spans="2:8">
      <c r="B38" s="1"/>
      <c r="C38" s="7"/>
      <c r="D38" s="1" t="s">
        <v>82</v>
      </c>
      <c r="E38" s="1"/>
      <c r="F38" s="4">
        <f>F16/F4</f>
        <v>1.6543296909881329E-2</v>
      </c>
      <c r="G38" s="1"/>
      <c r="H38" s="1"/>
    </row>
    <row r="39" spans="2:8">
      <c r="B39" s="1"/>
      <c r="C39" s="7"/>
      <c r="D39" s="1" t="s">
        <v>99</v>
      </c>
      <c r="E39" s="1"/>
      <c r="F39" s="4">
        <f>F17/F4</f>
        <v>1.8030964453241507E-2</v>
      </c>
      <c r="G39" s="1"/>
      <c r="H39" s="1"/>
    </row>
    <row r="40" spans="2:8">
      <c r="B40" s="1"/>
      <c r="C40" s="7" t="s">
        <v>100</v>
      </c>
      <c r="D40" s="1"/>
      <c r="E40" s="1"/>
      <c r="F40" s="4">
        <f>AVERAGE(F35:F39)</f>
        <v>4.7158699601420787E-2</v>
      </c>
      <c r="G40" s="1"/>
      <c r="H40" s="1"/>
    </row>
    <row r="41" spans="2:8">
      <c r="B41" s="1">
        <v>13</v>
      </c>
      <c r="C41" s="7" t="s">
        <v>32</v>
      </c>
      <c r="D41" s="1" t="s">
        <v>83</v>
      </c>
      <c r="E41" s="1" t="s">
        <v>36</v>
      </c>
      <c r="F41" s="4">
        <f>F8/F4</f>
        <v>3.2446697938414544E-2</v>
      </c>
      <c r="G41" s="1" t="s">
        <v>33</v>
      </c>
      <c r="H41" s="1" t="s">
        <v>2</v>
      </c>
    </row>
    <row r="42" spans="2:8">
      <c r="B42" s="1"/>
      <c r="C42" s="7"/>
      <c r="D42" s="1" t="s">
        <v>84</v>
      </c>
      <c r="E42" s="1"/>
      <c r="F42" s="4">
        <f>F9/F5</f>
        <v>0.1752808988764045</v>
      </c>
      <c r="G42" s="1"/>
      <c r="H42" s="1"/>
    </row>
    <row r="43" spans="2:8">
      <c r="B43" s="1"/>
      <c r="C43" s="7"/>
      <c r="D43" s="1" t="s">
        <v>85</v>
      </c>
      <c r="E43" s="1"/>
      <c r="F43" s="4">
        <f>F10/F6</f>
        <v>2.3044424529509665E-3</v>
      </c>
      <c r="G43" s="1"/>
      <c r="H43" s="1"/>
    </row>
    <row r="44" spans="2:8">
      <c r="B44" s="1"/>
      <c r="C44" s="7"/>
      <c r="D44" s="1" t="s">
        <v>86</v>
      </c>
      <c r="E44" s="1"/>
      <c r="F44" s="4">
        <f>F11/F7</f>
        <v>3.0073680517267307E-2</v>
      </c>
      <c r="G44" s="1"/>
      <c r="H44" s="1"/>
    </row>
    <row r="45" spans="2:8">
      <c r="B45" s="1"/>
      <c r="C45" s="7"/>
      <c r="D45" s="1" t="s">
        <v>98</v>
      </c>
      <c r="E45" s="1"/>
      <c r="F45" s="4">
        <f>F12/F8</f>
        <v>2.7855153203342618E-3</v>
      </c>
      <c r="G45" s="1"/>
      <c r="H45" s="1"/>
    </row>
    <row r="46" spans="2:8">
      <c r="B46" s="1"/>
      <c r="C46" s="7" t="s">
        <v>102</v>
      </c>
      <c r="D46" s="1"/>
      <c r="E46" s="1"/>
      <c r="F46" s="4">
        <f>AVERAGE(F41:F45)</f>
        <v>4.8578247021074314E-2</v>
      </c>
      <c r="G46" s="1"/>
      <c r="H46" s="1"/>
    </row>
    <row r="47" spans="2:8">
      <c r="B47" s="1">
        <v>14</v>
      </c>
      <c r="C47" s="7" t="s">
        <v>50</v>
      </c>
      <c r="D47" s="1" t="s">
        <v>87</v>
      </c>
      <c r="E47" s="17" t="s">
        <v>103</v>
      </c>
      <c r="F47" s="4">
        <f>F35*(7366/1000)</f>
        <v>0.84191416718635614</v>
      </c>
      <c r="G47" s="1"/>
      <c r="H47" s="1" t="s">
        <v>91</v>
      </c>
    </row>
    <row r="48" spans="2:8">
      <c r="B48" s="1"/>
      <c r="C48" s="7"/>
      <c r="D48" s="1" t="s">
        <v>88</v>
      </c>
      <c r="E48" s="1"/>
      <c r="F48" s="4">
        <f t="shared" ref="F48:F52" si="0">F36*(7366/1000)</f>
        <v>0.44128892925896807</v>
      </c>
      <c r="G48" s="4"/>
      <c r="H48" s="4"/>
    </row>
    <row r="49" spans="2:8">
      <c r="B49" s="1"/>
      <c r="C49" s="7"/>
      <c r="D49" s="1" t="s">
        <v>89</v>
      </c>
      <c r="E49" s="1"/>
      <c r="F49" s="4">
        <f t="shared" si="0"/>
        <v>0.19897780067424056</v>
      </c>
      <c r="G49" s="4"/>
      <c r="H49" s="4"/>
    </row>
    <row r="50" spans="2:8">
      <c r="B50" s="1"/>
      <c r="C50" s="7"/>
      <c r="D50" s="1" t="s">
        <v>90</v>
      </c>
      <c r="E50" s="1"/>
      <c r="F50" s="4">
        <f t="shared" si="0"/>
        <v>0.12185792503818586</v>
      </c>
      <c r="G50" s="4"/>
      <c r="H50" s="4"/>
    </row>
    <row r="51" spans="2:8">
      <c r="B51" s="1"/>
      <c r="C51" s="7"/>
      <c r="D51" s="1" t="s">
        <v>90</v>
      </c>
      <c r="E51" s="1"/>
      <c r="F51" s="4">
        <f t="shared" si="0"/>
        <v>0.13281608416257693</v>
      </c>
      <c r="G51" s="4"/>
      <c r="H51" s="4"/>
    </row>
    <row r="52" spans="2:8">
      <c r="B52" s="1"/>
      <c r="C52" s="7"/>
      <c r="D52" s="13" t="s">
        <v>97</v>
      </c>
      <c r="E52" s="1"/>
      <c r="F52" s="4">
        <f t="shared" si="0"/>
        <v>0.34737098126406551</v>
      </c>
      <c r="G52" s="4"/>
      <c r="H52" s="4"/>
    </row>
    <row r="53" spans="2:8">
      <c r="B53" s="1"/>
      <c r="C53" s="8" t="s">
        <v>101</v>
      </c>
      <c r="D53" s="1"/>
      <c r="E53" s="1"/>
      <c r="F53" s="4">
        <f>AVERAGE(F47:F52)</f>
        <v>0.34737098126406557</v>
      </c>
      <c r="G53" s="4"/>
      <c r="H53" s="4"/>
    </row>
    <row r="54" spans="2:8">
      <c r="D54" s="13"/>
      <c r="F54" s="12"/>
      <c r="G54" s="12"/>
      <c r="H54"/>
    </row>
  </sheetData>
  <mergeCells count="3">
    <mergeCell ref="C1:E1"/>
    <mergeCell ref="B1:B2"/>
    <mergeCell ref="G1:H1"/>
  </mergeCells>
  <phoneticPr fontId="2" type="noConversion"/>
  <pageMargins left="0.7" right="0.7" top="0.75" bottom="0.75" header="0.3" footer="0.3"/>
  <pageSetup orientation="portrait" r:id="rId1"/>
  <ignoredErrors>
    <ignoredError sqref="F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1:H15"/>
  <sheetViews>
    <sheetView zoomScale="89" zoomScaleNormal="89" workbookViewId="0">
      <selection activeCell="E16" sqref="E16"/>
    </sheetView>
  </sheetViews>
  <sheetFormatPr defaultRowHeight="15.75"/>
  <cols>
    <col min="1" max="1" width="3.7109375" customWidth="1"/>
    <col min="3" max="3" width="26.5703125" style="8" bestFit="1" customWidth="1"/>
    <col min="4" max="4" width="7.42578125" bestFit="1" customWidth="1"/>
    <col min="5" max="5" width="24.42578125" bestFit="1" customWidth="1"/>
    <col min="6" max="6" width="12.85546875" style="5" customWidth="1"/>
    <col min="7" max="7" width="24.42578125" bestFit="1" customWidth="1"/>
    <col min="8" max="8" width="23.7109375" bestFit="1" customWidth="1"/>
  </cols>
  <sheetData>
    <row r="1" spans="2:8" ht="15">
      <c r="B1" s="25" t="s">
        <v>58</v>
      </c>
      <c r="C1" s="25" t="s">
        <v>51</v>
      </c>
      <c r="D1" s="25"/>
      <c r="E1" s="25"/>
      <c r="F1" s="3" t="s">
        <v>55</v>
      </c>
      <c r="G1" s="25" t="s">
        <v>56</v>
      </c>
      <c r="H1" s="25"/>
    </row>
    <row r="2" spans="2:8">
      <c r="B2" s="25"/>
      <c r="C2" s="6" t="s">
        <v>52</v>
      </c>
      <c r="D2" s="2" t="s">
        <v>59</v>
      </c>
      <c r="E2" s="2" t="s">
        <v>53</v>
      </c>
      <c r="F2" s="3" t="s">
        <v>54</v>
      </c>
      <c r="G2" s="2" t="s">
        <v>57</v>
      </c>
      <c r="H2" s="2" t="s">
        <v>56</v>
      </c>
    </row>
    <row r="3" spans="2:8">
      <c r="B3" s="1">
        <v>1</v>
      </c>
      <c r="C3" s="7" t="s">
        <v>49</v>
      </c>
      <c r="D3" s="1" t="s">
        <v>48</v>
      </c>
      <c r="E3" s="1" t="s">
        <v>48</v>
      </c>
      <c r="F3" s="20">
        <v>660.88</v>
      </c>
      <c r="G3" s="1"/>
      <c r="H3" s="1"/>
    </row>
    <row r="4" spans="2:8">
      <c r="B4" s="1">
        <v>2</v>
      </c>
      <c r="C4" s="7" t="s">
        <v>46</v>
      </c>
      <c r="D4" s="1" t="s">
        <v>47</v>
      </c>
      <c r="E4" s="1" t="s">
        <v>47</v>
      </c>
      <c r="F4" s="19">
        <v>11064.03</v>
      </c>
      <c r="G4" s="1"/>
      <c r="H4" s="1"/>
    </row>
    <row r="5" spans="2:8">
      <c r="B5" s="1">
        <v>3</v>
      </c>
      <c r="C5" s="7" t="s">
        <v>22</v>
      </c>
      <c r="D5" s="1" t="s">
        <v>21</v>
      </c>
      <c r="E5" s="1" t="s">
        <v>21</v>
      </c>
      <c r="F5">
        <v>7.8109999999999999</v>
      </c>
      <c r="G5" s="1"/>
      <c r="H5" s="1"/>
    </row>
    <row r="6" spans="2:8">
      <c r="B6" s="1">
        <v>4</v>
      </c>
      <c r="C6" s="7" t="s">
        <v>24</v>
      </c>
      <c r="D6" s="1" t="s">
        <v>23</v>
      </c>
      <c r="E6" s="1" t="s">
        <v>23</v>
      </c>
      <c r="F6" s="15">
        <v>0.44500000000000001</v>
      </c>
    </row>
    <row r="7" spans="2:8">
      <c r="B7" s="1">
        <v>5</v>
      </c>
      <c r="C7" s="7" t="s">
        <v>27</v>
      </c>
      <c r="D7" s="1" t="s">
        <v>28</v>
      </c>
      <c r="E7" s="1" t="s">
        <v>28</v>
      </c>
      <c r="F7">
        <v>199.51</v>
      </c>
      <c r="G7" s="1"/>
      <c r="H7" s="1"/>
    </row>
    <row r="8" spans="2:8">
      <c r="B8" s="1">
        <v>6</v>
      </c>
      <c r="C8" s="7" t="s">
        <v>61</v>
      </c>
      <c r="D8" s="1" t="s">
        <v>60</v>
      </c>
      <c r="E8" s="1" t="s">
        <v>60</v>
      </c>
      <c r="F8" s="10">
        <v>359</v>
      </c>
      <c r="G8" s="1"/>
      <c r="H8" s="1"/>
    </row>
    <row r="9" spans="2:8">
      <c r="B9" s="1">
        <v>7</v>
      </c>
      <c r="C9" s="7" t="s">
        <v>16</v>
      </c>
      <c r="D9" s="1" t="s">
        <v>34</v>
      </c>
      <c r="E9" s="1" t="s">
        <v>19</v>
      </c>
      <c r="F9" s="4">
        <f>F5-F6</f>
        <v>7.3659999999999997</v>
      </c>
      <c r="G9" s="1" t="s">
        <v>20</v>
      </c>
      <c r="H9" s="1" t="s">
        <v>2</v>
      </c>
    </row>
    <row r="10" spans="2:8">
      <c r="B10" s="1">
        <v>8</v>
      </c>
      <c r="C10" s="7" t="s">
        <v>25</v>
      </c>
      <c r="D10" s="1" t="s">
        <v>35</v>
      </c>
      <c r="E10" s="1" t="s">
        <v>26</v>
      </c>
      <c r="F10" s="4">
        <f>F5/F7</f>
        <v>3.9150919753395824E-2</v>
      </c>
      <c r="G10" s="1" t="s">
        <v>29</v>
      </c>
      <c r="H10" s="1" t="s">
        <v>2</v>
      </c>
    </row>
    <row r="11" spans="2:8">
      <c r="B11" s="1">
        <v>9</v>
      </c>
      <c r="C11" s="7" t="s">
        <v>37</v>
      </c>
      <c r="D11" s="1" t="s">
        <v>38</v>
      </c>
      <c r="E11" s="1" t="s">
        <v>39</v>
      </c>
      <c r="F11" s="4">
        <f>4*3.14*(F4/F3^2)</f>
        <v>0.3181689287931484</v>
      </c>
      <c r="G11" s="1" t="s">
        <v>40</v>
      </c>
      <c r="H11" s="1" t="s">
        <v>41</v>
      </c>
    </row>
    <row r="12" spans="2:8">
      <c r="B12" s="1">
        <v>10</v>
      </c>
      <c r="C12" s="7" t="s">
        <v>43</v>
      </c>
      <c r="D12" s="1" t="s">
        <v>44</v>
      </c>
      <c r="E12" s="1" t="s">
        <v>45</v>
      </c>
      <c r="F12" s="4">
        <f>1.128*(SQRT(F4)/F7)</f>
        <v>0.59470433381908228</v>
      </c>
      <c r="G12" s="1" t="s">
        <v>13</v>
      </c>
      <c r="H12" s="1" t="s">
        <v>42</v>
      </c>
    </row>
    <row r="13" spans="2:8" ht="18.75">
      <c r="B13" s="1">
        <v>11</v>
      </c>
      <c r="C13" s="7" t="s">
        <v>107</v>
      </c>
      <c r="D13" s="1" t="s">
        <v>108</v>
      </c>
      <c r="E13" s="1" t="s">
        <v>109</v>
      </c>
      <c r="F13" s="4">
        <f>F4/(F7*F7)</f>
        <v>0.27796109088388304</v>
      </c>
      <c r="G13" s="1"/>
      <c r="H13" s="23" t="s">
        <v>110</v>
      </c>
    </row>
    <row r="15" spans="2:8" ht="15">
      <c r="B15" s="18"/>
      <c r="C15" s="18"/>
      <c r="D15" s="18"/>
      <c r="E15" s="18"/>
      <c r="F15" s="18"/>
      <c r="G15" s="18"/>
      <c r="H15" s="18"/>
    </row>
  </sheetData>
  <mergeCells count="3">
    <mergeCell ref="B1:B2"/>
    <mergeCell ref="C1:E1"/>
    <mergeCell ref="G1:H1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RPSingh</dc:creator>
  <cp:lastModifiedBy>Geology</cp:lastModifiedBy>
  <dcterms:created xsi:type="dcterms:W3CDTF">2019-07-20T16:19:15Z</dcterms:created>
  <dcterms:modified xsi:type="dcterms:W3CDTF">2023-02-01T05:59:43Z</dcterms:modified>
</cp:coreProperties>
</file>