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50" windowHeight="7140" tabRatio="500" firstSheet="5" activeTab="6"/>
  </bookViews>
  <sheets>
    <sheet name="2023.09.05result" sheetId="4" r:id="rId1"/>
    <sheet name="2023.09.13result" sheetId="10" r:id="rId2"/>
    <sheet name="2023.09.19result" sheetId="9" r:id="rId3"/>
    <sheet name="2023.09.26result" sheetId="6" r:id="rId4"/>
    <sheet name="2023.10.11result" sheetId="12" r:id="rId5"/>
    <sheet name="2023.10.27result" sheetId="27" r:id="rId6"/>
    <sheet name="2023.11.29result" sheetId="26" r:id="rId7"/>
  </sheets>
  <externalReferences>
    <externalReference r:id="rId8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<sst xmlns="http://schemas.openxmlformats.org/spreadsheetml/2006/main" count="191" uniqueCount="46">
  <si>
    <t>CAR DNA copies detected</t>
  </si>
  <si>
    <r>
      <t xml:space="preserve">2023.09.05 </t>
    </r>
    <r>
      <rPr>
        <sz val="10"/>
        <rFont val="宋体"/>
        <charset val="1"/>
      </rPr>
      <t>detected</t>
    </r>
  </si>
  <si>
    <t>standard</t>
  </si>
  <si>
    <t>2023.09.05</t>
  </si>
  <si>
    <t>CAR</t>
  </si>
  <si>
    <t>RPPH</t>
  </si>
  <si>
    <t>Cq</t>
  </si>
  <si>
    <t>Cq Mean</t>
  </si>
  <si>
    <t>SQ Mean</t>
  </si>
  <si>
    <t>Std-01</t>
  </si>
  <si>
    <t>Std-02</t>
  </si>
  <si>
    <t>Std-03</t>
  </si>
  <si>
    <t>Std-04</t>
  </si>
  <si>
    <t>Std-05</t>
  </si>
  <si>
    <t>Std-06</t>
  </si>
  <si>
    <t>Std-07</t>
  </si>
  <si>
    <t>Sample testing results</t>
  </si>
  <si>
    <r>
      <t>copies</t>
    </r>
    <r>
      <rPr>
        <sz val="8.5"/>
        <rFont val="Microsoft Sans Serif"/>
        <charset val="1"/>
      </rPr>
      <t>/ng</t>
    </r>
  </si>
  <si>
    <t>HZL whole blood 100ng</t>
  </si>
  <si>
    <t>2023.09.13 detected</t>
  </si>
  <si>
    <t>Sequence Name</t>
  </si>
  <si>
    <t>Cq value</t>
  </si>
  <si>
    <r>
      <t>Cq</t>
    </r>
    <r>
      <rPr>
        <b/>
        <sz val="8"/>
        <rFont val="宋体"/>
        <charset val="1"/>
      </rPr>
      <t xml:space="preserve"> Mean</t>
    </r>
  </si>
  <si>
    <t>Standard curve concentration（copies/μL）</t>
  </si>
  <si>
    <t>Standard curve lg10 value</t>
  </si>
  <si>
    <t>STD1</t>
  </si>
  <si>
    <t>STD2</t>
  </si>
  <si>
    <t>STD3</t>
  </si>
  <si>
    <t>STD4</t>
  </si>
  <si>
    <t>STD5</t>
  </si>
  <si>
    <t>sample number</t>
  </si>
  <si>
    <r>
      <t>Cq</t>
    </r>
    <r>
      <rPr>
        <b/>
        <sz val="8"/>
        <rFont val="宋体"/>
        <charset val="1"/>
      </rPr>
      <t xml:space="preserve"> value</t>
    </r>
  </si>
  <si>
    <t>CAR copies</t>
  </si>
  <si>
    <t>CAR copies mean</t>
  </si>
  <si>
    <t>CAR copies/ng gDNA</t>
  </si>
  <si>
    <t>HZL</t>
  </si>
  <si>
    <t>2023.09.19 detected</t>
  </si>
  <si>
    <t>STD6</t>
  </si>
  <si>
    <r>
      <t xml:space="preserve">Cq </t>
    </r>
    <r>
      <rPr>
        <b/>
        <sz val="8"/>
        <rFont val="宋体"/>
        <charset val="1"/>
      </rPr>
      <t>value</t>
    </r>
  </si>
  <si>
    <t>2023.09.26 detected</t>
  </si>
  <si>
    <t>HZL-外周血</t>
  </si>
  <si>
    <t>2023.10.11 detected</t>
  </si>
  <si>
    <t xml:space="preserve">HZL-外周血 </t>
  </si>
  <si>
    <t>2023.10.27 detected</t>
  </si>
  <si>
    <t>2023.11.29 detected</t>
  </si>
  <si>
    <t>HZL PB 231127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</si>
</sst>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.0_);[Red]\(0.0\)"/>
    <numFmt numFmtId="179" formatCode="###0.00;\-###0.00"/>
  </numFmts>
  <fonts count="33">
    <font>
      <sz val="8.25"/>
      <name val="Microsoft Sans Serif"/>
      <charset val="1"/>
    </font>
    <font>
      <b/>
      <sz val="16"/>
      <name val="Microsoft Sans Serif"/>
      <charset val="1"/>
    </font>
    <font>
      <b/>
      <sz val="11"/>
      <name val="宋体"/>
      <charset val="1"/>
    </font>
    <font>
      <b/>
      <sz val="8"/>
      <name val="宋体"/>
      <charset val="1"/>
    </font>
    <font>
      <b/>
      <sz val="8"/>
      <name val="Microsoft Sans Serif"/>
      <charset val="1"/>
    </font>
    <font>
      <b/>
      <sz val="8"/>
      <name val="Arial"/>
      <charset val="1"/>
    </font>
    <font>
      <sz val="11"/>
      <color theme="1"/>
      <name val="宋体"/>
      <charset val="134"/>
      <scheme val="minor"/>
    </font>
    <font>
      <sz val="10"/>
      <name val="Microsoft Sans Serif"/>
      <charset val="1"/>
    </font>
    <font>
      <b/>
      <sz val="10"/>
      <name val="宋体"/>
      <charset val="1"/>
    </font>
    <font>
      <sz val="9"/>
      <name val="宋体"/>
      <charset val="1"/>
    </font>
    <font>
      <sz val="8.75"/>
      <name val="宋体"/>
      <charset val="1"/>
    </font>
    <font>
      <sz val="8.5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"/>
    </font>
    <font>
      <sz val="8.5"/>
      <name val="Microsoft Sans Serif"/>
      <charset val="1"/>
    </font>
  </fonts>
  <fills count="34">
    <fill>
      <patternFill patternType="none"/>
    </fill>
    <fill>
      <patternFill patternType="gray125"/>
    </fill>
    <fill>
      <patternFill patternType="solid">
        <fgColor rgb="FFD3DCE9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39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0" applyFont="1" applyFill="1" applyAlignment="1" applyProtection="1">
      <alignment horizontal="center" vertical="top"/>
      <protection locked="0"/>
    </xf>
    <xf numFmtId="0" fontId="1" fillId="0" borderId="0" xfId="0" applyFont="1" applyFill="1" applyAlignment="1" applyProtection="1">
      <alignment vertical="top"/>
      <protection locked="0"/>
    </xf>
    <xf numFmtId="0" fontId="2" fillId="0" borderId="0" xfId="0" applyFont="1" applyFill="1" applyAlignment="1" applyProtection="1">
      <alignment horizontal="left" vertical="top"/>
      <protection locked="0"/>
    </xf>
    <xf numFmtId="0" fontId="2" fillId="0" borderId="0" xfId="49" applyFont="1" applyFill="1" applyAlignment="1" applyProtection="1">
      <alignment horizontal="left" vertical="top"/>
      <protection locked="0"/>
    </xf>
    <xf numFmtId="0" fontId="3" fillId="0" borderId="1" xfId="49" applyFont="1" applyFill="1" applyBorder="1" applyAlignment="1" applyProtection="1">
      <alignment horizontal="center" vertical="center"/>
      <protection locked="0"/>
    </xf>
    <xf numFmtId="0" fontId="4" fillId="0" borderId="1" xfId="49" applyFont="1" applyFill="1" applyBorder="1" applyAlignment="1" applyProtection="1">
      <alignment horizontal="center" vertical="center"/>
      <protection locked="0"/>
    </xf>
    <xf numFmtId="0" fontId="3" fillId="0" borderId="1" xfId="49" applyFont="1" applyFill="1" applyBorder="1" applyAlignment="1" applyProtection="1">
      <alignment horizontal="center" vertical="center" wrapText="1"/>
      <protection locked="0"/>
    </xf>
    <xf numFmtId="0" fontId="0" fillId="0" borderId="1" xfId="49" applyFont="1" applyFill="1" applyBorder="1" applyAlignment="1" applyProtection="1">
      <alignment horizontal="center" vertical="top"/>
      <protection locked="0"/>
    </xf>
    <xf numFmtId="176" fontId="0" fillId="0" borderId="1" xfId="0" applyNumberFormat="1" applyFont="1" applyFill="1" applyBorder="1" applyAlignment="1" applyProtection="1">
      <alignment horizontal="center" vertical="center"/>
      <protection locked="0"/>
    </xf>
    <xf numFmtId="11" fontId="0" fillId="0" borderId="1" xfId="49" applyNumberFormat="1" applyFont="1" applyFill="1" applyBorder="1" applyAlignment="1" applyProtection="1">
      <alignment horizontal="center" vertical="top"/>
      <protection locked="0"/>
    </xf>
    <xf numFmtId="0" fontId="0" fillId="0" borderId="1" xfId="49" applyFont="1" applyFill="1" applyBorder="1" applyAlignment="1" applyProtection="1">
      <alignment horizontal="center" vertical="center"/>
      <protection locked="0"/>
    </xf>
    <xf numFmtId="177" fontId="0" fillId="0" borderId="1" xfId="49" applyNumberFormat="1" applyFont="1" applyFill="1" applyBorder="1" applyAlignment="1" applyProtection="1">
      <alignment horizontal="center" vertical="top"/>
      <protection locked="0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8" fontId="0" fillId="0" borderId="1" xfId="49" applyNumberFormat="1" applyFont="1" applyFill="1" applyBorder="1" applyAlignment="1" applyProtection="1">
      <alignment horizontal="center" vertical="center"/>
      <protection locked="0"/>
    </xf>
    <xf numFmtId="11" fontId="6" fillId="0" borderId="0" xfId="0" applyNumberFormat="1" applyFont="1" applyFill="1" applyAlignment="1">
      <alignment vertical="center"/>
    </xf>
    <xf numFmtId="176" fontId="6" fillId="0" borderId="0" xfId="0" applyNumberFormat="1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176" fontId="0" fillId="0" borderId="1" xfId="49" applyNumberFormat="1" applyFont="1" applyFill="1" applyBorder="1" applyAlignment="1" applyProtection="1">
      <alignment horizontal="center" vertical="center"/>
      <protection locked="0"/>
    </xf>
    <xf numFmtId="11" fontId="0" fillId="0" borderId="0" xfId="49" applyNumberFormat="1" applyFont="1" applyFill="1" applyBorder="1" applyAlignment="1" applyProtection="1">
      <alignment vertical="top"/>
      <protection locked="0"/>
    </xf>
    <xf numFmtId="10" fontId="0" fillId="0" borderId="0" xfId="49" applyNumberFormat="1" applyFont="1" applyFill="1" applyBorder="1" applyAlignment="1" applyProtection="1">
      <alignment vertical="top"/>
      <protection locked="0"/>
    </xf>
    <xf numFmtId="0" fontId="7" fillId="0" borderId="1" xfId="0" applyFont="1" applyFill="1" applyBorder="1" applyAlignment="1" applyProtection="1">
      <alignment horizontal="center" vertical="top"/>
      <protection locked="0"/>
    </xf>
    <xf numFmtId="176" fontId="0" fillId="0" borderId="1" xfId="49" applyNumberFormat="1" applyFont="1" applyFill="1" applyBorder="1" applyAlignment="1" applyProtection="1">
      <alignment vertical="top"/>
      <protection locked="0"/>
    </xf>
    <xf numFmtId="0" fontId="8" fillId="0" borderId="1" xfId="49" applyFont="1" applyFill="1" applyBorder="1" applyAlignment="1" applyProtection="1">
      <alignment horizontal="left" vertical="top"/>
      <protection locked="0"/>
    </xf>
    <xf numFmtId="49" fontId="9" fillId="0" borderId="1" xfId="49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top"/>
      <protection locked="0"/>
    </xf>
    <xf numFmtId="0" fontId="0" fillId="2" borderId="1" xfId="49" applyFont="1" applyFill="1" applyBorder="1" applyAlignment="1" applyProtection="1">
      <alignment horizontal="center" vertical="center" wrapText="1"/>
      <protection locked="0"/>
    </xf>
    <xf numFmtId="11" fontId="0" fillId="2" borderId="1" xfId="49" applyNumberFormat="1" applyFont="1" applyFill="1" applyBorder="1" applyAlignment="1" applyProtection="1">
      <alignment horizontal="center" vertical="center" wrapText="1"/>
      <protection locked="0"/>
    </xf>
    <xf numFmtId="49" fontId="10" fillId="0" borderId="1" xfId="49" applyNumberFormat="1" applyFont="1" applyFill="1" applyBorder="1" applyAlignment="1" applyProtection="1">
      <alignment horizontal="center" vertical="center"/>
    </xf>
    <xf numFmtId="179" fontId="10" fillId="0" borderId="1" xfId="49" applyNumberFormat="1" applyFont="1" applyFill="1" applyBorder="1" applyAlignment="1" applyProtection="1">
      <alignment horizontal="center" vertical="center"/>
    </xf>
    <xf numFmtId="11" fontId="10" fillId="0" borderId="1" xfId="49" applyNumberFormat="1" applyFont="1" applyFill="1" applyBorder="1" applyAlignment="1" applyProtection="1">
      <alignment horizontal="center" vertical="center"/>
    </xf>
    <xf numFmtId="49" fontId="2" fillId="0" borderId="1" xfId="49" applyNumberFormat="1" applyFont="1" applyFill="1" applyBorder="1" applyAlignment="1" applyProtection="1">
      <alignment horizontal="left" vertical="center"/>
    </xf>
    <xf numFmtId="176" fontId="11" fillId="0" borderId="1" xfId="49" applyNumberFormat="1" applyFont="1" applyFill="1" applyBorder="1" applyAlignment="1" applyProtection="1">
      <alignment horizontal="center" vertical="top"/>
      <protection locked="0"/>
    </xf>
    <xf numFmtId="49" fontId="9" fillId="0" borderId="1" xfId="49" applyNumberFormat="1" applyFont="1" applyFill="1" applyBorder="1" applyAlignment="1" applyProtection="1">
      <alignment vertical="center"/>
    </xf>
    <xf numFmtId="49" fontId="0" fillId="0" borderId="1" xfId="49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CAR </a:t>
            </a:r>
            <a:r>
              <a:rPr altLang="en-US"/>
              <a:t>拷贝数检测（</a:t>
            </a:r>
            <a:r>
              <a:rPr lang="en-US" altLang="zh-CN"/>
              <a:t>2023.09.13</a:t>
            </a:r>
            <a:r>
              <a:rPr altLang="en-US"/>
              <a:t>）</a:t>
            </a:r>
            <a:endParaRPr lang="en-US" altLang="zh-CN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'2023.09.05result'!#REF!</c:f>
              <c:numCache>
                <c:formatCode>General</c:formatCode>
                <c:ptCount val="0"/>
              </c:numCache>
            </c:numRef>
          </c:xVal>
          <c:yVal>
            <c:numRef>
              <c:f>'2023.09.05result'!#REF!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4222450"/>
        <c:axId val="704641793"/>
      </c:scatterChart>
      <c:valAx>
        <c:axId val="34422245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04641793"/>
        <c:crosses val="autoZero"/>
        <c:crossBetween val="midCat"/>
      </c:valAx>
      <c:valAx>
        <c:axId val="70464179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0.00_);[Red]\(0.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44222450"/>
        <c:crosses val="autoZero"/>
        <c:crossBetween val="midCat"/>
      </c:valAx>
      <c:spPr>
        <a:noFill/>
        <a:ln w="9525" cap="flat" cmpd="sng" algn="ctr">
          <a:solidFill>
            <a:schemeClr val="tx1">
              <a:lumMod val="15000"/>
              <a:lumOff val="85000"/>
            </a:schemeClr>
          </a:solidFill>
          <a:round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CAR </a:t>
            </a:r>
            <a:r>
              <a:rPr altLang="en-US"/>
              <a:t>拷贝数检测（</a:t>
            </a:r>
            <a:r>
              <a:rPr lang="en-US" altLang="zh-CN"/>
              <a:t>2023.09.13</a:t>
            </a:r>
            <a:r>
              <a:rPr altLang="en-US"/>
              <a:t>）</a:t>
            </a:r>
            <a:endParaRPr lang="en-US" altLang="zh-CN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#REF!</c:f>
              <c:numCache>
                <c:formatCode>General</c:formatCode>
                <c:ptCount val="0"/>
              </c:numCache>
            </c:numRef>
          </c:xVal>
          <c:y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4222450"/>
        <c:axId val="704641793"/>
      </c:scatterChart>
      <c:valAx>
        <c:axId val="34422245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04641793"/>
        <c:crosses val="autoZero"/>
        <c:crossBetween val="midCat"/>
      </c:valAx>
      <c:valAx>
        <c:axId val="70464179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0.00_);[Red]\(0.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44222450"/>
        <c:crosses val="autoZero"/>
        <c:crossBetween val="midCat"/>
      </c:valAx>
      <c:spPr>
        <a:noFill/>
        <a:ln w="9525" cap="flat" cmpd="sng" algn="ctr">
          <a:solidFill>
            <a:schemeClr val="tx1">
              <a:lumMod val="15000"/>
              <a:lumOff val="85000"/>
            </a:schemeClr>
          </a:solidFill>
          <a:round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altLang="en-US"/>
              <a:t>standard</a:t>
            </a:r>
            <a:r>
              <a:rPr lang="en-US" altLang="zh-CN"/>
              <a:t> curve</a:t>
            </a:r>
            <a:r>
              <a:rPr altLang="en-US"/>
              <a:t>（</a:t>
            </a:r>
            <a:r>
              <a:rPr lang="en-US" altLang="zh-CN"/>
              <a:t>2023.09.13</a:t>
            </a:r>
            <a:r>
              <a:rPr altLang="en-US"/>
              <a:t>）</a:t>
            </a:r>
            <a:endParaRPr lang="en-US" altLang="zh-CN"/>
          </a:p>
        </c:rich>
      </c:tx>
      <c:layout>
        <c:manualLayout>
          <c:xMode val="edge"/>
          <c:yMode val="edge"/>
          <c:x val="0.0952538924718682"/>
          <c:y val="0.023470222744815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tx>
            <c:strRef>
              <c:f>"标曲"</c:f>
              <c:strCache>
                <c:ptCount val="1"/>
                <c:pt idx="0">
                  <c:v>标曲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2287323943662"/>
                  <c:y val="0.00264084507042254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'2023.09.13result'!$E$5:$E$14</c:f>
              <c:numCache>
                <c:formatCode>General</c:formatCode>
                <c:ptCount val="10"/>
                <c:pt idx="0">
                  <c:v>7</c:v>
                </c:pt>
                <c:pt idx="2">
                  <c:v>6</c:v>
                </c:pt>
                <c:pt idx="4">
                  <c:v>5</c:v>
                </c:pt>
                <c:pt idx="6">
                  <c:v>4</c:v>
                </c:pt>
                <c:pt idx="8">
                  <c:v>3</c:v>
                </c:pt>
              </c:numCache>
            </c:numRef>
          </c:xVal>
          <c:yVal>
            <c:numRef>
              <c:f>'2023.09.13result'!$C$5:$C$14</c:f>
              <c:numCache>
                <c:formatCode>0.00_);[Red]\(0.00\)</c:formatCode>
                <c:ptCount val="10"/>
                <c:pt idx="0">
                  <c:v>14.285</c:v>
                </c:pt>
                <c:pt idx="2">
                  <c:v>18.09</c:v>
                </c:pt>
                <c:pt idx="4">
                  <c:v>22.07</c:v>
                </c:pt>
                <c:pt idx="6">
                  <c:v>25.55</c:v>
                </c:pt>
                <c:pt idx="8">
                  <c:v>28.865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4222450"/>
        <c:axId val="704641793"/>
      </c:scatterChart>
      <c:valAx>
        <c:axId val="34422245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04641793"/>
        <c:crosses val="autoZero"/>
        <c:crossBetween val="midCat"/>
      </c:valAx>
      <c:valAx>
        <c:axId val="70464179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0.00_);[Red]\(0.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44222450"/>
        <c:crosses val="autoZero"/>
        <c:crossBetween val="midCat"/>
      </c:valAx>
      <c:spPr>
        <a:noFill/>
        <a:ln w="9525" cap="flat" cmpd="sng" algn="ctr">
          <a:solidFill>
            <a:schemeClr val="tx1">
              <a:lumMod val="15000"/>
              <a:lumOff val="85000"/>
            </a:schemeClr>
          </a:solidFill>
          <a:round/>
        </a:ln>
        <a:effectLst/>
      </c:spPr>
    </c:plotArea>
    <c:legend>
      <c:legendPos val="b"/>
      <c:layout>
        <c:manualLayout>
          <c:xMode val="edge"/>
          <c:yMode val="edge"/>
          <c:x val="0.296877567789647"/>
          <c:y val="0.897568662764521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CAR </a:t>
            </a:r>
            <a:r>
              <a:rPr altLang="en-US"/>
              <a:t>拷贝数检测（</a:t>
            </a:r>
            <a:r>
              <a:rPr lang="en-US" altLang="zh-CN"/>
              <a:t>2023.09.13</a:t>
            </a:r>
            <a:r>
              <a:rPr altLang="en-US"/>
              <a:t>）</a:t>
            </a:r>
            <a:endParaRPr lang="en-US" altLang="zh-CN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#REF!</c:f>
              <c:numCache>
                <c:formatCode>General</c:formatCode>
                <c:ptCount val="0"/>
              </c:numCache>
            </c:numRef>
          </c:xVal>
          <c:y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4222450"/>
        <c:axId val="704641793"/>
      </c:scatterChart>
      <c:valAx>
        <c:axId val="34422245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04641793"/>
        <c:crosses val="autoZero"/>
        <c:crossBetween val="midCat"/>
      </c:valAx>
      <c:valAx>
        <c:axId val="70464179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0.00_);[Red]\(0.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44222450"/>
        <c:crosses val="autoZero"/>
        <c:crossBetween val="midCat"/>
      </c:valAx>
      <c:spPr>
        <a:noFill/>
        <a:ln w="9525" cap="flat" cmpd="sng" algn="ctr">
          <a:solidFill>
            <a:schemeClr val="tx1">
              <a:lumMod val="15000"/>
              <a:lumOff val="85000"/>
            </a:schemeClr>
          </a:solidFill>
          <a:round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altLang="en-US"/>
              <a:t>standard curve（</a:t>
            </a:r>
            <a:r>
              <a:rPr lang="en-US" altLang="zh-CN"/>
              <a:t>2023.09.19</a:t>
            </a:r>
            <a:r>
              <a:rPr altLang="en-US"/>
              <a:t>）</a:t>
            </a:r>
            <a:endParaRPr lang="en-US" altLang="zh-CN"/>
          </a:p>
        </c:rich>
      </c:tx>
      <c:layout>
        <c:manualLayout>
          <c:xMode val="edge"/>
          <c:yMode val="edge"/>
          <c:x val="0.0952538924718682"/>
          <c:y val="0.023470222744815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tx>
            <c:strRef>
              <c:f>"标曲"</c:f>
              <c:strCache>
                <c:ptCount val="1"/>
                <c:pt idx="0">
                  <c:v>标曲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2287323943662"/>
                  <c:y val="0.00264084507042254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'2023.09.19result'!$E$5:$E$16</c:f>
              <c:numCache>
                <c:formatCode>General</c:formatCode>
                <c:ptCount val="12"/>
                <c:pt idx="0">
                  <c:v>7</c:v>
                </c:pt>
                <c:pt idx="1">
                  <c:v>7</c:v>
                </c:pt>
                <c:pt idx="2">
                  <c:v>6</c:v>
                </c:pt>
                <c:pt idx="3">
                  <c:v>6</c:v>
                </c:pt>
                <c:pt idx="4">
                  <c:v>5</c:v>
                </c:pt>
                <c:pt idx="5">
                  <c:v>5</c:v>
                </c:pt>
                <c:pt idx="6">
                  <c:v>4</c:v>
                </c:pt>
                <c:pt idx="7">
                  <c:v>4</c:v>
                </c:pt>
                <c:pt idx="8">
                  <c:v>3</c:v>
                </c:pt>
                <c:pt idx="9">
                  <c:v>3</c:v>
                </c:pt>
                <c:pt idx="10">
                  <c:v>2</c:v>
                </c:pt>
                <c:pt idx="11">
                  <c:v>2</c:v>
                </c:pt>
              </c:numCache>
            </c:numRef>
          </c:xVal>
          <c:yVal>
            <c:numRef>
              <c:f>'2023.09.19result'!$B$5:$B$16</c:f>
              <c:numCache>
                <c:formatCode>General</c:formatCode>
                <c:ptCount val="12"/>
                <c:pt idx="0">
                  <c:v>14.7</c:v>
                </c:pt>
                <c:pt idx="1" c:formatCode="0.00_ ">
                  <c:v>15.19</c:v>
                </c:pt>
                <c:pt idx="2">
                  <c:v>20.19</c:v>
                </c:pt>
                <c:pt idx="3">
                  <c:v>20.14</c:v>
                </c:pt>
                <c:pt idx="4">
                  <c:v>24.75</c:v>
                </c:pt>
                <c:pt idx="5">
                  <c:v>24.94</c:v>
                </c:pt>
                <c:pt idx="6">
                  <c:v>27.34</c:v>
                </c:pt>
                <c:pt idx="7">
                  <c:v>28.08</c:v>
                </c:pt>
                <c:pt idx="8" c:formatCode="0.00_ ">
                  <c:v>30.3</c:v>
                </c:pt>
                <c:pt idx="9">
                  <c:v>31.23</c:v>
                </c:pt>
                <c:pt idx="10">
                  <c:v>33.72</c:v>
                </c:pt>
                <c:pt idx="11">
                  <c:v>33.28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4222450"/>
        <c:axId val="704641793"/>
      </c:scatterChart>
      <c:valAx>
        <c:axId val="34422245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04641793"/>
        <c:crosses val="autoZero"/>
        <c:crossBetween val="midCat"/>
      </c:valAx>
      <c:valAx>
        <c:axId val="70464179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44222450"/>
        <c:crosses val="autoZero"/>
        <c:crossBetween val="midCat"/>
      </c:valAx>
      <c:spPr>
        <a:noFill/>
        <a:ln w="9525" cap="flat" cmpd="sng" algn="ctr">
          <a:solidFill>
            <a:schemeClr val="tx1">
              <a:lumMod val="15000"/>
              <a:lumOff val="85000"/>
            </a:schemeClr>
          </a:solidFill>
          <a:round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CAR </a:t>
            </a:r>
            <a:r>
              <a:rPr altLang="en-US"/>
              <a:t>拷贝数检测（</a:t>
            </a:r>
            <a:r>
              <a:rPr lang="en-US" altLang="zh-CN"/>
              <a:t>2023.09.13</a:t>
            </a:r>
            <a:r>
              <a:rPr altLang="en-US"/>
              <a:t>）</a:t>
            </a:r>
            <a:endParaRPr lang="en-US" altLang="zh-CN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#REF!</c:f>
              <c:numCache>
                <c:formatCode>General</c:formatCode>
                <c:ptCount val="0"/>
              </c:numCache>
            </c:numRef>
          </c:xVal>
          <c:y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4222450"/>
        <c:axId val="704641793"/>
      </c:scatterChart>
      <c:valAx>
        <c:axId val="34422245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04641793"/>
        <c:crosses val="autoZero"/>
        <c:crossBetween val="midCat"/>
      </c:valAx>
      <c:valAx>
        <c:axId val="70464179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0.00_);[Red]\(0.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44222450"/>
        <c:crosses val="autoZero"/>
        <c:crossBetween val="midCat"/>
      </c:valAx>
      <c:spPr>
        <a:noFill/>
        <a:ln w="9525" cap="flat" cmpd="sng" algn="ctr">
          <a:solidFill>
            <a:schemeClr val="tx1">
              <a:lumMod val="15000"/>
              <a:lumOff val="85000"/>
            </a:schemeClr>
          </a:solidFill>
          <a:round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altLang="en-US"/>
              <a:t>standard curve（</a:t>
            </a:r>
            <a:r>
              <a:rPr lang="en-US" altLang="zh-CN"/>
              <a:t>2023.09.26</a:t>
            </a:r>
            <a:r>
              <a:rPr altLang="en-US"/>
              <a:t>）</a:t>
            </a:r>
            <a:endParaRPr lang="en-US" altLang="zh-CN"/>
          </a:p>
        </c:rich>
      </c:tx>
      <c:layout>
        <c:manualLayout>
          <c:xMode val="edge"/>
          <c:yMode val="edge"/>
          <c:x val="0.0952538924718682"/>
          <c:y val="0.023470222744815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tx>
            <c:strRef>
              <c:f>"标曲"</c:f>
              <c:strCache>
                <c:ptCount val="1"/>
                <c:pt idx="0">
                  <c:v>标曲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2287323943662"/>
                  <c:y val="0.00264084507042254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'2023.09.26result'!$E$5:$E$16</c:f>
              <c:numCache>
                <c:formatCode>General</c:formatCode>
                <c:ptCount val="12"/>
                <c:pt idx="0">
                  <c:v>7</c:v>
                </c:pt>
                <c:pt idx="1">
                  <c:v>7</c:v>
                </c:pt>
                <c:pt idx="2">
                  <c:v>6</c:v>
                </c:pt>
                <c:pt idx="3">
                  <c:v>6</c:v>
                </c:pt>
                <c:pt idx="4">
                  <c:v>5</c:v>
                </c:pt>
                <c:pt idx="5">
                  <c:v>5</c:v>
                </c:pt>
                <c:pt idx="6">
                  <c:v>4</c:v>
                </c:pt>
                <c:pt idx="7">
                  <c:v>4</c:v>
                </c:pt>
                <c:pt idx="8">
                  <c:v>3</c:v>
                </c:pt>
                <c:pt idx="9">
                  <c:v>3</c:v>
                </c:pt>
                <c:pt idx="10">
                  <c:v>2</c:v>
                </c:pt>
                <c:pt idx="11">
                  <c:v>2</c:v>
                </c:pt>
              </c:numCache>
            </c:numRef>
          </c:xVal>
          <c:yVal>
            <c:numRef>
              <c:f>'2023.09.26result'!$B$5:$B$16</c:f>
              <c:numCache>
                <c:formatCode>General</c:formatCode>
                <c:ptCount val="12"/>
                <c:pt idx="0">
                  <c:v>14.51</c:v>
                </c:pt>
                <c:pt idx="1" c:formatCode="0.00_ ">
                  <c:v>13.93</c:v>
                </c:pt>
                <c:pt idx="2">
                  <c:v>17.94</c:v>
                </c:pt>
                <c:pt idx="3">
                  <c:v>18.14</c:v>
                </c:pt>
                <c:pt idx="4">
                  <c:v>21.71</c:v>
                </c:pt>
                <c:pt idx="5">
                  <c:v>21.83</c:v>
                </c:pt>
                <c:pt idx="6">
                  <c:v>25.12</c:v>
                </c:pt>
                <c:pt idx="7">
                  <c:v>25.25</c:v>
                </c:pt>
                <c:pt idx="8" c:formatCode="0.00_ ">
                  <c:v>28.17</c:v>
                </c:pt>
                <c:pt idx="9">
                  <c:v>28.36</c:v>
                </c:pt>
                <c:pt idx="10">
                  <c:v>31.23</c:v>
                </c:pt>
                <c:pt idx="11">
                  <c:v>31.25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4222450"/>
        <c:axId val="704641793"/>
      </c:scatterChart>
      <c:valAx>
        <c:axId val="34422245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04641793"/>
        <c:crosses val="autoZero"/>
        <c:crossBetween val="midCat"/>
      </c:valAx>
      <c:valAx>
        <c:axId val="70464179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44222450"/>
        <c:crosses val="autoZero"/>
        <c:crossBetween val="midCat"/>
      </c:valAx>
      <c:spPr>
        <a:noFill/>
        <a:ln w="9525" cap="flat" cmpd="sng" algn="ctr">
          <a:solidFill>
            <a:schemeClr val="tx1">
              <a:lumMod val="15000"/>
              <a:lumOff val="85000"/>
            </a:schemeClr>
          </a:solidFill>
          <a:round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CAR </a:t>
            </a:r>
            <a:r>
              <a:rPr altLang="en-US"/>
              <a:t>拷贝数检测（</a:t>
            </a:r>
            <a:r>
              <a:rPr lang="en-US" altLang="zh-CN"/>
              <a:t>2023.09.13</a:t>
            </a:r>
            <a:r>
              <a:rPr altLang="en-US"/>
              <a:t>）</a:t>
            </a:r>
            <a:endParaRPr lang="en-US" altLang="zh-CN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#REF!</c:f>
              <c:numCache>
                <c:formatCode>General</c:formatCode>
                <c:ptCount val="0"/>
              </c:numCache>
            </c:numRef>
          </c:xVal>
          <c:y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4222450"/>
        <c:axId val="704641793"/>
      </c:scatterChart>
      <c:valAx>
        <c:axId val="34422245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04641793"/>
        <c:crosses val="autoZero"/>
        <c:crossBetween val="midCat"/>
      </c:valAx>
      <c:valAx>
        <c:axId val="70464179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0.00_);[Red]\(0.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44222450"/>
        <c:crosses val="autoZero"/>
        <c:crossBetween val="midCat"/>
      </c:valAx>
      <c:spPr>
        <a:noFill/>
        <a:ln w="9525" cap="flat" cmpd="sng" algn="ctr">
          <a:solidFill>
            <a:schemeClr val="tx1">
              <a:lumMod val="15000"/>
              <a:lumOff val="85000"/>
            </a:schemeClr>
          </a:solidFill>
          <a:round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altLang="en-US"/>
              <a:t>standard curve（</a:t>
            </a:r>
            <a:r>
              <a:rPr lang="en-US" altLang="zh-CN"/>
              <a:t>2023.10.11</a:t>
            </a:r>
            <a:r>
              <a:rPr altLang="en-US"/>
              <a:t>）</a:t>
            </a:r>
            <a:endParaRPr lang="en-US" altLang="zh-CN"/>
          </a:p>
        </c:rich>
      </c:tx>
      <c:layout>
        <c:manualLayout>
          <c:xMode val="edge"/>
          <c:yMode val="edge"/>
          <c:x val="0.0952538924718682"/>
          <c:y val="0.023470222744815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tx>
            <c:strRef>
              <c:f>"标曲"</c:f>
              <c:strCache>
                <c:ptCount val="1"/>
                <c:pt idx="0">
                  <c:v>标曲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2287323943662"/>
                  <c:y val="0.00264084507042254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'2023.10.11result'!$E$5:$E$16</c:f>
              <c:numCache>
                <c:formatCode>General</c:formatCode>
                <c:ptCount val="12"/>
                <c:pt idx="0">
                  <c:v>7</c:v>
                </c:pt>
                <c:pt idx="1">
                  <c:v>7</c:v>
                </c:pt>
                <c:pt idx="2">
                  <c:v>6</c:v>
                </c:pt>
                <c:pt idx="3">
                  <c:v>6</c:v>
                </c:pt>
                <c:pt idx="4">
                  <c:v>5</c:v>
                </c:pt>
                <c:pt idx="5">
                  <c:v>5</c:v>
                </c:pt>
                <c:pt idx="6">
                  <c:v>4</c:v>
                </c:pt>
                <c:pt idx="7">
                  <c:v>4</c:v>
                </c:pt>
                <c:pt idx="8">
                  <c:v>3</c:v>
                </c:pt>
                <c:pt idx="9">
                  <c:v>3</c:v>
                </c:pt>
                <c:pt idx="10">
                  <c:v>2</c:v>
                </c:pt>
                <c:pt idx="11">
                  <c:v>2</c:v>
                </c:pt>
              </c:numCache>
            </c:numRef>
          </c:xVal>
          <c:yVal>
            <c:numRef>
              <c:f>'2023.10.11result'!$B$5:$B$16</c:f>
              <c:numCache>
                <c:formatCode>General</c:formatCode>
                <c:ptCount val="12"/>
                <c:pt idx="0">
                  <c:v>14.69</c:v>
                </c:pt>
                <c:pt idx="1" c:formatCode="0.00_ ">
                  <c:v>14.73</c:v>
                </c:pt>
                <c:pt idx="2">
                  <c:v>18.17</c:v>
                </c:pt>
                <c:pt idx="3">
                  <c:v>18.29</c:v>
                </c:pt>
                <c:pt idx="4">
                  <c:v>21.78</c:v>
                </c:pt>
                <c:pt idx="5" c:formatCode="0.00_ ">
                  <c:v>21.8</c:v>
                </c:pt>
                <c:pt idx="6">
                  <c:v>25.25</c:v>
                </c:pt>
                <c:pt idx="7">
                  <c:v>25.18</c:v>
                </c:pt>
                <c:pt idx="8" c:formatCode="0.00_ ">
                  <c:v>27.76</c:v>
                </c:pt>
                <c:pt idx="9">
                  <c:v>28.64</c:v>
                </c:pt>
                <c:pt idx="10">
                  <c:v>31.04</c:v>
                </c:pt>
                <c:pt idx="11">
                  <c:v>32.25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4222450"/>
        <c:axId val="704641793"/>
      </c:scatterChart>
      <c:valAx>
        <c:axId val="34422245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04641793"/>
        <c:crosses val="autoZero"/>
        <c:crossBetween val="midCat"/>
      </c:valAx>
      <c:valAx>
        <c:axId val="70464179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44222450"/>
        <c:crosses val="autoZero"/>
        <c:crossBetween val="midCat"/>
      </c:valAx>
      <c:spPr>
        <a:noFill/>
        <a:ln w="9525" cap="flat" cmpd="sng" algn="ctr">
          <a:solidFill>
            <a:schemeClr val="tx1">
              <a:lumMod val="15000"/>
              <a:lumOff val="85000"/>
            </a:schemeClr>
          </a:solidFill>
          <a:round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CAR </a:t>
            </a:r>
            <a:r>
              <a:rPr altLang="en-US"/>
              <a:t>拷贝数检测（</a:t>
            </a:r>
            <a:r>
              <a:rPr lang="en-US" altLang="zh-CN"/>
              <a:t>2023.09.13</a:t>
            </a:r>
            <a:r>
              <a:rPr altLang="en-US"/>
              <a:t>）</a:t>
            </a:r>
            <a:endParaRPr lang="en-US" altLang="zh-CN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#REF!</c:f>
              <c:numCache>
                <c:formatCode>General</c:formatCode>
                <c:ptCount val="0"/>
              </c:numCache>
            </c:numRef>
          </c:xVal>
          <c:y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4222450"/>
        <c:axId val="704641793"/>
      </c:scatterChart>
      <c:valAx>
        <c:axId val="34422245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04641793"/>
        <c:crosses val="autoZero"/>
        <c:crossBetween val="midCat"/>
      </c:valAx>
      <c:valAx>
        <c:axId val="70464179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0.00_);[Red]\(0.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44222450"/>
        <c:crosses val="autoZero"/>
        <c:crossBetween val="midCat"/>
      </c:valAx>
      <c:spPr>
        <a:noFill/>
        <a:ln w="9525" cap="flat" cmpd="sng" algn="ctr">
          <a:solidFill>
            <a:schemeClr val="tx1">
              <a:lumMod val="15000"/>
              <a:lumOff val="85000"/>
            </a:schemeClr>
          </a:solidFill>
          <a:round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altLang="en-US"/>
              <a:t>standard curve（</a:t>
            </a:r>
            <a:r>
              <a:rPr lang="en-US" altLang="zh-CN"/>
              <a:t>2023.10.27</a:t>
            </a:r>
            <a:r>
              <a:rPr altLang="en-US"/>
              <a:t>）</a:t>
            </a:r>
            <a:endParaRPr lang="en-US" altLang="zh-CN"/>
          </a:p>
        </c:rich>
      </c:tx>
      <c:layout>
        <c:manualLayout>
          <c:xMode val="edge"/>
          <c:yMode val="edge"/>
          <c:x val="0.0952538924718682"/>
          <c:y val="0.023470222744815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tx>
            <c:strRef>
              <c:f>"标曲"</c:f>
              <c:strCache>
                <c:ptCount val="1"/>
                <c:pt idx="0">
                  <c:v>标曲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2287323943662"/>
                  <c:y val="0.00264084507042254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'[1]2023.10.27检测结果(2)'!$E$5:$E$16</c:f>
              <c:numCache>
                <c:formatCode>General</c:formatCode>
                <c:ptCount val="12"/>
                <c:pt idx="0">
                  <c:v>7</c:v>
                </c:pt>
                <c:pt idx="1">
                  <c:v>7</c:v>
                </c:pt>
                <c:pt idx="2">
                  <c:v>6</c:v>
                </c:pt>
                <c:pt idx="3">
                  <c:v>6</c:v>
                </c:pt>
                <c:pt idx="4">
                  <c:v>5</c:v>
                </c:pt>
                <c:pt idx="5">
                  <c:v>5</c:v>
                </c:pt>
                <c:pt idx="6">
                  <c:v>4</c:v>
                </c:pt>
                <c:pt idx="7">
                  <c:v>4</c:v>
                </c:pt>
                <c:pt idx="8">
                  <c:v>3</c:v>
                </c:pt>
                <c:pt idx="9">
                  <c:v>3</c:v>
                </c:pt>
                <c:pt idx="10">
                  <c:v>2</c:v>
                </c:pt>
                <c:pt idx="11">
                  <c:v>2</c:v>
                </c:pt>
              </c:numCache>
            </c:numRef>
          </c:xVal>
          <c:yVal>
            <c:numRef>
              <c:f>'[1]2023.10.27检测结果(2)'!$B$5:$B$16</c:f>
              <c:numCache>
                <c:formatCode>General</c:formatCode>
                <c:ptCount val="12"/>
                <c:pt idx="0">
                  <c:v>13.24</c:v>
                </c:pt>
                <c:pt idx="1">
                  <c:v>13.57</c:v>
                </c:pt>
                <c:pt idx="2">
                  <c:v>16.92</c:v>
                </c:pt>
                <c:pt idx="3">
                  <c:v>16.96</c:v>
                </c:pt>
                <c:pt idx="4">
                  <c:v>20.58</c:v>
                </c:pt>
                <c:pt idx="5">
                  <c:v>20.46</c:v>
                </c:pt>
                <c:pt idx="6">
                  <c:v>23.76</c:v>
                </c:pt>
                <c:pt idx="7">
                  <c:v>23.85</c:v>
                </c:pt>
                <c:pt idx="8">
                  <c:v>27.18</c:v>
                </c:pt>
                <c:pt idx="9">
                  <c:v>27.3</c:v>
                </c:pt>
                <c:pt idx="10">
                  <c:v>30.04</c:v>
                </c:pt>
                <c:pt idx="11">
                  <c:v>29.67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4222450"/>
        <c:axId val="704641793"/>
      </c:scatterChart>
      <c:valAx>
        <c:axId val="34422245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04641793"/>
        <c:crosses val="autoZero"/>
        <c:crossBetween val="midCat"/>
      </c:valAx>
      <c:valAx>
        <c:axId val="70464179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44222450"/>
        <c:crosses val="autoZero"/>
        <c:crossBetween val="midCat"/>
      </c:valAx>
      <c:spPr>
        <a:noFill/>
        <a:ln w="9525" cap="flat" cmpd="sng" algn="ctr">
          <a:solidFill>
            <a:schemeClr val="tx1">
              <a:lumMod val="15000"/>
              <a:lumOff val="85000"/>
            </a:schemeClr>
          </a:solidFill>
          <a:round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CAR </a:t>
            </a:r>
            <a:r>
              <a:rPr altLang="en-US"/>
              <a:t>拷贝数检测（</a:t>
            </a:r>
            <a:r>
              <a:rPr lang="en-US" altLang="zh-CN"/>
              <a:t>2023.09.13</a:t>
            </a:r>
            <a:r>
              <a:rPr altLang="en-US"/>
              <a:t>）</a:t>
            </a:r>
            <a:endParaRPr lang="en-US" altLang="zh-CN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#REF!</c:f>
              <c:numCache>
                <c:formatCode>General</c:formatCode>
                <c:ptCount val="0"/>
              </c:numCache>
            </c:numRef>
          </c:xVal>
          <c:y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4222450"/>
        <c:axId val="704641793"/>
      </c:scatterChart>
      <c:valAx>
        <c:axId val="34422245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04641793"/>
        <c:crosses val="autoZero"/>
        <c:crossBetween val="midCat"/>
      </c:valAx>
      <c:valAx>
        <c:axId val="70464179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0.00_);[Red]\(0.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44222450"/>
        <c:crosses val="autoZero"/>
        <c:crossBetween val="midCat"/>
      </c:valAx>
      <c:spPr>
        <a:noFill/>
        <a:ln w="9525" cap="flat" cmpd="sng" algn="ctr">
          <a:solidFill>
            <a:schemeClr val="tx1">
              <a:lumMod val="15000"/>
              <a:lumOff val="85000"/>
            </a:schemeClr>
          </a:solidFill>
          <a:round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altLang="en-US"/>
              <a:t>standard curve（</a:t>
            </a:r>
            <a:r>
              <a:rPr lang="en-US" altLang="zh-CN"/>
              <a:t>2023.11.29</a:t>
            </a:r>
            <a:r>
              <a:rPr altLang="en-US"/>
              <a:t>）</a:t>
            </a:r>
            <a:endParaRPr lang="en-US" altLang="zh-CN"/>
          </a:p>
        </c:rich>
      </c:tx>
      <c:layout>
        <c:manualLayout>
          <c:xMode val="edge"/>
          <c:yMode val="edge"/>
          <c:x val="0.0952538924718682"/>
          <c:y val="0.023470222744815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tx>
            <c:strRef>
              <c:f>"标曲"</c:f>
              <c:strCache>
                <c:ptCount val="1"/>
                <c:pt idx="0">
                  <c:v>标曲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2287323943662"/>
                  <c:y val="0.00264084507042254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'2023.11.29result'!$E$5:$E$16</c:f>
              <c:numCache>
                <c:formatCode>General</c:formatCode>
                <c:ptCount val="12"/>
                <c:pt idx="0">
                  <c:v>7</c:v>
                </c:pt>
                <c:pt idx="1">
                  <c:v>7</c:v>
                </c:pt>
                <c:pt idx="2">
                  <c:v>6</c:v>
                </c:pt>
                <c:pt idx="3">
                  <c:v>6</c:v>
                </c:pt>
                <c:pt idx="4">
                  <c:v>5</c:v>
                </c:pt>
                <c:pt idx="5">
                  <c:v>5</c:v>
                </c:pt>
                <c:pt idx="6">
                  <c:v>4</c:v>
                </c:pt>
                <c:pt idx="7">
                  <c:v>4</c:v>
                </c:pt>
                <c:pt idx="8">
                  <c:v>3</c:v>
                </c:pt>
                <c:pt idx="9">
                  <c:v>3</c:v>
                </c:pt>
                <c:pt idx="10">
                  <c:v>2</c:v>
                </c:pt>
                <c:pt idx="11">
                  <c:v>2</c:v>
                </c:pt>
              </c:numCache>
            </c:numRef>
          </c:xVal>
          <c:yVal>
            <c:numRef>
              <c:f>'2023.11.29result'!$B$5:$B$16</c:f>
              <c:numCache>
                <c:formatCode>General</c:formatCode>
                <c:ptCount val="12"/>
                <c:pt idx="0">
                  <c:v>18.51</c:v>
                </c:pt>
                <c:pt idx="1" c:formatCode="0.00_ ">
                  <c:v>18.53</c:v>
                </c:pt>
                <c:pt idx="2">
                  <c:v>22.03</c:v>
                </c:pt>
                <c:pt idx="3">
                  <c:v>21.98</c:v>
                </c:pt>
                <c:pt idx="4">
                  <c:v>25.36</c:v>
                </c:pt>
                <c:pt idx="5">
                  <c:v>25.44</c:v>
                </c:pt>
                <c:pt idx="6">
                  <c:v>29.09</c:v>
                </c:pt>
                <c:pt idx="7">
                  <c:v>29.09</c:v>
                </c:pt>
                <c:pt idx="8" c:formatCode="0.00_ ">
                  <c:v>32.37</c:v>
                </c:pt>
                <c:pt idx="9">
                  <c:v>32.34</c:v>
                </c:pt>
                <c:pt idx="10">
                  <c:v>34.79</c:v>
                </c:pt>
                <c:pt idx="11">
                  <c:v>34.78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4222450"/>
        <c:axId val="704641793"/>
      </c:scatterChart>
      <c:valAx>
        <c:axId val="34422245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04641793"/>
        <c:crosses val="autoZero"/>
        <c:crossBetween val="midCat"/>
      </c:valAx>
      <c:valAx>
        <c:axId val="70464179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44222450"/>
        <c:crosses val="autoZero"/>
        <c:crossBetween val="midCat"/>
      </c:valAx>
      <c:spPr>
        <a:noFill/>
        <a:ln w="9525" cap="flat" cmpd="sng" algn="ctr">
          <a:solidFill>
            <a:schemeClr val="tx1">
              <a:lumMod val="15000"/>
              <a:lumOff val="85000"/>
            </a:schemeClr>
          </a:solidFill>
          <a:round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1017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19050" cap="rnd">
        <a:noFill/>
        <a:round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9525">
        <a:solidFill>
          <a:schemeClr val="phClr"/>
        </a:solidFill>
      </a:ln>
      <a:effectLst/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bg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1017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19050" cap="rnd">
        <a:noFill/>
        <a:round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9525">
        <a:solidFill>
          <a:schemeClr val="phClr"/>
        </a:solidFill>
      </a:ln>
      <a:effectLst/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bg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1017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19050" cap="rnd">
        <a:noFill/>
        <a:round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9525">
        <a:solidFill>
          <a:schemeClr val="phClr"/>
        </a:solidFill>
      </a:ln>
      <a:effectLst/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bg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1017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19050" cap="rnd">
        <a:noFill/>
        <a:round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9525">
        <a:solidFill>
          <a:schemeClr val="phClr"/>
        </a:solidFill>
      </a:ln>
      <a:effectLst/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bg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1017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19050" cap="rnd">
        <a:noFill/>
        <a:round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9525">
        <a:solidFill>
          <a:schemeClr val="phClr"/>
        </a:solidFill>
      </a:ln>
      <a:effectLst/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bg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1017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19050" cap="rnd">
        <a:noFill/>
        <a:round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9525">
        <a:solidFill>
          <a:schemeClr val="phClr"/>
        </a:solidFill>
      </a:ln>
      <a:effectLst/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bg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1017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19050" cap="rnd">
        <a:noFill/>
        <a:round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9525">
        <a:solidFill>
          <a:schemeClr val="phClr"/>
        </a:solidFill>
      </a:ln>
      <a:effectLst/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bg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1017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19050" cap="rnd">
        <a:noFill/>
        <a:round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9525">
        <a:solidFill>
          <a:schemeClr val="phClr"/>
        </a:solidFill>
      </a:ln>
      <a:effectLst/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bg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1017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19050" cap="rnd">
        <a:noFill/>
        <a:round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9525">
        <a:solidFill>
          <a:schemeClr val="phClr"/>
        </a:solidFill>
      </a:ln>
      <a:effectLst/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bg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1017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19050" cap="rnd">
        <a:noFill/>
        <a:round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9525">
        <a:solidFill>
          <a:schemeClr val="phClr"/>
        </a:solidFill>
      </a:ln>
      <a:effectLst/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bg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1017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19050" cap="rnd">
        <a:noFill/>
        <a:round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9525">
        <a:solidFill>
          <a:schemeClr val="phClr"/>
        </a:solidFill>
      </a:ln>
      <a:effectLst/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bg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1017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19050" cap="rnd">
        <a:noFill/>
        <a:round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9525">
        <a:solidFill>
          <a:schemeClr val="phClr"/>
        </a:solidFill>
      </a:ln>
      <a:effectLst/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bg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1017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19050" cap="rnd">
        <a:noFill/>
        <a:round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9525">
        <a:solidFill>
          <a:schemeClr val="phClr"/>
        </a:solidFill>
      </a:ln>
      <a:effectLst/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bg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1479550</xdr:colOff>
      <xdr:row>0</xdr:row>
      <xdr:rowOff>120015</xdr:rowOff>
    </xdr:from>
    <xdr:to>
      <xdr:col>8</xdr:col>
      <xdr:colOff>51435</xdr:colOff>
      <xdr:row>0</xdr:row>
      <xdr:rowOff>120015</xdr:rowOff>
    </xdr:to>
    <xdr:graphicFrame>
      <xdr:nvGraphicFramePr>
        <xdr:cNvPr id="5" name="图表 4"/>
        <xdr:cNvGraphicFramePr/>
      </xdr:nvGraphicFramePr>
      <xdr:xfrm>
        <a:off x="4925695" y="120015"/>
        <a:ext cx="165862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8</xdr:col>
      <xdr:colOff>316865</xdr:colOff>
      <xdr:row>1</xdr:row>
      <xdr:rowOff>100330</xdr:rowOff>
    </xdr:from>
    <xdr:to>
      <xdr:col>20</xdr:col>
      <xdr:colOff>144145</xdr:colOff>
      <xdr:row>25</xdr:row>
      <xdr:rowOff>79375</xdr:rowOff>
    </xdr:to>
    <xdr:pic>
      <xdr:nvPicPr>
        <xdr:cNvPr id="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849745" y="360680"/>
          <a:ext cx="6090920" cy="36239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1479550</xdr:colOff>
      <xdr:row>0</xdr:row>
      <xdr:rowOff>120015</xdr:rowOff>
    </xdr:from>
    <xdr:to>
      <xdr:col>15</xdr:col>
      <xdr:colOff>51435</xdr:colOff>
      <xdr:row>0</xdr:row>
      <xdr:rowOff>120015</xdr:rowOff>
    </xdr:to>
    <xdr:graphicFrame>
      <xdr:nvGraphicFramePr>
        <xdr:cNvPr id="2" name="图表 1"/>
        <xdr:cNvGraphicFramePr/>
      </xdr:nvGraphicFramePr>
      <xdr:xfrm>
        <a:off x="6998335" y="120015"/>
        <a:ext cx="479488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629920</xdr:colOff>
      <xdr:row>2</xdr:row>
      <xdr:rowOff>28575</xdr:rowOff>
    </xdr:from>
    <xdr:to>
      <xdr:col>9</xdr:col>
      <xdr:colOff>25400</xdr:colOff>
      <xdr:row>15</xdr:row>
      <xdr:rowOff>153670</xdr:rowOff>
    </xdr:to>
    <xdr:graphicFrame>
      <xdr:nvGraphicFramePr>
        <xdr:cNvPr id="3" name="图表 2"/>
        <xdr:cNvGraphicFramePr/>
      </xdr:nvGraphicFramePr>
      <xdr:xfrm>
        <a:off x="4665980" y="549275"/>
        <a:ext cx="3969385" cy="235394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1479550</xdr:colOff>
      <xdr:row>0</xdr:row>
      <xdr:rowOff>120015</xdr:rowOff>
    </xdr:from>
    <xdr:to>
      <xdr:col>15</xdr:col>
      <xdr:colOff>51435</xdr:colOff>
      <xdr:row>0</xdr:row>
      <xdr:rowOff>120015</xdr:rowOff>
    </xdr:to>
    <xdr:graphicFrame>
      <xdr:nvGraphicFramePr>
        <xdr:cNvPr id="2" name="图表 1"/>
        <xdr:cNvGraphicFramePr/>
      </xdr:nvGraphicFramePr>
      <xdr:xfrm>
        <a:off x="6998335" y="120015"/>
        <a:ext cx="479488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629920</xdr:colOff>
      <xdr:row>2</xdr:row>
      <xdr:rowOff>28575</xdr:rowOff>
    </xdr:from>
    <xdr:to>
      <xdr:col>9</xdr:col>
      <xdr:colOff>25400</xdr:colOff>
      <xdr:row>17</xdr:row>
      <xdr:rowOff>153670</xdr:rowOff>
    </xdr:to>
    <xdr:graphicFrame>
      <xdr:nvGraphicFramePr>
        <xdr:cNvPr id="3" name="图表 2"/>
        <xdr:cNvGraphicFramePr/>
      </xdr:nvGraphicFramePr>
      <xdr:xfrm>
        <a:off x="4665980" y="549275"/>
        <a:ext cx="3969385" cy="263334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1479550</xdr:colOff>
      <xdr:row>0</xdr:row>
      <xdr:rowOff>120015</xdr:rowOff>
    </xdr:from>
    <xdr:to>
      <xdr:col>15</xdr:col>
      <xdr:colOff>51435</xdr:colOff>
      <xdr:row>0</xdr:row>
      <xdr:rowOff>120015</xdr:rowOff>
    </xdr:to>
    <xdr:graphicFrame>
      <xdr:nvGraphicFramePr>
        <xdr:cNvPr id="2" name="图表 1"/>
        <xdr:cNvGraphicFramePr/>
      </xdr:nvGraphicFramePr>
      <xdr:xfrm>
        <a:off x="6998335" y="120015"/>
        <a:ext cx="479488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629920</xdr:colOff>
      <xdr:row>2</xdr:row>
      <xdr:rowOff>28575</xdr:rowOff>
    </xdr:from>
    <xdr:to>
      <xdr:col>9</xdr:col>
      <xdr:colOff>25400</xdr:colOff>
      <xdr:row>17</xdr:row>
      <xdr:rowOff>153670</xdr:rowOff>
    </xdr:to>
    <xdr:graphicFrame>
      <xdr:nvGraphicFramePr>
        <xdr:cNvPr id="3" name="图表 2"/>
        <xdr:cNvGraphicFramePr/>
      </xdr:nvGraphicFramePr>
      <xdr:xfrm>
        <a:off x="4665980" y="549275"/>
        <a:ext cx="3969385" cy="263334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1479550</xdr:colOff>
      <xdr:row>0</xdr:row>
      <xdr:rowOff>120015</xdr:rowOff>
    </xdr:from>
    <xdr:to>
      <xdr:col>15</xdr:col>
      <xdr:colOff>51435</xdr:colOff>
      <xdr:row>0</xdr:row>
      <xdr:rowOff>120015</xdr:rowOff>
    </xdr:to>
    <xdr:graphicFrame>
      <xdr:nvGraphicFramePr>
        <xdr:cNvPr id="2" name="图表 1"/>
        <xdr:cNvGraphicFramePr/>
      </xdr:nvGraphicFramePr>
      <xdr:xfrm>
        <a:off x="6998335" y="120015"/>
        <a:ext cx="479488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629920</xdr:colOff>
      <xdr:row>2</xdr:row>
      <xdr:rowOff>28575</xdr:rowOff>
    </xdr:from>
    <xdr:to>
      <xdr:col>9</xdr:col>
      <xdr:colOff>25400</xdr:colOff>
      <xdr:row>17</xdr:row>
      <xdr:rowOff>153670</xdr:rowOff>
    </xdr:to>
    <xdr:graphicFrame>
      <xdr:nvGraphicFramePr>
        <xdr:cNvPr id="3" name="图表 2"/>
        <xdr:cNvGraphicFramePr/>
      </xdr:nvGraphicFramePr>
      <xdr:xfrm>
        <a:off x="4665980" y="549275"/>
        <a:ext cx="3969385" cy="263334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1479550</xdr:colOff>
      <xdr:row>0</xdr:row>
      <xdr:rowOff>120015</xdr:rowOff>
    </xdr:from>
    <xdr:to>
      <xdr:col>15</xdr:col>
      <xdr:colOff>51435</xdr:colOff>
      <xdr:row>0</xdr:row>
      <xdr:rowOff>120015</xdr:rowOff>
    </xdr:to>
    <xdr:graphicFrame>
      <xdr:nvGraphicFramePr>
        <xdr:cNvPr id="4" name="图表 3"/>
        <xdr:cNvGraphicFramePr/>
      </xdr:nvGraphicFramePr>
      <xdr:xfrm>
        <a:off x="7444740" y="120015"/>
        <a:ext cx="507301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406400</xdr:colOff>
      <xdr:row>3</xdr:row>
      <xdr:rowOff>52070</xdr:rowOff>
    </xdr:from>
    <xdr:to>
      <xdr:col>8</xdr:col>
      <xdr:colOff>336550</xdr:colOff>
      <xdr:row>17</xdr:row>
      <xdr:rowOff>147955</xdr:rowOff>
    </xdr:to>
    <xdr:graphicFrame>
      <xdr:nvGraphicFramePr>
        <xdr:cNvPr id="5" name="图表 4"/>
        <xdr:cNvGraphicFramePr/>
      </xdr:nvGraphicFramePr>
      <xdr:xfrm>
        <a:off x="4888865" y="814070"/>
        <a:ext cx="3957320" cy="23628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1479550</xdr:colOff>
      <xdr:row>0</xdr:row>
      <xdr:rowOff>120015</xdr:rowOff>
    </xdr:from>
    <xdr:to>
      <xdr:col>15</xdr:col>
      <xdr:colOff>51435</xdr:colOff>
      <xdr:row>0</xdr:row>
      <xdr:rowOff>120015</xdr:rowOff>
    </xdr:to>
    <xdr:graphicFrame>
      <xdr:nvGraphicFramePr>
        <xdr:cNvPr id="2" name="图表 1"/>
        <xdr:cNvGraphicFramePr/>
      </xdr:nvGraphicFramePr>
      <xdr:xfrm>
        <a:off x="7365365" y="120015"/>
        <a:ext cx="479488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8890</xdr:colOff>
      <xdr:row>1</xdr:row>
      <xdr:rowOff>123190</xdr:rowOff>
    </xdr:from>
    <xdr:to>
      <xdr:col>9</xdr:col>
      <xdr:colOff>56515</xdr:colOff>
      <xdr:row>16</xdr:row>
      <xdr:rowOff>222885</xdr:rowOff>
    </xdr:to>
    <xdr:graphicFrame>
      <xdr:nvGraphicFramePr>
        <xdr:cNvPr id="3" name="图表 2"/>
        <xdr:cNvGraphicFramePr/>
      </xdr:nvGraphicFramePr>
      <xdr:xfrm>
        <a:off x="5078730" y="383540"/>
        <a:ext cx="3954780" cy="26396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6.0.253\&#36136;&#31649;&#37096;\&#26816;&#27979;&#35760;&#24405;-&#35745;&#31639;\CAR&#25335;&#36125;&#25968;&#26816;&#27979;&#35745;&#31639;&#35760;&#24405;%20-&#20248;&#21270;&#23454;&#3956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3.10.12检测结果"/>
      <sheetName val="2023.10.12检测结果 (2)"/>
      <sheetName val="2023.10.18检测结果"/>
      <sheetName val="2023.10.20检测结果 1"/>
      <sheetName val="2023.10.20检测结果 2"/>
      <sheetName val="2023.10.27检测结果(1)"/>
      <sheetName val="2023.10.27检测结果(2)"/>
      <sheetName val="2023.10.27检测结果(3)"/>
      <sheetName val="2023.10.30检测结果"/>
      <sheetName val="2023.11.01检测结果"/>
      <sheetName val="2023.11.03 检测结果"/>
      <sheetName val="2023.11.08 检测结果"/>
      <sheetName val="2023.11.09 检测结果"/>
      <sheetName val="2023.11.22 检测结果"/>
      <sheetName val="2023.11.23检测结果"/>
      <sheetName val="2023.11.23 检测结果 (星湾)"/>
      <sheetName val="2023.11.24检测结果"/>
      <sheetName val="2023.11.24检测结果 (2)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B5">
            <v>13.24</v>
          </cell>
        </row>
        <row r="5">
          <cell r="E5">
            <v>7</v>
          </cell>
        </row>
        <row r="6">
          <cell r="B6">
            <v>13.57</v>
          </cell>
        </row>
        <row r="6">
          <cell r="E6">
            <v>7</v>
          </cell>
        </row>
        <row r="7">
          <cell r="B7">
            <v>16.92</v>
          </cell>
        </row>
        <row r="7">
          <cell r="E7">
            <v>6</v>
          </cell>
        </row>
        <row r="8">
          <cell r="B8">
            <v>16.96</v>
          </cell>
        </row>
        <row r="8">
          <cell r="E8">
            <v>6</v>
          </cell>
        </row>
        <row r="9">
          <cell r="B9">
            <v>20.58</v>
          </cell>
        </row>
        <row r="9">
          <cell r="E9">
            <v>5</v>
          </cell>
        </row>
        <row r="10">
          <cell r="B10">
            <v>20.46</v>
          </cell>
        </row>
        <row r="10">
          <cell r="E10">
            <v>5</v>
          </cell>
        </row>
        <row r="11">
          <cell r="B11">
            <v>23.76</v>
          </cell>
        </row>
        <row r="11">
          <cell r="E11">
            <v>4</v>
          </cell>
        </row>
        <row r="12">
          <cell r="B12">
            <v>23.85</v>
          </cell>
        </row>
        <row r="12">
          <cell r="E12">
            <v>4</v>
          </cell>
        </row>
        <row r="13">
          <cell r="B13">
            <v>27.18</v>
          </cell>
        </row>
        <row r="13">
          <cell r="E13">
            <v>3</v>
          </cell>
        </row>
        <row r="14">
          <cell r="B14">
            <v>27.3</v>
          </cell>
        </row>
        <row r="14">
          <cell r="E14">
            <v>3</v>
          </cell>
        </row>
        <row r="15">
          <cell r="B15">
            <v>30.04</v>
          </cell>
        </row>
        <row r="15">
          <cell r="E15">
            <v>2</v>
          </cell>
        </row>
        <row r="16">
          <cell r="B16">
            <v>29.67</v>
          </cell>
        </row>
        <row r="16">
          <cell r="E16">
            <v>2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C6" sqref="C6"/>
    </sheetView>
  </sheetViews>
  <sheetFormatPr defaultColWidth="9.13333333333333" defaultRowHeight="11" outlineLevelCol="7"/>
  <cols>
    <col min="1" max="1" width="20.7777777777778" customWidth="1"/>
    <col min="2" max="2" width="15.6333333333333" customWidth="1"/>
    <col min="3" max="3" width="18.3555555555556" customWidth="1"/>
    <col min="4" max="4" width="19.3444444444444" customWidth="1"/>
    <col min="5" max="5" width="12.0777777777778" customWidth="1"/>
    <col min="7" max="7" width="9.85555555555556"/>
  </cols>
  <sheetData>
    <row r="1" ht="20.5" spans="1:4">
      <c r="A1" s="1" t="s">
        <v>0</v>
      </c>
      <c r="B1" s="1"/>
      <c r="C1" s="1"/>
      <c r="D1" s="1"/>
    </row>
    <row r="3" ht="13" spans="1:8">
      <c r="A3" s="25" t="s">
        <v>1</v>
      </c>
      <c r="B3" s="25"/>
      <c r="C3" s="25"/>
      <c r="D3" s="25"/>
      <c r="E3" s="25"/>
      <c r="F3" s="25"/>
      <c r="G3" s="25"/>
      <c r="H3" s="26"/>
    </row>
    <row r="4" ht="13" spans="1:8">
      <c r="A4" s="27" t="s">
        <v>2</v>
      </c>
      <c r="B4" s="27"/>
      <c r="C4" s="27"/>
      <c r="D4" s="27"/>
      <c r="E4" s="27"/>
      <c r="F4" s="27"/>
      <c r="G4" s="27"/>
      <c r="H4" s="26"/>
    </row>
    <row r="5" spans="1:8">
      <c r="A5" s="28" t="s">
        <v>3</v>
      </c>
      <c r="B5" s="29" t="s">
        <v>4</v>
      </c>
      <c r="C5" s="29"/>
      <c r="D5" s="29"/>
      <c r="E5" s="29" t="s">
        <v>5</v>
      </c>
      <c r="F5" s="29"/>
      <c r="G5" s="29"/>
      <c r="H5" s="26"/>
    </row>
    <row r="6" spans="1:8">
      <c r="A6" s="28"/>
      <c r="B6" s="30" t="s">
        <v>6</v>
      </c>
      <c r="C6" s="30" t="s">
        <v>7</v>
      </c>
      <c r="D6" s="31" t="s">
        <v>8</v>
      </c>
      <c r="E6" s="30" t="s">
        <v>6</v>
      </c>
      <c r="F6" s="30" t="s">
        <v>7</v>
      </c>
      <c r="G6" s="31" t="s">
        <v>8</v>
      </c>
      <c r="H6" s="26"/>
    </row>
    <row r="7" ht="12" spans="1:8">
      <c r="A7" s="32" t="s">
        <v>9</v>
      </c>
      <c r="B7" s="33">
        <v>16.0531603503608</v>
      </c>
      <c r="C7" s="33">
        <v>16.0980296765517</v>
      </c>
      <c r="D7" s="34">
        <v>10000000</v>
      </c>
      <c r="E7" s="33">
        <v>14.8240191104633</v>
      </c>
      <c r="F7" s="33">
        <v>14.8024410136029</v>
      </c>
      <c r="G7" s="34">
        <v>10000000</v>
      </c>
      <c r="H7" s="26"/>
    </row>
    <row r="8" ht="12" spans="1:8">
      <c r="A8" s="32"/>
      <c r="B8" s="33">
        <v>16.1428990027425</v>
      </c>
      <c r="C8" s="33"/>
      <c r="D8" s="34"/>
      <c r="E8" s="33">
        <v>14.7808629167425</v>
      </c>
      <c r="F8" s="33">
        <v>14.8024410136029</v>
      </c>
      <c r="G8" s="34"/>
      <c r="H8" s="26"/>
    </row>
    <row r="9" ht="12" spans="1:8">
      <c r="A9" s="32" t="s">
        <v>10</v>
      </c>
      <c r="B9" s="33">
        <v>19.6981913054176</v>
      </c>
      <c r="C9" s="33">
        <v>19.6494296035621</v>
      </c>
      <c r="D9" s="34">
        <v>1000000</v>
      </c>
      <c r="E9" s="33">
        <v>18.1406997536257</v>
      </c>
      <c r="F9" s="33">
        <v>18.2065511004823</v>
      </c>
      <c r="G9" s="34">
        <v>1000000</v>
      </c>
      <c r="H9" s="26"/>
    </row>
    <row r="10" ht="12" spans="1:8">
      <c r="A10" s="32"/>
      <c r="B10" s="33">
        <v>19.6006679017066</v>
      </c>
      <c r="C10" s="33"/>
      <c r="D10" s="34"/>
      <c r="E10" s="33">
        <v>18.272402447339</v>
      </c>
      <c r="F10" s="33">
        <v>18.2065511004823</v>
      </c>
      <c r="G10" s="34"/>
      <c r="H10" s="26"/>
    </row>
    <row r="11" ht="12" spans="1:8">
      <c r="A11" s="32" t="s">
        <v>11</v>
      </c>
      <c r="B11" s="33">
        <v>23.1775966946341</v>
      </c>
      <c r="C11" s="33">
        <v>23.127310917849</v>
      </c>
      <c r="D11" s="34">
        <v>100000</v>
      </c>
      <c r="E11" s="33">
        <v>21.5346835718519</v>
      </c>
      <c r="F11" s="33">
        <v>21.6477905189194</v>
      </c>
      <c r="G11" s="34">
        <v>100000</v>
      </c>
      <c r="H11" s="26"/>
    </row>
    <row r="12" ht="12" spans="1:8">
      <c r="A12" s="32"/>
      <c r="B12" s="33">
        <v>23.0770251410639</v>
      </c>
      <c r="C12" s="33"/>
      <c r="D12" s="34"/>
      <c r="E12" s="33">
        <v>21.7608974659869</v>
      </c>
      <c r="F12" s="33">
        <v>21.6477905189194</v>
      </c>
      <c r="G12" s="34"/>
      <c r="H12" s="26"/>
    </row>
    <row r="13" ht="12" spans="1:8">
      <c r="A13" s="32" t="s">
        <v>12</v>
      </c>
      <c r="B13" s="33">
        <v>26.6788615296798</v>
      </c>
      <c r="C13" s="33">
        <v>26.6647242275909</v>
      </c>
      <c r="D13" s="34">
        <v>10000</v>
      </c>
      <c r="E13" s="33">
        <v>25.0896992350387</v>
      </c>
      <c r="F13" s="33">
        <v>25.0980875350456</v>
      </c>
      <c r="G13" s="34">
        <v>10000</v>
      </c>
      <c r="H13" s="26"/>
    </row>
    <row r="14" ht="12" spans="1:8">
      <c r="A14" s="32"/>
      <c r="B14" s="33">
        <v>26.650586925502</v>
      </c>
      <c r="C14" s="33"/>
      <c r="D14" s="34"/>
      <c r="E14" s="33">
        <v>25.1064758350525</v>
      </c>
      <c r="F14" s="33">
        <v>25.0980875350456</v>
      </c>
      <c r="G14" s="34"/>
      <c r="H14" s="26"/>
    </row>
    <row r="15" ht="12" spans="1:8">
      <c r="A15" s="32" t="s">
        <v>13</v>
      </c>
      <c r="B15" s="33">
        <v>30.2096975899954</v>
      </c>
      <c r="C15" s="33">
        <v>30.1231341848094</v>
      </c>
      <c r="D15" s="34">
        <v>1000</v>
      </c>
      <c r="E15" s="33">
        <v>28.4532209663829</v>
      </c>
      <c r="F15" s="33">
        <v>28.4492414960433</v>
      </c>
      <c r="G15" s="34">
        <v>1000</v>
      </c>
      <c r="H15" s="26"/>
    </row>
    <row r="16" ht="12" spans="1:8">
      <c r="A16" s="32"/>
      <c r="B16" s="33">
        <v>30.0365707796234</v>
      </c>
      <c r="C16" s="33"/>
      <c r="D16" s="34"/>
      <c r="E16" s="33">
        <v>28.4452620257038</v>
      </c>
      <c r="F16" s="33">
        <v>28.4492414960433</v>
      </c>
      <c r="G16" s="34"/>
      <c r="H16" s="26"/>
    </row>
    <row r="17" ht="12" spans="1:8">
      <c r="A17" s="32" t="s">
        <v>14</v>
      </c>
      <c r="B17" s="33">
        <v>33.7174580355121</v>
      </c>
      <c r="C17" s="33">
        <v>33.9320149917601</v>
      </c>
      <c r="D17" s="34">
        <v>100</v>
      </c>
      <c r="E17" s="33">
        <v>32.2531031015605</v>
      </c>
      <c r="F17" s="33">
        <v>32.2467621070447</v>
      </c>
      <c r="G17" s="34">
        <v>100</v>
      </c>
      <c r="H17" s="26"/>
    </row>
    <row r="18" ht="12" spans="1:8">
      <c r="A18" s="32"/>
      <c r="B18" s="33">
        <v>34.146571948008</v>
      </c>
      <c r="C18" s="33"/>
      <c r="D18" s="34"/>
      <c r="E18" s="33">
        <v>32.2404211125289</v>
      </c>
      <c r="F18" s="33">
        <v>32.2467621070447</v>
      </c>
      <c r="G18" s="34"/>
      <c r="H18" s="26"/>
    </row>
    <row r="19" ht="12" spans="1:8">
      <c r="A19" s="32" t="s">
        <v>15</v>
      </c>
      <c r="B19" s="33">
        <v>34.989476577956</v>
      </c>
      <c r="C19" s="33">
        <v>35.0556216672883</v>
      </c>
      <c r="D19" s="34">
        <v>10</v>
      </c>
      <c r="E19" s="33">
        <v>35.062063650156</v>
      </c>
      <c r="F19" s="33">
        <v>35.0597593397801</v>
      </c>
      <c r="G19" s="34">
        <v>10</v>
      </c>
      <c r="H19" s="26"/>
    </row>
    <row r="20" ht="12" spans="1:8">
      <c r="A20" s="32"/>
      <c r="B20" s="33">
        <v>35.1217667566206</v>
      </c>
      <c r="C20" s="33"/>
      <c r="D20" s="34"/>
      <c r="E20" s="33">
        <v>35.0574550294043</v>
      </c>
      <c r="F20" s="33">
        <v>35.0597593397801</v>
      </c>
      <c r="G20" s="34"/>
      <c r="H20" s="26"/>
    </row>
    <row r="21" ht="14" spans="1:8">
      <c r="A21" s="35" t="s">
        <v>16</v>
      </c>
      <c r="B21" s="35"/>
      <c r="C21" s="35"/>
      <c r="D21" s="35"/>
      <c r="E21" s="35"/>
      <c r="F21" s="35"/>
      <c r="G21" s="35"/>
      <c r="H21" s="35"/>
    </row>
    <row r="22" spans="1:8">
      <c r="A22" s="28" t="s">
        <v>3</v>
      </c>
      <c r="B22" s="29" t="s">
        <v>4</v>
      </c>
      <c r="C22" s="29"/>
      <c r="D22" s="29"/>
      <c r="E22" s="29" t="s">
        <v>5</v>
      </c>
      <c r="F22" s="29"/>
      <c r="G22" s="29"/>
      <c r="H22" s="36" t="s">
        <v>17</v>
      </c>
    </row>
    <row r="23" spans="1:8">
      <c r="A23" s="37"/>
      <c r="B23" s="30" t="s">
        <v>6</v>
      </c>
      <c r="C23" s="30" t="s">
        <v>7</v>
      </c>
      <c r="D23" s="31" t="s">
        <v>8</v>
      </c>
      <c r="E23" s="30" t="s">
        <v>6</v>
      </c>
      <c r="F23" s="30" t="s">
        <v>7</v>
      </c>
      <c r="G23" s="31" t="s">
        <v>8</v>
      </c>
      <c r="H23" s="36"/>
    </row>
    <row r="24" ht="12" spans="1:8">
      <c r="A24" s="38" t="s">
        <v>18</v>
      </c>
      <c r="B24" s="33">
        <v>25.6913668312358</v>
      </c>
      <c r="C24" s="33">
        <v>25.6192116995632</v>
      </c>
      <c r="D24" s="34">
        <v>17005.3745873632</v>
      </c>
      <c r="E24" s="33">
        <v>22.0307491496863</v>
      </c>
      <c r="F24" s="33">
        <v>22.0847157781623</v>
      </c>
      <c r="G24" s="34">
        <v>74990.9864264118</v>
      </c>
      <c r="H24" s="22">
        <f>D24/100</f>
        <v>170.053745873632</v>
      </c>
    </row>
    <row r="25" ht="12" spans="1:8">
      <c r="A25" s="38"/>
      <c r="B25" s="33">
        <v>25.5470565678905</v>
      </c>
      <c r="C25" s="33"/>
      <c r="D25" s="34"/>
      <c r="E25" s="33">
        <v>22.1386824066383</v>
      </c>
      <c r="F25" s="33"/>
      <c r="G25" s="34"/>
      <c r="H25" s="22"/>
    </row>
  </sheetData>
  <mergeCells count="45">
    <mergeCell ref="A1:D1"/>
    <mergeCell ref="A3:G3"/>
    <mergeCell ref="A4:G4"/>
    <mergeCell ref="B5:D5"/>
    <mergeCell ref="E5:G5"/>
    <mergeCell ref="A21:H21"/>
    <mergeCell ref="B22:D22"/>
    <mergeCell ref="E22:G22"/>
    <mergeCell ref="A5:A6"/>
    <mergeCell ref="A7:A8"/>
    <mergeCell ref="A9:A10"/>
    <mergeCell ref="A11:A12"/>
    <mergeCell ref="A13:A14"/>
    <mergeCell ref="A15:A16"/>
    <mergeCell ref="A17:A18"/>
    <mergeCell ref="A19:A20"/>
    <mergeCell ref="A22:A23"/>
    <mergeCell ref="A24:A25"/>
    <mergeCell ref="C7:C8"/>
    <mergeCell ref="C9:C10"/>
    <mergeCell ref="C11:C12"/>
    <mergeCell ref="C13:C14"/>
    <mergeCell ref="C15:C16"/>
    <mergeCell ref="C17:C18"/>
    <mergeCell ref="C19:C20"/>
    <mergeCell ref="C24:C25"/>
    <mergeCell ref="D7:D8"/>
    <mergeCell ref="D9:D10"/>
    <mergeCell ref="D11:D12"/>
    <mergeCell ref="D13:D14"/>
    <mergeCell ref="D15:D16"/>
    <mergeCell ref="D17:D18"/>
    <mergeCell ref="D19:D20"/>
    <mergeCell ref="D24:D25"/>
    <mergeCell ref="F24:F25"/>
    <mergeCell ref="G7:G8"/>
    <mergeCell ref="G9:G10"/>
    <mergeCell ref="G11:G12"/>
    <mergeCell ref="G13:G14"/>
    <mergeCell ref="G15:G16"/>
    <mergeCell ref="G17:G18"/>
    <mergeCell ref="G19:G20"/>
    <mergeCell ref="G24:G25"/>
    <mergeCell ref="H22:H23"/>
    <mergeCell ref="H24:H25"/>
  </mergeCells>
  <pageMargins left="0.75" right="0.75" top="1" bottom="1" header="0.5" footer="0.5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E4" sqref="E4"/>
    </sheetView>
  </sheetViews>
  <sheetFormatPr defaultColWidth="9.13333333333333" defaultRowHeight="11" outlineLevelCol="6"/>
  <cols>
    <col min="1" max="1" width="17.6777777777778" customWidth="1"/>
    <col min="2" max="2" width="9.55555555555556"/>
    <col min="3" max="3" width="11.1" customWidth="1"/>
    <col min="4" max="4" width="17.2111111111111" customWidth="1"/>
    <col min="5" max="5" width="15.0777777777778" customWidth="1"/>
    <col min="6" max="6" width="11.6666666666667" customWidth="1"/>
    <col min="7" max="7" width="14.2777777777778"/>
    <col min="8" max="8" width="44.5222222222222" customWidth="1"/>
    <col min="9" max="9" width="9.56666666666667"/>
  </cols>
  <sheetData>
    <row r="1" ht="20.5" spans="1:6">
      <c r="A1" s="1" t="s">
        <v>0</v>
      </c>
      <c r="B1" s="1"/>
      <c r="C1" s="1"/>
      <c r="D1" s="1"/>
      <c r="E1" s="1"/>
      <c r="F1" s="2"/>
    </row>
    <row r="2" ht="20.5" spans="1:6">
      <c r="A2" s="3" t="s">
        <v>19</v>
      </c>
      <c r="B2" s="3"/>
      <c r="C2" s="3"/>
      <c r="D2" s="3"/>
      <c r="E2" s="3"/>
      <c r="F2" s="1"/>
    </row>
    <row r="3" ht="19" customHeight="1" spans="1:5">
      <c r="A3" s="4" t="s">
        <v>2</v>
      </c>
      <c r="B3" s="4"/>
      <c r="C3" s="4"/>
      <c r="D3" s="4"/>
      <c r="E3" s="4"/>
    </row>
    <row r="4" ht="28.5" spans="1:5">
      <c r="A4" s="5" t="s">
        <v>20</v>
      </c>
      <c r="B4" s="6" t="s">
        <v>21</v>
      </c>
      <c r="C4" s="6" t="s">
        <v>22</v>
      </c>
      <c r="D4" s="7" t="s">
        <v>23</v>
      </c>
      <c r="E4" s="5" t="s">
        <v>24</v>
      </c>
    </row>
    <row r="5" spans="1:5">
      <c r="A5" s="8" t="s">
        <v>25</v>
      </c>
      <c r="B5" s="8">
        <v>14.27</v>
      </c>
      <c r="C5" s="9">
        <f t="shared" ref="C5:C9" si="0">AVERAGE(B5:B6)</f>
        <v>14.285</v>
      </c>
      <c r="D5" s="10">
        <v>10000000</v>
      </c>
      <c r="E5" s="8">
        <f t="shared" ref="E5:E9" si="1">LOG10(D5)</f>
        <v>7</v>
      </c>
    </row>
    <row r="6" spans="1:5">
      <c r="A6" s="8" t="s">
        <v>25</v>
      </c>
      <c r="B6" s="12">
        <v>14.3</v>
      </c>
      <c r="C6" s="9"/>
      <c r="D6" s="10">
        <v>10000000</v>
      </c>
      <c r="E6" s="8"/>
    </row>
    <row r="7" spans="1:5">
      <c r="A7" s="8" t="s">
        <v>26</v>
      </c>
      <c r="B7" s="8">
        <v>18.06</v>
      </c>
      <c r="C7" s="9">
        <f t="shared" si="0"/>
        <v>18.09</v>
      </c>
      <c r="D7" s="10">
        <v>1000000</v>
      </c>
      <c r="E7" s="8">
        <f t="shared" si="1"/>
        <v>6</v>
      </c>
    </row>
    <row r="8" spans="1:5">
      <c r="A8" s="8" t="s">
        <v>26</v>
      </c>
      <c r="B8" s="8">
        <v>18.12</v>
      </c>
      <c r="C8" s="9"/>
      <c r="D8" s="10">
        <v>1000000</v>
      </c>
      <c r="E8" s="8"/>
    </row>
    <row r="9" spans="1:5">
      <c r="A9" s="8" t="s">
        <v>27</v>
      </c>
      <c r="B9" s="8">
        <v>22.13</v>
      </c>
      <c r="C9" s="9">
        <f t="shared" si="0"/>
        <v>22.07</v>
      </c>
      <c r="D9" s="10">
        <v>100000</v>
      </c>
      <c r="E9" s="8">
        <f t="shared" si="1"/>
        <v>5</v>
      </c>
    </row>
    <row r="10" spans="1:5">
      <c r="A10" s="8" t="s">
        <v>27</v>
      </c>
      <c r="B10" s="8">
        <v>22.01</v>
      </c>
      <c r="C10" s="9"/>
      <c r="D10" s="10">
        <v>100000</v>
      </c>
      <c r="E10" s="8"/>
    </row>
    <row r="11" spans="1:5">
      <c r="A11" s="8" t="s">
        <v>28</v>
      </c>
      <c r="B11" s="8">
        <v>25.63</v>
      </c>
      <c r="C11" s="9">
        <f>AVERAGE(B11:B12)</f>
        <v>25.55</v>
      </c>
      <c r="D11" s="10">
        <v>10000</v>
      </c>
      <c r="E11" s="8">
        <f>LOG10(D11)</f>
        <v>4</v>
      </c>
    </row>
    <row r="12" spans="1:5">
      <c r="A12" s="8" t="s">
        <v>28</v>
      </c>
      <c r="B12" s="8">
        <v>25.47</v>
      </c>
      <c r="C12" s="9"/>
      <c r="D12" s="10">
        <v>10000</v>
      </c>
      <c r="E12" s="8"/>
    </row>
    <row r="13" spans="1:5">
      <c r="A13" s="8" t="s">
        <v>29</v>
      </c>
      <c r="B13" s="12">
        <v>28.67</v>
      </c>
      <c r="C13" s="9">
        <f>AVERAGE(B13:B14)</f>
        <v>28.865</v>
      </c>
      <c r="D13" s="10">
        <v>1000</v>
      </c>
      <c r="E13" s="8">
        <f>LOG10(D13)</f>
        <v>3</v>
      </c>
    </row>
    <row r="14" spans="1:5">
      <c r="A14" s="8" t="s">
        <v>29</v>
      </c>
      <c r="B14" s="8">
        <v>29.06</v>
      </c>
      <c r="C14" s="9"/>
      <c r="D14" s="10">
        <v>1000</v>
      </c>
      <c r="E14" s="8"/>
    </row>
    <row r="15" ht="18" customHeight="1" spans="1:5">
      <c r="A15" s="4" t="s">
        <v>16</v>
      </c>
      <c r="B15" s="4"/>
      <c r="C15" s="4"/>
      <c r="D15" s="4"/>
      <c r="E15" s="4"/>
    </row>
    <row r="16" ht="21" spans="1:7">
      <c r="A16" s="7" t="s">
        <v>30</v>
      </c>
      <c r="B16" s="13" t="s">
        <v>31</v>
      </c>
      <c r="C16" s="13" t="s">
        <v>32</v>
      </c>
      <c r="D16" s="7" t="s">
        <v>33</v>
      </c>
      <c r="E16" s="14" t="s">
        <v>34</v>
      </c>
      <c r="F16" s="15"/>
      <c r="G16" s="15"/>
    </row>
    <row r="17" ht="14" spans="1:7">
      <c r="A17" s="16" t="s">
        <v>35</v>
      </c>
      <c r="B17" s="17">
        <v>27.62</v>
      </c>
      <c r="C17" s="10">
        <f>10^((B17-40.082)/-3.662)</f>
        <v>2529.63835787754</v>
      </c>
      <c r="D17" s="10">
        <f>AVERAGE(C17:C18)</f>
        <v>2482.80982496667</v>
      </c>
      <c r="E17" s="18">
        <f>D17/100</f>
        <v>24.8280982496667</v>
      </c>
      <c r="F17" s="19"/>
      <c r="G17" s="20"/>
    </row>
    <row r="18" ht="14" spans="1:7">
      <c r="A18" s="21"/>
      <c r="B18" s="17">
        <v>27.68</v>
      </c>
      <c r="C18" s="10">
        <f>10^((B18-40.082)/-3.662)</f>
        <v>2435.98129205581</v>
      </c>
      <c r="D18" s="10"/>
      <c r="E18" s="18"/>
      <c r="F18" s="19"/>
      <c r="G18" s="20"/>
    </row>
    <row r="19" ht="14" spans="1:5">
      <c r="A19" s="4"/>
      <c r="B19" s="4"/>
      <c r="C19" s="4"/>
      <c r="D19" s="4"/>
      <c r="E19" s="4"/>
    </row>
  </sheetData>
  <mergeCells count="18">
    <mergeCell ref="A1:E1"/>
    <mergeCell ref="A2:E2"/>
    <mergeCell ref="A3:E3"/>
    <mergeCell ref="A15:E15"/>
    <mergeCell ref="A19:E19"/>
    <mergeCell ref="A17:A18"/>
    <mergeCell ref="C5:C6"/>
    <mergeCell ref="C7:C8"/>
    <mergeCell ref="C9:C10"/>
    <mergeCell ref="C11:C12"/>
    <mergeCell ref="C13:C14"/>
    <mergeCell ref="D17:D18"/>
    <mergeCell ref="E5:E6"/>
    <mergeCell ref="E7:E8"/>
    <mergeCell ref="E9:E10"/>
    <mergeCell ref="E11:E12"/>
    <mergeCell ref="E13:E14"/>
    <mergeCell ref="E17:E18"/>
  </mergeCells>
  <pageMargins left="0.75" right="0.75" top="1" bottom="1" header="0.5" footer="0.5"/>
  <pageSetup paperSize="9" orientation="landscape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E4" sqref="E4"/>
    </sheetView>
  </sheetViews>
  <sheetFormatPr defaultColWidth="9.13333333333333" defaultRowHeight="11" outlineLevelCol="6"/>
  <cols>
    <col min="1" max="1" width="17.6777777777778" customWidth="1"/>
    <col min="2" max="2" width="9.55555555555556"/>
    <col min="3" max="3" width="11.1" customWidth="1"/>
    <col min="4" max="4" width="17.2111111111111" customWidth="1"/>
    <col min="5" max="5" width="15.0777777777778" customWidth="1"/>
    <col min="6" max="6" width="11.6666666666667" customWidth="1"/>
    <col min="7" max="7" width="14.2777777777778"/>
    <col min="8" max="8" width="44.5222222222222" customWidth="1"/>
    <col min="9" max="9" width="9.56666666666667"/>
  </cols>
  <sheetData>
    <row r="1" ht="20.5" spans="1:6">
      <c r="A1" s="1" t="s">
        <v>0</v>
      </c>
      <c r="B1" s="1"/>
      <c r="C1" s="1"/>
      <c r="D1" s="1"/>
      <c r="E1" s="1"/>
      <c r="F1" s="2"/>
    </row>
    <row r="2" ht="20.5" spans="1:6">
      <c r="A2" s="3" t="s">
        <v>36</v>
      </c>
      <c r="B2" s="3"/>
      <c r="C2" s="3"/>
      <c r="D2" s="3"/>
      <c r="E2" s="3"/>
      <c r="F2" s="1"/>
    </row>
    <row r="3" ht="19" customHeight="1" spans="1:5">
      <c r="A3" s="4" t="s">
        <v>2</v>
      </c>
      <c r="B3" s="4"/>
      <c r="C3" s="4"/>
      <c r="D3" s="4"/>
      <c r="E3" s="4"/>
    </row>
    <row r="4" ht="28.5" spans="1:5">
      <c r="A4" s="5" t="s">
        <v>20</v>
      </c>
      <c r="B4" s="6" t="s">
        <v>21</v>
      </c>
      <c r="C4" s="6" t="s">
        <v>22</v>
      </c>
      <c r="D4" s="7" t="s">
        <v>23</v>
      </c>
      <c r="E4" s="5" t="s">
        <v>24</v>
      </c>
    </row>
    <row r="5" spans="1:5">
      <c r="A5" s="8" t="s">
        <v>25</v>
      </c>
      <c r="B5" s="8">
        <v>14.7</v>
      </c>
      <c r="C5" s="9">
        <f t="shared" ref="C5:C9" si="0">AVERAGE(B5:B6)</f>
        <v>14.945</v>
      </c>
      <c r="D5" s="10">
        <v>10000000</v>
      </c>
      <c r="E5" s="11">
        <f t="shared" ref="E5:E16" si="1">LOG10(D5)</f>
        <v>7</v>
      </c>
    </row>
    <row r="6" spans="1:5">
      <c r="A6" s="8" t="s">
        <v>25</v>
      </c>
      <c r="B6" s="12">
        <v>15.19</v>
      </c>
      <c r="C6" s="9"/>
      <c r="D6" s="10">
        <v>10000000</v>
      </c>
      <c r="E6" s="11">
        <f t="shared" si="1"/>
        <v>7</v>
      </c>
    </row>
    <row r="7" spans="1:5">
      <c r="A7" s="8" t="s">
        <v>26</v>
      </c>
      <c r="B7" s="8">
        <v>20.19</v>
      </c>
      <c r="C7" s="9">
        <f t="shared" si="0"/>
        <v>20.165</v>
      </c>
      <c r="D7" s="10">
        <v>1000000</v>
      </c>
      <c r="E7" s="11">
        <f t="shared" si="1"/>
        <v>6</v>
      </c>
    </row>
    <row r="8" spans="1:5">
      <c r="A8" s="8" t="s">
        <v>26</v>
      </c>
      <c r="B8" s="8">
        <v>20.14</v>
      </c>
      <c r="C8" s="9"/>
      <c r="D8" s="10">
        <v>1000000</v>
      </c>
      <c r="E8" s="11">
        <f t="shared" si="1"/>
        <v>6</v>
      </c>
    </row>
    <row r="9" spans="1:5">
      <c r="A9" s="8" t="s">
        <v>27</v>
      </c>
      <c r="B9" s="8">
        <v>24.75</v>
      </c>
      <c r="C9" s="9">
        <f t="shared" si="0"/>
        <v>24.845</v>
      </c>
      <c r="D9" s="10">
        <v>100000</v>
      </c>
      <c r="E9" s="11">
        <f t="shared" si="1"/>
        <v>5</v>
      </c>
    </row>
    <row r="10" spans="1:5">
      <c r="A10" s="8" t="s">
        <v>27</v>
      </c>
      <c r="B10" s="8">
        <v>24.94</v>
      </c>
      <c r="C10" s="9"/>
      <c r="D10" s="10">
        <v>100000</v>
      </c>
      <c r="E10" s="11">
        <f t="shared" si="1"/>
        <v>5</v>
      </c>
    </row>
    <row r="11" spans="1:5">
      <c r="A11" s="8" t="s">
        <v>28</v>
      </c>
      <c r="B11" s="8">
        <v>27.34</v>
      </c>
      <c r="C11" s="9">
        <f t="shared" ref="C11:C15" si="2">AVERAGE(B11:B12)</f>
        <v>27.71</v>
      </c>
      <c r="D11" s="10">
        <v>10000</v>
      </c>
      <c r="E11" s="11">
        <f t="shared" si="1"/>
        <v>4</v>
      </c>
    </row>
    <row r="12" spans="1:5">
      <c r="A12" s="8" t="s">
        <v>28</v>
      </c>
      <c r="B12" s="8">
        <v>28.08</v>
      </c>
      <c r="C12" s="9"/>
      <c r="D12" s="10">
        <v>10000</v>
      </c>
      <c r="E12" s="11">
        <f t="shared" si="1"/>
        <v>4</v>
      </c>
    </row>
    <row r="13" spans="1:5">
      <c r="A13" s="8" t="s">
        <v>29</v>
      </c>
      <c r="B13" s="12">
        <v>30.3</v>
      </c>
      <c r="C13" s="9">
        <f t="shared" si="2"/>
        <v>30.765</v>
      </c>
      <c r="D13" s="10">
        <v>1000</v>
      </c>
      <c r="E13" s="11">
        <f t="shared" si="1"/>
        <v>3</v>
      </c>
    </row>
    <row r="14" spans="1:5">
      <c r="A14" s="8" t="s">
        <v>29</v>
      </c>
      <c r="B14" s="8">
        <v>31.23</v>
      </c>
      <c r="C14" s="9"/>
      <c r="D14" s="10">
        <v>1000</v>
      </c>
      <c r="E14" s="11">
        <f t="shared" si="1"/>
        <v>3</v>
      </c>
    </row>
    <row r="15" spans="1:5">
      <c r="A15" s="8" t="s">
        <v>37</v>
      </c>
      <c r="B15" s="8">
        <v>33.72</v>
      </c>
      <c r="C15" s="9">
        <f t="shared" si="2"/>
        <v>33.5</v>
      </c>
      <c r="D15" s="10">
        <v>100</v>
      </c>
      <c r="E15" s="11">
        <f t="shared" si="1"/>
        <v>2</v>
      </c>
    </row>
    <row r="16" spans="1:5">
      <c r="A16" s="8" t="s">
        <v>37</v>
      </c>
      <c r="B16" s="8">
        <v>33.28</v>
      </c>
      <c r="C16" s="9"/>
      <c r="D16" s="10">
        <v>100</v>
      </c>
      <c r="E16" s="11">
        <f t="shared" si="1"/>
        <v>2</v>
      </c>
    </row>
    <row r="17" ht="18" customHeight="1" spans="1:5">
      <c r="A17" s="4" t="s">
        <v>16</v>
      </c>
      <c r="B17" s="4"/>
      <c r="C17" s="4"/>
      <c r="D17" s="4"/>
      <c r="E17" s="4"/>
    </row>
    <row r="18" ht="21" spans="1:7">
      <c r="A18" s="7" t="s">
        <v>30</v>
      </c>
      <c r="B18" s="13" t="s">
        <v>38</v>
      </c>
      <c r="C18" s="13" t="s">
        <v>32</v>
      </c>
      <c r="D18" s="7" t="s">
        <v>33</v>
      </c>
      <c r="E18" s="14" t="s">
        <v>34</v>
      </c>
      <c r="F18" s="15"/>
      <c r="G18" s="15"/>
    </row>
    <row r="19" ht="14" spans="1:7">
      <c r="A19" s="16" t="s">
        <v>35</v>
      </c>
      <c r="B19" s="17">
        <v>27.33</v>
      </c>
      <c r="C19" s="10">
        <f>10^((B19-41.707)/-3.6411)</f>
        <v>8882.43497821136</v>
      </c>
      <c r="D19" s="10">
        <f>AVERAGE(C19:C20)</f>
        <v>8996.21068417183</v>
      </c>
      <c r="E19" s="18">
        <f>D19/200</f>
        <v>44.9810534208592</v>
      </c>
      <c r="F19" s="19"/>
      <c r="G19" s="20"/>
    </row>
    <row r="20" ht="14" spans="1:5">
      <c r="A20" s="21"/>
      <c r="B20" s="17">
        <v>27.29</v>
      </c>
      <c r="C20" s="10">
        <f>10^((B20-41.707)/-3.6411)</f>
        <v>9109.9863901323</v>
      </c>
      <c r="D20" s="10"/>
      <c r="E20" s="18"/>
    </row>
    <row r="21" ht="14" spans="1:5">
      <c r="A21" s="4"/>
      <c r="B21" s="4"/>
      <c r="C21" s="4"/>
      <c r="D21" s="4"/>
      <c r="E21" s="4"/>
    </row>
  </sheetData>
  <mergeCells count="14">
    <mergeCell ref="A1:E1"/>
    <mergeCell ref="A2:E2"/>
    <mergeCell ref="A3:E3"/>
    <mergeCell ref="A17:E17"/>
    <mergeCell ref="A21:E21"/>
    <mergeCell ref="A19:A20"/>
    <mergeCell ref="C5:C6"/>
    <mergeCell ref="C7:C8"/>
    <mergeCell ref="C9:C10"/>
    <mergeCell ref="C11:C12"/>
    <mergeCell ref="C13:C14"/>
    <mergeCell ref="C15:C16"/>
    <mergeCell ref="D19:D20"/>
    <mergeCell ref="E19:E20"/>
  </mergeCells>
  <pageMargins left="0.75" right="0.75" top="1" bottom="1" header="0.5" footer="0.5"/>
  <pageSetup paperSize="9" orientation="landscape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E4" sqref="E4"/>
    </sheetView>
  </sheetViews>
  <sheetFormatPr defaultColWidth="9.13333333333333" defaultRowHeight="11" outlineLevelCol="6"/>
  <cols>
    <col min="1" max="1" width="17.6777777777778" customWidth="1"/>
    <col min="2" max="2" width="9.55555555555556"/>
    <col min="3" max="3" width="11.1" customWidth="1"/>
    <col min="4" max="4" width="17.2111111111111" customWidth="1"/>
    <col min="5" max="5" width="15.0777777777778" customWidth="1"/>
    <col min="6" max="6" width="11.6666666666667" customWidth="1"/>
    <col min="7" max="7" width="14.2777777777778"/>
    <col min="8" max="8" width="44.5222222222222" customWidth="1"/>
    <col min="9" max="9" width="9.56666666666667"/>
  </cols>
  <sheetData>
    <row r="1" ht="20.5" spans="1:6">
      <c r="A1" s="1" t="s">
        <v>0</v>
      </c>
      <c r="B1" s="1"/>
      <c r="C1" s="1"/>
      <c r="D1" s="1"/>
      <c r="E1" s="1"/>
      <c r="F1" s="2"/>
    </row>
    <row r="2" ht="20.5" spans="1:6">
      <c r="A2" s="3" t="s">
        <v>39</v>
      </c>
      <c r="B2" s="3"/>
      <c r="C2" s="3"/>
      <c r="D2" s="3"/>
      <c r="E2" s="3"/>
      <c r="F2" s="1"/>
    </row>
    <row r="3" ht="19" customHeight="1" spans="1:5">
      <c r="A3" s="4" t="s">
        <v>2</v>
      </c>
      <c r="B3" s="4"/>
      <c r="C3" s="4"/>
      <c r="D3" s="4"/>
      <c r="E3" s="4"/>
    </row>
    <row r="4" ht="28.5" spans="1:5">
      <c r="A4" s="5" t="s">
        <v>20</v>
      </c>
      <c r="B4" s="6" t="s">
        <v>21</v>
      </c>
      <c r="C4" s="6" t="s">
        <v>22</v>
      </c>
      <c r="D4" s="7" t="s">
        <v>23</v>
      </c>
      <c r="E4" s="5" t="s">
        <v>24</v>
      </c>
    </row>
    <row r="5" spans="1:5">
      <c r="A5" s="8" t="s">
        <v>25</v>
      </c>
      <c r="B5" s="8">
        <v>14.51</v>
      </c>
      <c r="C5" s="9">
        <f t="shared" ref="C5:C9" si="0">AVERAGE(B5:B6)</f>
        <v>14.22</v>
      </c>
      <c r="D5" s="10">
        <v>10000000</v>
      </c>
      <c r="E5" s="11">
        <f t="shared" ref="E5:E16" si="1">LOG10(D5)</f>
        <v>7</v>
      </c>
    </row>
    <row r="6" spans="1:5">
      <c r="A6" s="8" t="s">
        <v>25</v>
      </c>
      <c r="B6" s="12">
        <v>13.93</v>
      </c>
      <c r="C6" s="9"/>
      <c r="D6" s="10">
        <v>10000000</v>
      </c>
      <c r="E6" s="11">
        <f t="shared" si="1"/>
        <v>7</v>
      </c>
    </row>
    <row r="7" spans="1:5">
      <c r="A7" s="8" t="s">
        <v>26</v>
      </c>
      <c r="B7" s="8">
        <v>17.94</v>
      </c>
      <c r="C7" s="9">
        <f t="shared" si="0"/>
        <v>18.04</v>
      </c>
      <c r="D7" s="10">
        <v>1000000</v>
      </c>
      <c r="E7" s="11">
        <f t="shared" si="1"/>
        <v>6</v>
      </c>
    </row>
    <row r="8" spans="1:5">
      <c r="A8" s="8" t="s">
        <v>26</v>
      </c>
      <c r="B8" s="8">
        <v>18.14</v>
      </c>
      <c r="C8" s="9"/>
      <c r="D8" s="10">
        <v>1000000</v>
      </c>
      <c r="E8" s="11">
        <f t="shared" si="1"/>
        <v>6</v>
      </c>
    </row>
    <row r="9" spans="1:5">
      <c r="A9" s="8" t="s">
        <v>27</v>
      </c>
      <c r="B9" s="8">
        <v>21.71</v>
      </c>
      <c r="C9" s="9">
        <f t="shared" si="0"/>
        <v>21.77</v>
      </c>
      <c r="D9" s="10">
        <v>100000</v>
      </c>
      <c r="E9" s="11">
        <f t="shared" si="1"/>
        <v>5</v>
      </c>
    </row>
    <row r="10" spans="1:5">
      <c r="A10" s="8" t="s">
        <v>27</v>
      </c>
      <c r="B10" s="8">
        <v>21.83</v>
      </c>
      <c r="C10" s="9"/>
      <c r="D10" s="10">
        <v>100000</v>
      </c>
      <c r="E10" s="11">
        <f t="shared" si="1"/>
        <v>5</v>
      </c>
    </row>
    <row r="11" spans="1:5">
      <c r="A11" s="8" t="s">
        <v>28</v>
      </c>
      <c r="B11" s="8">
        <v>25.12</v>
      </c>
      <c r="C11" s="9">
        <f t="shared" ref="C11:C15" si="2">AVERAGE(B11:B12)</f>
        <v>25.185</v>
      </c>
      <c r="D11" s="10">
        <v>10000</v>
      </c>
      <c r="E11" s="11">
        <f t="shared" si="1"/>
        <v>4</v>
      </c>
    </row>
    <row r="12" spans="1:5">
      <c r="A12" s="8" t="s">
        <v>28</v>
      </c>
      <c r="B12" s="8">
        <v>25.25</v>
      </c>
      <c r="C12" s="9"/>
      <c r="D12" s="10">
        <v>10000</v>
      </c>
      <c r="E12" s="11">
        <f t="shared" si="1"/>
        <v>4</v>
      </c>
    </row>
    <row r="13" spans="1:5">
      <c r="A13" s="8" t="s">
        <v>29</v>
      </c>
      <c r="B13" s="12">
        <v>28.17</v>
      </c>
      <c r="C13" s="9">
        <f t="shared" si="2"/>
        <v>28.265</v>
      </c>
      <c r="D13" s="10">
        <v>1000</v>
      </c>
      <c r="E13" s="11">
        <f t="shared" si="1"/>
        <v>3</v>
      </c>
    </row>
    <row r="14" spans="1:5">
      <c r="A14" s="8" t="s">
        <v>29</v>
      </c>
      <c r="B14" s="8">
        <v>28.36</v>
      </c>
      <c r="C14" s="9"/>
      <c r="D14" s="10">
        <v>1000</v>
      </c>
      <c r="E14" s="11">
        <f t="shared" si="1"/>
        <v>3</v>
      </c>
    </row>
    <row r="15" spans="1:5">
      <c r="A15" s="8" t="s">
        <v>37</v>
      </c>
      <c r="B15" s="8">
        <v>31.23</v>
      </c>
      <c r="C15" s="9">
        <f t="shared" si="2"/>
        <v>31.24</v>
      </c>
      <c r="D15" s="10">
        <v>100</v>
      </c>
      <c r="E15" s="11">
        <f t="shared" si="1"/>
        <v>2</v>
      </c>
    </row>
    <row r="16" spans="1:5">
      <c r="A16" s="8" t="s">
        <v>37</v>
      </c>
      <c r="B16" s="8">
        <v>31.25</v>
      </c>
      <c r="C16" s="9"/>
      <c r="D16" s="10">
        <v>100</v>
      </c>
      <c r="E16" s="11">
        <f t="shared" si="1"/>
        <v>2</v>
      </c>
    </row>
    <row r="17" ht="18" customHeight="1" spans="1:5">
      <c r="A17" s="4" t="s">
        <v>16</v>
      </c>
      <c r="B17" s="4"/>
      <c r="C17" s="4"/>
      <c r="D17" s="4"/>
      <c r="E17" s="4"/>
    </row>
    <row r="18" ht="21" spans="1:7">
      <c r="A18" s="7" t="s">
        <v>30</v>
      </c>
      <c r="B18" s="13" t="s">
        <v>31</v>
      </c>
      <c r="C18" s="13" t="s">
        <v>32</v>
      </c>
      <c r="D18" s="7" t="s">
        <v>33</v>
      </c>
      <c r="E18" s="14" t="s">
        <v>34</v>
      </c>
      <c r="F18" s="15"/>
      <c r="G18" s="15"/>
    </row>
    <row r="19" ht="14" spans="1:7">
      <c r="A19" s="16" t="s">
        <v>40</v>
      </c>
      <c r="B19" s="17">
        <v>30.7</v>
      </c>
      <c r="C19" s="10">
        <f>10^((B19-38.444)/-3.4054)</f>
        <v>187.94698169058</v>
      </c>
      <c r="D19" s="10">
        <f>AVERAGE(C19:C20)</f>
        <v>295.731732109595</v>
      </c>
      <c r="E19" s="22">
        <f>D19/100</f>
        <v>2.95731732109595</v>
      </c>
      <c r="F19" s="19"/>
      <c r="G19" s="20"/>
    </row>
    <row r="20" ht="14" spans="1:5">
      <c r="A20" s="21"/>
      <c r="B20" s="17">
        <v>29.57</v>
      </c>
      <c r="C20" s="10">
        <f>10^((B20-38.444)/-3.4054)</f>
        <v>403.51648252861</v>
      </c>
      <c r="D20" s="10"/>
      <c r="E20" s="22"/>
    </row>
    <row r="21" ht="14" spans="1:5">
      <c r="A21" s="4"/>
      <c r="B21" s="4"/>
      <c r="C21" s="4"/>
      <c r="D21" s="4"/>
      <c r="E21" s="4"/>
    </row>
  </sheetData>
  <mergeCells count="14">
    <mergeCell ref="A1:E1"/>
    <mergeCell ref="A2:E2"/>
    <mergeCell ref="A3:E3"/>
    <mergeCell ref="A17:E17"/>
    <mergeCell ref="A21:E21"/>
    <mergeCell ref="A19:A20"/>
    <mergeCell ref="C5:C6"/>
    <mergeCell ref="C7:C8"/>
    <mergeCell ref="C9:C10"/>
    <mergeCell ref="C11:C12"/>
    <mergeCell ref="C13:C14"/>
    <mergeCell ref="C15:C16"/>
    <mergeCell ref="D19:D20"/>
    <mergeCell ref="E19:E20"/>
  </mergeCells>
  <pageMargins left="0.75" right="0.75" top="1" bottom="1" header="0.5" footer="0.5"/>
  <pageSetup paperSize="9" orientation="landscape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E4" sqref="E4"/>
    </sheetView>
  </sheetViews>
  <sheetFormatPr defaultColWidth="9.13333333333333" defaultRowHeight="11" outlineLevelCol="6"/>
  <cols>
    <col min="1" max="1" width="17.6777777777778" customWidth="1"/>
    <col min="2" max="2" width="9.55555555555556"/>
    <col min="3" max="3" width="11.1" customWidth="1"/>
    <col min="4" max="4" width="17.2111111111111" customWidth="1"/>
    <col min="5" max="5" width="15.0777777777778" customWidth="1"/>
    <col min="6" max="6" width="11.6666666666667" customWidth="1"/>
    <col min="7" max="7" width="14.2777777777778"/>
    <col min="8" max="8" width="44.5222222222222" customWidth="1"/>
    <col min="9" max="9" width="9.56666666666667"/>
  </cols>
  <sheetData>
    <row r="1" ht="20.5" spans="1:6">
      <c r="A1" s="1" t="s">
        <v>0</v>
      </c>
      <c r="B1" s="1"/>
      <c r="C1" s="1"/>
      <c r="D1" s="1"/>
      <c r="E1" s="1"/>
      <c r="F1" s="2"/>
    </row>
    <row r="2" ht="20.5" spans="1:6">
      <c r="A2" s="3" t="s">
        <v>41</v>
      </c>
      <c r="B2" s="3"/>
      <c r="C2" s="3"/>
      <c r="D2" s="3"/>
      <c r="E2" s="3"/>
      <c r="F2" s="1"/>
    </row>
    <row r="3" ht="19" customHeight="1" spans="1:5">
      <c r="A3" s="4" t="s">
        <v>2</v>
      </c>
      <c r="B3" s="4"/>
      <c r="C3" s="4"/>
      <c r="D3" s="4"/>
      <c r="E3" s="4"/>
    </row>
    <row r="4" ht="28.5" spans="1:5">
      <c r="A4" s="5" t="s">
        <v>20</v>
      </c>
      <c r="B4" s="6" t="s">
        <v>21</v>
      </c>
      <c r="C4" s="6" t="s">
        <v>22</v>
      </c>
      <c r="D4" s="7" t="s">
        <v>23</v>
      </c>
      <c r="E4" s="5" t="s">
        <v>24</v>
      </c>
    </row>
    <row r="5" spans="1:5">
      <c r="A5" s="8" t="s">
        <v>25</v>
      </c>
      <c r="B5" s="8">
        <v>14.69</v>
      </c>
      <c r="C5" s="9">
        <f t="shared" ref="C5:C9" si="0">AVERAGE(B5:B6)</f>
        <v>14.71</v>
      </c>
      <c r="D5" s="10">
        <v>10000000</v>
      </c>
      <c r="E5" s="11">
        <f t="shared" ref="E5:E16" si="1">LOG10(D5)</f>
        <v>7</v>
      </c>
    </row>
    <row r="6" spans="1:5">
      <c r="A6" s="8" t="s">
        <v>25</v>
      </c>
      <c r="B6" s="12">
        <v>14.73</v>
      </c>
      <c r="C6" s="9"/>
      <c r="D6" s="10">
        <v>10000000</v>
      </c>
      <c r="E6" s="11">
        <f t="shared" si="1"/>
        <v>7</v>
      </c>
    </row>
    <row r="7" spans="1:5">
      <c r="A7" s="8" t="s">
        <v>26</v>
      </c>
      <c r="B7" s="8">
        <v>18.17</v>
      </c>
      <c r="C7" s="9">
        <f t="shared" si="0"/>
        <v>18.23</v>
      </c>
      <c r="D7" s="10">
        <v>1000000</v>
      </c>
      <c r="E7" s="11">
        <f t="shared" si="1"/>
        <v>6</v>
      </c>
    </row>
    <row r="8" spans="1:5">
      <c r="A8" s="8" t="s">
        <v>26</v>
      </c>
      <c r="B8" s="8">
        <v>18.29</v>
      </c>
      <c r="C8" s="9"/>
      <c r="D8" s="10">
        <v>1000000</v>
      </c>
      <c r="E8" s="11">
        <f t="shared" si="1"/>
        <v>6</v>
      </c>
    </row>
    <row r="9" spans="1:5">
      <c r="A9" s="8" t="s">
        <v>27</v>
      </c>
      <c r="B9" s="8">
        <v>21.78</v>
      </c>
      <c r="C9" s="9">
        <f t="shared" si="0"/>
        <v>21.79</v>
      </c>
      <c r="D9" s="10">
        <v>100000</v>
      </c>
      <c r="E9" s="11">
        <f t="shared" si="1"/>
        <v>5</v>
      </c>
    </row>
    <row r="10" spans="1:5">
      <c r="A10" s="8" t="s">
        <v>27</v>
      </c>
      <c r="B10" s="12">
        <v>21.8</v>
      </c>
      <c r="C10" s="9"/>
      <c r="D10" s="10">
        <v>100000</v>
      </c>
      <c r="E10" s="11">
        <f t="shared" si="1"/>
        <v>5</v>
      </c>
    </row>
    <row r="11" spans="1:5">
      <c r="A11" s="8" t="s">
        <v>28</v>
      </c>
      <c r="B11" s="8">
        <v>25.25</v>
      </c>
      <c r="C11" s="9">
        <f t="shared" ref="C11:C15" si="2">AVERAGE(B11:B12)</f>
        <v>25.215</v>
      </c>
      <c r="D11" s="10">
        <v>10000</v>
      </c>
      <c r="E11" s="11">
        <f t="shared" si="1"/>
        <v>4</v>
      </c>
    </row>
    <row r="12" spans="1:5">
      <c r="A12" s="8" t="s">
        <v>28</v>
      </c>
      <c r="B12" s="8">
        <v>25.18</v>
      </c>
      <c r="C12" s="9"/>
      <c r="D12" s="10">
        <v>10000</v>
      </c>
      <c r="E12" s="11">
        <f t="shared" si="1"/>
        <v>4</v>
      </c>
    </row>
    <row r="13" spans="1:5">
      <c r="A13" s="8" t="s">
        <v>29</v>
      </c>
      <c r="B13" s="12">
        <v>27.76</v>
      </c>
      <c r="C13" s="9">
        <f t="shared" si="2"/>
        <v>28.2</v>
      </c>
      <c r="D13" s="10">
        <v>1000</v>
      </c>
      <c r="E13" s="11">
        <f t="shared" si="1"/>
        <v>3</v>
      </c>
    </row>
    <row r="14" spans="1:5">
      <c r="A14" s="8" t="s">
        <v>29</v>
      </c>
      <c r="B14" s="8">
        <v>28.64</v>
      </c>
      <c r="C14" s="9"/>
      <c r="D14" s="10">
        <v>1000</v>
      </c>
      <c r="E14" s="11">
        <f t="shared" si="1"/>
        <v>3</v>
      </c>
    </row>
    <row r="15" spans="1:5">
      <c r="A15" s="8" t="s">
        <v>37</v>
      </c>
      <c r="B15" s="8">
        <v>31.04</v>
      </c>
      <c r="C15" s="9">
        <f t="shared" si="2"/>
        <v>31.645</v>
      </c>
      <c r="D15" s="10">
        <v>100</v>
      </c>
      <c r="E15" s="11">
        <f t="shared" si="1"/>
        <v>2</v>
      </c>
    </row>
    <row r="16" spans="1:5">
      <c r="A16" s="8" t="s">
        <v>37</v>
      </c>
      <c r="B16" s="8">
        <v>32.25</v>
      </c>
      <c r="C16" s="9"/>
      <c r="D16" s="10">
        <v>100</v>
      </c>
      <c r="E16" s="11">
        <f t="shared" si="1"/>
        <v>2</v>
      </c>
    </row>
    <row r="17" ht="18" customHeight="1" spans="1:5">
      <c r="A17" s="4" t="s">
        <v>16</v>
      </c>
      <c r="B17" s="4"/>
      <c r="C17" s="4"/>
      <c r="D17" s="4"/>
      <c r="E17" s="4"/>
    </row>
    <row r="18" ht="21" spans="1:7">
      <c r="A18" s="7" t="s">
        <v>30</v>
      </c>
      <c r="B18" s="13" t="s">
        <v>31</v>
      </c>
      <c r="C18" s="13" t="s">
        <v>32</v>
      </c>
      <c r="D18" s="7" t="s">
        <v>33</v>
      </c>
      <c r="E18" s="14" t="s">
        <v>34</v>
      </c>
      <c r="F18" s="15"/>
      <c r="G18" s="15"/>
    </row>
    <row r="19" ht="14" spans="1:7">
      <c r="A19" s="16" t="s">
        <v>42</v>
      </c>
      <c r="B19" s="17">
        <v>30.88</v>
      </c>
      <c r="C19" s="10">
        <f>10^((B19-38.471)/-3.3717)</f>
        <v>178.396586800053</v>
      </c>
      <c r="D19" s="10">
        <f>AVERAGE(C19:C20)</f>
        <v>141.560656468801</v>
      </c>
      <c r="E19" s="22">
        <f>D19/200</f>
        <v>0.707803282344007</v>
      </c>
      <c r="F19" s="19"/>
      <c r="G19" s="20"/>
    </row>
    <row r="20" ht="14" spans="1:7">
      <c r="A20" s="21"/>
      <c r="B20" s="17">
        <v>31.66</v>
      </c>
      <c r="C20" s="10">
        <f>10^((B20-38.471)/-3.3717)</f>
        <v>104.72472613755</v>
      </c>
      <c r="D20" s="10"/>
      <c r="E20" s="22"/>
      <c r="F20" s="19"/>
      <c r="G20" s="20"/>
    </row>
    <row r="21" ht="14" spans="1:5">
      <c r="A21" s="4"/>
      <c r="B21" s="4"/>
      <c r="C21" s="4"/>
      <c r="D21" s="4"/>
      <c r="E21" s="4"/>
    </row>
  </sheetData>
  <mergeCells count="14">
    <mergeCell ref="A1:E1"/>
    <mergeCell ref="A2:E2"/>
    <mergeCell ref="A3:E3"/>
    <mergeCell ref="A17:E17"/>
    <mergeCell ref="A21:E21"/>
    <mergeCell ref="A19:A20"/>
    <mergeCell ref="C5:C6"/>
    <mergeCell ref="C7:C8"/>
    <mergeCell ref="C9:C10"/>
    <mergeCell ref="C11:C12"/>
    <mergeCell ref="C13:C14"/>
    <mergeCell ref="C15:C16"/>
    <mergeCell ref="D19:D20"/>
    <mergeCell ref="E19:E20"/>
  </mergeCells>
  <pageMargins left="0.75" right="0.75" top="1" bottom="1" header="0.5" footer="0.5"/>
  <pageSetup paperSize="9" orientation="landscape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workbookViewId="0">
      <selection activeCell="E4" sqref="E4"/>
    </sheetView>
  </sheetViews>
  <sheetFormatPr defaultColWidth="9.13333333333333" defaultRowHeight="11"/>
  <cols>
    <col min="1" max="1" width="25.4888888888889" customWidth="1"/>
    <col min="2" max="2" width="9.55555555555556"/>
    <col min="3" max="3" width="11.1" customWidth="1"/>
    <col min="4" max="4" width="17.2111111111111" customWidth="1"/>
    <col min="5" max="5" width="15.0777777777778" customWidth="1"/>
    <col min="6" max="6" width="11.6666666666667" customWidth="1"/>
    <col min="7" max="7" width="14.2777777777778"/>
    <col min="8" max="8" width="44.5222222222222" customWidth="1"/>
    <col min="9" max="11" width="9.56666666666667"/>
    <col min="12" max="12" width="13.1333333333333"/>
  </cols>
  <sheetData>
    <row r="1" customFormat="1" ht="20.5" spans="1:6">
      <c r="A1" s="1" t="s">
        <v>0</v>
      </c>
      <c r="B1" s="1"/>
      <c r="C1" s="1"/>
      <c r="D1" s="1"/>
      <c r="E1" s="1"/>
      <c r="F1" s="2"/>
    </row>
    <row r="2" customFormat="1" ht="20.5" spans="1:6">
      <c r="A2" s="3" t="s">
        <v>43</v>
      </c>
      <c r="B2" s="3"/>
      <c r="C2" s="3"/>
      <c r="D2" s="3"/>
      <c r="E2" s="3"/>
      <c r="F2" s="1"/>
    </row>
    <row r="3" customFormat="1" ht="19" customHeight="1" spans="1:5">
      <c r="A3" s="4" t="s">
        <v>2</v>
      </c>
      <c r="B3" s="4"/>
      <c r="C3" s="4"/>
      <c r="D3" s="4"/>
      <c r="E3" s="4"/>
    </row>
    <row r="4" customFormat="1" ht="28.5" spans="1:5">
      <c r="A4" s="5" t="s">
        <v>20</v>
      </c>
      <c r="B4" s="6" t="s">
        <v>21</v>
      </c>
      <c r="C4" s="6" t="s">
        <v>22</v>
      </c>
      <c r="D4" s="7" t="s">
        <v>23</v>
      </c>
      <c r="E4" s="5" t="s">
        <v>24</v>
      </c>
    </row>
    <row r="5" customFormat="1" spans="1:5">
      <c r="A5" s="8" t="s">
        <v>25</v>
      </c>
      <c r="B5" s="8">
        <v>13.24</v>
      </c>
      <c r="C5" s="9">
        <f t="shared" ref="C5:C9" si="0">AVERAGE(B5:B6)</f>
        <v>13.405</v>
      </c>
      <c r="D5" s="10">
        <v>10000000</v>
      </c>
      <c r="E5" s="11">
        <f t="shared" ref="E5:E16" si="1">LOG10(D5)</f>
        <v>7</v>
      </c>
    </row>
    <row r="6" customFormat="1" spans="1:5">
      <c r="A6" s="8" t="s">
        <v>25</v>
      </c>
      <c r="B6" s="12">
        <v>13.57</v>
      </c>
      <c r="C6" s="9"/>
      <c r="D6" s="10">
        <v>10000000</v>
      </c>
      <c r="E6" s="11">
        <f t="shared" si="1"/>
        <v>7</v>
      </c>
    </row>
    <row r="7" customFormat="1" spans="1:5">
      <c r="A7" s="8" t="s">
        <v>26</v>
      </c>
      <c r="B7" s="8">
        <v>16.92</v>
      </c>
      <c r="C7" s="9">
        <f t="shared" si="0"/>
        <v>16.94</v>
      </c>
      <c r="D7" s="10">
        <v>1000000</v>
      </c>
      <c r="E7" s="11">
        <f t="shared" si="1"/>
        <v>6</v>
      </c>
    </row>
    <row r="8" customFormat="1" spans="1:5">
      <c r="A8" s="8" t="s">
        <v>26</v>
      </c>
      <c r="B8" s="8">
        <v>16.96</v>
      </c>
      <c r="C8" s="9"/>
      <c r="D8" s="10">
        <v>1000000</v>
      </c>
      <c r="E8" s="11">
        <f t="shared" si="1"/>
        <v>6</v>
      </c>
    </row>
    <row r="9" customFormat="1" spans="1:5">
      <c r="A9" s="8" t="s">
        <v>27</v>
      </c>
      <c r="B9" s="12">
        <v>20.58</v>
      </c>
      <c r="C9" s="9">
        <f t="shared" si="0"/>
        <v>20.52</v>
      </c>
      <c r="D9" s="10">
        <v>100000</v>
      </c>
      <c r="E9" s="11">
        <f t="shared" si="1"/>
        <v>5</v>
      </c>
    </row>
    <row r="10" customFormat="1" spans="1:5">
      <c r="A10" s="8" t="s">
        <v>27</v>
      </c>
      <c r="B10" s="12">
        <v>20.46</v>
      </c>
      <c r="C10" s="9"/>
      <c r="D10" s="10">
        <v>100000</v>
      </c>
      <c r="E10" s="11">
        <f t="shared" si="1"/>
        <v>5</v>
      </c>
    </row>
    <row r="11" customFormat="1" spans="1:5">
      <c r="A11" s="8" t="s">
        <v>28</v>
      </c>
      <c r="B11" s="8">
        <v>23.76</v>
      </c>
      <c r="C11" s="9">
        <f t="shared" ref="C11:C15" si="2">AVERAGE(B11:B12)</f>
        <v>23.805</v>
      </c>
      <c r="D11" s="10">
        <v>10000</v>
      </c>
      <c r="E11" s="11">
        <f t="shared" si="1"/>
        <v>4</v>
      </c>
    </row>
    <row r="12" customFormat="1" spans="1:5">
      <c r="A12" s="8" t="s">
        <v>28</v>
      </c>
      <c r="B12" s="8">
        <v>23.85</v>
      </c>
      <c r="C12" s="9"/>
      <c r="D12" s="10">
        <v>10000</v>
      </c>
      <c r="E12" s="11">
        <f t="shared" si="1"/>
        <v>4</v>
      </c>
    </row>
    <row r="13" customFormat="1" spans="1:5">
      <c r="A13" s="8" t="s">
        <v>29</v>
      </c>
      <c r="B13" s="12">
        <v>27.18</v>
      </c>
      <c r="C13" s="9">
        <f t="shared" si="2"/>
        <v>27.24</v>
      </c>
      <c r="D13" s="10">
        <v>1000</v>
      </c>
      <c r="E13" s="11">
        <f t="shared" si="1"/>
        <v>3</v>
      </c>
    </row>
    <row r="14" customFormat="1" spans="1:5">
      <c r="A14" s="8" t="s">
        <v>29</v>
      </c>
      <c r="B14" s="12">
        <v>27.3</v>
      </c>
      <c r="C14" s="9"/>
      <c r="D14" s="10">
        <v>1000</v>
      </c>
      <c r="E14" s="11">
        <f t="shared" si="1"/>
        <v>3</v>
      </c>
    </row>
    <row r="15" customFormat="1" spans="1:5">
      <c r="A15" s="8" t="s">
        <v>37</v>
      </c>
      <c r="B15" s="8">
        <v>30.04</v>
      </c>
      <c r="C15" s="9">
        <f t="shared" si="2"/>
        <v>29.855</v>
      </c>
      <c r="D15" s="10">
        <v>100</v>
      </c>
      <c r="E15" s="11">
        <f t="shared" si="1"/>
        <v>2</v>
      </c>
    </row>
    <row r="16" customFormat="1" spans="1:5">
      <c r="A16" s="8" t="s">
        <v>37</v>
      </c>
      <c r="B16" s="12">
        <v>29.67</v>
      </c>
      <c r="C16" s="9"/>
      <c r="D16" s="10">
        <v>100</v>
      </c>
      <c r="E16" s="11">
        <f t="shared" si="1"/>
        <v>2</v>
      </c>
    </row>
    <row r="17" customFormat="1" ht="18" customHeight="1" spans="1:5">
      <c r="A17" s="4" t="s">
        <v>16</v>
      </c>
      <c r="B17" s="4"/>
      <c r="C17" s="4"/>
      <c r="D17" s="4"/>
      <c r="E17" s="4"/>
    </row>
    <row r="18" customFormat="1" ht="21" spans="1:7">
      <c r="A18" s="7" t="s">
        <v>30</v>
      </c>
      <c r="B18" s="13" t="s">
        <v>31</v>
      </c>
      <c r="C18" s="13" t="s">
        <v>32</v>
      </c>
      <c r="D18" s="7" t="s">
        <v>33</v>
      </c>
      <c r="E18" s="14" t="s">
        <v>34</v>
      </c>
      <c r="F18" s="15"/>
      <c r="G18" s="15"/>
    </row>
    <row r="19" ht="14" spans="1:12">
      <c r="A19" s="16" t="s">
        <v>35</v>
      </c>
      <c r="B19" s="17">
        <v>23.95</v>
      </c>
      <c r="C19" s="10">
        <f>10^((B19-36.931)/-3.3267)</f>
        <v>7981.14331855825</v>
      </c>
      <c r="D19" s="10">
        <f>AVERAGE(C19:C20)</f>
        <v>7926.28220155623</v>
      </c>
      <c r="E19" s="22">
        <f>D19/200</f>
        <v>39.6314110077811</v>
      </c>
      <c r="F19" s="19"/>
      <c r="G19" s="20"/>
      <c r="I19" s="23"/>
      <c r="J19" s="23"/>
      <c r="K19" s="23"/>
      <c r="L19" s="24"/>
    </row>
    <row r="20" ht="14" spans="1:12">
      <c r="A20" s="21"/>
      <c r="B20" s="17">
        <v>23.97</v>
      </c>
      <c r="C20" s="10">
        <f>10^((B20-36.931)/-3.3267)</f>
        <v>7871.42108455421</v>
      </c>
      <c r="D20" s="10"/>
      <c r="E20" s="22"/>
      <c r="F20" s="19"/>
      <c r="G20" s="20"/>
      <c r="I20" s="23"/>
      <c r="J20" s="23"/>
      <c r="K20" s="23"/>
      <c r="L20" s="24"/>
    </row>
    <row r="21" customFormat="1" ht="14" spans="1:5">
      <c r="A21" s="4"/>
      <c r="B21" s="4"/>
      <c r="C21" s="4"/>
      <c r="D21" s="4"/>
      <c r="E21" s="4"/>
    </row>
  </sheetData>
  <mergeCells count="14">
    <mergeCell ref="A1:E1"/>
    <mergeCell ref="A2:E2"/>
    <mergeCell ref="A3:E3"/>
    <mergeCell ref="A17:E17"/>
    <mergeCell ref="A21:E21"/>
    <mergeCell ref="A19:A20"/>
    <mergeCell ref="C5:C6"/>
    <mergeCell ref="C7:C8"/>
    <mergeCell ref="C9:C10"/>
    <mergeCell ref="C11:C12"/>
    <mergeCell ref="C13:C14"/>
    <mergeCell ref="C15:C16"/>
    <mergeCell ref="D19:D20"/>
    <mergeCell ref="E19:E20"/>
  </mergeCells>
  <pageMargins left="0.75" right="0.75" top="1" bottom="1" header="0.5" footer="0.5"/>
  <pageSetup paperSize="9" orientation="landscape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F20" sqref="F20"/>
    </sheetView>
  </sheetViews>
  <sheetFormatPr defaultColWidth="9.13333333333333" defaultRowHeight="11" outlineLevelCol="6"/>
  <cols>
    <col min="1" max="1" width="24.1" customWidth="1"/>
    <col min="2" max="2" width="9.55555555555556"/>
    <col min="3" max="3" width="11.1" customWidth="1"/>
    <col min="4" max="4" width="17.2111111111111" customWidth="1"/>
    <col min="5" max="5" width="15.0777777777778" customWidth="1"/>
    <col min="6" max="6" width="11.6666666666667" customWidth="1"/>
    <col min="7" max="7" width="14.2777777777778"/>
    <col min="8" max="8" width="44.5222222222222" customWidth="1"/>
    <col min="9" max="9" width="9.56666666666667"/>
  </cols>
  <sheetData>
    <row r="1" ht="20.5" spans="1:6">
      <c r="A1" s="1" t="s">
        <v>0</v>
      </c>
      <c r="B1" s="1"/>
      <c r="C1" s="1"/>
      <c r="D1" s="1"/>
      <c r="E1" s="1"/>
      <c r="F1" s="2"/>
    </row>
    <row r="2" ht="20.5" spans="1:6">
      <c r="A2" s="3" t="s">
        <v>44</v>
      </c>
      <c r="B2" s="3"/>
      <c r="C2" s="3"/>
      <c r="D2" s="3"/>
      <c r="E2" s="3"/>
      <c r="F2" s="1"/>
    </row>
    <row r="3" ht="19" customHeight="1" spans="1:5">
      <c r="A3" s="4" t="s">
        <v>2</v>
      </c>
      <c r="B3" s="4"/>
      <c r="C3" s="4"/>
      <c r="D3" s="4"/>
      <c r="E3" s="4"/>
    </row>
    <row r="4" ht="28.5" spans="1:5">
      <c r="A4" s="5" t="s">
        <v>20</v>
      </c>
      <c r="B4" s="6" t="s">
        <v>21</v>
      </c>
      <c r="C4" s="6" t="s">
        <v>22</v>
      </c>
      <c r="D4" s="7" t="s">
        <v>23</v>
      </c>
      <c r="E4" s="5" t="s">
        <v>24</v>
      </c>
    </row>
    <row r="5" spans="1:5">
      <c r="A5" s="8" t="s">
        <v>25</v>
      </c>
      <c r="B5" s="8">
        <v>18.51</v>
      </c>
      <c r="C5" s="9">
        <f t="shared" ref="C5:C9" si="0">AVERAGE(B5:B6)</f>
        <v>18.52</v>
      </c>
      <c r="D5" s="10">
        <v>10000000</v>
      </c>
      <c r="E5" s="11">
        <f t="shared" ref="E5:E16" si="1">LOG10(D5)</f>
        <v>7</v>
      </c>
    </row>
    <row r="6" spans="1:5">
      <c r="A6" s="8" t="s">
        <v>25</v>
      </c>
      <c r="B6" s="12">
        <v>18.53</v>
      </c>
      <c r="C6" s="9"/>
      <c r="D6" s="10">
        <v>10000000</v>
      </c>
      <c r="E6" s="11">
        <f t="shared" si="1"/>
        <v>7</v>
      </c>
    </row>
    <row r="7" spans="1:5">
      <c r="A7" s="8" t="s">
        <v>26</v>
      </c>
      <c r="B7" s="8">
        <v>22.03</v>
      </c>
      <c r="C7" s="9">
        <f t="shared" si="0"/>
        <v>22.005</v>
      </c>
      <c r="D7" s="10">
        <v>1000000</v>
      </c>
      <c r="E7" s="11">
        <f t="shared" si="1"/>
        <v>6</v>
      </c>
    </row>
    <row r="8" spans="1:5">
      <c r="A8" s="8" t="s">
        <v>26</v>
      </c>
      <c r="B8" s="8">
        <v>21.98</v>
      </c>
      <c r="C8" s="9"/>
      <c r="D8" s="10">
        <v>1000000</v>
      </c>
      <c r="E8" s="11">
        <f t="shared" si="1"/>
        <v>6</v>
      </c>
    </row>
    <row r="9" spans="1:5">
      <c r="A9" s="8" t="s">
        <v>27</v>
      </c>
      <c r="B9" s="8">
        <v>25.36</v>
      </c>
      <c r="C9" s="9">
        <f t="shared" si="0"/>
        <v>25.4</v>
      </c>
      <c r="D9" s="10">
        <v>100000</v>
      </c>
      <c r="E9" s="11">
        <f t="shared" si="1"/>
        <v>5</v>
      </c>
    </row>
    <row r="10" spans="1:5">
      <c r="A10" s="8" t="s">
        <v>27</v>
      </c>
      <c r="B10" s="8">
        <v>25.44</v>
      </c>
      <c r="C10" s="9"/>
      <c r="D10" s="10">
        <v>100000</v>
      </c>
      <c r="E10" s="11">
        <f t="shared" si="1"/>
        <v>5</v>
      </c>
    </row>
    <row r="11" spans="1:5">
      <c r="A11" s="8" t="s">
        <v>28</v>
      </c>
      <c r="B11" s="8">
        <v>29.09</v>
      </c>
      <c r="C11" s="9">
        <f t="shared" ref="C11:C15" si="2">AVERAGE(B11:B12)</f>
        <v>29.09</v>
      </c>
      <c r="D11" s="10">
        <v>10000</v>
      </c>
      <c r="E11" s="11">
        <f t="shared" si="1"/>
        <v>4</v>
      </c>
    </row>
    <row r="12" spans="1:5">
      <c r="A12" s="8" t="s">
        <v>28</v>
      </c>
      <c r="B12" s="8">
        <v>29.09</v>
      </c>
      <c r="C12" s="9"/>
      <c r="D12" s="10">
        <v>10000</v>
      </c>
      <c r="E12" s="11">
        <f t="shared" si="1"/>
        <v>4</v>
      </c>
    </row>
    <row r="13" spans="1:5">
      <c r="A13" s="8" t="s">
        <v>29</v>
      </c>
      <c r="B13" s="12">
        <v>32.37</v>
      </c>
      <c r="C13" s="9">
        <f t="shared" si="2"/>
        <v>32.355</v>
      </c>
      <c r="D13" s="10">
        <v>1000</v>
      </c>
      <c r="E13" s="11">
        <f t="shared" si="1"/>
        <v>3</v>
      </c>
    </row>
    <row r="14" spans="1:5">
      <c r="A14" s="8" t="s">
        <v>29</v>
      </c>
      <c r="B14" s="8">
        <v>32.34</v>
      </c>
      <c r="C14" s="9"/>
      <c r="D14" s="10">
        <v>1000</v>
      </c>
      <c r="E14" s="11">
        <f t="shared" si="1"/>
        <v>3</v>
      </c>
    </row>
    <row r="15" spans="1:5">
      <c r="A15" s="8" t="s">
        <v>37</v>
      </c>
      <c r="B15" s="8">
        <v>34.79</v>
      </c>
      <c r="C15" s="9">
        <f t="shared" si="2"/>
        <v>34.785</v>
      </c>
      <c r="D15" s="10">
        <v>100</v>
      </c>
      <c r="E15" s="11">
        <f t="shared" si="1"/>
        <v>2</v>
      </c>
    </row>
    <row r="16" spans="1:5">
      <c r="A16" s="8" t="s">
        <v>37</v>
      </c>
      <c r="B16" s="8">
        <v>34.78</v>
      </c>
      <c r="C16" s="9"/>
      <c r="D16" s="10">
        <v>100</v>
      </c>
      <c r="E16" s="11">
        <f t="shared" si="1"/>
        <v>2</v>
      </c>
    </row>
    <row r="17" ht="18" customHeight="1" spans="1:5">
      <c r="A17" s="4" t="s">
        <v>16</v>
      </c>
      <c r="B17" s="4"/>
      <c r="C17" s="4"/>
      <c r="D17" s="4"/>
      <c r="E17" s="4"/>
    </row>
    <row r="18" ht="21" spans="1:7">
      <c r="A18" s="7" t="s">
        <v>30</v>
      </c>
      <c r="B18" s="13" t="s">
        <v>31</v>
      </c>
      <c r="C18" s="13" t="s">
        <v>32</v>
      </c>
      <c r="D18" s="7" t="s">
        <v>33</v>
      </c>
      <c r="E18" s="14" t="s">
        <v>34</v>
      </c>
      <c r="F18" s="15"/>
      <c r="G18" s="15"/>
    </row>
    <row r="19" ht="14" spans="1:7">
      <c r="A19" s="16" t="s">
        <v>45</v>
      </c>
      <c r="B19" s="17">
        <v>31.6</v>
      </c>
      <c r="C19" s="10">
        <f t="shared" ref="C19:C26" si="3">10^((B19-41.948)/-3.3161)</f>
        <v>1319.87607442705</v>
      </c>
      <c r="D19" s="10">
        <f>AVERAGE(C19:C20)</f>
        <v>1382.21845170542</v>
      </c>
      <c r="E19" s="18">
        <f>D19/200</f>
        <v>6.91109225852712</v>
      </c>
      <c r="F19" s="19"/>
      <c r="G19" s="20"/>
    </row>
    <row r="20" ht="14" spans="1:7">
      <c r="A20" s="21"/>
      <c r="B20" s="17">
        <v>31.47</v>
      </c>
      <c r="C20" s="10">
        <f t="shared" si="3"/>
        <v>1444.5608289838</v>
      </c>
      <c r="D20" s="10"/>
      <c r="E20" s="18"/>
      <c r="F20" s="19"/>
      <c r="G20" s="20"/>
    </row>
    <row r="21" ht="14" spans="1:5">
      <c r="A21" s="4"/>
      <c r="B21" s="4"/>
      <c r="C21" s="4"/>
      <c r="D21" s="4"/>
      <c r="E21" s="4"/>
    </row>
  </sheetData>
  <mergeCells count="14">
    <mergeCell ref="A1:E1"/>
    <mergeCell ref="A2:E2"/>
    <mergeCell ref="A3:E3"/>
    <mergeCell ref="A17:E17"/>
    <mergeCell ref="A21:E21"/>
    <mergeCell ref="A19:A20"/>
    <mergeCell ref="C5:C6"/>
    <mergeCell ref="C7:C8"/>
    <mergeCell ref="C9:C10"/>
    <mergeCell ref="C11:C12"/>
    <mergeCell ref="C13:C14"/>
    <mergeCell ref="C15:C16"/>
    <mergeCell ref="D19:D20"/>
    <mergeCell ref="E19:E20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2023.09.05result</vt:lpstr>
      <vt:lpstr>2023.09.13result</vt:lpstr>
      <vt:lpstr>2023.09.19result</vt:lpstr>
      <vt:lpstr>2023.09.26result</vt:lpstr>
      <vt:lpstr>2023.10.11result</vt:lpstr>
      <vt:lpstr>2023.10.27result</vt:lpstr>
      <vt:lpstr>2023.11.29result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leon</cp:lastModifiedBy>
  <dcterms:created xsi:type="dcterms:W3CDTF">2023-09-01T09:32:00Z</dcterms:created>
  <dcterms:modified xsi:type="dcterms:W3CDTF">2024-01-04T10:03:36Z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DFF70825F26A49938AAB63877015A182_13</vt:lpwstr>
  </property>
</Properties>
</file>