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hfaque\Papers\Seaweeds\Final\"/>
    </mc:Choice>
  </mc:AlternateContent>
  <xr:revisionPtr revIDLastSave="0" documentId="13_ncr:1_{5B10EA31-E50F-4C98-B05A-A8E4986A22EC}" xr6:coauthVersionLast="47" xr6:coauthVersionMax="47" xr10:uidLastSave="{00000000-0000-0000-0000-000000000000}"/>
  <bookViews>
    <workbookView xWindow="-108" yWindow="-108" windowWidth="23256" windowHeight="12456" xr2:uid="{5A929C83-E4D3-41A7-8012-280D556E0FEC}"/>
  </bookViews>
  <sheets>
    <sheet name="All raw data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E17" i="1"/>
  <c r="G16" i="1"/>
  <c r="H16" i="1"/>
  <c r="E16" i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H60" i="1"/>
  <c r="H63" i="1"/>
  <c r="H66" i="1"/>
  <c r="H69" i="1"/>
  <c r="H72" i="1"/>
  <c r="H75" i="1"/>
  <c r="H57" i="1"/>
  <c r="G60" i="1"/>
  <c r="G63" i="1"/>
  <c r="G66" i="1"/>
  <c r="G69" i="1"/>
  <c r="G72" i="1"/>
  <c r="G75" i="1"/>
  <c r="G57" i="1"/>
  <c r="G10" i="1" l="1"/>
  <c r="H7" i="1"/>
  <c r="G4" i="1"/>
  <c r="H13" i="1"/>
  <c r="H4" i="1"/>
  <c r="G19" i="1"/>
  <c r="H10" i="1"/>
  <c r="H22" i="1"/>
  <c r="G22" i="1"/>
  <c r="G7" i="1"/>
  <c r="G13" i="1"/>
  <c r="H19" i="1"/>
  <c r="E51" i="1"/>
  <c r="E50" i="1"/>
  <c r="E49" i="1"/>
  <c r="E48" i="1"/>
  <c r="E47" i="1"/>
  <c r="E46" i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H14" i="2"/>
  <c r="H8" i="2"/>
  <c r="H11" i="2"/>
  <c r="H5" i="2"/>
  <c r="H2" i="2"/>
  <c r="G14" i="2"/>
  <c r="G5" i="2"/>
  <c r="G8" i="2"/>
  <c r="G11" i="2"/>
  <c r="G2" i="2"/>
  <c r="F15" i="2"/>
  <c r="F16" i="2"/>
  <c r="F14" i="2"/>
  <c r="F12" i="2"/>
  <c r="F13" i="2"/>
  <c r="F11" i="2"/>
  <c r="F9" i="2"/>
  <c r="F10" i="2"/>
  <c r="F8" i="2"/>
  <c r="F6" i="2"/>
  <c r="F7" i="2"/>
  <c r="F5" i="2"/>
  <c r="F3" i="2"/>
  <c r="F4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" i="2"/>
  <c r="H31" i="1" l="1"/>
  <c r="G31" i="1"/>
  <c r="H40" i="1"/>
  <c r="G40" i="1"/>
  <c r="H37" i="1"/>
  <c r="G37" i="1"/>
  <c r="H43" i="1"/>
  <c r="G43" i="1"/>
  <c r="G34" i="1"/>
  <c r="H34" i="1"/>
</calcChain>
</file>

<file path=xl/sharedStrings.xml><?xml version="1.0" encoding="utf-8"?>
<sst xmlns="http://schemas.openxmlformats.org/spreadsheetml/2006/main" count="557" uniqueCount="159">
  <si>
    <t>Species Name</t>
  </si>
  <si>
    <t>Location</t>
  </si>
  <si>
    <t>Absorbance</t>
  </si>
  <si>
    <t>Concentration</t>
  </si>
  <si>
    <t>Conc * dilution factor</t>
  </si>
  <si>
    <t>Mean</t>
  </si>
  <si>
    <t>SD</t>
  </si>
  <si>
    <t>Hypnea musciformis</t>
  </si>
  <si>
    <t>Hypnea spinella</t>
  </si>
  <si>
    <t>St. Martin Island</t>
  </si>
  <si>
    <t>Hm-1</t>
  </si>
  <si>
    <t>Hm-2</t>
  </si>
  <si>
    <t>Hm-3</t>
  </si>
  <si>
    <t>Standard's value</t>
  </si>
  <si>
    <t>Hs-1</t>
  </si>
  <si>
    <t>Hs-2</t>
  </si>
  <si>
    <t>Hs-3</t>
  </si>
  <si>
    <t xml:space="preserve">Rezu Khal Estuary </t>
  </si>
  <si>
    <t>Ulva lactuca</t>
  </si>
  <si>
    <t>UlR-1</t>
  </si>
  <si>
    <t>UlR-2</t>
  </si>
  <si>
    <t>UlR-3</t>
  </si>
  <si>
    <t>Gracilaria tenuistipitata</t>
  </si>
  <si>
    <t>GtR-1</t>
  </si>
  <si>
    <t>GtR-2</t>
  </si>
  <si>
    <t>GtR-3</t>
  </si>
  <si>
    <t>North Nuniachara</t>
  </si>
  <si>
    <t>Enteromorpha intestinalis</t>
  </si>
  <si>
    <t>EiN-1</t>
  </si>
  <si>
    <t>EiN-2</t>
  </si>
  <si>
    <t>EiN-3</t>
  </si>
  <si>
    <t>UlN-1</t>
  </si>
  <si>
    <t>UlN-2</t>
  </si>
  <si>
    <t>UlN-3</t>
  </si>
  <si>
    <t>GtN-1</t>
  </si>
  <si>
    <t>GtN-2</t>
  </si>
  <si>
    <t>GtN-3</t>
  </si>
  <si>
    <t>Mean ± SD</t>
  </si>
  <si>
    <t xml:space="preserve">245.43 ± 13.91 </t>
  </si>
  <si>
    <t xml:space="preserve">110.68 ± 13.91 </t>
  </si>
  <si>
    <t>93.53 ± 3.68</t>
  </si>
  <si>
    <t>43.31 ± 4.24</t>
  </si>
  <si>
    <t>60.46 ± 3.67</t>
  </si>
  <si>
    <t>42.08 ± 3.67</t>
  </si>
  <si>
    <t xml:space="preserve">71.16 ± 1.26 </t>
  </si>
  <si>
    <t>69.53 ± 3.47</t>
  </si>
  <si>
    <t>111.93 ± 3.33</t>
  </si>
  <si>
    <t>445.48 ± 11.37</t>
  </si>
  <si>
    <t>155.38 ± 4.73</t>
  </si>
  <si>
    <t>Triplicate Data</t>
  </si>
  <si>
    <t>88.03 ± 3.67</t>
  </si>
  <si>
    <t>139.5 ± 3.65</t>
  </si>
  <si>
    <t xml:space="preserve">       K Data</t>
  </si>
  <si>
    <t>Pb Data</t>
  </si>
  <si>
    <t>Mean Absorbance</t>
  </si>
  <si>
    <t>Standard value</t>
  </si>
  <si>
    <t>Cr Data</t>
  </si>
  <si>
    <t>mean ab</t>
  </si>
  <si>
    <t>Concentration(ppb)</t>
  </si>
  <si>
    <t xml:space="preserve">   mean</t>
  </si>
  <si>
    <t xml:space="preserve">  stdev</t>
  </si>
  <si>
    <t>mean absorbance</t>
  </si>
  <si>
    <t>Cd data</t>
  </si>
  <si>
    <t>Ni data</t>
  </si>
  <si>
    <t>ND</t>
  </si>
  <si>
    <t>(-) indicated below detection level</t>
  </si>
  <si>
    <t>Bioactive Compounds Data</t>
  </si>
  <si>
    <t>Absorbance at 663 nm</t>
  </si>
  <si>
    <t>Absorbance at 645nm</t>
  </si>
  <si>
    <t>Absorbance at 480nm</t>
  </si>
  <si>
    <t>Weight of the sample(g)</t>
  </si>
  <si>
    <t xml:space="preserve">Vol of extraction(L) </t>
  </si>
  <si>
    <t xml:space="preserve">      Chl-a</t>
  </si>
  <si>
    <t xml:space="preserve">   Mean value</t>
  </si>
  <si>
    <t xml:space="preserve">    SD Value</t>
  </si>
  <si>
    <t>Mean±SD</t>
  </si>
  <si>
    <t>Chl-b</t>
  </si>
  <si>
    <t xml:space="preserve">  Mean value</t>
  </si>
  <si>
    <t xml:space="preserve">  SD Value</t>
  </si>
  <si>
    <t xml:space="preserve">     Tot Chl</t>
  </si>
  <si>
    <t xml:space="preserve">    SD value</t>
  </si>
  <si>
    <t xml:space="preserve"> Mean value</t>
  </si>
  <si>
    <t xml:space="preserve">    Mean ± SD</t>
  </si>
  <si>
    <t xml:space="preserve">     0.135 ± 0.043</t>
  </si>
  <si>
    <t>0.111 ± 0.054</t>
  </si>
  <si>
    <t>0.246 ± 0.092</t>
  </si>
  <si>
    <t xml:space="preserve">       0.041 ± 0.007</t>
  </si>
  <si>
    <t>0.107± 0.002</t>
  </si>
  <si>
    <t>0.077 ± 0.030</t>
  </si>
  <si>
    <t xml:space="preserve">      0.184 ± 0.045</t>
  </si>
  <si>
    <t>0.049 ± 0.013</t>
  </si>
  <si>
    <t>0.151± 0.008</t>
  </si>
  <si>
    <t>0.101±0.006</t>
  </si>
  <si>
    <t>0.252 ± 0.011</t>
  </si>
  <si>
    <t xml:space="preserve">  0.034 ± 0.001</t>
  </si>
  <si>
    <t>0.112±0.013</t>
  </si>
  <si>
    <t>0.060 ± 0.008</t>
  </si>
  <si>
    <t>0.172 ± 0.017</t>
  </si>
  <si>
    <t xml:space="preserve">  0.039 ± 0.016</t>
  </si>
  <si>
    <t>0.251±0.011</t>
  </si>
  <si>
    <t>0.215 ± 0.067</t>
  </si>
  <si>
    <t>0.448 ± 0.035</t>
  </si>
  <si>
    <t xml:space="preserve">  0.028 ± 0.007</t>
  </si>
  <si>
    <t>0.321±0.003</t>
  </si>
  <si>
    <t>0.317 ± 0.001</t>
  </si>
  <si>
    <t>0.405 ± 0.029</t>
  </si>
  <si>
    <t xml:space="preserve">  0.026 ± 0.003</t>
  </si>
  <si>
    <t>0.217±0.012</t>
  </si>
  <si>
    <t>0.154 ± 0.011</t>
  </si>
  <si>
    <t>0.371 ± 0.017</t>
  </si>
  <si>
    <t xml:space="preserve">   0.057 ± 0.005</t>
  </si>
  <si>
    <t xml:space="preserve">      Carotenoid</t>
  </si>
  <si>
    <t>Protein data</t>
  </si>
  <si>
    <t>Abs</t>
  </si>
  <si>
    <t>unknown conc ( µg/ml)</t>
  </si>
  <si>
    <t>conc*10</t>
  </si>
  <si>
    <t>conc (mg/ml)</t>
  </si>
  <si>
    <t>mg/15ml</t>
  </si>
  <si>
    <t>mg/g</t>
  </si>
  <si>
    <t>% of dry weight(g)</t>
  </si>
  <si>
    <t xml:space="preserve"> Mean percentage</t>
  </si>
  <si>
    <t>Phenol Data</t>
  </si>
  <si>
    <t>Sample solution(µg/ml)</t>
  </si>
  <si>
    <t>volume (ml)</t>
  </si>
  <si>
    <t>Weight of dry extract/ml</t>
  </si>
  <si>
    <t>Absorbance at 760nm</t>
  </si>
  <si>
    <t>GAE Concentration (µg/ml)</t>
  </si>
  <si>
    <t>GAE Concentration (mg/ml)</t>
  </si>
  <si>
    <t>Total phenol (mg/g)</t>
  </si>
  <si>
    <t xml:space="preserve"> SD Value</t>
  </si>
  <si>
    <t>20.48 ± 2.11</t>
  </si>
  <si>
    <t>11.20 ± 3.26</t>
  </si>
  <si>
    <t>20.21 ± 2.80</t>
  </si>
  <si>
    <t>73.12 ± 5.87</t>
  </si>
  <si>
    <t>81.32 ± 3.76</t>
  </si>
  <si>
    <t>73.83 ± 6.48</t>
  </si>
  <si>
    <t>81.48 ± 5.08</t>
  </si>
  <si>
    <t>Flavonoid</t>
  </si>
  <si>
    <t>Absorbance at 420nm</t>
  </si>
  <si>
    <t>Quercetin conc C (µg/ml)</t>
  </si>
  <si>
    <t>Quercetin conc C (mg/ml)</t>
  </si>
  <si>
    <t>Total flavonoid (mg/g)</t>
  </si>
  <si>
    <t xml:space="preserve"> Mean ± SD</t>
  </si>
  <si>
    <t xml:space="preserve"> 19.16 ± 1.83</t>
  </si>
  <si>
    <t>16.34 ± 0.91</t>
  </si>
  <si>
    <t>31.33 ± 1.76</t>
  </si>
  <si>
    <t>25.88 ± 2.24</t>
  </si>
  <si>
    <t>36.99 ± 1.93</t>
  </si>
  <si>
    <t>27.64 ± 1.54</t>
  </si>
  <si>
    <t>51.48 ± 1.27</t>
  </si>
  <si>
    <t>standard value</t>
  </si>
  <si>
    <r>
      <t>Gallic acid conc(</t>
    </r>
    <r>
      <rPr>
        <sz val="11"/>
        <color theme="1"/>
        <rFont val="Calibri"/>
        <family val="2"/>
      </rPr>
      <t>µg/ml)</t>
    </r>
  </si>
  <si>
    <t>OD values</t>
  </si>
  <si>
    <r>
      <t>Quercetin conc.(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g/ml)</t>
    </r>
  </si>
  <si>
    <t>Quercetin</t>
  </si>
  <si>
    <t>67.81 ±  2.19</t>
  </si>
  <si>
    <t xml:space="preserve">    Sample No</t>
  </si>
  <si>
    <t>Na data</t>
  </si>
  <si>
    <t xml:space="preserve"> Sample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</si>
</sst>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'[1]Na content'!$C$1</c:f>
              <c:strCache>
                <c:ptCount val="1"/>
                <c:pt idx="0">
                  <c:v>Concentration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'[1]Na content'!$B$2:$B$5</c:f>
              <c:numCache>
                <c:formatCode>General</c:formatCode>
                <c:ptCount val="4"/>
                <c:pt idx="0">
                  <c:v>100</c:v>
                </c:pt>
                <c:pt idx="1">
                  <c:v>45</c:v>
                </c:pt>
                <c:pt idx="2">
                  <c:v>26</c:v>
                </c:pt>
                <c:pt idx="3">
                  <c:v>13</c:v>
                </c:pt>
              </c:numCache>
            </c:numRef>
          </c:xVal>
          <c:yVal>
            <c:numRef>
              <c:f>'[1]Na content'!$C$2:$C$5</c:f>
              <c:numCache>
                <c:formatCode>General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10</c:v>
                </c:pt>
                <c:pt idx="3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71-437F-AA20-8CECF3EAE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242688"/>
        <c:axId val="707705360"/>
      </c:scatterChart>
      <c:valAx>
        <c:axId val="82524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705360"/>
        <c:crosses val="autoZero"/>
        <c:crossBetween val="midCat"/>
      </c:valAx>
      <c:valAx>
        <c:axId val="7077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242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049963785309323"/>
          <c:y val="2.4464831804281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6116141732283459E-2"/>
                  <c:y val="-0.201232866724992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'[1]K content'!$B$4:$B$7</c:f>
              <c:numCache>
                <c:formatCode>General</c:formatCode>
                <c:ptCount val="4"/>
                <c:pt idx="0">
                  <c:v>100</c:v>
                </c:pt>
                <c:pt idx="1">
                  <c:v>48</c:v>
                </c:pt>
                <c:pt idx="2">
                  <c:v>25</c:v>
                </c:pt>
                <c:pt idx="3">
                  <c:v>19</c:v>
                </c:pt>
              </c:numCache>
            </c:numRef>
          </c:xVal>
          <c:yVal>
            <c:numRef>
              <c:f>'[1]K content'!$C$4:$C$7</c:f>
              <c:numCache>
                <c:formatCode>General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10</c:v>
                </c:pt>
                <c:pt idx="3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6C-4CD4-AB6E-513AE8C4A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310080"/>
        <c:axId val="884319080"/>
      </c:scatterChart>
      <c:valAx>
        <c:axId val="88431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319080"/>
        <c:crosses val="autoZero"/>
        <c:crossBetween val="midCat"/>
      </c:valAx>
      <c:valAx>
        <c:axId val="88431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31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BSA</a:t>
            </a:r>
            <a:r>
              <a:rPr lang="en-US" sz="16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Concentration (µg/ml</a:t>
            </a:r>
            <a:r>
              <a:rPr lang="en-US" baseline="0"/>
              <a:t>) </a:t>
            </a:r>
            <a:endParaRPr lang="en-US"/>
          </a:p>
        </c:rich>
      </c:tx>
      <c:layout>
        <c:manualLayout>
          <c:xMode val="edge"/>
          <c:yMode val="edge"/>
          <c:x val="0.2204506954551520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75452666714028"/>
          <c:y val="0.18439592756401493"/>
          <c:w val="0.58837012812536083"/>
          <c:h val="0.71343394575678043"/>
        </c:manualLayout>
      </c:layout>
      <c:scatterChart>
        <c:scatterStyle val="lineMarker"/>
        <c:varyColors val="0"/>
        <c:ser>
          <c:idx val="1"/>
          <c:order val="1"/>
          <c:tx>
            <c:v>BSA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7850986996053648"/>
                  <c:y val="-0.4200303353835915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y = 0.0005x - 0.0446</a:t>
                    </a:r>
                    <a:br>
                      <a:rPr lang="en-US" sz="11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sz="105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R² = 0.992</a:t>
                    </a:r>
                    <a:endParaRPr lang="en-US" sz="105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[2]Sheet1!$A$7:$A$11</c:f>
              <c:numCache>
                <c:formatCode>General</c:formatCode>
                <c:ptCount val="5"/>
                <c:pt idx="0">
                  <c:v>1000</c:v>
                </c:pt>
                <c:pt idx="1">
                  <c:v>800</c:v>
                </c:pt>
                <c:pt idx="2">
                  <c:v>600</c:v>
                </c:pt>
                <c:pt idx="3">
                  <c:v>400</c:v>
                </c:pt>
                <c:pt idx="4">
                  <c:v>200</c:v>
                </c:pt>
              </c:numCache>
            </c:numRef>
          </c:xVal>
          <c:yVal>
            <c:numRef>
              <c:f>[2]Sheet1!$B$7:$B$11</c:f>
              <c:numCache>
                <c:formatCode>General</c:formatCode>
                <c:ptCount val="5"/>
                <c:pt idx="0">
                  <c:v>0.151</c:v>
                </c:pt>
                <c:pt idx="1">
                  <c:v>0.122</c:v>
                </c:pt>
                <c:pt idx="2">
                  <c:v>9.6000000000000002E-2</c:v>
                </c:pt>
                <c:pt idx="3">
                  <c:v>7.6999999999999999E-2</c:v>
                </c:pt>
                <c:pt idx="4">
                  <c:v>4.8000000000000001E-2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C8-4833-9EBC-EC2AE7AAE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149128"/>
        <c:axId val="79614948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trendline>
                  <c:spPr>
                    <a:ln w="6350" cap="flat" cmpd="sng" algn="ctr">
                      <a:solidFill>
                        <a:schemeClr val="accent1"/>
                      </a:solidFill>
                      <a:prstDash val="solid"/>
                      <a:miter lim="800000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0.34496743066750329"/>
                        <c:y val="-0.14212962962962963"/>
                      </c:manualLayout>
                    </c:layout>
                    <c:tx>
                      <c:rich>
                        <a:bodyPr rot="0" spcFirstLastPara="1" vertOverflow="ellipsis" vert="horz" wrap="square" anchor="ctr" anchorCtr="1"/>
                        <a:lstStyle/>
                        <a:p>
                          <a:pPr>
                            <a:defRPr sz="900" b="0" i="0" u="none" strike="noStrike" kern="1200" baseline="0">
                              <a:solidFill>
                                <a:schemeClr val="tx1">
                                  <a:lumMod val="65000"/>
                                  <a:lumOff val="3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200" b="1" baseline="0">
                              <a:latin typeface="Times New Roman" panose="02020603050405020304" pitchFamily="18" charset="0"/>
                              <a:cs typeface="Times New Roman" panose="02020603050405020304" pitchFamily="18" charset="0"/>
                            </a:rPr>
                            <a:t>y = 0.0005x - 0.0446</a:t>
                          </a:r>
                          <a:br>
                            <a:rPr lang="en-US" sz="1200" b="1" baseline="0">
                              <a:latin typeface="Times New Roman" panose="02020603050405020304" pitchFamily="18" charset="0"/>
                              <a:cs typeface="Times New Roman" panose="02020603050405020304" pitchFamily="18" charset="0"/>
                            </a:rPr>
                          </a:br>
                          <a:r>
                            <a:rPr lang="en-US" sz="1200" b="1" baseline="0">
                              <a:latin typeface="Times New Roman" panose="02020603050405020304" pitchFamily="18" charset="0"/>
                              <a:cs typeface="Times New Roman" panose="02020603050405020304" pitchFamily="18" charset="0"/>
                            </a:rPr>
                            <a:t>R² = 0.992</a:t>
                          </a:r>
                          <a:endParaRPr lang="en-US" sz="1200" b="1">
                            <a:latin typeface="Times New Roman" panose="02020603050405020304" pitchFamily="18" charset="0"/>
                            <a:cs typeface="Times New Roman" panose="02020603050405020304" pitchFamily="18" charset="0"/>
                          </a:endParaRPr>
                        </a:p>
                      </c:rich>
                    </c:tx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[2]Sheet1!$A$7:$A$11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1000</c:v>
                      </c:pt>
                      <c:pt idx="1">
                        <c:v>800</c:v>
                      </c:pt>
                      <c:pt idx="2">
                        <c:v>600</c:v>
                      </c:pt>
                      <c:pt idx="3">
                        <c:v>400</c:v>
                      </c:pt>
                      <c:pt idx="4">
                        <c:v>200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[2]Sheet1!$B$7:$B$11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0.151</c:v>
                      </c:pt>
                      <c:pt idx="1">
                        <c:v>0.122</c:v>
                      </c:pt>
                      <c:pt idx="2">
                        <c:v>9.6000000000000002E-2</c:v>
                      </c:pt>
                      <c:pt idx="3">
                        <c:v>7.6999999999999999E-2</c:v>
                      </c:pt>
                      <c:pt idx="4">
                        <c:v>4.8000000000000001E-2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1CC8-4833-9EBC-EC2AE7AAE86E}"/>
                  </c:ext>
                </c:extLst>
              </c15:ser>
            </c15:filteredScatterSeries>
          </c:ext>
        </c:extLst>
      </c:scatterChart>
      <c:valAx>
        <c:axId val="796149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149488"/>
        <c:crosses val="autoZero"/>
        <c:crossBetween val="midCat"/>
      </c:valAx>
      <c:valAx>
        <c:axId val="796149488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Absorbanc</a:t>
                </a:r>
                <a:r>
                  <a:rPr lang="en-US" sz="1000" b="1">
                    <a:latin typeface="+mn-lt"/>
                    <a:cs typeface="+mn-cs"/>
                  </a:rPr>
                  <a:t>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7138457814964375E-2"/>
              <c:y val="0.360768489385080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149128"/>
        <c:crosses val="autoZero"/>
        <c:crossBetween val="midCat"/>
        <c:minorUnit val="0.1"/>
      </c:valAx>
      <c:spPr>
        <a:noFill/>
        <a:ln w="12700">
          <a:solidFill>
            <a:schemeClr val="accent2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6081918213143096"/>
          <c:y val="0.50505474046507448"/>
          <c:w val="0.22282567868461753"/>
          <c:h val="0.18537164927723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049963785309323"/>
          <c:y val="2.4464831804281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6116141732283459E-2"/>
                  <c:y val="-0.201232866724992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'[1]K content'!$B$4:$B$7</c:f>
              <c:numCache>
                <c:formatCode>General</c:formatCode>
                <c:ptCount val="4"/>
                <c:pt idx="0">
                  <c:v>100</c:v>
                </c:pt>
                <c:pt idx="1">
                  <c:v>48</c:v>
                </c:pt>
                <c:pt idx="2">
                  <c:v>25</c:v>
                </c:pt>
                <c:pt idx="3">
                  <c:v>19</c:v>
                </c:pt>
              </c:numCache>
            </c:numRef>
          </c:xVal>
          <c:yVal>
            <c:numRef>
              <c:f>'[1]K content'!$C$4:$C$7</c:f>
              <c:numCache>
                <c:formatCode>General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10</c:v>
                </c:pt>
                <c:pt idx="3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C5-4036-9681-3AF2E95E4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310080"/>
        <c:axId val="884319080"/>
      </c:scatterChart>
      <c:valAx>
        <c:axId val="88431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319080"/>
        <c:crosses val="autoZero"/>
        <c:crossBetween val="midCat"/>
      </c:valAx>
      <c:valAx>
        <c:axId val="88431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31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17</xdr:col>
      <xdr:colOff>508908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843EC-F09F-4A12-8D53-07CE99FFF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32</xdr:row>
      <xdr:rowOff>0</xdr:rowOff>
    </xdr:from>
    <xdr:to>
      <xdr:col>17</xdr:col>
      <xdr:colOff>435429</xdr:colOff>
      <xdr:row>43</xdr:row>
      <xdr:rowOff>40821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61EB6D-4AC3-4743-9274-31B39AE6A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185</xdr:row>
      <xdr:rowOff>0</xdr:rowOff>
    </xdr:from>
    <xdr:to>
      <xdr:col>20</xdr:col>
      <xdr:colOff>696687</xdr:colOff>
      <xdr:row>196</xdr:row>
      <xdr:rowOff>97971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6207A7-5079-4558-80E3-FD75B38C3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17</xdr:col>
      <xdr:colOff>435429</xdr:colOff>
      <xdr:row>14</xdr:row>
      <xdr:rowOff>40821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F079AF-3916-48CD-A000-A1FD74D0B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5a190666b4fbc64/Documents/Nutrie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5a190666b4fbc64/Documents/protein%20seawe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content"/>
      <sheetName val="Sheet1"/>
      <sheetName val="K content"/>
      <sheetName val="Na K ratio"/>
      <sheetName val="Sheet2"/>
    </sheetNames>
    <sheetDataSet>
      <sheetData sheetId="0">
        <row r="1">
          <cell r="C1" t="str">
            <v>Concentration</v>
          </cell>
        </row>
        <row r="2">
          <cell r="B2">
            <v>100</v>
          </cell>
          <cell r="C2">
            <v>50</v>
          </cell>
        </row>
        <row r="3">
          <cell r="B3">
            <v>45</v>
          </cell>
          <cell r="C3">
            <v>20</v>
          </cell>
        </row>
        <row r="4">
          <cell r="B4">
            <v>26</v>
          </cell>
          <cell r="C4">
            <v>10</v>
          </cell>
        </row>
        <row r="5">
          <cell r="B5">
            <v>13</v>
          </cell>
          <cell r="C5">
            <v>5</v>
          </cell>
        </row>
      </sheetData>
      <sheetData sheetId="1" refreshError="1"/>
      <sheetData sheetId="2">
        <row r="4">
          <cell r="B4">
            <v>100</v>
          </cell>
          <cell r="C4">
            <v>50</v>
          </cell>
        </row>
        <row r="5">
          <cell r="B5">
            <v>48</v>
          </cell>
          <cell r="C5">
            <v>20</v>
          </cell>
        </row>
        <row r="6">
          <cell r="B6">
            <v>25</v>
          </cell>
          <cell r="C6">
            <v>10</v>
          </cell>
        </row>
        <row r="7">
          <cell r="B7">
            <v>19</v>
          </cell>
          <cell r="C7">
            <v>5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heavy metal Pb"/>
      <sheetName val="Cr"/>
      <sheetName val="Ni"/>
      <sheetName val="Cd"/>
    </sheetNames>
    <sheetDataSet>
      <sheetData sheetId="0">
        <row r="7">
          <cell r="A7">
            <v>1000</v>
          </cell>
          <cell r="B7">
            <v>0.151</v>
          </cell>
        </row>
        <row r="8">
          <cell r="A8">
            <v>800</v>
          </cell>
          <cell r="B8">
            <v>0.122</v>
          </cell>
        </row>
        <row r="9">
          <cell r="A9">
            <v>600</v>
          </cell>
          <cell r="B9">
            <v>9.6000000000000002E-2</v>
          </cell>
        </row>
        <row r="10">
          <cell r="A10">
            <v>400</v>
          </cell>
          <cell r="B10">
            <v>7.6999999999999999E-2</v>
          </cell>
        </row>
        <row r="11">
          <cell r="A11">
            <v>200</v>
          </cell>
          <cell r="B11">
            <v>4.8000000000000001E-2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0FE4-6C41-4212-B4D9-E8B306B986F5}">
  <dimension ref="A1:X252"/>
  <sheetViews>
    <sheetView tabSelected="1" topLeftCell="C1" zoomScale="75" workbookViewId="0">
      <selection activeCell="I3" sqref="I3"/>
    </sheetView>
  </sheetViews>
  <sheetFormatPr defaultRowHeight="14.4" x14ac:dyDescent="0.3"/>
  <cols>
    <col min="1" max="1" width="15.6640625" customWidth="1"/>
    <col min="2" max="2" width="21.6640625" customWidth="1"/>
    <col min="3" max="3" width="14.88671875" customWidth="1"/>
    <col min="4" max="4" width="13" customWidth="1"/>
    <col min="5" max="5" width="15.21875" customWidth="1"/>
    <col min="6" max="6" width="18.6640625" customWidth="1"/>
    <col min="9" max="9" width="28.88671875" customWidth="1"/>
    <col min="10" max="10" width="17.109375" customWidth="1"/>
    <col min="11" max="11" width="11.77734375" customWidth="1"/>
    <col min="13" max="13" width="12.6640625" customWidth="1"/>
    <col min="21" max="21" width="14.88671875" customWidth="1"/>
  </cols>
  <sheetData>
    <row r="1" spans="1:13" x14ac:dyDescent="0.3">
      <c r="B1" t="s">
        <v>157</v>
      </c>
      <c r="E1" t="s">
        <v>157</v>
      </c>
    </row>
    <row r="3" spans="1:13" x14ac:dyDescent="0.3">
      <c r="A3" s="1" t="s">
        <v>1</v>
      </c>
      <c r="C3" s="1" t="s">
        <v>156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37</v>
      </c>
      <c r="K3" s="3" t="s">
        <v>13</v>
      </c>
      <c r="L3" s="3"/>
      <c r="M3" s="3"/>
    </row>
    <row r="4" spans="1:13" x14ac:dyDescent="0.3">
      <c r="A4" s="5" t="s">
        <v>9</v>
      </c>
      <c r="B4" s="1" t="s">
        <v>0</v>
      </c>
      <c r="C4" t="s">
        <v>10</v>
      </c>
      <c r="D4">
        <v>74</v>
      </c>
      <c r="E4">
        <f t="shared" ref="E4:E24" si="0">0.525*D4-2.913</f>
        <v>35.937000000000005</v>
      </c>
      <c r="F4">
        <f t="shared" ref="F4:F15" si="1">E4*7</f>
        <v>251.55900000000003</v>
      </c>
      <c r="G4" s="3">
        <f>AVERAGE(F4:F6)</f>
        <v>245.43400000000005</v>
      </c>
      <c r="H4" s="3">
        <f>_xlfn.STDEV.S(F4:F6)</f>
        <v>13.913325447210664</v>
      </c>
      <c r="I4" s="3" t="s">
        <v>38</v>
      </c>
      <c r="K4" t="s">
        <v>2</v>
      </c>
      <c r="L4" t="s">
        <v>3</v>
      </c>
    </row>
    <row r="5" spans="1:13" x14ac:dyDescent="0.3">
      <c r="A5" s="5"/>
      <c r="B5" s="5" t="s">
        <v>7</v>
      </c>
      <c r="C5" t="s">
        <v>11</v>
      </c>
      <c r="D5">
        <v>75</v>
      </c>
      <c r="E5">
        <f t="shared" si="0"/>
        <v>36.462000000000003</v>
      </c>
      <c r="F5">
        <f t="shared" si="1"/>
        <v>255.23400000000004</v>
      </c>
      <c r="G5" s="3"/>
      <c r="H5" s="3"/>
      <c r="I5" s="3"/>
      <c r="K5">
        <v>100</v>
      </c>
      <c r="L5">
        <v>50</v>
      </c>
    </row>
    <row r="6" spans="1:13" x14ac:dyDescent="0.3">
      <c r="A6" s="5"/>
      <c r="B6" s="5"/>
      <c r="C6" t="s">
        <v>12</v>
      </c>
      <c r="D6">
        <v>68</v>
      </c>
      <c r="E6">
        <f t="shared" si="0"/>
        <v>32.787000000000006</v>
      </c>
      <c r="F6">
        <f t="shared" si="1"/>
        <v>229.50900000000004</v>
      </c>
      <c r="G6" s="3"/>
      <c r="H6" s="3"/>
      <c r="I6" s="3"/>
      <c r="K6">
        <v>45</v>
      </c>
      <c r="L6">
        <v>20</v>
      </c>
    </row>
    <row r="7" spans="1:13" x14ac:dyDescent="0.3">
      <c r="A7" s="5"/>
      <c r="B7" s="5"/>
      <c r="C7" t="s">
        <v>14</v>
      </c>
      <c r="D7">
        <v>34</v>
      </c>
      <c r="E7">
        <f t="shared" si="0"/>
        <v>14.937000000000001</v>
      </c>
      <c r="F7">
        <f t="shared" si="1"/>
        <v>104.55900000000001</v>
      </c>
      <c r="G7" s="3">
        <f>AVERAGE(F7:F9)</f>
        <v>110.68399999999998</v>
      </c>
      <c r="H7" s="3">
        <f>_xlfn.STDEV.S(F7:F9)</f>
        <v>13.913325447210754</v>
      </c>
      <c r="I7" s="3" t="s">
        <v>39</v>
      </c>
      <c r="K7">
        <v>26</v>
      </c>
      <c r="L7">
        <v>10</v>
      </c>
    </row>
    <row r="8" spans="1:13" x14ac:dyDescent="0.3">
      <c r="A8" s="5"/>
      <c r="B8" s="5" t="s">
        <v>8</v>
      </c>
      <c r="C8" t="s">
        <v>15</v>
      </c>
      <c r="D8">
        <v>33</v>
      </c>
      <c r="E8">
        <f t="shared" si="0"/>
        <v>14.411999999999999</v>
      </c>
      <c r="F8">
        <f t="shared" si="1"/>
        <v>100.88399999999999</v>
      </c>
      <c r="G8" s="3"/>
      <c r="H8" s="3"/>
      <c r="I8" s="3"/>
      <c r="K8">
        <v>13</v>
      </c>
      <c r="L8">
        <v>5</v>
      </c>
    </row>
    <row r="9" spans="1:13" x14ac:dyDescent="0.3">
      <c r="A9" s="5"/>
      <c r="B9" s="5"/>
      <c r="C9" t="s">
        <v>16</v>
      </c>
      <c r="D9">
        <v>40</v>
      </c>
      <c r="E9">
        <f t="shared" si="0"/>
        <v>18.087</v>
      </c>
      <c r="F9">
        <f t="shared" si="1"/>
        <v>126.60899999999999</v>
      </c>
      <c r="G9" s="3"/>
      <c r="H9" s="3"/>
      <c r="I9" s="3"/>
    </row>
    <row r="10" spans="1:13" x14ac:dyDescent="0.3">
      <c r="A10" s="5" t="s">
        <v>17</v>
      </c>
      <c r="B10" s="5"/>
      <c r="C10" t="s">
        <v>19</v>
      </c>
      <c r="D10">
        <v>31</v>
      </c>
      <c r="E10">
        <f t="shared" si="0"/>
        <v>13.362000000000002</v>
      </c>
      <c r="F10">
        <f t="shared" si="1"/>
        <v>93.53400000000002</v>
      </c>
      <c r="G10" s="3">
        <f>AVERAGE(F10:F12)</f>
        <v>93.534000000000006</v>
      </c>
      <c r="H10" s="3">
        <f>_xlfn.STDEV.S(F10:F12)</f>
        <v>3.6750000000000043</v>
      </c>
      <c r="I10" s="3" t="s">
        <v>40</v>
      </c>
    </row>
    <row r="11" spans="1:13" x14ac:dyDescent="0.3">
      <c r="A11" s="5"/>
      <c r="B11" s="5" t="s">
        <v>18</v>
      </c>
      <c r="C11" t="s">
        <v>20</v>
      </c>
      <c r="D11">
        <v>32</v>
      </c>
      <c r="E11">
        <f t="shared" si="0"/>
        <v>13.887</v>
      </c>
      <c r="F11">
        <f t="shared" si="1"/>
        <v>97.209000000000003</v>
      </c>
      <c r="G11" s="3"/>
      <c r="H11" s="3"/>
      <c r="I11" s="3"/>
    </row>
    <row r="12" spans="1:13" x14ac:dyDescent="0.3">
      <c r="A12" s="5"/>
      <c r="B12" s="5"/>
      <c r="C12" t="s">
        <v>21</v>
      </c>
      <c r="D12">
        <v>30</v>
      </c>
      <c r="E12">
        <f t="shared" si="0"/>
        <v>12.837</v>
      </c>
      <c r="F12">
        <f t="shared" si="1"/>
        <v>89.858999999999995</v>
      </c>
      <c r="G12" s="3"/>
      <c r="H12" s="3"/>
      <c r="I12" s="3"/>
    </row>
    <row r="13" spans="1:13" x14ac:dyDescent="0.3">
      <c r="A13" s="5"/>
      <c r="B13" s="5"/>
      <c r="C13" t="s">
        <v>23</v>
      </c>
      <c r="D13">
        <v>18</v>
      </c>
      <c r="E13">
        <f t="shared" si="0"/>
        <v>6.5370000000000008</v>
      </c>
      <c r="F13">
        <f t="shared" si="1"/>
        <v>45.759000000000007</v>
      </c>
      <c r="G13" s="3">
        <f>AVERAGE(F13:F15)</f>
        <v>43.309000000000005</v>
      </c>
      <c r="H13" s="3">
        <f>_xlfn.STDEV.S(F13:F15)</f>
        <v>4.2435244785437538</v>
      </c>
      <c r="I13" s="3" t="s">
        <v>41</v>
      </c>
    </row>
    <row r="14" spans="1:13" x14ac:dyDescent="0.3">
      <c r="A14" s="5"/>
      <c r="B14" s="5" t="s">
        <v>22</v>
      </c>
      <c r="C14" t="s">
        <v>24</v>
      </c>
      <c r="D14">
        <v>16</v>
      </c>
      <c r="E14">
        <f t="shared" si="0"/>
        <v>5.4870000000000001</v>
      </c>
      <c r="F14">
        <f t="shared" si="1"/>
        <v>38.408999999999999</v>
      </c>
      <c r="G14" s="3"/>
      <c r="H14" s="3"/>
      <c r="I14" s="3"/>
    </row>
    <row r="15" spans="1:13" x14ac:dyDescent="0.3">
      <c r="A15" s="5"/>
      <c r="B15" s="5"/>
      <c r="C15" t="s">
        <v>25</v>
      </c>
      <c r="D15">
        <v>18</v>
      </c>
      <c r="E15">
        <f t="shared" si="0"/>
        <v>6.5370000000000008</v>
      </c>
      <c r="F15">
        <f t="shared" si="1"/>
        <v>45.759000000000007</v>
      </c>
      <c r="G15" s="3"/>
      <c r="H15" s="3"/>
      <c r="I15" s="3"/>
    </row>
    <row r="16" spans="1:13" x14ac:dyDescent="0.3">
      <c r="A16" s="5" t="s">
        <v>26</v>
      </c>
      <c r="B16" s="5"/>
      <c r="C16" t="s">
        <v>28</v>
      </c>
      <c r="D16">
        <v>23</v>
      </c>
      <c r="E16">
        <f t="shared" si="0"/>
        <v>9.1620000000000008</v>
      </c>
      <c r="F16">
        <v>65.278999999999996</v>
      </c>
      <c r="G16" s="3">
        <f>AVERAGE(F16:F18)</f>
        <v>67.812999999999988</v>
      </c>
      <c r="H16" s="3">
        <f>_xlfn.STDEV.S(F16:F18)</f>
        <v>2.1945083731897688</v>
      </c>
      <c r="I16" s="3" t="s">
        <v>155</v>
      </c>
    </row>
    <row r="17" spans="1:13" x14ac:dyDescent="0.3">
      <c r="A17" s="5"/>
      <c r="B17" s="3" t="s">
        <v>27</v>
      </c>
      <c r="C17" t="s">
        <v>29</v>
      </c>
      <c r="D17">
        <v>24</v>
      </c>
      <c r="E17">
        <f t="shared" si="0"/>
        <v>9.6870000000000012</v>
      </c>
      <c r="F17">
        <v>69.08</v>
      </c>
      <c r="G17" s="3"/>
      <c r="H17" s="3"/>
      <c r="I17" s="3"/>
    </row>
    <row r="18" spans="1:13" x14ac:dyDescent="0.3">
      <c r="A18" s="5"/>
      <c r="B18" s="3"/>
      <c r="C18" t="s">
        <v>30</v>
      </c>
      <c r="D18">
        <v>24</v>
      </c>
      <c r="E18">
        <f t="shared" si="0"/>
        <v>9.6870000000000012</v>
      </c>
      <c r="F18">
        <v>69.08</v>
      </c>
      <c r="G18" s="3"/>
      <c r="H18" s="3"/>
      <c r="I18" s="3"/>
    </row>
    <row r="19" spans="1:13" x14ac:dyDescent="0.3">
      <c r="A19" s="5"/>
      <c r="B19" s="3"/>
      <c r="C19" t="s">
        <v>31</v>
      </c>
      <c r="D19">
        <v>23</v>
      </c>
      <c r="E19">
        <f t="shared" si="0"/>
        <v>9.1620000000000008</v>
      </c>
      <c r="F19">
        <f t="shared" ref="F19:F24" si="2">E19*7</f>
        <v>64.134</v>
      </c>
      <c r="G19" s="3">
        <f>AVERAGE(F19:F21)</f>
        <v>60.459000000000003</v>
      </c>
      <c r="H19" s="3">
        <f>_xlfn.STDEV.S(F19:F21)</f>
        <v>3.6750000000000007</v>
      </c>
      <c r="I19" s="3" t="s">
        <v>42</v>
      </c>
    </row>
    <row r="20" spans="1:13" x14ac:dyDescent="0.3">
      <c r="A20" s="5"/>
      <c r="B20" s="3" t="s">
        <v>18</v>
      </c>
      <c r="C20" t="s">
        <v>32</v>
      </c>
      <c r="D20">
        <v>21</v>
      </c>
      <c r="E20">
        <f t="shared" si="0"/>
        <v>8.1120000000000001</v>
      </c>
      <c r="F20">
        <f t="shared" si="2"/>
        <v>56.783999999999999</v>
      </c>
      <c r="G20" s="3"/>
      <c r="H20" s="3"/>
      <c r="I20" s="3"/>
    </row>
    <row r="21" spans="1:13" x14ac:dyDescent="0.3">
      <c r="A21" s="5"/>
      <c r="B21" s="3"/>
      <c r="C21" t="s">
        <v>33</v>
      </c>
      <c r="D21">
        <v>22</v>
      </c>
      <c r="E21">
        <f t="shared" si="0"/>
        <v>8.6370000000000005</v>
      </c>
      <c r="F21">
        <f t="shared" si="2"/>
        <v>60.459000000000003</v>
      </c>
      <c r="G21" s="3"/>
      <c r="H21" s="3"/>
      <c r="I21" s="3"/>
    </row>
    <row r="22" spans="1:13" x14ac:dyDescent="0.3">
      <c r="A22" s="5"/>
      <c r="B22" s="3"/>
      <c r="C22" t="s">
        <v>34</v>
      </c>
      <c r="D22">
        <v>18</v>
      </c>
      <c r="E22">
        <f t="shared" si="0"/>
        <v>6.5370000000000008</v>
      </c>
      <c r="F22">
        <f t="shared" si="2"/>
        <v>45.759000000000007</v>
      </c>
      <c r="G22" s="3">
        <f>AVERAGE(F22:F24)</f>
        <v>42.084000000000003</v>
      </c>
      <c r="H22" s="3">
        <f>_xlfn.STDEV.S(F22:F24)</f>
        <v>3.6750000000000043</v>
      </c>
      <c r="I22" s="3" t="s">
        <v>43</v>
      </c>
    </row>
    <row r="23" spans="1:13" x14ac:dyDescent="0.3">
      <c r="A23" s="5"/>
      <c r="B23" s="3" t="s">
        <v>22</v>
      </c>
      <c r="C23" t="s">
        <v>35</v>
      </c>
      <c r="D23">
        <v>17</v>
      </c>
      <c r="E23">
        <f t="shared" si="0"/>
        <v>6.0120000000000005</v>
      </c>
      <c r="F23">
        <f t="shared" si="2"/>
        <v>42.084000000000003</v>
      </c>
      <c r="G23" s="3"/>
      <c r="H23" s="3"/>
      <c r="I23" s="3"/>
    </row>
    <row r="24" spans="1:13" x14ac:dyDescent="0.3">
      <c r="A24" s="5"/>
      <c r="B24" s="3"/>
      <c r="C24" t="s">
        <v>36</v>
      </c>
      <c r="D24">
        <v>16</v>
      </c>
      <c r="E24">
        <f t="shared" si="0"/>
        <v>5.4870000000000001</v>
      </c>
      <c r="F24">
        <f t="shared" si="2"/>
        <v>38.408999999999999</v>
      </c>
      <c r="G24" s="3"/>
      <c r="H24" s="3"/>
      <c r="I24" s="3"/>
    </row>
    <row r="25" spans="1:13" x14ac:dyDescent="0.3">
      <c r="A25" s="5"/>
      <c r="B25" s="3"/>
    </row>
    <row r="26" spans="1:13" x14ac:dyDescent="0.3">
      <c r="A26" s="5"/>
    </row>
    <row r="27" spans="1:13" x14ac:dyDescent="0.3">
      <c r="E27" t="s">
        <v>52</v>
      </c>
    </row>
    <row r="30" spans="1:13" x14ac:dyDescent="0.3">
      <c r="A30" t="s">
        <v>1</v>
      </c>
      <c r="C30" t="s">
        <v>158</v>
      </c>
      <c r="D30" t="s">
        <v>2</v>
      </c>
      <c r="E30" t="s">
        <v>3</v>
      </c>
      <c r="F30" t="s">
        <v>4</v>
      </c>
      <c r="G30" t="s">
        <v>5</v>
      </c>
      <c r="H30" t="s">
        <v>6</v>
      </c>
      <c r="I30" s="1" t="s">
        <v>37</v>
      </c>
      <c r="K30" s="3" t="s">
        <v>13</v>
      </c>
      <c r="L30" s="3"/>
      <c r="M30" s="3"/>
    </row>
    <row r="31" spans="1:13" x14ac:dyDescent="0.3">
      <c r="A31" t="s">
        <v>9</v>
      </c>
      <c r="B31" t="s">
        <v>0</v>
      </c>
      <c r="C31" t="s">
        <v>10</v>
      </c>
      <c r="D31">
        <v>42</v>
      </c>
      <c r="E31">
        <f>0.5461*D31-4.965</f>
        <v>17.9712</v>
      </c>
      <c r="F31">
        <f>E31*4</f>
        <v>71.884799999999998</v>
      </c>
      <c r="G31" s="3">
        <f>AVERAGE(F31:F33)</f>
        <v>71.156666666666666</v>
      </c>
      <c r="H31" s="3">
        <f>STDEV(F31:F33)</f>
        <v>1.2611639280178166</v>
      </c>
      <c r="I31" s="3" t="s">
        <v>44</v>
      </c>
      <c r="K31" t="s">
        <v>2</v>
      </c>
      <c r="L31" t="s">
        <v>3</v>
      </c>
    </row>
    <row r="32" spans="1:13" x14ac:dyDescent="0.3">
      <c r="B32" t="s">
        <v>7</v>
      </c>
      <c r="C32" t="s">
        <v>11</v>
      </c>
      <c r="D32">
        <v>42</v>
      </c>
      <c r="E32">
        <f t="shared" ref="E32:E51" si="3">0.5461*D32-4.965</f>
        <v>17.9712</v>
      </c>
      <c r="F32">
        <f t="shared" ref="F32:F33" si="4">E32*4</f>
        <v>71.884799999999998</v>
      </c>
      <c r="G32" s="3"/>
      <c r="H32" s="3"/>
      <c r="I32" s="3"/>
      <c r="K32">
        <v>100</v>
      </c>
      <c r="L32">
        <v>50</v>
      </c>
    </row>
    <row r="33" spans="1:12" x14ac:dyDescent="0.3">
      <c r="C33" t="s">
        <v>12</v>
      </c>
      <c r="D33">
        <v>41</v>
      </c>
      <c r="E33">
        <f t="shared" si="3"/>
        <v>17.4251</v>
      </c>
      <c r="F33">
        <f t="shared" si="4"/>
        <v>69.700400000000002</v>
      </c>
      <c r="G33" s="3"/>
      <c r="H33" s="3"/>
      <c r="I33" s="3"/>
      <c r="K33">
        <v>48</v>
      </c>
      <c r="L33">
        <v>20</v>
      </c>
    </row>
    <row r="34" spans="1:12" x14ac:dyDescent="0.3">
      <c r="C34" t="s">
        <v>14</v>
      </c>
      <c r="D34">
        <v>21</v>
      </c>
      <c r="E34">
        <f t="shared" si="3"/>
        <v>6.5030999999999999</v>
      </c>
      <c r="F34">
        <f>E34*11</f>
        <v>71.534099999999995</v>
      </c>
      <c r="G34" s="3">
        <f t="shared" ref="G34" si="5">AVERAGE(F34:F36)</f>
        <v>69.531733333333335</v>
      </c>
      <c r="H34" s="3">
        <f>STDEV(F34:F36)</f>
        <v>3.4682008020489894</v>
      </c>
      <c r="I34" s="3" t="s">
        <v>45</v>
      </c>
      <c r="K34">
        <v>25</v>
      </c>
      <c r="L34">
        <v>10</v>
      </c>
    </row>
    <row r="35" spans="1:12" x14ac:dyDescent="0.3">
      <c r="B35" t="s">
        <v>8</v>
      </c>
      <c r="C35" t="s">
        <v>15</v>
      </c>
      <c r="D35">
        <v>21</v>
      </c>
      <c r="E35">
        <f t="shared" si="3"/>
        <v>6.5030999999999999</v>
      </c>
      <c r="F35">
        <f t="shared" ref="F35:F36" si="6">E35*11</f>
        <v>71.534099999999995</v>
      </c>
      <c r="G35" s="3"/>
      <c r="H35" s="3"/>
      <c r="I35" s="3"/>
      <c r="K35">
        <v>19</v>
      </c>
      <c r="L35">
        <v>5</v>
      </c>
    </row>
    <row r="36" spans="1:12" x14ac:dyDescent="0.3">
      <c r="C36" t="s">
        <v>16</v>
      </c>
      <c r="D36">
        <v>20</v>
      </c>
      <c r="E36">
        <f t="shared" si="3"/>
        <v>5.9570000000000007</v>
      </c>
      <c r="F36">
        <f t="shared" si="6"/>
        <v>65.527000000000015</v>
      </c>
      <c r="G36" s="3"/>
      <c r="H36" s="3"/>
      <c r="I36" s="3"/>
    </row>
    <row r="37" spans="1:12" x14ac:dyDescent="0.3">
      <c r="A37" t="s">
        <v>17</v>
      </c>
      <c r="C37" t="s">
        <v>19</v>
      </c>
      <c r="D37">
        <v>59</v>
      </c>
      <c r="E37">
        <f t="shared" si="3"/>
        <v>27.254900000000003</v>
      </c>
      <c r="F37">
        <f>E37*4</f>
        <v>109.01960000000001</v>
      </c>
      <c r="G37" s="3">
        <f t="shared" ref="G37" si="7">AVERAGE(F37:F39)</f>
        <v>111.93213333333335</v>
      </c>
      <c r="H37" s="3">
        <f>STDEV(F37:F39)</f>
        <v>3.3367261160205133</v>
      </c>
      <c r="I37" s="3" t="s">
        <v>46</v>
      </c>
    </row>
    <row r="38" spans="1:12" x14ac:dyDescent="0.3">
      <c r="B38" t="s">
        <v>18</v>
      </c>
      <c r="C38" t="s">
        <v>20</v>
      </c>
      <c r="D38">
        <v>60</v>
      </c>
      <c r="E38">
        <f t="shared" si="3"/>
        <v>27.801000000000005</v>
      </c>
      <c r="F38">
        <f t="shared" ref="F38:F39" si="8">E38*4</f>
        <v>111.20400000000002</v>
      </c>
      <c r="G38" s="3"/>
      <c r="H38" s="3"/>
      <c r="I38" s="3"/>
    </row>
    <row r="39" spans="1:12" x14ac:dyDescent="0.3">
      <c r="C39" t="s">
        <v>21</v>
      </c>
      <c r="D39">
        <v>62</v>
      </c>
      <c r="E39">
        <f t="shared" si="3"/>
        <v>28.893200000000004</v>
      </c>
      <c r="F39">
        <f t="shared" si="8"/>
        <v>115.57280000000002</v>
      </c>
      <c r="G39" s="3"/>
      <c r="H39" s="3"/>
      <c r="I39" s="3"/>
    </row>
    <row r="40" spans="1:12" x14ac:dyDescent="0.3">
      <c r="C40" t="s">
        <v>23</v>
      </c>
      <c r="D40">
        <v>90</v>
      </c>
      <c r="E40">
        <f t="shared" si="3"/>
        <v>44.183999999999997</v>
      </c>
      <c r="F40">
        <f>E40*10</f>
        <v>441.84</v>
      </c>
      <c r="G40" s="3">
        <f t="shared" ref="G40" si="9">AVERAGE(F40:F42)</f>
        <v>445.48066666666665</v>
      </c>
      <c r="H40" s="3">
        <f>STDEV(F40:F42)</f>
        <v>11.367978023084524</v>
      </c>
      <c r="I40" s="3" t="s">
        <v>47</v>
      </c>
    </row>
    <row r="41" spans="1:12" x14ac:dyDescent="0.3">
      <c r="B41" t="s">
        <v>22</v>
      </c>
      <c r="C41" t="s">
        <v>24</v>
      </c>
      <c r="D41">
        <v>89</v>
      </c>
      <c r="E41">
        <f t="shared" si="3"/>
        <v>43.637900000000002</v>
      </c>
      <c r="F41">
        <f t="shared" ref="F41:F42" si="10">E41*10</f>
        <v>436.37900000000002</v>
      </c>
      <c r="G41" s="3"/>
      <c r="H41" s="3"/>
      <c r="I41" s="3"/>
    </row>
    <row r="42" spans="1:12" x14ac:dyDescent="0.3">
      <c r="C42" t="s">
        <v>25</v>
      </c>
      <c r="D42">
        <v>93</v>
      </c>
      <c r="E42">
        <f t="shared" si="3"/>
        <v>45.822299999999998</v>
      </c>
      <c r="F42">
        <f t="shared" si="10"/>
        <v>458.22299999999996</v>
      </c>
      <c r="G42" s="3"/>
      <c r="H42" s="3"/>
      <c r="I42" s="3"/>
    </row>
    <row r="43" spans="1:12" x14ac:dyDescent="0.3">
      <c r="A43" t="s">
        <v>26</v>
      </c>
      <c r="C43" t="s">
        <v>28</v>
      </c>
      <c r="D43">
        <v>65</v>
      </c>
      <c r="E43">
        <f t="shared" si="3"/>
        <v>30.531500000000005</v>
      </c>
      <c r="F43">
        <f>E43*5</f>
        <v>152.65750000000003</v>
      </c>
      <c r="G43" s="3">
        <f>AVERAGE(F43:F45)</f>
        <v>155.38800000000001</v>
      </c>
      <c r="H43" s="3">
        <f>STDEV(F43:F45)</f>
        <v>4.7293647300667976</v>
      </c>
      <c r="I43" s="3" t="s">
        <v>48</v>
      </c>
    </row>
    <row r="44" spans="1:12" x14ac:dyDescent="0.3">
      <c r="B44" t="s">
        <v>27</v>
      </c>
      <c r="C44" t="s">
        <v>29</v>
      </c>
      <c r="D44">
        <v>68</v>
      </c>
      <c r="E44">
        <f t="shared" si="3"/>
        <v>32.169799999999995</v>
      </c>
      <c r="F44">
        <f t="shared" ref="F44:F45" si="11">E44*5</f>
        <v>160.84899999999999</v>
      </c>
      <c r="G44" s="3"/>
      <c r="H44" s="3"/>
      <c r="I44" s="3"/>
    </row>
    <row r="45" spans="1:12" x14ac:dyDescent="0.3">
      <c r="C45" t="s">
        <v>30</v>
      </c>
      <c r="D45">
        <v>65</v>
      </c>
      <c r="E45">
        <f t="shared" si="3"/>
        <v>30.531500000000005</v>
      </c>
      <c r="F45">
        <f t="shared" si="11"/>
        <v>152.65750000000003</v>
      </c>
      <c r="G45" s="3"/>
      <c r="H45" s="3"/>
      <c r="I45" s="3"/>
    </row>
    <row r="46" spans="1:12" x14ac:dyDescent="0.3">
      <c r="C46" t="s">
        <v>31</v>
      </c>
      <c r="D46">
        <v>40</v>
      </c>
      <c r="E46">
        <f t="shared" si="3"/>
        <v>16.879000000000001</v>
      </c>
      <c r="F46">
        <v>83.805000000000007</v>
      </c>
      <c r="G46" s="3">
        <v>88.034989999999993</v>
      </c>
      <c r="H46" s="3">
        <v>3.6632874580081749</v>
      </c>
      <c r="I46" s="3" t="s">
        <v>50</v>
      </c>
    </row>
    <row r="47" spans="1:12" x14ac:dyDescent="0.3">
      <c r="B47" t="s">
        <v>18</v>
      </c>
      <c r="C47" t="s">
        <v>32</v>
      </c>
      <c r="D47">
        <v>42</v>
      </c>
      <c r="E47">
        <f t="shared" si="3"/>
        <v>17.9712</v>
      </c>
      <c r="F47">
        <v>90.15</v>
      </c>
      <c r="G47" s="3"/>
      <c r="H47" s="3"/>
      <c r="I47" s="3"/>
    </row>
    <row r="48" spans="1:12" x14ac:dyDescent="0.3">
      <c r="C48" t="s">
        <v>33</v>
      </c>
      <c r="D48">
        <v>42</v>
      </c>
      <c r="E48">
        <f t="shared" si="3"/>
        <v>17.9712</v>
      </c>
      <c r="F48">
        <v>90.15</v>
      </c>
      <c r="G48" s="3"/>
      <c r="H48" s="3"/>
      <c r="I48" s="3"/>
    </row>
    <row r="49" spans="1:11" x14ac:dyDescent="0.3">
      <c r="C49" t="s">
        <v>34</v>
      </c>
      <c r="D49">
        <v>51</v>
      </c>
      <c r="E49">
        <f t="shared" si="3"/>
        <v>22.886100000000003</v>
      </c>
      <c r="F49">
        <v>141.05799999999999</v>
      </c>
      <c r="G49" s="3">
        <v>139.50667000000001</v>
      </c>
      <c r="H49" s="3">
        <v>3.6545941936143969</v>
      </c>
      <c r="I49" s="3" t="s">
        <v>51</v>
      </c>
    </row>
    <row r="50" spans="1:11" x14ac:dyDescent="0.3">
      <c r="B50" t="s">
        <v>22</v>
      </c>
      <c r="C50" t="s">
        <v>35</v>
      </c>
      <c r="D50">
        <v>54</v>
      </c>
      <c r="E50">
        <f t="shared" si="3"/>
        <v>24.524400000000004</v>
      </c>
      <c r="F50">
        <v>142.04640000000001</v>
      </c>
      <c r="G50" s="3"/>
      <c r="H50" s="3"/>
      <c r="I50" s="3"/>
    </row>
    <row r="51" spans="1:11" x14ac:dyDescent="0.3">
      <c r="C51" t="s">
        <v>36</v>
      </c>
      <c r="D51">
        <v>50</v>
      </c>
      <c r="E51">
        <f t="shared" si="3"/>
        <v>22.34</v>
      </c>
      <c r="F51">
        <v>135.28039999999999</v>
      </c>
      <c r="G51" s="3"/>
      <c r="H51" s="3"/>
      <c r="I51" s="3"/>
    </row>
    <row r="53" spans="1:11" x14ac:dyDescent="0.3">
      <c r="D53" t="s">
        <v>53</v>
      </c>
    </row>
    <row r="54" spans="1:11" x14ac:dyDescent="0.3">
      <c r="J54" s="3" t="s">
        <v>55</v>
      </c>
      <c r="K54" s="3"/>
    </row>
    <row r="55" spans="1:11" x14ac:dyDescent="0.3">
      <c r="J55">
        <v>12</v>
      </c>
      <c r="K55">
        <v>0.2001</v>
      </c>
    </row>
    <row r="56" spans="1:11" x14ac:dyDescent="0.3">
      <c r="A56" t="s">
        <v>1</v>
      </c>
      <c r="C56" t="s">
        <v>158</v>
      </c>
      <c r="D56" t="s">
        <v>2</v>
      </c>
      <c r="E56" t="s">
        <v>54</v>
      </c>
      <c r="F56" t="s">
        <v>3</v>
      </c>
      <c r="G56" t="s">
        <v>5</v>
      </c>
      <c r="H56" t="s">
        <v>6</v>
      </c>
      <c r="J56">
        <v>20</v>
      </c>
      <c r="K56">
        <v>0.67469999999999997</v>
      </c>
    </row>
    <row r="57" spans="1:11" x14ac:dyDescent="0.3">
      <c r="A57" t="s">
        <v>9</v>
      </c>
      <c r="B57" t="s">
        <v>0</v>
      </c>
      <c r="C57" t="s">
        <v>10</v>
      </c>
      <c r="D57" s="2">
        <v>0.20960000000000001</v>
      </c>
      <c r="E57" s="3">
        <v>0.20200000000000001</v>
      </c>
      <c r="F57" s="2">
        <v>8.0252999999999997</v>
      </c>
      <c r="G57" s="4">
        <f>AVERAGE(F57:F59)</f>
        <v>7.7688666666666668</v>
      </c>
      <c r="H57" s="3">
        <f>STDEV(F57:F59)</f>
        <v>0.22207873228504629</v>
      </c>
      <c r="I57" s="3"/>
    </row>
    <row r="58" spans="1:11" x14ac:dyDescent="0.3">
      <c r="B58" t="s">
        <v>7</v>
      </c>
      <c r="C58" t="s">
        <v>11</v>
      </c>
      <c r="D58" s="2">
        <v>0.19450000000000001</v>
      </c>
      <c r="E58" s="3"/>
      <c r="F58" s="2">
        <v>7.6413000000000002</v>
      </c>
      <c r="G58" s="3"/>
      <c r="H58" s="3"/>
      <c r="I58" s="3"/>
    </row>
    <row r="59" spans="1:11" x14ac:dyDescent="0.3">
      <c r="C59" t="s">
        <v>12</v>
      </c>
      <c r="D59" s="2">
        <v>0.19400000000000001</v>
      </c>
      <c r="E59" s="3"/>
      <c r="F59">
        <v>7.64</v>
      </c>
      <c r="G59" s="3"/>
      <c r="H59" s="3"/>
      <c r="I59" s="3"/>
    </row>
    <row r="60" spans="1:11" x14ac:dyDescent="0.3">
      <c r="C60" t="s">
        <v>14</v>
      </c>
      <c r="D60" s="2">
        <v>0.61</v>
      </c>
      <c r="E60" s="3">
        <v>0.60699999999999998</v>
      </c>
      <c r="F60" s="2">
        <v>20.5108</v>
      </c>
      <c r="G60" s="4">
        <f t="shared" ref="G60" si="12">AVERAGE(F60:F62)</f>
        <v>20.382533333333331</v>
      </c>
      <c r="H60" s="3">
        <f t="shared" ref="H60" si="13">STDEV(F60:F62)</f>
        <v>0.11108291197719493</v>
      </c>
      <c r="I60" s="3"/>
    </row>
    <row r="61" spans="1:11" x14ac:dyDescent="0.3">
      <c r="B61" t="s">
        <v>8</v>
      </c>
      <c r="C61" t="s">
        <v>15</v>
      </c>
      <c r="D61" s="2">
        <v>0.60399999999999998</v>
      </c>
      <c r="E61" s="3"/>
      <c r="F61" s="2">
        <v>20.3188</v>
      </c>
      <c r="G61" s="3"/>
      <c r="H61" s="3"/>
      <c r="I61" s="3"/>
    </row>
    <row r="62" spans="1:11" x14ac:dyDescent="0.3">
      <c r="C62" t="s">
        <v>16</v>
      </c>
      <c r="D62" s="2">
        <v>0.60299999999999998</v>
      </c>
      <c r="E62" s="3"/>
      <c r="F62" s="2">
        <v>20.318000000000001</v>
      </c>
      <c r="G62" s="3"/>
      <c r="H62" s="3"/>
      <c r="I62" s="3"/>
    </row>
    <row r="63" spans="1:11" x14ac:dyDescent="0.3">
      <c r="A63" t="s">
        <v>17</v>
      </c>
      <c r="C63" t="s">
        <v>19</v>
      </c>
      <c r="D63" s="2">
        <v>7.4999999999999997E-2</v>
      </c>
      <c r="E63" s="3">
        <v>7.6999999999999999E-2</v>
      </c>
      <c r="F63" s="2">
        <v>3.9285000000000001</v>
      </c>
      <c r="G63" s="4">
        <f t="shared" ref="G63" si="14">AVERAGE(F63:F65)</f>
        <v>4.0149999999999997</v>
      </c>
      <c r="H63" s="3">
        <f t="shared" ref="H63" si="15">STDEV(F63:F65)</f>
        <v>7.4911614586791561E-2</v>
      </c>
      <c r="I63" s="3"/>
    </row>
    <row r="64" spans="1:11" x14ac:dyDescent="0.3">
      <c r="B64" t="s">
        <v>18</v>
      </c>
      <c r="C64" t="s">
        <v>20</v>
      </c>
      <c r="D64" s="2">
        <v>7.9000000000000001E-2</v>
      </c>
      <c r="E64" s="3"/>
      <c r="F64" s="2">
        <v>4.0585000000000004</v>
      </c>
      <c r="G64" s="3"/>
      <c r="H64" s="3"/>
      <c r="I64" s="3"/>
    </row>
    <row r="65" spans="1:9" x14ac:dyDescent="0.3">
      <c r="C65" t="s">
        <v>21</v>
      </c>
      <c r="D65" s="2">
        <v>7.8E-2</v>
      </c>
      <c r="E65" s="3"/>
      <c r="F65" s="2">
        <v>4.0579999999999998</v>
      </c>
      <c r="G65" s="3"/>
      <c r="H65" s="3"/>
      <c r="I65" s="3"/>
    </row>
    <row r="66" spans="1:9" x14ac:dyDescent="0.3">
      <c r="C66" t="s">
        <v>23</v>
      </c>
      <c r="D66" s="2">
        <v>6.2E-2</v>
      </c>
      <c r="E66" s="3">
        <v>6.3E-2</v>
      </c>
      <c r="F66" s="2">
        <v>3.6625000000000001</v>
      </c>
      <c r="G66" s="4">
        <f t="shared" ref="G66" si="16">AVERAGE(F66:F68)</f>
        <v>3.6310666666666669</v>
      </c>
      <c r="H66" s="3">
        <f t="shared" ref="H66" si="17">STDEV(F66:F68)</f>
        <v>2.7224315112291331E-2</v>
      </c>
      <c r="I66" s="3"/>
    </row>
    <row r="67" spans="1:9" x14ac:dyDescent="0.3">
      <c r="B67" t="s">
        <v>22</v>
      </c>
      <c r="C67" t="s">
        <v>24</v>
      </c>
      <c r="D67" s="2">
        <v>6.5000000000000002E-2</v>
      </c>
      <c r="E67" s="3"/>
      <c r="F67" s="2">
        <v>3.6156999999999999</v>
      </c>
      <c r="G67" s="3"/>
      <c r="H67" s="3"/>
      <c r="I67" s="3"/>
    </row>
    <row r="68" spans="1:9" x14ac:dyDescent="0.3">
      <c r="C68" t="s">
        <v>25</v>
      </c>
      <c r="D68" s="2">
        <v>6.4000000000000001E-2</v>
      </c>
      <c r="E68" s="3"/>
      <c r="F68" s="2">
        <v>3.6150000000000002</v>
      </c>
      <c r="G68" s="3"/>
      <c r="H68" s="3"/>
      <c r="I68" s="3"/>
    </row>
    <row r="69" spans="1:9" x14ac:dyDescent="0.3">
      <c r="A69" t="s">
        <v>26</v>
      </c>
      <c r="C69" t="s">
        <v>28</v>
      </c>
      <c r="D69" s="2">
        <v>0.22700000000000001</v>
      </c>
      <c r="E69" s="3">
        <v>0.23100000000000001</v>
      </c>
      <c r="F69" s="2">
        <v>8.6539000000000001</v>
      </c>
      <c r="G69" s="4">
        <f t="shared" ref="G69" si="18">AVERAGE(F69:F71)</f>
        <v>8.7981666666666669</v>
      </c>
      <c r="H69" s="3">
        <f t="shared" ref="H69" si="19">STDEV(F69:F71)</f>
        <v>0.12493895842903938</v>
      </c>
      <c r="I69" s="3"/>
    </row>
    <row r="70" spans="1:9" x14ac:dyDescent="0.3">
      <c r="B70" t="s">
        <v>27</v>
      </c>
      <c r="C70" t="s">
        <v>29</v>
      </c>
      <c r="D70" s="2">
        <v>0.23400000000000001</v>
      </c>
      <c r="E70" s="3"/>
      <c r="F70" s="2">
        <v>8.8705999999999996</v>
      </c>
      <c r="G70" s="3"/>
      <c r="H70" s="3"/>
      <c r="I70" s="3"/>
    </row>
    <row r="71" spans="1:9" x14ac:dyDescent="0.3">
      <c r="C71" t="s">
        <v>30</v>
      </c>
      <c r="D71" s="2">
        <v>0.23499999999999999</v>
      </c>
      <c r="E71" s="3"/>
      <c r="F71" s="2">
        <v>8.8699999999999992</v>
      </c>
      <c r="G71" s="3"/>
      <c r="H71" s="3"/>
      <c r="I71" s="3"/>
    </row>
    <row r="72" spans="1:9" x14ac:dyDescent="0.3">
      <c r="C72" t="s">
        <v>31</v>
      </c>
      <c r="D72" s="2">
        <v>0.186</v>
      </c>
      <c r="E72" s="3">
        <v>0.189</v>
      </c>
      <c r="F72" s="2">
        <v>7.3874000000000004</v>
      </c>
      <c r="G72" s="4">
        <f t="shared" ref="G72" si="20">AVERAGE(F72:F74)</f>
        <v>7.4912333333333336</v>
      </c>
      <c r="H72" s="3">
        <f t="shared" ref="H72" si="21">STDEV(F72:F74)</f>
        <v>8.9948003498317386E-2</v>
      </c>
      <c r="I72" s="3"/>
    </row>
    <row r="73" spans="1:9" x14ac:dyDescent="0.3">
      <c r="B73" t="s">
        <v>18</v>
      </c>
      <c r="C73" t="s">
        <v>32</v>
      </c>
      <c r="D73">
        <v>0.187</v>
      </c>
      <c r="E73" s="3"/>
      <c r="F73" s="2">
        <v>7.5453000000000001</v>
      </c>
      <c r="G73" s="3"/>
      <c r="H73" s="3"/>
      <c r="I73" s="3"/>
    </row>
    <row r="74" spans="1:9" x14ac:dyDescent="0.3">
      <c r="C74" t="s">
        <v>33</v>
      </c>
      <c r="D74" s="2">
        <v>0.191</v>
      </c>
      <c r="E74" s="3"/>
      <c r="F74" s="2">
        <v>7.5410000000000004</v>
      </c>
      <c r="G74" s="3"/>
      <c r="H74" s="3"/>
      <c r="I74" s="3"/>
    </row>
    <row r="75" spans="1:9" x14ac:dyDescent="0.3">
      <c r="C75" t="s">
        <v>34</v>
      </c>
      <c r="D75" s="2">
        <v>0.31900000000000001</v>
      </c>
      <c r="E75" s="3">
        <v>0.316</v>
      </c>
      <c r="F75" s="2">
        <v>11.496600000000001</v>
      </c>
      <c r="G75" s="4">
        <f t="shared" ref="G75" si="22">AVERAGE(F75:F77)</f>
        <v>11.368400000000001</v>
      </c>
      <c r="H75" s="3">
        <f t="shared" ref="H75" si="23">STDEV(F75:F77)</f>
        <v>0.11102486208052702</v>
      </c>
      <c r="I75" s="3"/>
    </row>
    <row r="76" spans="1:9" x14ac:dyDescent="0.3">
      <c r="B76" t="s">
        <v>22</v>
      </c>
      <c r="C76" t="s">
        <v>35</v>
      </c>
      <c r="D76" s="2">
        <v>0.312</v>
      </c>
      <c r="E76" s="3"/>
      <c r="F76" s="2">
        <v>11.304600000000001</v>
      </c>
      <c r="G76" s="3"/>
      <c r="H76" s="3"/>
      <c r="I76" s="3"/>
    </row>
    <row r="77" spans="1:9" x14ac:dyDescent="0.3">
      <c r="C77" t="s">
        <v>36</v>
      </c>
      <c r="D77" s="2">
        <v>0.313</v>
      </c>
      <c r="E77" s="3"/>
      <c r="F77" s="2">
        <v>11.304</v>
      </c>
      <c r="G77" s="3"/>
      <c r="H77" s="3"/>
      <c r="I77" s="3"/>
    </row>
    <row r="78" spans="1:9" x14ac:dyDescent="0.3">
      <c r="I78" s="3"/>
    </row>
    <row r="79" spans="1:9" x14ac:dyDescent="0.3">
      <c r="I79" s="3"/>
    </row>
    <row r="80" spans="1:9" x14ac:dyDescent="0.3">
      <c r="E80" t="s">
        <v>56</v>
      </c>
      <c r="I80" s="3"/>
    </row>
    <row r="81" spans="1:12" x14ac:dyDescent="0.3">
      <c r="I81" s="3"/>
    </row>
    <row r="82" spans="1:12" x14ac:dyDescent="0.3">
      <c r="A82" t="s">
        <v>1</v>
      </c>
      <c r="C82" t="s">
        <v>158</v>
      </c>
      <c r="D82" t="s">
        <v>2</v>
      </c>
      <c r="E82" t="s">
        <v>61</v>
      </c>
      <c r="F82" t="s">
        <v>58</v>
      </c>
      <c r="G82" t="s">
        <v>59</v>
      </c>
      <c r="H82" t="s">
        <v>60</v>
      </c>
      <c r="I82" s="3"/>
      <c r="K82" s="3" t="s">
        <v>150</v>
      </c>
      <c r="L82" s="3"/>
    </row>
    <row r="83" spans="1:12" x14ac:dyDescent="0.3">
      <c r="A83" t="s">
        <v>9</v>
      </c>
      <c r="B83" t="s">
        <v>0</v>
      </c>
      <c r="C83" t="s">
        <v>10</v>
      </c>
      <c r="D83">
        <v>0.44790000000000002</v>
      </c>
      <c r="E83">
        <v>0.43993333333333329</v>
      </c>
      <c r="F83">
        <v>4.1589999999999998</v>
      </c>
      <c r="G83">
        <v>4.1686000000000005</v>
      </c>
      <c r="H83">
        <v>0.14184385781555756</v>
      </c>
      <c r="I83" s="3"/>
      <c r="K83">
        <v>2</v>
      </c>
      <c r="L83">
        <v>0.2132</v>
      </c>
    </row>
    <row r="84" spans="1:12" x14ac:dyDescent="0.3">
      <c r="B84" t="s">
        <v>7</v>
      </c>
      <c r="C84" t="s">
        <v>11</v>
      </c>
      <c r="D84">
        <v>0.43130000000000002</v>
      </c>
      <c r="F84">
        <v>4.0317999999999996</v>
      </c>
      <c r="I84" s="3"/>
      <c r="K84">
        <v>4</v>
      </c>
      <c r="L84">
        <v>0.443</v>
      </c>
    </row>
    <row r="85" spans="1:12" x14ac:dyDescent="0.3">
      <c r="C85" t="s">
        <v>12</v>
      </c>
      <c r="D85">
        <v>0.44059999999999999</v>
      </c>
      <c r="F85">
        <v>4.3150000000000004</v>
      </c>
      <c r="I85" s="3"/>
      <c r="K85">
        <v>12</v>
      </c>
      <c r="L85">
        <v>0.82830000000000004</v>
      </c>
    </row>
    <row r="86" spans="1:12" x14ac:dyDescent="0.3">
      <c r="C86" t="s">
        <v>14</v>
      </c>
      <c r="D86">
        <v>1.1354200000000001</v>
      </c>
      <c r="E86">
        <v>1.0906066666666667</v>
      </c>
      <c r="F86">
        <v>11.818300000000001</v>
      </c>
      <c r="G86">
        <v>11.082133333333331</v>
      </c>
      <c r="H86">
        <v>0.71873530825564313</v>
      </c>
      <c r="I86" s="3"/>
      <c r="K86">
        <v>16</v>
      </c>
      <c r="L86">
        <v>1.4906999999999999</v>
      </c>
    </row>
    <row r="87" spans="1:12" x14ac:dyDescent="0.3">
      <c r="B87" t="s">
        <v>8</v>
      </c>
      <c r="C87" t="s">
        <v>15</v>
      </c>
      <c r="D87">
        <v>1.1329</v>
      </c>
      <c r="F87">
        <v>10.382199999999999</v>
      </c>
      <c r="I87" s="3"/>
    </row>
    <row r="88" spans="1:12" x14ac:dyDescent="0.3">
      <c r="C88" t="s">
        <v>16</v>
      </c>
      <c r="D88">
        <v>1.0035000000000001</v>
      </c>
      <c r="F88">
        <v>11.0459</v>
      </c>
      <c r="I88" s="3"/>
    </row>
    <row r="89" spans="1:12" x14ac:dyDescent="0.3">
      <c r="A89" t="s">
        <v>17</v>
      </c>
      <c r="C89" t="s">
        <v>19</v>
      </c>
      <c r="D89">
        <v>0.95199999999999996</v>
      </c>
      <c r="E89">
        <v>0.80059999999999987</v>
      </c>
      <c r="F89">
        <v>9.8107000000000006</v>
      </c>
      <c r="G89">
        <v>8.1303999999999998</v>
      </c>
      <c r="H89">
        <v>1.593449600709107</v>
      </c>
      <c r="I89" s="3"/>
    </row>
    <row r="90" spans="1:12" x14ac:dyDescent="0.3">
      <c r="B90" t="s">
        <v>18</v>
      </c>
      <c r="C90" t="s">
        <v>20</v>
      </c>
      <c r="D90">
        <v>0.78339999999999999</v>
      </c>
      <c r="F90">
        <v>7.9394999999999998</v>
      </c>
    </row>
    <row r="91" spans="1:12" x14ac:dyDescent="0.3">
      <c r="C91" t="s">
        <v>21</v>
      </c>
      <c r="D91">
        <v>0.66639999999999999</v>
      </c>
      <c r="F91">
        <v>6.641</v>
      </c>
    </row>
    <row r="92" spans="1:12" x14ac:dyDescent="0.3">
      <c r="C92" t="s">
        <v>23</v>
      </c>
      <c r="D92">
        <v>0.70579999999999998</v>
      </c>
      <c r="E92">
        <v>0.6608666666666666</v>
      </c>
      <c r="F92">
        <v>7.0782999999999996</v>
      </c>
      <c r="G92">
        <v>6.5796000000000001</v>
      </c>
      <c r="H92">
        <v>0.55915810823057877</v>
      </c>
    </row>
    <row r="93" spans="1:12" x14ac:dyDescent="0.3">
      <c r="B93" t="s">
        <v>22</v>
      </c>
      <c r="C93" t="s">
        <v>24</v>
      </c>
      <c r="D93">
        <v>0.6704</v>
      </c>
      <c r="F93">
        <v>6.6853999999999996</v>
      </c>
    </row>
    <row r="94" spans="1:12" x14ac:dyDescent="0.3">
      <c r="C94" t="s">
        <v>25</v>
      </c>
      <c r="D94">
        <v>0.60640000000000005</v>
      </c>
      <c r="F94">
        <v>5.9751000000000003</v>
      </c>
    </row>
    <row r="95" spans="1:12" x14ac:dyDescent="0.3">
      <c r="A95" t="s">
        <v>26</v>
      </c>
      <c r="C95" t="s">
        <v>28</v>
      </c>
      <c r="D95">
        <v>0.3014</v>
      </c>
      <c r="E95">
        <v>0.73743333333333327</v>
      </c>
      <c r="F95">
        <v>2.5901000000000001</v>
      </c>
      <c r="G95">
        <v>7.4293000000000005</v>
      </c>
      <c r="H95">
        <v>4.191322826984341</v>
      </c>
    </row>
    <row r="96" spans="1:12" x14ac:dyDescent="0.3">
      <c r="B96" t="s">
        <v>27</v>
      </c>
      <c r="C96" t="s">
        <v>29</v>
      </c>
      <c r="D96">
        <v>0.94989999999999997</v>
      </c>
      <c r="F96">
        <v>9.7873000000000001</v>
      </c>
    </row>
    <row r="97" spans="1:12" x14ac:dyDescent="0.3">
      <c r="C97" t="s">
        <v>30</v>
      </c>
      <c r="D97">
        <v>0.96099999999999997</v>
      </c>
      <c r="F97">
        <v>9.9105000000000008</v>
      </c>
    </row>
    <row r="98" spans="1:12" x14ac:dyDescent="0.3">
      <c r="C98" t="s">
        <v>31</v>
      </c>
      <c r="D98">
        <v>1.3692</v>
      </c>
      <c r="E98">
        <v>1.3542666666666667</v>
      </c>
      <c r="F98">
        <v>14.440799999999999</v>
      </c>
      <c r="G98">
        <v>14.275066666666666</v>
      </c>
      <c r="H98">
        <v>0.4855963996297058</v>
      </c>
    </row>
    <row r="99" spans="1:12" x14ac:dyDescent="0.3">
      <c r="B99" t="s">
        <v>18</v>
      </c>
      <c r="C99" t="s">
        <v>32</v>
      </c>
      <c r="D99">
        <v>1.3886000000000001</v>
      </c>
      <c r="F99">
        <v>14.6561</v>
      </c>
    </row>
    <row r="100" spans="1:12" x14ac:dyDescent="0.3">
      <c r="C100" t="s">
        <v>33</v>
      </c>
      <c r="D100">
        <v>1.3049999999999999</v>
      </c>
      <c r="F100">
        <v>13.728300000000001</v>
      </c>
    </row>
    <row r="101" spans="1:12" x14ac:dyDescent="0.3">
      <c r="C101" t="s">
        <v>34</v>
      </c>
      <c r="D101">
        <v>1.2677</v>
      </c>
      <c r="E101">
        <v>1.2257666666666667</v>
      </c>
      <c r="F101">
        <v>13.314399999999999</v>
      </c>
      <c r="G101">
        <v>12.848999999999998</v>
      </c>
      <c r="H101">
        <v>0.40548641160956267</v>
      </c>
    </row>
    <row r="102" spans="1:12" x14ac:dyDescent="0.3">
      <c r="B102" t="s">
        <v>22</v>
      </c>
      <c r="C102" t="s">
        <v>35</v>
      </c>
      <c r="D102">
        <v>1.2008000000000001</v>
      </c>
      <c r="F102">
        <v>12.571899999999999</v>
      </c>
    </row>
    <row r="103" spans="1:12" x14ac:dyDescent="0.3">
      <c r="C103" t="s">
        <v>36</v>
      </c>
      <c r="D103">
        <v>1.2088000000000001</v>
      </c>
      <c r="F103">
        <v>12.6607</v>
      </c>
    </row>
    <row r="105" spans="1:12" x14ac:dyDescent="0.3">
      <c r="E105" t="s">
        <v>62</v>
      </c>
      <c r="K105" s="3" t="s">
        <v>55</v>
      </c>
      <c r="L105" s="3"/>
    </row>
    <row r="106" spans="1:12" x14ac:dyDescent="0.3">
      <c r="A106" t="s">
        <v>1</v>
      </c>
      <c r="C106" t="s">
        <v>158</v>
      </c>
      <c r="D106" t="s">
        <v>2</v>
      </c>
      <c r="E106" t="s">
        <v>57</v>
      </c>
      <c r="F106" t="s">
        <v>58</v>
      </c>
      <c r="G106" t="s">
        <v>59</v>
      </c>
      <c r="H106" t="s">
        <v>60</v>
      </c>
      <c r="K106">
        <v>4</v>
      </c>
      <c r="L106">
        <v>1.7081</v>
      </c>
    </row>
    <row r="107" spans="1:12" x14ac:dyDescent="0.3">
      <c r="A107" t="s">
        <v>9</v>
      </c>
      <c r="B107" t="s">
        <v>0</v>
      </c>
      <c r="C107" t="s">
        <v>10</v>
      </c>
      <c r="D107">
        <v>1.8413999999999999</v>
      </c>
      <c r="E107">
        <v>1.8393333333333333</v>
      </c>
      <c r="F107">
        <v>5.0406000000000004</v>
      </c>
      <c r="G107">
        <v>5.0244666666666671</v>
      </c>
      <c r="H107">
        <v>2.5306586757864576E-2</v>
      </c>
      <c r="K107">
        <v>8</v>
      </c>
      <c r="L107">
        <v>2.2204999999999999</v>
      </c>
    </row>
    <row r="108" spans="1:12" x14ac:dyDescent="0.3">
      <c r="B108" t="s">
        <v>7</v>
      </c>
      <c r="C108" t="s">
        <v>11</v>
      </c>
      <c r="D108">
        <v>1.8355999999999999</v>
      </c>
      <c r="F108">
        <v>4.9953000000000003</v>
      </c>
    </row>
    <row r="109" spans="1:12" x14ac:dyDescent="0.3">
      <c r="C109" t="s">
        <v>12</v>
      </c>
      <c r="D109">
        <v>1.841</v>
      </c>
      <c r="F109">
        <v>5.0374999999999996</v>
      </c>
    </row>
    <row r="110" spans="1:12" x14ac:dyDescent="0.3">
      <c r="C110" t="s">
        <v>14</v>
      </c>
      <c r="D110">
        <v>1.8310999999999999</v>
      </c>
      <c r="E110">
        <v>1.8699666666666666</v>
      </c>
      <c r="F110">
        <v>4.9602000000000004</v>
      </c>
      <c r="G110">
        <v>5.2586666666666666</v>
      </c>
      <c r="H110">
        <v>0.30627806538068164</v>
      </c>
    </row>
    <row r="111" spans="1:12" x14ac:dyDescent="0.3">
      <c r="B111" t="s">
        <v>8</v>
      </c>
      <c r="C111" t="s">
        <v>15</v>
      </c>
      <c r="D111">
        <v>1.9095</v>
      </c>
      <c r="F111">
        <v>5.5721999999999996</v>
      </c>
    </row>
    <row r="112" spans="1:12" x14ac:dyDescent="0.3">
      <c r="C112" t="s">
        <v>16</v>
      </c>
      <c r="D112">
        <v>1.8693</v>
      </c>
      <c r="F112">
        <v>5.2435999999999998</v>
      </c>
    </row>
    <row r="113" spans="1:9" x14ac:dyDescent="0.3">
      <c r="A113" t="s">
        <v>17</v>
      </c>
      <c r="C113" t="s">
        <v>19</v>
      </c>
      <c r="D113">
        <v>0.57310000000000005</v>
      </c>
      <c r="E113">
        <v>0.57276666666666665</v>
      </c>
      <c r="F113">
        <v>-4.8602999999999996</v>
      </c>
      <c r="G113">
        <v>-4.8628666666666662</v>
      </c>
      <c r="H113">
        <v>0.20296217217337156</v>
      </c>
    </row>
    <row r="114" spans="1:9" x14ac:dyDescent="0.3">
      <c r="B114" t="s">
        <v>18</v>
      </c>
      <c r="C114" t="s">
        <v>20</v>
      </c>
      <c r="D114">
        <v>0.59860000000000002</v>
      </c>
      <c r="F114">
        <v>-4.6612</v>
      </c>
    </row>
    <row r="115" spans="1:9" x14ac:dyDescent="0.3">
      <c r="C115" t="s">
        <v>21</v>
      </c>
      <c r="D115">
        <v>0.54659999999999997</v>
      </c>
      <c r="F115">
        <v>-5.0670999999999999</v>
      </c>
    </row>
    <row r="116" spans="1:9" x14ac:dyDescent="0.3">
      <c r="C116" t="s">
        <v>23</v>
      </c>
      <c r="D116">
        <v>0.84</v>
      </c>
      <c r="E116">
        <v>0.81703333333333328</v>
      </c>
      <c r="F116">
        <v>-2.7766999999999999</v>
      </c>
      <c r="G116">
        <v>-2.9560333333333326</v>
      </c>
      <c r="H116">
        <v>0.15534665536577644</v>
      </c>
    </row>
    <row r="117" spans="1:9" x14ac:dyDescent="0.3">
      <c r="B117" t="s">
        <v>22</v>
      </c>
      <c r="C117" t="s">
        <v>24</v>
      </c>
      <c r="D117">
        <v>0.80600000000000005</v>
      </c>
      <c r="F117">
        <v>-3.0421999999999998</v>
      </c>
    </row>
    <row r="118" spans="1:9" x14ac:dyDescent="0.3">
      <c r="C118" t="s">
        <v>25</v>
      </c>
      <c r="D118">
        <v>0.80510000000000004</v>
      </c>
      <c r="F118">
        <v>-3.0491999999999999</v>
      </c>
      <c r="I118" t="s">
        <v>65</v>
      </c>
    </row>
    <row r="119" spans="1:9" x14ac:dyDescent="0.3">
      <c r="A119" t="s">
        <v>26</v>
      </c>
      <c r="C119" t="s">
        <v>28</v>
      </c>
      <c r="D119">
        <v>0.51729999999999998</v>
      </c>
      <c r="E119">
        <v>0.52096666666666669</v>
      </c>
      <c r="F119">
        <v>-5.2958999999999996</v>
      </c>
      <c r="G119">
        <v>-5.267266666666667</v>
      </c>
      <c r="H119">
        <v>8.9359517306962677E-2</v>
      </c>
    </row>
    <row r="120" spans="1:9" x14ac:dyDescent="0.3">
      <c r="B120" t="s">
        <v>27</v>
      </c>
      <c r="C120" t="s">
        <v>29</v>
      </c>
      <c r="D120">
        <v>0.53380000000000005</v>
      </c>
      <c r="F120">
        <v>-5.1670999999999996</v>
      </c>
    </row>
    <row r="121" spans="1:9" x14ac:dyDescent="0.3">
      <c r="C121" t="s">
        <v>30</v>
      </c>
      <c r="D121">
        <v>0.51180000000000003</v>
      </c>
      <c r="F121">
        <v>-5.3388</v>
      </c>
    </row>
    <row r="122" spans="1:9" x14ac:dyDescent="0.3">
      <c r="C122" t="s">
        <v>31</v>
      </c>
      <c r="D122">
        <v>0.3004</v>
      </c>
      <c r="E122">
        <v>0.30816666666666664</v>
      </c>
      <c r="F122">
        <v>-5.0742000000000003</v>
      </c>
      <c r="G122">
        <v>-4.8173666666666666</v>
      </c>
      <c r="H122">
        <v>0.27840981184817015</v>
      </c>
    </row>
    <row r="123" spans="1:9" x14ac:dyDescent="0.3">
      <c r="B123" t="s">
        <v>18</v>
      </c>
      <c r="C123" t="s">
        <v>32</v>
      </c>
      <c r="D123">
        <v>0.31140000000000001</v>
      </c>
      <c r="F123">
        <v>-4.8563999999999998</v>
      </c>
    </row>
    <row r="124" spans="1:9" x14ac:dyDescent="0.3">
      <c r="C124" t="s">
        <v>33</v>
      </c>
      <c r="D124">
        <v>0.31269999999999998</v>
      </c>
      <c r="F124">
        <v>-4.5214999999999996</v>
      </c>
    </row>
    <row r="125" spans="1:9" x14ac:dyDescent="0.3">
      <c r="C125" t="s">
        <v>34</v>
      </c>
      <c r="D125">
        <v>1.0768</v>
      </c>
      <c r="E125">
        <v>1.0507666666666666</v>
      </c>
      <c r="F125">
        <v>-0.92820000000000003</v>
      </c>
      <c r="G125">
        <v>-1.1313333333333333</v>
      </c>
      <c r="H125">
        <v>0.31168999556182914</v>
      </c>
    </row>
    <row r="126" spans="1:9" x14ac:dyDescent="0.3">
      <c r="B126" t="s">
        <v>22</v>
      </c>
      <c r="C126" t="s">
        <v>35</v>
      </c>
      <c r="D126">
        <v>1.0047999999999999</v>
      </c>
      <c r="F126">
        <v>-1.4902</v>
      </c>
    </row>
    <row r="127" spans="1:9" x14ac:dyDescent="0.3">
      <c r="C127" t="s">
        <v>36</v>
      </c>
      <c r="D127">
        <v>1.0707</v>
      </c>
      <c r="F127">
        <v>-0.97560000000000002</v>
      </c>
    </row>
    <row r="129" spans="1:12" x14ac:dyDescent="0.3">
      <c r="D129" t="s">
        <v>63</v>
      </c>
    </row>
    <row r="131" spans="1:12" x14ac:dyDescent="0.3">
      <c r="A131" t="s">
        <v>1</v>
      </c>
      <c r="C131" t="s">
        <v>158</v>
      </c>
      <c r="D131" t="s">
        <v>2</v>
      </c>
      <c r="E131" t="s">
        <v>57</v>
      </c>
      <c r="F131" t="s">
        <v>58</v>
      </c>
      <c r="G131" t="s">
        <v>59</v>
      </c>
      <c r="H131" t="s">
        <v>60</v>
      </c>
      <c r="K131" s="3" t="s">
        <v>55</v>
      </c>
      <c r="L131" s="3"/>
    </row>
    <row r="132" spans="1:12" x14ac:dyDescent="0.3">
      <c r="A132" t="s">
        <v>9</v>
      </c>
      <c r="B132" t="s">
        <v>0</v>
      </c>
      <c r="C132" t="s">
        <v>10</v>
      </c>
      <c r="D132">
        <v>0.433</v>
      </c>
      <c r="E132">
        <v>0.45586666666666664</v>
      </c>
      <c r="F132">
        <v>-1.6999999999999999E-3</v>
      </c>
      <c r="G132">
        <v>-8.9999999999999987E-4</v>
      </c>
      <c r="H132" t="s">
        <v>64</v>
      </c>
      <c r="I132" t="s">
        <v>65</v>
      </c>
      <c r="K132">
        <v>4</v>
      </c>
      <c r="L132">
        <v>0.10340000000000001</v>
      </c>
    </row>
    <row r="133" spans="1:12" x14ac:dyDescent="0.3">
      <c r="B133" t="s">
        <v>7</v>
      </c>
      <c r="C133" t="s">
        <v>11</v>
      </c>
      <c r="D133">
        <v>0.42749999999999999</v>
      </c>
      <c r="F133">
        <v>-1.6999999999999999E-3</v>
      </c>
      <c r="K133">
        <v>8</v>
      </c>
      <c r="L133">
        <v>0.26169999999999999</v>
      </c>
    </row>
    <row r="134" spans="1:12" x14ac:dyDescent="0.3">
      <c r="C134" t="s">
        <v>12</v>
      </c>
      <c r="D134">
        <v>0.5071</v>
      </c>
      <c r="F134">
        <v>6.9999999999999999E-4</v>
      </c>
      <c r="K134">
        <v>12</v>
      </c>
      <c r="L134">
        <v>0.37669999999999998</v>
      </c>
    </row>
    <row r="135" spans="1:12" x14ac:dyDescent="0.3">
      <c r="C135" t="s">
        <v>14</v>
      </c>
      <c r="D135">
        <v>1.5100000000000001E-2</v>
      </c>
      <c r="E135">
        <v>1.3066666666666666E-2</v>
      </c>
      <c r="F135">
        <v>0.94840000000000002</v>
      </c>
      <c r="G135">
        <v>0.97193333333333332</v>
      </c>
      <c r="H135">
        <v>6.5929153895172427E-2</v>
      </c>
      <c r="K135">
        <v>16</v>
      </c>
      <c r="L135">
        <v>0.50019999999999998</v>
      </c>
    </row>
    <row r="136" spans="1:12" x14ac:dyDescent="0.3">
      <c r="B136" t="s">
        <v>8</v>
      </c>
      <c r="C136" t="s">
        <v>15</v>
      </c>
      <c r="D136">
        <v>5.7999999999999996E-3</v>
      </c>
      <c r="F136">
        <v>0.92100000000000004</v>
      </c>
    </row>
    <row r="137" spans="1:12" x14ac:dyDescent="0.3">
      <c r="C137" t="s">
        <v>16</v>
      </c>
      <c r="D137">
        <v>1.83E-2</v>
      </c>
      <c r="F137">
        <v>1.0464</v>
      </c>
    </row>
    <row r="138" spans="1:12" x14ac:dyDescent="0.3">
      <c r="A138" t="s">
        <v>17</v>
      </c>
      <c r="C138" t="s">
        <v>19</v>
      </c>
      <c r="D138">
        <v>4.1599999999999998E-2</v>
      </c>
      <c r="E138">
        <v>2.9166666666666664E-2</v>
      </c>
      <c r="F138">
        <v>1.7604</v>
      </c>
      <c r="G138">
        <v>1.7127333333333334</v>
      </c>
      <c r="H138">
        <v>4.4382128535406316E-2</v>
      </c>
    </row>
    <row r="139" spans="1:12" x14ac:dyDescent="0.3">
      <c r="B139" t="s">
        <v>18</v>
      </c>
      <c r="C139" t="s">
        <v>20</v>
      </c>
      <c r="D139">
        <v>3.9800000000000002E-2</v>
      </c>
      <c r="F139">
        <v>1.7052</v>
      </c>
    </row>
    <row r="140" spans="1:12" x14ac:dyDescent="0.3">
      <c r="C140" t="s">
        <v>21</v>
      </c>
      <c r="D140">
        <v>6.1000000000000004E-3</v>
      </c>
      <c r="F140">
        <v>1.6726000000000001</v>
      </c>
    </row>
    <row r="141" spans="1:12" x14ac:dyDescent="0.3">
      <c r="C141" t="s">
        <v>23</v>
      </c>
      <c r="D141">
        <v>3.2300000000000002E-2</v>
      </c>
      <c r="E141">
        <v>1.8233333333333334E-2</v>
      </c>
      <c r="F141">
        <v>1.4757</v>
      </c>
      <c r="G141">
        <v>1.3777999999999999</v>
      </c>
      <c r="H141">
        <v>0.17286911233647359</v>
      </c>
    </row>
    <row r="142" spans="1:12" x14ac:dyDescent="0.3">
      <c r="B142" t="s">
        <v>22</v>
      </c>
      <c r="C142" t="s">
        <v>24</v>
      </c>
      <c r="D142">
        <v>-2.0000000000000001E-4</v>
      </c>
      <c r="F142">
        <v>1.4795</v>
      </c>
    </row>
    <row r="143" spans="1:12" x14ac:dyDescent="0.3">
      <c r="C143" t="s">
        <v>25</v>
      </c>
      <c r="D143">
        <v>2.2599999999999999E-2</v>
      </c>
      <c r="F143">
        <v>1.1781999999999999</v>
      </c>
    </row>
    <row r="144" spans="1:12" x14ac:dyDescent="0.3">
      <c r="A144" t="s">
        <v>26</v>
      </c>
      <c r="C144" t="s">
        <v>28</v>
      </c>
      <c r="D144">
        <v>0.27889999999999998</v>
      </c>
      <c r="E144">
        <v>0.1454</v>
      </c>
      <c r="F144">
        <v>9.0317000000000007</v>
      </c>
      <c r="G144">
        <v>5.6076666666666668</v>
      </c>
      <c r="H144">
        <v>2.9653370336832441</v>
      </c>
    </row>
    <row r="145" spans="1:24" x14ac:dyDescent="0.3">
      <c r="B145" t="s">
        <v>27</v>
      </c>
      <c r="C145" t="s">
        <v>29</v>
      </c>
      <c r="D145">
        <v>0.1108</v>
      </c>
      <c r="F145">
        <v>3.8807999999999998</v>
      </c>
    </row>
    <row r="146" spans="1:24" x14ac:dyDescent="0.3">
      <c r="C146" t="s">
        <v>30</v>
      </c>
      <c r="D146">
        <v>4.65E-2</v>
      </c>
      <c r="F146">
        <v>3.9104999999999999</v>
      </c>
    </row>
    <row r="147" spans="1:24" x14ac:dyDescent="0.3">
      <c r="C147" t="s">
        <v>31</v>
      </c>
      <c r="D147">
        <v>1.6299999999999999E-2</v>
      </c>
      <c r="E147">
        <v>1.6533333333333334E-2</v>
      </c>
      <c r="F147">
        <v>0.98509999999999998</v>
      </c>
      <c r="G147">
        <v>0.99229999999999985</v>
      </c>
      <c r="H147">
        <v>7.748548251124191E-3</v>
      </c>
    </row>
    <row r="148" spans="1:24" x14ac:dyDescent="0.3">
      <c r="B148" t="s">
        <v>18</v>
      </c>
      <c r="C148" t="s">
        <v>32</v>
      </c>
      <c r="D148">
        <v>1.6799999999999999E-2</v>
      </c>
      <c r="F148">
        <v>1.0004999999999999</v>
      </c>
    </row>
    <row r="149" spans="1:24" x14ac:dyDescent="0.3">
      <c r="C149" t="s">
        <v>33</v>
      </c>
      <c r="D149">
        <v>1.6500000000000001E-2</v>
      </c>
      <c r="F149">
        <v>0.99129999999999996</v>
      </c>
    </row>
    <row r="150" spans="1:24" x14ac:dyDescent="0.3">
      <c r="C150" t="s">
        <v>34</v>
      </c>
      <c r="D150">
        <v>0.1129</v>
      </c>
      <c r="E150">
        <v>0.10996666666666666</v>
      </c>
      <c r="F150">
        <v>3.9451999999999998</v>
      </c>
      <c r="G150">
        <v>3.8552666666666666</v>
      </c>
      <c r="H150">
        <v>8.2630280970920733E-2</v>
      </c>
    </row>
    <row r="151" spans="1:24" x14ac:dyDescent="0.3">
      <c r="B151" t="s">
        <v>22</v>
      </c>
      <c r="C151" t="s">
        <v>35</v>
      </c>
      <c r="D151">
        <v>0.1094</v>
      </c>
      <c r="F151">
        <v>3.8378999999999999</v>
      </c>
    </row>
    <row r="152" spans="1:24" x14ac:dyDescent="0.3">
      <c r="C152" t="s">
        <v>36</v>
      </c>
      <c r="D152">
        <v>0.1076</v>
      </c>
      <c r="F152">
        <v>3.7827000000000002</v>
      </c>
    </row>
    <row r="155" spans="1:24" x14ac:dyDescent="0.3">
      <c r="D155" t="s">
        <v>66</v>
      </c>
    </row>
    <row r="158" spans="1:24" x14ac:dyDescent="0.3">
      <c r="A158" t="s">
        <v>1</v>
      </c>
      <c r="C158" t="s">
        <v>158</v>
      </c>
      <c r="D158" t="s">
        <v>67</v>
      </c>
      <c r="E158" t="s">
        <v>68</v>
      </c>
      <c r="F158" t="s">
        <v>69</v>
      </c>
      <c r="G158" t="s">
        <v>70</v>
      </c>
      <c r="H158" t="s">
        <v>71</v>
      </c>
      <c r="I158" t="s">
        <v>72</v>
      </c>
      <c r="J158" t="s">
        <v>73</v>
      </c>
      <c r="K158" t="s">
        <v>74</v>
      </c>
      <c r="L158" t="s">
        <v>75</v>
      </c>
      <c r="M158" t="s">
        <v>76</v>
      </c>
      <c r="N158" t="s">
        <v>77</v>
      </c>
      <c r="O158" t="s">
        <v>78</v>
      </c>
      <c r="P158" t="s">
        <v>77</v>
      </c>
      <c r="Q158" t="s">
        <v>79</v>
      </c>
      <c r="R158" t="s">
        <v>73</v>
      </c>
      <c r="S158" t="s">
        <v>80</v>
      </c>
      <c r="T158" t="s">
        <v>37</v>
      </c>
      <c r="U158" t="s">
        <v>111</v>
      </c>
      <c r="V158" t="s">
        <v>81</v>
      </c>
      <c r="W158" t="s">
        <v>74</v>
      </c>
      <c r="X158" t="s">
        <v>82</v>
      </c>
    </row>
    <row r="159" spans="1:24" x14ac:dyDescent="0.3">
      <c r="A159" t="s">
        <v>9</v>
      </c>
      <c r="B159" t="s">
        <v>0</v>
      </c>
      <c r="C159" t="s">
        <v>10</v>
      </c>
      <c r="D159">
        <v>0.7</v>
      </c>
      <c r="E159">
        <v>0.38300000000000001</v>
      </c>
      <c r="F159">
        <v>0.38600000000000001</v>
      </c>
      <c r="G159">
        <v>0.5</v>
      </c>
      <c r="H159">
        <v>1.0500000000000001E-2</v>
      </c>
      <c r="I159">
        <v>0.16505433</v>
      </c>
      <c r="M159">
        <v>0.11524170000000002</v>
      </c>
      <c r="N159">
        <v>0.11098563066666665</v>
      </c>
      <c r="Q159">
        <v>0.28036260000000002</v>
      </c>
      <c r="R159">
        <v>0.24634219466666665</v>
      </c>
      <c r="U159">
        <v>3.2424000000000001E-2</v>
      </c>
      <c r="V159">
        <v>4.0684266666666663E-2</v>
      </c>
    </row>
    <row r="160" spans="1:24" x14ac:dyDescent="0.3">
      <c r="B160" t="s">
        <v>7</v>
      </c>
      <c r="C160" t="s">
        <v>11</v>
      </c>
      <c r="D160">
        <v>0.751</v>
      </c>
      <c r="E160">
        <v>0.52700000000000002</v>
      </c>
      <c r="F160">
        <v>0.61799999999999999</v>
      </c>
      <c r="G160">
        <v>0.5</v>
      </c>
      <c r="H160">
        <v>9.4999999999999998E-3</v>
      </c>
      <c r="I160">
        <v>0.15428132999999997</v>
      </c>
      <c r="J160">
        <v>0.13500000000000001</v>
      </c>
      <c r="K160">
        <v>4.2535022940179815E-2</v>
      </c>
      <c r="L160" t="s">
        <v>83</v>
      </c>
      <c r="M160">
        <v>0.16237608999999997</v>
      </c>
      <c r="O160">
        <v>5.3645268147858541E-2</v>
      </c>
      <c r="P160" t="s">
        <v>84</v>
      </c>
      <c r="Q160">
        <v>0.31669997999999999</v>
      </c>
      <c r="S160">
        <v>9.2201986483217174E-2</v>
      </c>
      <c r="T160" t="s">
        <v>85</v>
      </c>
      <c r="U160">
        <v>4.6967999999999996E-2</v>
      </c>
      <c r="W160">
        <v>7.4707427350520954E-3</v>
      </c>
      <c r="X160" t="s">
        <v>86</v>
      </c>
    </row>
    <row r="161" spans="1:24" x14ac:dyDescent="0.3">
      <c r="C161" t="s">
        <v>12</v>
      </c>
      <c r="D161">
        <v>0.42099999999999999</v>
      </c>
      <c r="E161">
        <v>0.219</v>
      </c>
      <c r="F161">
        <v>0.58599999999999997</v>
      </c>
      <c r="G161">
        <v>0.5</v>
      </c>
      <c r="H161">
        <v>9.1000000000000004E-3</v>
      </c>
      <c r="I161">
        <v>8.6588137999999995E-2</v>
      </c>
      <c r="M161">
        <v>5.5339101999999987E-2</v>
      </c>
      <c r="Q161">
        <v>0.141964004</v>
      </c>
      <c r="U161">
        <v>4.2660799999999999E-2</v>
      </c>
    </row>
    <row r="162" spans="1:24" x14ac:dyDescent="0.3">
      <c r="C162" t="s">
        <v>14</v>
      </c>
      <c r="D162">
        <v>0.97799999999999998</v>
      </c>
      <c r="E162">
        <v>0.63</v>
      </c>
      <c r="F162">
        <v>0.80100000000000005</v>
      </c>
      <c r="G162">
        <v>0.5</v>
      </c>
      <c r="H162">
        <v>5.5999999999999999E-3</v>
      </c>
      <c r="I162">
        <v>0.12013007999999999</v>
      </c>
      <c r="J162">
        <v>0.10661173333333333</v>
      </c>
      <c r="M162">
        <v>0.11021001599999999</v>
      </c>
      <c r="N162">
        <v>7.6938685333333326E-2</v>
      </c>
      <c r="Q162">
        <v>0.23037907199999999</v>
      </c>
      <c r="R162">
        <v>0.18359251733333334</v>
      </c>
      <c r="S162">
        <v>4.4935169624163392E-2</v>
      </c>
      <c r="U162">
        <v>3.5884800000000001E-2</v>
      </c>
      <c r="V162">
        <v>4.4158933333333338E-2</v>
      </c>
    </row>
    <row r="163" spans="1:24" x14ac:dyDescent="0.3">
      <c r="B163" t="s">
        <v>8</v>
      </c>
      <c r="C163" t="s">
        <v>15</v>
      </c>
      <c r="D163">
        <v>0.61399999999999999</v>
      </c>
      <c r="E163">
        <v>0.312</v>
      </c>
      <c r="F163">
        <v>0.80300000000000005</v>
      </c>
      <c r="G163">
        <v>0.5</v>
      </c>
      <c r="H163">
        <v>8.0000000000000002E-3</v>
      </c>
      <c r="I163">
        <v>0.11133632</v>
      </c>
      <c r="K163">
        <v>2.2030282189144409E-3</v>
      </c>
      <c r="L163" t="s">
        <v>87</v>
      </c>
      <c r="M163">
        <v>6.8242239999999982E-2</v>
      </c>
      <c r="O163">
        <v>2.9887577644506499E-2</v>
      </c>
      <c r="P163" t="s">
        <v>88</v>
      </c>
      <c r="Q163">
        <v>0.17962687999999999</v>
      </c>
      <c r="T163" t="s">
        <v>89</v>
      </c>
      <c r="U163">
        <v>5.1392000000000007E-2</v>
      </c>
      <c r="W163">
        <v>7.8058425434627647E-3</v>
      </c>
      <c r="X163" t="s">
        <v>90</v>
      </c>
    </row>
    <row r="164" spans="1:24" x14ac:dyDescent="0.3">
      <c r="C164" t="s">
        <v>16</v>
      </c>
      <c r="D164">
        <v>0.38900000000000001</v>
      </c>
      <c r="E164">
        <v>0.19400000000000001</v>
      </c>
      <c r="F164">
        <v>0.56499999999999995</v>
      </c>
      <c r="G164">
        <v>0.5</v>
      </c>
      <c r="H164">
        <v>0.01</v>
      </c>
      <c r="I164">
        <v>8.8368799999999997E-2</v>
      </c>
      <c r="M164">
        <v>5.2363799999999988E-2</v>
      </c>
      <c r="Q164">
        <v>0.1407716</v>
      </c>
      <c r="U164">
        <v>4.5199999999999997E-2</v>
      </c>
    </row>
    <row r="165" spans="1:24" x14ac:dyDescent="0.3">
      <c r="A165" t="s">
        <v>17</v>
      </c>
      <c r="C165" t="s">
        <v>19</v>
      </c>
      <c r="D165">
        <v>0.83899999999999997</v>
      </c>
      <c r="E165">
        <v>0.435</v>
      </c>
      <c r="F165">
        <v>0.502</v>
      </c>
      <c r="G165">
        <v>0.5</v>
      </c>
      <c r="H165">
        <v>8.5000000000000006E-3</v>
      </c>
      <c r="I165">
        <v>0.16124754999999999</v>
      </c>
      <c r="J165">
        <v>0.15056640533333332</v>
      </c>
      <c r="M165">
        <v>0.10245202999999999</v>
      </c>
      <c r="N165">
        <v>0.10107025799999998</v>
      </c>
      <c r="Q165">
        <v>0.26376826000000003</v>
      </c>
      <c r="R165">
        <v>0.25169884933333336</v>
      </c>
      <c r="U165">
        <v>3.4136E-2</v>
      </c>
      <c r="V165">
        <v>3.35424E-2</v>
      </c>
    </row>
    <row r="166" spans="1:24" x14ac:dyDescent="0.3">
      <c r="B166" t="s">
        <v>18</v>
      </c>
      <c r="C166" t="s">
        <v>20</v>
      </c>
      <c r="D166">
        <v>0.87</v>
      </c>
      <c r="E166">
        <v>0.45300000000000001</v>
      </c>
      <c r="F166">
        <v>0.56200000000000006</v>
      </c>
      <c r="G166">
        <v>0.5</v>
      </c>
      <c r="H166">
        <v>7.4999999999999997E-3</v>
      </c>
      <c r="I166">
        <v>0.14745644999999999</v>
      </c>
      <c r="K166">
        <v>7.769203766297866E-3</v>
      </c>
      <c r="L166" t="s">
        <v>91</v>
      </c>
      <c r="M166">
        <v>9.4400999999999985E-2</v>
      </c>
      <c r="O166">
        <v>6.0969584355949112E-3</v>
      </c>
      <c r="P166" t="s">
        <v>92</v>
      </c>
      <c r="Q166">
        <v>0.24192</v>
      </c>
      <c r="S166">
        <v>1.1102775314002432E-2</v>
      </c>
      <c r="T166" t="s">
        <v>93</v>
      </c>
      <c r="U166">
        <v>3.372E-2</v>
      </c>
      <c r="W166">
        <v>6.9951846294433108E-4</v>
      </c>
      <c r="X166" t="s">
        <v>94</v>
      </c>
    </row>
    <row r="167" spans="1:24" x14ac:dyDescent="0.3">
      <c r="C167" t="s">
        <v>21</v>
      </c>
      <c r="D167">
        <v>0.84199999999999997</v>
      </c>
      <c r="E167">
        <v>0.47799999999999998</v>
      </c>
      <c r="F167">
        <v>0.53900000000000003</v>
      </c>
      <c r="G167">
        <v>0.5</v>
      </c>
      <c r="H167">
        <v>7.6E-3</v>
      </c>
      <c r="I167">
        <v>0.14299521599999998</v>
      </c>
      <c r="M167">
        <v>0.10635774399999998</v>
      </c>
      <c r="Q167">
        <v>0.24940828799999998</v>
      </c>
      <c r="U167">
        <v>3.27712E-2</v>
      </c>
    </row>
    <row r="168" spans="1:24" x14ac:dyDescent="0.3">
      <c r="C168" t="s">
        <v>23</v>
      </c>
      <c r="D168">
        <v>0.65600000000000003</v>
      </c>
      <c r="E168">
        <v>0.316</v>
      </c>
      <c r="F168">
        <v>0.51600000000000001</v>
      </c>
      <c r="G168">
        <v>0.5</v>
      </c>
      <c r="H168">
        <v>6.7999999999999996E-3</v>
      </c>
      <c r="I168">
        <v>0.10174377599999998</v>
      </c>
      <c r="J168">
        <v>0.11212709266666665</v>
      </c>
      <c r="M168">
        <v>5.6572735999999992E-2</v>
      </c>
      <c r="N168">
        <v>6.031065066666666E-2</v>
      </c>
      <c r="Q168">
        <v>0.158362752</v>
      </c>
      <c r="R168">
        <v>0.17248943466666666</v>
      </c>
      <c r="U168">
        <v>2.8070399999999999E-2</v>
      </c>
      <c r="V168">
        <v>3.8571466666666665E-2</v>
      </c>
    </row>
    <row r="169" spans="1:24" x14ac:dyDescent="0.3">
      <c r="B169" t="s">
        <v>22</v>
      </c>
      <c r="C169" t="s">
        <v>24</v>
      </c>
      <c r="D169">
        <v>0.66300000000000003</v>
      </c>
      <c r="E169">
        <v>0.30599999999999999</v>
      </c>
      <c r="F169">
        <v>0.53500000000000003</v>
      </c>
      <c r="G169">
        <v>0.5</v>
      </c>
      <c r="H169">
        <v>7.1000000000000004E-3</v>
      </c>
      <c r="I169">
        <v>0.10787683199999999</v>
      </c>
      <c r="K169">
        <v>1.3038779971790669E-2</v>
      </c>
      <c r="L169" t="s">
        <v>95</v>
      </c>
      <c r="M169">
        <v>5.535060599999999E-2</v>
      </c>
      <c r="O169">
        <v>7.5573985509211697E-3</v>
      </c>
      <c r="P169" t="s">
        <v>96</v>
      </c>
      <c r="Q169">
        <v>0.16327813199999999</v>
      </c>
      <c r="S169">
        <v>1.6624006931749067E-2</v>
      </c>
      <c r="T169" t="s">
        <v>97</v>
      </c>
      <c r="U169">
        <v>3.0388000000000002E-2</v>
      </c>
      <c r="W169">
        <v>1.6222720390037356E-2</v>
      </c>
      <c r="X169" t="s">
        <v>98</v>
      </c>
    </row>
    <row r="170" spans="1:24" x14ac:dyDescent="0.3">
      <c r="C170" t="s">
        <v>25</v>
      </c>
      <c r="D170">
        <v>0.65300000000000002</v>
      </c>
      <c r="E170">
        <v>0.311</v>
      </c>
      <c r="F170">
        <v>0.84199999999999997</v>
      </c>
      <c r="G170">
        <v>0.5</v>
      </c>
      <c r="H170">
        <v>8.5000000000000006E-3</v>
      </c>
      <c r="I170">
        <v>0.12676066999999999</v>
      </c>
      <c r="M170">
        <v>6.9008609999999998E-2</v>
      </c>
      <c r="Q170">
        <v>0.19582742</v>
      </c>
      <c r="U170">
        <v>5.7256000000000001E-2</v>
      </c>
    </row>
    <row r="171" spans="1:24" x14ac:dyDescent="0.3">
      <c r="A171" t="s">
        <v>26</v>
      </c>
      <c r="C171" t="s">
        <v>28</v>
      </c>
      <c r="D171">
        <v>1.7270000000000001</v>
      </c>
      <c r="E171">
        <v>0.94499999999999995</v>
      </c>
      <c r="F171">
        <v>0.63300000000000001</v>
      </c>
      <c r="G171">
        <v>0.5</v>
      </c>
      <c r="H171">
        <v>6.7999999999999996E-3</v>
      </c>
      <c r="I171">
        <v>0.26371556000000002</v>
      </c>
      <c r="J171">
        <v>0.25140183999999999</v>
      </c>
      <c r="M171">
        <v>0.18415583199999991</v>
      </c>
      <c r="N171">
        <v>0.21484186399999997</v>
      </c>
      <c r="Q171">
        <v>0.44797774400000001</v>
      </c>
      <c r="R171">
        <v>0.44758884799999993</v>
      </c>
      <c r="U171">
        <v>3.4435199999999999E-2</v>
      </c>
      <c r="V171">
        <v>2.8429066666666659E-2</v>
      </c>
    </row>
    <row r="172" spans="1:24" x14ac:dyDescent="0.3">
      <c r="B172" t="s">
        <v>27</v>
      </c>
      <c r="C172" t="s">
        <v>29</v>
      </c>
      <c r="D172">
        <v>1.6719999999999999</v>
      </c>
      <c r="E172">
        <v>0.90800000000000003</v>
      </c>
      <c r="F172">
        <v>0.58899999999999997</v>
      </c>
      <c r="G172">
        <v>0.5</v>
      </c>
      <c r="H172">
        <v>6.4999999999999997E-3</v>
      </c>
      <c r="I172">
        <v>0.24429443999999997</v>
      </c>
      <c r="K172">
        <v>1.0706273930289684E-2</v>
      </c>
      <c r="L172" t="s">
        <v>99</v>
      </c>
      <c r="M172">
        <v>0.16836975999999998</v>
      </c>
      <c r="O172">
        <v>6.7285462624129808E-2</v>
      </c>
      <c r="P172" t="s">
        <v>100</v>
      </c>
      <c r="Q172">
        <v>0.41276351999999994</v>
      </c>
      <c r="S172">
        <v>3.4632517662574178E-2</v>
      </c>
      <c r="T172" t="s">
        <v>101</v>
      </c>
      <c r="U172">
        <v>3.0627999999999996E-2</v>
      </c>
      <c r="W172">
        <v>7.3563599839413562E-3</v>
      </c>
      <c r="X172" t="s">
        <v>102</v>
      </c>
    </row>
    <row r="173" spans="1:24" x14ac:dyDescent="0.3">
      <c r="C173" t="s">
        <v>30</v>
      </c>
      <c r="D173">
        <v>1.409</v>
      </c>
      <c r="E173">
        <v>0.93200000000000005</v>
      </c>
      <c r="F173">
        <v>0.316</v>
      </c>
      <c r="G173">
        <v>0.5</v>
      </c>
      <c r="H173">
        <v>8.0000000000000002E-3</v>
      </c>
      <c r="I173">
        <v>0.24619551999999997</v>
      </c>
      <c r="M173">
        <v>0.29199999999999998</v>
      </c>
      <c r="Q173">
        <v>0.48202527999999994</v>
      </c>
      <c r="U173">
        <v>2.0223999999999999E-2</v>
      </c>
    </row>
    <row r="174" spans="1:24" x14ac:dyDescent="0.3">
      <c r="C174" t="s">
        <v>31</v>
      </c>
      <c r="D174">
        <v>1.68</v>
      </c>
      <c r="E174">
        <v>0.52300000000000002</v>
      </c>
      <c r="F174">
        <v>0.41799999999999998</v>
      </c>
      <c r="G174">
        <v>0.5</v>
      </c>
      <c r="H174">
        <v>8.0000000000000002E-3</v>
      </c>
      <c r="I174">
        <v>0.31886607999999994</v>
      </c>
      <c r="J174">
        <v>0.32098420999999994</v>
      </c>
      <c r="M174">
        <v>0.317</v>
      </c>
      <c r="N174">
        <v>0.317</v>
      </c>
      <c r="Q174">
        <v>0.38461119999999999</v>
      </c>
      <c r="R174">
        <v>0.40457596000000001</v>
      </c>
      <c r="U174">
        <v>2.6751999999999998E-2</v>
      </c>
      <c r="V174">
        <v>2.6055999999999996E-2</v>
      </c>
    </row>
    <row r="175" spans="1:24" x14ac:dyDescent="0.3">
      <c r="B175" t="s">
        <v>18</v>
      </c>
      <c r="C175" t="s">
        <v>32</v>
      </c>
      <c r="D175">
        <v>1.5389999999999999</v>
      </c>
      <c r="E175">
        <v>0.59299999999999997</v>
      </c>
      <c r="F175">
        <v>0.34699999999999998</v>
      </c>
      <c r="G175">
        <v>0.5</v>
      </c>
      <c r="H175">
        <v>8.9999999999999993E-3</v>
      </c>
      <c r="I175">
        <v>0.32310233999999993</v>
      </c>
      <c r="K175">
        <v>2.5869760140364495E-3</v>
      </c>
      <c r="L175" t="s">
        <v>103</v>
      </c>
      <c r="M175">
        <v>0.318</v>
      </c>
      <c r="O175">
        <v>1.0000000000000009E-3</v>
      </c>
      <c r="P175" t="s">
        <v>104</v>
      </c>
      <c r="Q175">
        <v>0.43778483999999995</v>
      </c>
      <c r="S175">
        <v>2.8955380046602718E-2</v>
      </c>
      <c r="T175" t="s">
        <v>105</v>
      </c>
      <c r="U175">
        <v>2.4983999999999996E-2</v>
      </c>
      <c r="W175">
        <v>7.6919351704669804E-4</v>
      </c>
      <c r="X175" t="s">
        <v>106</v>
      </c>
    </row>
    <row r="176" spans="1:24" x14ac:dyDescent="0.3">
      <c r="C176" t="s">
        <v>33</v>
      </c>
      <c r="D176">
        <v>1.6819999999999999</v>
      </c>
      <c r="E176">
        <v>0.54300000000000004</v>
      </c>
      <c r="F176">
        <v>0.41299999999999998</v>
      </c>
      <c r="G176">
        <v>0.5</v>
      </c>
      <c r="H176">
        <v>8.0000000000000002E-3</v>
      </c>
      <c r="I176">
        <v>0.31841167999999997</v>
      </c>
      <c r="M176">
        <v>0.316</v>
      </c>
      <c r="Q176">
        <v>0.39133183999999999</v>
      </c>
      <c r="U176">
        <v>2.6432000000000001E-2</v>
      </c>
    </row>
    <row r="177" spans="1:24" x14ac:dyDescent="0.3">
      <c r="C177" t="s">
        <v>34</v>
      </c>
      <c r="D177">
        <v>1.2749999999999999</v>
      </c>
      <c r="E177">
        <v>0.68</v>
      </c>
      <c r="F177">
        <v>0.87</v>
      </c>
      <c r="G177">
        <v>0.5</v>
      </c>
      <c r="H177">
        <v>7.6E-3</v>
      </c>
      <c r="I177">
        <v>0.21832215999999999</v>
      </c>
      <c r="J177">
        <v>0.2170100833333333</v>
      </c>
      <c r="M177">
        <v>0.14599999999999999</v>
      </c>
      <c r="N177">
        <v>0.15366666666666665</v>
      </c>
      <c r="Q177">
        <v>0.36421480000000001</v>
      </c>
      <c r="R177">
        <v>0.37051791333333323</v>
      </c>
      <c r="U177">
        <v>5.2895999999999999E-2</v>
      </c>
      <c r="V177">
        <v>5.6521333333333333E-2</v>
      </c>
    </row>
    <row r="178" spans="1:24" x14ac:dyDescent="0.3">
      <c r="B178" t="s">
        <v>22</v>
      </c>
      <c r="C178" t="s">
        <v>35</v>
      </c>
      <c r="D178">
        <v>1.3029999999999999</v>
      </c>
      <c r="E178">
        <v>0.73099999999999998</v>
      </c>
      <c r="F178">
        <v>0.96799999999999997</v>
      </c>
      <c r="G178">
        <v>0.5</v>
      </c>
      <c r="H178">
        <v>7.0000000000000001E-3</v>
      </c>
      <c r="I178">
        <v>0.20414393999999997</v>
      </c>
      <c r="K178">
        <v>1.2262863572405632E-2</v>
      </c>
      <c r="L178" t="s">
        <v>107</v>
      </c>
      <c r="M178">
        <v>0.14899999999999999</v>
      </c>
      <c r="O178">
        <v>1.0785793124908967E-2</v>
      </c>
      <c r="P178" t="s">
        <v>108</v>
      </c>
      <c r="Q178">
        <v>0.35302763999999998</v>
      </c>
      <c r="S178">
        <v>1.7433341122086186E-2</v>
      </c>
      <c r="T178" t="s">
        <v>109</v>
      </c>
      <c r="U178">
        <v>5.4207999999999999E-2</v>
      </c>
      <c r="W178">
        <v>5.1847041702813967E-3</v>
      </c>
      <c r="X178" t="s">
        <v>110</v>
      </c>
    </row>
    <row r="179" spans="1:24" x14ac:dyDescent="0.3">
      <c r="C179" t="s">
        <v>36</v>
      </c>
      <c r="D179">
        <v>1.361</v>
      </c>
      <c r="E179">
        <v>0.76100000000000001</v>
      </c>
      <c r="F179">
        <v>1.0409999999999999</v>
      </c>
      <c r="G179">
        <v>0.5</v>
      </c>
      <c r="H179">
        <v>7.4999999999999997E-3</v>
      </c>
      <c r="I179">
        <v>0.22856414999999994</v>
      </c>
      <c r="M179">
        <v>0.16600000000000001</v>
      </c>
      <c r="Q179">
        <v>0.39431129999999992</v>
      </c>
      <c r="U179">
        <v>6.2459999999999995E-2</v>
      </c>
    </row>
    <row r="181" spans="1:24" x14ac:dyDescent="0.3">
      <c r="D181" t="s">
        <v>112</v>
      </c>
    </row>
    <row r="183" spans="1:24" x14ac:dyDescent="0.3">
      <c r="A183" t="s">
        <v>1</v>
      </c>
      <c r="C183" t="s">
        <v>158</v>
      </c>
      <c r="D183" t="s">
        <v>113</v>
      </c>
      <c r="E183" t="s">
        <v>114</v>
      </c>
      <c r="F183" t="s">
        <v>115</v>
      </c>
      <c r="G183" t="s">
        <v>116</v>
      </c>
      <c r="H183" t="s">
        <v>117</v>
      </c>
      <c r="I183" t="s">
        <v>118</v>
      </c>
      <c r="J183" t="s">
        <v>119</v>
      </c>
      <c r="K183" t="s">
        <v>120</v>
      </c>
    </row>
    <row r="184" spans="1:24" x14ac:dyDescent="0.3">
      <c r="A184" t="s">
        <v>9</v>
      </c>
      <c r="B184" t="s">
        <v>0</v>
      </c>
      <c r="C184" t="s">
        <v>10</v>
      </c>
      <c r="D184">
        <v>9.8000000000000004E-2</v>
      </c>
      <c r="E184">
        <v>285.2</v>
      </c>
      <c r="F184">
        <v>2852</v>
      </c>
      <c r="G184">
        <v>2.8519999999999999</v>
      </c>
      <c r="H184">
        <v>42.78</v>
      </c>
      <c r="I184">
        <v>85.56</v>
      </c>
      <c r="J184">
        <v>8.5559999999999992</v>
      </c>
      <c r="K184">
        <v>9.275999999999998</v>
      </c>
    </row>
    <row r="185" spans="1:24" x14ac:dyDescent="0.3">
      <c r="B185" t="s">
        <v>7</v>
      </c>
      <c r="C185" t="s">
        <v>11</v>
      </c>
      <c r="D185">
        <v>0.10199999999999999</v>
      </c>
      <c r="E185">
        <v>293.2</v>
      </c>
      <c r="F185">
        <v>2932</v>
      </c>
      <c r="G185">
        <v>2.9319999999999999</v>
      </c>
      <c r="H185">
        <v>43.98</v>
      </c>
      <c r="I185">
        <v>87.96</v>
      </c>
      <c r="J185">
        <v>8.7959999999999994</v>
      </c>
    </row>
    <row r="186" spans="1:24" x14ac:dyDescent="0.3">
      <c r="C186" t="s">
        <v>12</v>
      </c>
      <c r="D186">
        <v>0.13</v>
      </c>
      <c r="E186">
        <v>349.2</v>
      </c>
      <c r="F186">
        <v>3492</v>
      </c>
      <c r="G186">
        <v>3.492</v>
      </c>
      <c r="H186">
        <v>52.38</v>
      </c>
      <c r="I186">
        <v>104.76</v>
      </c>
      <c r="J186">
        <v>10.476000000000001</v>
      </c>
    </row>
    <row r="187" spans="1:24" x14ac:dyDescent="0.3">
      <c r="C187" t="s">
        <v>14</v>
      </c>
      <c r="D187">
        <v>9.2600000000000002E-2</v>
      </c>
      <c r="E187">
        <v>274.39999999999998</v>
      </c>
      <c r="F187">
        <v>2744</v>
      </c>
      <c r="G187">
        <v>2.7440000000000002</v>
      </c>
      <c r="H187">
        <v>41.160000000000004</v>
      </c>
      <c r="I187">
        <v>82.320000000000007</v>
      </c>
      <c r="J187">
        <v>8.2320000000000011</v>
      </c>
      <c r="K187">
        <v>8.5039999999999996</v>
      </c>
    </row>
    <row r="188" spans="1:24" x14ac:dyDescent="0.3">
      <c r="B188" t="s">
        <v>8</v>
      </c>
      <c r="C188" t="s">
        <v>15</v>
      </c>
      <c r="D188">
        <v>9.2499999999999999E-2</v>
      </c>
      <c r="E188">
        <v>274.2</v>
      </c>
      <c r="F188">
        <v>2742</v>
      </c>
      <c r="G188">
        <v>2.742</v>
      </c>
      <c r="H188">
        <v>41.13</v>
      </c>
      <c r="I188">
        <v>82.26</v>
      </c>
      <c r="J188">
        <v>8.2259999999999991</v>
      </c>
    </row>
    <row r="189" spans="1:24" x14ac:dyDescent="0.3">
      <c r="C189" t="s">
        <v>16</v>
      </c>
      <c r="D189">
        <v>0.10630000000000001</v>
      </c>
      <c r="E189">
        <v>301.8</v>
      </c>
      <c r="F189">
        <v>3018</v>
      </c>
      <c r="G189">
        <v>3.0180000000000002</v>
      </c>
      <c r="H189">
        <v>45.27</v>
      </c>
      <c r="I189">
        <v>90.54</v>
      </c>
      <c r="J189">
        <v>9.0540000000000003</v>
      </c>
    </row>
    <row r="190" spans="1:24" x14ac:dyDescent="0.3">
      <c r="A190" t="s">
        <v>17</v>
      </c>
      <c r="C190" t="s">
        <v>19</v>
      </c>
      <c r="D190">
        <v>8.2100000000000006E-2</v>
      </c>
      <c r="E190">
        <v>253.4</v>
      </c>
      <c r="F190">
        <v>2534</v>
      </c>
      <c r="G190">
        <v>2.5340000000000003</v>
      </c>
      <c r="H190">
        <v>38.010000000000005</v>
      </c>
      <c r="I190">
        <v>76.02000000000001</v>
      </c>
      <c r="J190">
        <v>7.6020000000000003</v>
      </c>
      <c r="K190">
        <v>8.6219999999999999</v>
      </c>
    </row>
    <row r="191" spans="1:24" x14ac:dyDescent="0.3">
      <c r="B191" t="s">
        <v>18</v>
      </c>
      <c r="C191" t="s">
        <v>20</v>
      </c>
      <c r="D191">
        <v>7.4200000000000002E-2</v>
      </c>
      <c r="E191">
        <v>237.6</v>
      </c>
      <c r="F191">
        <v>2376</v>
      </c>
      <c r="G191">
        <v>2.3759999999999999</v>
      </c>
      <c r="H191">
        <v>35.64</v>
      </c>
      <c r="I191">
        <v>71.28</v>
      </c>
      <c r="J191">
        <v>7.1279999999999992</v>
      </c>
    </row>
    <row r="192" spans="1:24" x14ac:dyDescent="0.3">
      <c r="C192" t="s">
        <v>21</v>
      </c>
      <c r="D192">
        <v>0.14099999999999999</v>
      </c>
      <c r="E192">
        <v>371.2</v>
      </c>
      <c r="F192">
        <v>3712</v>
      </c>
      <c r="G192">
        <v>3.7120000000000002</v>
      </c>
      <c r="H192">
        <v>55.68</v>
      </c>
      <c r="I192">
        <v>111.36</v>
      </c>
      <c r="J192">
        <v>11.135999999999999</v>
      </c>
    </row>
    <row r="193" spans="1:13" x14ac:dyDescent="0.3">
      <c r="C193" t="s">
        <v>23</v>
      </c>
      <c r="D193">
        <v>0.16700000000000001</v>
      </c>
      <c r="E193">
        <v>423.2</v>
      </c>
      <c r="F193">
        <v>4232</v>
      </c>
      <c r="G193">
        <v>4.2320000000000002</v>
      </c>
      <c r="H193">
        <v>63.480000000000004</v>
      </c>
      <c r="I193">
        <v>126.96000000000001</v>
      </c>
      <c r="J193">
        <v>12.696000000000002</v>
      </c>
      <c r="K193">
        <v>11.996</v>
      </c>
    </row>
    <row r="194" spans="1:13" x14ac:dyDescent="0.3">
      <c r="B194" t="s">
        <v>22</v>
      </c>
      <c r="C194" t="s">
        <v>24</v>
      </c>
      <c r="D194">
        <v>0.14799999999999999</v>
      </c>
      <c r="E194">
        <v>385.2</v>
      </c>
      <c r="F194">
        <v>3852</v>
      </c>
      <c r="G194">
        <v>3.8519999999999999</v>
      </c>
      <c r="H194">
        <v>57.78</v>
      </c>
      <c r="I194">
        <v>115.56</v>
      </c>
      <c r="J194">
        <v>11.555999999999999</v>
      </c>
    </row>
    <row r="195" spans="1:13" x14ac:dyDescent="0.3">
      <c r="C195" t="s">
        <v>25</v>
      </c>
      <c r="D195">
        <v>0.151</v>
      </c>
      <c r="E195">
        <v>391.2</v>
      </c>
      <c r="F195">
        <v>3912</v>
      </c>
      <c r="G195">
        <v>3.9119999999999999</v>
      </c>
      <c r="H195">
        <v>58.68</v>
      </c>
      <c r="I195">
        <v>117.36</v>
      </c>
      <c r="J195">
        <v>11.736000000000001</v>
      </c>
    </row>
    <row r="196" spans="1:13" x14ac:dyDescent="0.3">
      <c r="A196" t="s">
        <v>26</v>
      </c>
      <c r="C196" t="s">
        <v>28</v>
      </c>
      <c r="D196">
        <v>3.2199999999999999E-2</v>
      </c>
      <c r="E196">
        <v>153.60000000000002</v>
      </c>
      <c r="F196">
        <v>1536.0000000000002</v>
      </c>
      <c r="G196">
        <v>1.5360000000000003</v>
      </c>
      <c r="H196">
        <v>23.040000000000003</v>
      </c>
      <c r="I196">
        <v>46.080000000000005</v>
      </c>
      <c r="J196">
        <v>4.6080000000000005</v>
      </c>
      <c r="K196">
        <v>4.96</v>
      </c>
    </row>
    <row r="197" spans="1:13" x14ac:dyDescent="0.3">
      <c r="B197" t="s">
        <v>27</v>
      </c>
      <c r="C197" t="s">
        <v>29</v>
      </c>
      <c r="D197">
        <v>3.2500000000000001E-2</v>
      </c>
      <c r="E197">
        <v>154.19999999999999</v>
      </c>
      <c r="F197">
        <v>1542</v>
      </c>
      <c r="G197">
        <v>1.542</v>
      </c>
      <c r="H197">
        <v>23.13</v>
      </c>
      <c r="I197">
        <v>46.26</v>
      </c>
      <c r="J197">
        <v>4.6259999999999994</v>
      </c>
    </row>
    <row r="198" spans="1:13" x14ac:dyDescent="0.3">
      <c r="C198" t="s">
        <v>30</v>
      </c>
      <c r="D198">
        <v>4.9500000000000002E-2</v>
      </c>
      <c r="E198">
        <v>188.2</v>
      </c>
      <c r="F198">
        <v>1882</v>
      </c>
      <c r="G198">
        <v>1.8820000000000001</v>
      </c>
      <c r="H198">
        <v>28.23</v>
      </c>
      <c r="I198">
        <v>56.46</v>
      </c>
      <c r="J198">
        <v>5.6459999999999999</v>
      </c>
    </row>
    <row r="199" spans="1:13" x14ac:dyDescent="0.3">
      <c r="C199" t="s">
        <v>31</v>
      </c>
      <c r="D199">
        <v>8.2100000000000006E-2</v>
      </c>
      <c r="E199">
        <v>253.4</v>
      </c>
      <c r="F199">
        <v>2534</v>
      </c>
      <c r="G199">
        <v>2.5340000000000003</v>
      </c>
      <c r="H199">
        <v>38.010000000000005</v>
      </c>
      <c r="I199">
        <v>76.02000000000001</v>
      </c>
      <c r="J199">
        <v>7.6020000000000003</v>
      </c>
      <c r="K199">
        <v>8.202</v>
      </c>
    </row>
    <row r="200" spans="1:13" x14ac:dyDescent="0.3">
      <c r="B200" t="s">
        <v>18</v>
      </c>
      <c r="C200" t="s">
        <v>32</v>
      </c>
      <c r="D200">
        <v>7.4200000000000002E-2</v>
      </c>
      <c r="E200">
        <v>237.6</v>
      </c>
      <c r="F200">
        <v>2376</v>
      </c>
      <c r="G200">
        <v>2.3759999999999999</v>
      </c>
      <c r="H200">
        <v>35.64</v>
      </c>
      <c r="I200">
        <v>71.28</v>
      </c>
      <c r="J200">
        <v>7.1279999999999992</v>
      </c>
    </row>
    <row r="201" spans="1:13" x14ac:dyDescent="0.3">
      <c r="C201" t="s">
        <v>33</v>
      </c>
      <c r="D201">
        <v>0.12</v>
      </c>
      <c r="E201">
        <v>329.2</v>
      </c>
      <c r="F201">
        <v>3292</v>
      </c>
      <c r="G201">
        <v>3.2920000000000003</v>
      </c>
      <c r="H201">
        <v>49.38</v>
      </c>
      <c r="I201">
        <v>98.76</v>
      </c>
      <c r="J201">
        <v>9.8759999999999994</v>
      </c>
    </row>
    <row r="202" spans="1:13" x14ac:dyDescent="0.3">
      <c r="C202" t="s">
        <v>34</v>
      </c>
      <c r="D202">
        <v>0.154</v>
      </c>
      <c r="E202">
        <v>397.2</v>
      </c>
      <c r="F202">
        <v>3972</v>
      </c>
      <c r="G202">
        <v>3.972</v>
      </c>
      <c r="H202">
        <v>59.58</v>
      </c>
      <c r="I202">
        <v>119.16</v>
      </c>
      <c r="J202">
        <v>11.916</v>
      </c>
      <c r="K202">
        <v>10.963999999999999</v>
      </c>
    </row>
    <row r="203" spans="1:13" x14ac:dyDescent="0.3">
      <c r="B203" t="s">
        <v>22</v>
      </c>
      <c r="C203" t="s">
        <v>35</v>
      </c>
      <c r="D203">
        <v>0.1681</v>
      </c>
      <c r="E203">
        <v>425.4</v>
      </c>
      <c r="F203">
        <v>4254</v>
      </c>
      <c r="G203">
        <v>4.2540000000000004</v>
      </c>
      <c r="H203">
        <v>63.810000000000009</v>
      </c>
      <c r="I203">
        <v>127.62000000000002</v>
      </c>
      <c r="J203">
        <v>12.762</v>
      </c>
    </row>
    <row r="204" spans="1:13" x14ac:dyDescent="0.3">
      <c r="C204" t="s">
        <v>36</v>
      </c>
      <c r="D204">
        <v>9.2299999999999993E-2</v>
      </c>
      <c r="E204">
        <v>273.79999999999995</v>
      </c>
      <c r="F204">
        <v>2737.9999999999995</v>
      </c>
      <c r="G204">
        <v>2.7379999999999995</v>
      </c>
      <c r="H204">
        <v>41.069999999999993</v>
      </c>
      <c r="I204">
        <v>82.139999999999986</v>
      </c>
      <c r="J204">
        <v>8.2139999999999986</v>
      </c>
    </row>
    <row r="206" spans="1:13" x14ac:dyDescent="0.3">
      <c r="D206" t="s">
        <v>121</v>
      </c>
    </row>
    <row r="207" spans="1:13" x14ac:dyDescent="0.3">
      <c r="A207" t="s">
        <v>1</v>
      </c>
      <c r="B207" t="s">
        <v>0</v>
      </c>
      <c r="C207" t="s">
        <v>158</v>
      </c>
      <c r="D207" t="s">
        <v>122</v>
      </c>
      <c r="E207" t="s">
        <v>123</v>
      </c>
      <c r="F207" t="s">
        <v>124</v>
      </c>
      <c r="G207" t="s">
        <v>125</v>
      </c>
      <c r="H207" t="s">
        <v>126</v>
      </c>
      <c r="I207" t="s">
        <v>127</v>
      </c>
      <c r="J207" t="s">
        <v>128</v>
      </c>
      <c r="K207" t="s">
        <v>77</v>
      </c>
      <c r="L207" t="s">
        <v>129</v>
      </c>
      <c r="M207" t="s">
        <v>37</v>
      </c>
    </row>
    <row r="208" spans="1:13" x14ac:dyDescent="0.3">
      <c r="A208" t="s">
        <v>9</v>
      </c>
      <c r="C208" t="s">
        <v>10</v>
      </c>
      <c r="D208">
        <v>1000</v>
      </c>
      <c r="E208">
        <v>1</v>
      </c>
      <c r="F208">
        <v>1.01E-4</v>
      </c>
      <c r="G208">
        <v>0.107</v>
      </c>
      <c r="H208">
        <v>18.974358974358974</v>
      </c>
      <c r="I208">
        <v>1.8974358974358976E-2</v>
      </c>
      <c r="J208">
        <v>18.786494034018787</v>
      </c>
      <c r="K208">
        <v>20.478970974020481</v>
      </c>
      <c r="L208">
        <v>2.1139030205292033</v>
      </c>
      <c r="M208" t="s">
        <v>130</v>
      </c>
    </row>
    <row r="209" spans="1:17" x14ac:dyDescent="0.3">
      <c r="B209" t="s">
        <v>7</v>
      </c>
      <c r="C209" t="s">
        <v>11</v>
      </c>
      <c r="D209">
        <v>1000</v>
      </c>
      <c r="E209">
        <v>1</v>
      </c>
      <c r="F209">
        <v>1.01E-4</v>
      </c>
      <c r="G209">
        <v>0.123</v>
      </c>
      <c r="H209">
        <v>23.076923076923077</v>
      </c>
      <c r="I209">
        <v>2.3076923076923078E-2</v>
      </c>
      <c r="J209">
        <v>22.848438690022849</v>
      </c>
    </row>
    <row r="210" spans="1:17" x14ac:dyDescent="0.3">
      <c r="C210" t="s">
        <v>12</v>
      </c>
      <c r="D210">
        <v>1000</v>
      </c>
      <c r="E210">
        <v>1</v>
      </c>
      <c r="F210">
        <v>1.01E-4</v>
      </c>
      <c r="G210">
        <v>0.111</v>
      </c>
      <c r="H210">
        <v>20</v>
      </c>
      <c r="I210">
        <v>0.02</v>
      </c>
      <c r="J210">
        <v>19.801980198019802</v>
      </c>
      <c r="P210" s="3" t="s">
        <v>55</v>
      </c>
      <c r="Q210" s="3"/>
    </row>
    <row r="211" spans="1:17" x14ac:dyDescent="0.3">
      <c r="C211" t="s">
        <v>14</v>
      </c>
      <c r="D211">
        <v>1000</v>
      </c>
      <c r="E211">
        <v>1</v>
      </c>
      <c r="F211">
        <v>1.03E-4</v>
      </c>
      <c r="G211">
        <v>9.1999999999999998E-2</v>
      </c>
      <c r="H211">
        <v>15.128205128205128</v>
      </c>
      <c r="I211">
        <v>1.5128205128205128E-2</v>
      </c>
      <c r="J211">
        <v>14.687577794373912</v>
      </c>
      <c r="K211">
        <v>11.202389843166543</v>
      </c>
      <c r="L211">
        <v>3.2648436765257647</v>
      </c>
      <c r="M211" t="s">
        <v>131</v>
      </c>
      <c r="P211" t="s">
        <v>151</v>
      </c>
      <c r="Q211" t="s">
        <v>152</v>
      </c>
    </row>
    <row r="212" spans="1:17" x14ac:dyDescent="0.3">
      <c r="B212" t="s">
        <v>8</v>
      </c>
      <c r="C212" t="s">
        <v>15</v>
      </c>
      <c r="D212">
        <v>1000</v>
      </c>
      <c r="E212">
        <v>1</v>
      </c>
      <c r="F212">
        <v>1.03E-4</v>
      </c>
      <c r="G212">
        <v>7.5999999999999998E-2</v>
      </c>
      <c r="H212">
        <v>11.025641025641026</v>
      </c>
      <c r="I212">
        <v>1.1025641025641025E-2</v>
      </c>
      <c r="J212">
        <v>10.704505850136918</v>
      </c>
      <c r="P212">
        <v>500</v>
      </c>
      <c r="Q212">
        <v>1.98</v>
      </c>
    </row>
    <row r="213" spans="1:17" x14ac:dyDescent="0.3">
      <c r="C213" t="s">
        <v>16</v>
      </c>
      <c r="D213">
        <v>1000</v>
      </c>
      <c r="E213">
        <v>1</v>
      </c>
      <c r="F213">
        <v>1.03E-4</v>
      </c>
      <c r="G213">
        <v>6.6000000000000003E-2</v>
      </c>
      <c r="H213">
        <v>8.4615384615384617</v>
      </c>
      <c r="I213">
        <v>8.4615384615384613E-3</v>
      </c>
      <c r="J213">
        <v>8.2150858849887989</v>
      </c>
      <c r="P213">
        <v>250</v>
      </c>
      <c r="Q213">
        <v>1.07</v>
      </c>
    </row>
    <row r="214" spans="1:17" x14ac:dyDescent="0.3">
      <c r="A214" t="s">
        <v>17</v>
      </c>
      <c r="C214" t="s">
        <v>19</v>
      </c>
      <c r="D214">
        <v>1000</v>
      </c>
      <c r="E214">
        <v>1</v>
      </c>
      <c r="F214">
        <v>1.4000000000000001E-4</v>
      </c>
      <c r="G214">
        <v>0.14000000000000001</v>
      </c>
      <c r="H214">
        <v>27.435897435897441</v>
      </c>
      <c r="I214">
        <v>2.743589743589744E-2</v>
      </c>
      <c r="J214">
        <v>19.597069597069599</v>
      </c>
      <c r="K214">
        <v>20.20757020757021</v>
      </c>
      <c r="L214">
        <v>2.7976652594358171</v>
      </c>
      <c r="M214" t="s">
        <v>132</v>
      </c>
      <c r="P214">
        <v>125</v>
      </c>
      <c r="Q214">
        <v>0.52</v>
      </c>
    </row>
    <row r="215" spans="1:17" x14ac:dyDescent="0.3">
      <c r="B215" t="s">
        <v>18</v>
      </c>
      <c r="C215" t="s">
        <v>20</v>
      </c>
      <c r="D215">
        <v>1000</v>
      </c>
      <c r="E215">
        <v>1</v>
      </c>
      <c r="F215">
        <v>1.4000000000000001E-4</v>
      </c>
      <c r="G215">
        <v>0.16</v>
      </c>
      <c r="H215">
        <v>32.564102564102569</v>
      </c>
      <c r="I215">
        <v>3.2564102564102568E-2</v>
      </c>
      <c r="J215">
        <v>23.260073260073263</v>
      </c>
      <c r="P215">
        <v>62.5</v>
      </c>
      <c r="Q215">
        <v>0.26600000000000001</v>
      </c>
    </row>
    <row r="216" spans="1:17" x14ac:dyDescent="0.3">
      <c r="C216" t="s">
        <v>21</v>
      </c>
      <c r="D216">
        <v>1000</v>
      </c>
      <c r="E216">
        <v>1</v>
      </c>
      <c r="F216">
        <v>1.4000000000000001E-4</v>
      </c>
      <c r="G216">
        <v>0.13</v>
      </c>
      <c r="H216">
        <v>24.871794871794872</v>
      </c>
      <c r="I216">
        <v>2.4871794871794872E-2</v>
      </c>
      <c r="J216">
        <v>17.765567765567763</v>
      </c>
      <c r="P216">
        <v>31.25</v>
      </c>
      <c r="Q216">
        <v>0.156</v>
      </c>
    </row>
    <row r="217" spans="1:17" x14ac:dyDescent="0.3">
      <c r="C217" t="s">
        <v>23</v>
      </c>
      <c r="D217">
        <v>1000</v>
      </c>
      <c r="E217">
        <v>1</v>
      </c>
      <c r="F217">
        <v>1.1E-4</v>
      </c>
      <c r="G217">
        <v>0.37</v>
      </c>
      <c r="H217">
        <v>86.410256410256409</v>
      </c>
      <c r="I217">
        <v>8.6410256410256403E-2</v>
      </c>
      <c r="J217">
        <v>78.554778554778551</v>
      </c>
      <c r="K217">
        <v>73.115773115773109</v>
      </c>
      <c r="L217">
        <v>5.8662272224325909</v>
      </c>
      <c r="M217" t="s">
        <v>133</v>
      </c>
      <c r="P217">
        <v>15.625</v>
      </c>
      <c r="Q217">
        <v>8.4000000000000005E-2</v>
      </c>
    </row>
    <row r="218" spans="1:17" x14ac:dyDescent="0.3">
      <c r="B218" t="s">
        <v>22</v>
      </c>
      <c r="C218" t="s">
        <v>24</v>
      </c>
      <c r="D218">
        <v>1000</v>
      </c>
      <c r="E218">
        <v>1</v>
      </c>
      <c r="F218">
        <v>1.1E-4</v>
      </c>
      <c r="G218">
        <v>0.35</v>
      </c>
      <c r="H218">
        <v>81.28205128205127</v>
      </c>
      <c r="I218">
        <v>8.1282051282051265E-2</v>
      </c>
      <c r="J218">
        <v>73.892773892773874</v>
      </c>
    </row>
    <row r="219" spans="1:17" x14ac:dyDescent="0.3">
      <c r="C219" t="s">
        <v>25</v>
      </c>
      <c r="D219">
        <v>1000</v>
      </c>
      <c r="E219">
        <v>1</v>
      </c>
      <c r="F219">
        <v>1.1E-4</v>
      </c>
      <c r="G219">
        <v>0.32</v>
      </c>
      <c r="H219">
        <v>73.589743589743605</v>
      </c>
      <c r="I219">
        <v>7.35897435897436E-2</v>
      </c>
      <c r="J219">
        <v>66.899766899766902</v>
      </c>
    </row>
    <row r="220" spans="1:17" x14ac:dyDescent="0.3">
      <c r="A220" t="s">
        <v>26</v>
      </c>
      <c r="C220" t="s">
        <v>28</v>
      </c>
      <c r="D220">
        <v>1000</v>
      </c>
      <c r="E220">
        <v>1</v>
      </c>
      <c r="F220">
        <v>1.07E-4</v>
      </c>
      <c r="G220">
        <v>0.36</v>
      </c>
      <c r="H220">
        <v>83.84615384615384</v>
      </c>
      <c r="I220">
        <v>8.3846153846153834E-2</v>
      </c>
      <c r="J220">
        <v>78.360891445003588</v>
      </c>
      <c r="K220">
        <v>81.316399073408419</v>
      </c>
      <c r="L220">
        <v>3.7610855074665865</v>
      </c>
      <c r="M220" t="s">
        <v>134</v>
      </c>
    </row>
    <row r="221" spans="1:17" x14ac:dyDescent="0.3">
      <c r="B221" t="s">
        <v>27</v>
      </c>
      <c r="C221" t="s">
        <v>29</v>
      </c>
      <c r="D221">
        <v>1000</v>
      </c>
      <c r="E221">
        <v>1</v>
      </c>
      <c r="F221">
        <v>1.07E-4</v>
      </c>
      <c r="G221">
        <v>0.39</v>
      </c>
      <c r="H221">
        <v>91.538461538461533</v>
      </c>
      <c r="I221">
        <v>9.1538461538461527E-2</v>
      </c>
      <c r="J221">
        <v>85.549964054636945</v>
      </c>
    </row>
    <row r="222" spans="1:17" x14ac:dyDescent="0.3">
      <c r="C222" t="s">
        <v>30</v>
      </c>
      <c r="D222">
        <v>1000</v>
      </c>
      <c r="E222">
        <v>1</v>
      </c>
      <c r="F222">
        <v>1.07E-4</v>
      </c>
      <c r="G222">
        <v>0.36699999999999999</v>
      </c>
      <c r="H222">
        <v>85.641025641025635</v>
      </c>
      <c r="I222">
        <v>8.5641025641025631E-2</v>
      </c>
      <c r="J222">
        <v>80.038341720584711</v>
      </c>
    </row>
    <row r="223" spans="1:17" x14ac:dyDescent="0.3">
      <c r="C223" t="s">
        <v>31</v>
      </c>
      <c r="D223">
        <v>1000</v>
      </c>
      <c r="E223">
        <v>1</v>
      </c>
      <c r="F223">
        <v>1.05E-4</v>
      </c>
      <c r="G223">
        <v>0.308</v>
      </c>
      <c r="H223">
        <v>70.512820512820525</v>
      </c>
      <c r="I223">
        <v>7.0512820512820526E-2</v>
      </c>
      <c r="J223">
        <v>67.155067155067158</v>
      </c>
      <c r="K223">
        <v>73.829873829873847</v>
      </c>
      <c r="L223">
        <v>6.4808984287710345</v>
      </c>
      <c r="M223" t="s">
        <v>135</v>
      </c>
    </row>
    <row r="224" spans="1:17" x14ac:dyDescent="0.3">
      <c r="B224" t="s">
        <v>18</v>
      </c>
      <c r="C224" t="s">
        <v>32</v>
      </c>
      <c r="D224">
        <v>1000</v>
      </c>
      <c r="E224">
        <v>1</v>
      </c>
      <c r="F224">
        <v>1.05E-4</v>
      </c>
      <c r="G224">
        <v>0.36099999999999999</v>
      </c>
      <c r="H224">
        <v>84.102564102564102</v>
      </c>
      <c r="I224">
        <v>8.4102564102564101E-2</v>
      </c>
      <c r="J224">
        <v>80.097680097680097</v>
      </c>
    </row>
    <row r="225" spans="1:17" x14ac:dyDescent="0.3">
      <c r="C225" t="s">
        <v>33</v>
      </c>
      <c r="D225">
        <v>1000</v>
      </c>
      <c r="E225">
        <v>1</v>
      </c>
      <c r="F225">
        <v>1.05E-4</v>
      </c>
      <c r="G225">
        <v>0.33700000000000002</v>
      </c>
      <c r="H225">
        <v>77.94871794871797</v>
      </c>
      <c r="I225">
        <v>7.7948717948717966E-2</v>
      </c>
      <c r="J225">
        <v>74.236874236874243</v>
      </c>
    </row>
    <row r="226" spans="1:17" x14ac:dyDescent="0.3">
      <c r="C226" t="s">
        <v>34</v>
      </c>
      <c r="D226">
        <v>1000</v>
      </c>
      <c r="E226">
        <v>1</v>
      </c>
      <c r="F226">
        <v>1.05E-4</v>
      </c>
      <c r="G226">
        <v>0.39</v>
      </c>
      <c r="H226">
        <v>91.538461538461533</v>
      </c>
      <c r="I226">
        <v>9.1538461538461527E-2</v>
      </c>
      <c r="J226">
        <v>87.179487179487154</v>
      </c>
      <c r="K226">
        <v>81.481481481481467</v>
      </c>
      <c r="L226">
        <v>5.0834334541297457</v>
      </c>
      <c r="M226" t="s">
        <v>136</v>
      </c>
    </row>
    <row r="227" spans="1:17" x14ac:dyDescent="0.3">
      <c r="B227" t="s">
        <v>22</v>
      </c>
      <c r="C227" t="s">
        <v>35</v>
      </c>
      <c r="D227">
        <v>1000</v>
      </c>
      <c r="E227">
        <v>1</v>
      </c>
      <c r="F227">
        <v>1.05E-4</v>
      </c>
      <c r="G227">
        <v>0.36</v>
      </c>
      <c r="H227">
        <v>83.84615384615384</v>
      </c>
      <c r="I227">
        <v>8.3846153846153834E-2</v>
      </c>
      <c r="J227">
        <v>79.85347985347984</v>
      </c>
    </row>
    <row r="228" spans="1:17" x14ac:dyDescent="0.3">
      <c r="C228" t="s">
        <v>36</v>
      </c>
      <c r="D228">
        <v>1000</v>
      </c>
      <c r="E228">
        <v>1</v>
      </c>
      <c r="F228">
        <v>1.05E-4</v>
      </c>
      <c r="G228">
        <v>0.35</v>
      </c>
      <c r="H228">
        <v>81.28205128205127</v>
      </c>
      <c r="I228">
        <v>8.1282051282051265E-2</v>
      </c>
      <c r="J228">
        <v>77.411477411477392</v>
      </c>
    </row>
    <row r="230" spans="1:17" x14ac:dyDescent="0.3">
      <c r="E230" t="s">
        <v>137</v>
      </c>
    </row>
    <row r="231" spans="1:17" x14ac:dyDescent="0.3">
      <c r="A231" t="s">
        <v>1</v>
      </c>
      <c r="B231" t="s">
        <v>0</v>
      </c>
      <c r="C231" t="s">
        <v>158</v>
      </c>
      <c r="D231" t="s">
        <v>122</v>
      </c>
      <c r="E231" t="s">
        <v>123</v>
      </c>
      <c r="F231" t="s">
        <v>124</v>
      </c>
      <c r="G231" t="s">
        <v>138</v>
      </c>
      <c r="H231" t="s">
        <v>139</v>
      </c>
      <c r="I231" t="s">
        <v>140</v>
      </c>
      <c r="J231" t="s">
        <v>141</v>
      </c>
      <c r="K231" t="s">
        <v>81</v>
      </c>
      <c r="L231" t="s">
        <v>129</v>
      </c>
      <c r="M231" t="s">
        <v>142</v>
      </c>
    </row>
    <row r="232" spans="1:17" x14ac:dyDescent="0.3">
      <c r="A232" t="s">
        <v>9</v>
      </c>
      <c r="C232" t="s">
        <v>10</v>
      </c>
      <c r="D232">
        <v>1000</v>
      </c>
      <c r="E232">
        <v>1</v>
      </c>
      <c r="F232">
        <v>1.01E-4</v>
      </c>
      <c r="G232">
        <v>0.113</v>
      </c>
      <c r="H232">
        <v>17.323529411764707</v>
      </c>
      <c r="I232">
        <v>1.7323529411764706E-2</v>
      </c>
      <c r="J232">
        <v>17.152009318578916</v>
      </c>
      <c r="K232">
        <v>19.158092279816213</v>
      </c>
      <c r="L232">
        <v>1.8323426046421745</v>
      </c>
      <c r="M232" t="s">
        <v>143</v>
      </c>
    </row>
    <row r="233" spans="1:17" x14ac:dyDescent="0.3">
      <c r="B233" t="s">
        <v>7</v>
      </c>
      <c r="C233" t="s">
        <v>11</v>
      </c>
      <c r="D233">
        <v>1000</v>
      </c>
      <c r="E233">
        <v>1</v>
      </c>
      <c r="F233">
        <v>1.01E-4</v>
      </c>
      <c r="G233">
        <v>0.13800000000000001</v>
      </c>
      <c r="H233">
        <v>19.774509803921568</v>
      </c>
      <c r="I233">
        <v>1.9774509803921567E-2</v>
      </c>
      <c r="J233">
        <v>19.578722578140166</v>
      </c>
    </row>
    <row r="234" spans="1:17" x14ac:dyDescent="0.3">
      <c r="C234" t="s">
        <v>12</v>
      </c>
      <c r="D234">
        <v>1000</v>
      </c>
      <c r="E234">
        <v>1</v>
      </c>
      <c r="F234">
        <v>1.01E-4</v>
      </c>
      <c r="G234">
        <v>0.15</v>
      </c>
      <c r="H234">
        <v>20.950980392156861</v>
      </c>
      <c r="I234">
        <v>2.095098039215686E-2</v>
      </c>
      <c r="J234">
        <v>20.743544942729564</v>
      </c>
    </row>
    <row r="235" spans="1:17" x14ac:dyDescent="0.3">
      <c r="C235" t="s">
        <v>14</v>
      </c>
      <c r="D235">
        <v>1000</v>
      </c>
      <c r="E235">
        <v>1</v>
      </c>
      <c r="F235">
        <v>1.03E-4</v>
      </c>
      <c r="G235">
        <v>9.7000000000000003E-2</v>
      </c>
      <c r="H235">
        <v>15.754901960784313</v>
      </c>
      <c r="I235">
        <v>1.5754901960784311E-2</v>
      </c>
      <c r="J235">
        <v>15.296021321149817</v>
      </c>
      <c r="K235">
        <v>16.343042071197413</v>
      </c>
      <c r="L235">
        <v>0.9079946710612492</v>
      </c>
      <c r="M235" t="s">
        <v>144</v>
      </c>
    </row>
    <row r="236" spans="1:17" x14ac:dyDescent="0.3">
      <c r="B236" t="s">
        <v>8</v>
      </c>
      <c r="C236" t="s">
        <v>15</v>
      </c>
      <c r="D236">
        <v>1000</v>
      </c>
      <c r="E236">
        <v>1</v>
      </c>
      <c r="F236">
        <v>1.03E-4</v>
      </c>
      <c r="G236">
        <v>0.114</v>
      </c>
      <c r="H236">
        <v>17.421568627450981</v>
      </c>
      <c r="I236">
        <v>1.7421568627450982E-2</v>
      </c>
      <c r="J236">
        <v>16.914144298496101</v>
      </c>
    </row>
    <row r="237" spans="1:17" x14ac:dyDescent="0.3">
      <c r="C237" t="s">
        <v>16</v>
      </c>
      <c r="D237">
        <v>1000</v>
      </c>
      <c r="E237">
        <v>1</v>
      </c>
      <c r="F237">
        <v>1.03E-4</v>
      </c>
      <c r="G237">
        <v>0.113</v>
      </c>
      <c r="H237">
        <v>17.323529411764707</v>
      </c>
      <c r="I237">
        <v>1.7323529411764706E-2</v>
      </c>
      <c r="J237">
        <v>16.818960593946318</v>
      </c>
    </row>
    <row r="238" spans="1:17" x14ac:dyDescent="0.3">
      <c r="A238" t="s">
        <v>17</v>
      </c>
      <c r="C238" t="s">
        <v>19</v>
      </c>
      <c r="D238">
        <v>1000</v>
      </c>
      <c r="E238">
        <v>1</v>
      </c>
      <c r="F238">
        <v>1.4000000000000001E-4</v>
      </c>
      <c r="G238">
        <v>0.36</v>
      </c>
      <c r="H238">
        <v>41.539215686274503</v>
      </c>
      <c r="I238">
        <v>4.15392156862745E-2</v>
      </c>
      <c r="J238">
        <v>29.670868347338928</v>
      </c>
      <c r="K238">
        <v>31.328197945844995</v>
      </c>
      <c r="L238">
        <v>1.7581540670075197</v>
      </c>
      <c r="M238" t="s">
        <v>145</v>
      </c>
    </row>
    <row r="239" spans="1:17" x14ac:dyDescent="0.3">
      <c r="B239" t="s">
        <v>18</v>
      </c>
      <c r="C239" t="s">
        <v>20</v>
      </c>
      <c r="D239">
        <v>1000</v>
      </c>
      <c r="E239">
        <v>1</v>
      </c>
      <c r="F239">
        <v>1.4000000000000001E-4</v>
      </c>
      <c r="G239">
        <v>0.38100000000000001</v>
      </c>
      <c r="H239">
        <v>43.598039215686271</v>
      </c>
      <c r="I239">
        <v>4.3598039215686273E-2</v>
      </c>
      <c r="J239">
        <v>31.141456582633047</v>
      </c>
    </row>
    <row r="240" spans="1:17" x14ac:dyDescent="0.3">
      <c r="C240" t="s">
        <v>21</v>
      </c>
      <c r="D240">
        <v>1000</v>
      </c>
      <c r="E240">
        <v>1</v>
      </c>
      <c r="F240">
        <v>1.4000000000000001E-4</v>
      </c>
      <c r="G240">
        <v>0.41</v>
      </c>
      <c r="H240">
        <v>46.441176470588232</v>
      </c>
      <c r="I240">
        <v>4.6441176470588229E-2</v>
      </c>
      <c r="J240">
        <v>33.172268907563016</v>
      </c>
      <c r="P240" s="3" t="s">
        <v>55</v>
      </c>
      <c r="Q240" s="3"/>
    </row>
    <row r="241" spans="1:17" x14ac:dyDescent="0.3">
      <c r="C241" t="s">
        <v>23</v>
      </c>
      <c r="D241">
        <v>1000</v>
      </c>
      <c r="E241">
        <v>1</v>
      </c>
      <c r="F241">
        <v>1.1E-4</v>
      </c>
      <c r="G241">
        <v>0.25</v>
      </c>
      <c r="H241">
        <v>30.754901960784309</v>
      </c>
      <c r="I241">
        <v>3.0754901960784311E-2</v>
      </c>
      <c r="J241">
        <v>27.959001782531193</v>
      </c>
      <c r="K241">
        <v>25.879382055852645</v>
      </c>
      <c r="L241">
        <v>2.2429692321065793</v>
      </c>
      <c r="M241" t="s">
        <v>146</v>
      </c>
      <c r="P241" t="s">
        <v>153</v>
      </c>
      <c r="Q241" t="s">
        <v>154</v>
      </c>
    </row>
    <row r="242" spans="1:17" x14ac:dyDescent="0.3">
      <c r="B242" t="s">
        <v>22</v>
      </c>
      <c r="C242" t="s">
        <v>24</v>
      </c>
      <c r="D242">
        <v>1000</v>
      </c>
      <c r="E242">
        <v>1</v>
      </c>
      <c r="F242">
        <v>1.1E-4</v>
      </c>
      <c r="G242">
        <v>0.23</v>
      </c>
      <c r="H242">
        <v>28.794117647058822</v>
      </c>
      <c r="I242">
        <v>2.8794117647058824E-2</v>
      </c>
      <c r="J242">
        <v>26.176470588235293</v>
      </c>
      <c r="P242">
        <v>100</v>
      </c>
      <c r="Q242">
        <v>0.995</v>
      </c>
    </row>
    <row r="243" spans="1:17" x14ac:dyDescent="0.3">
      <c r="C243" t="s">
        <v>25</v>
      </c>
      <c r="D243">
        <v>1000</v>
      </c>
      <c r="E243">
        <v>1</v>
      </c>
      <c r="F243">
        <v>1.1E-4</v>
      </c>
      <c r="G243">
        <v>0.2</v>
      </c>
      <c r="H243">
        <v>25.852941176470591</v>
      </c>
      <c r="I243">
        <v>2.5852941176470589E-2</v>
      </c>
      <c r="J243">
        <v>23.502673796791445</v>
      </c>
      <c r="P243">
        <v>50</v>
      </c>
      <c r="Q243">
        <v>0.34399999999999997</v>
      </c>
    </row>
    <row r="244" spans="1:17" x14ac:dyDescent="0.3">
      <c r="A244" t="s">
        <v>26</v>
      </c>
      <c r="C244" t="s">
        <v>28</v>
      </c>
      <c r="D244">
        <v>1000</v>
      </c>
      <c r="E244">
        <v>1</v>
      </c>
      <c r="F244">
        <v>1.07E-4</v>
      </c>
      <c r="G244">
        <v>0.318</v>
      </c>
      <c r="H244">
        <v>37.421568627450981</v>
      </c>
      <c r="I244">
        <v>3.7421568627450982E-2</v>
      </c>
      <c r="J244">
        <v>34.973428623785964</v>
      </c>
      <c r="K244">
        <v>36.989188198643944</v>
      </c>
      <c r="L244">
        <v>1.9306677208819334</v>
      </c>
      <c r="M244" t="s">
        <v>147</v>
      </c>
      <c r="P244">
        <v>25</v>
      </c>
      <c r="Q244">
        <v>0.19600000000000001</v>
      </c>
    </row>
    <row r="245" spans="1:17" x14ac:dyDescent="0.3">
      <c r="B245" t="s">
        <v>27</v>
      </c>
      <c r="C245" t="s">
        <v>29</v>
      </c>
      <c r="D245">
        <v>1000</v>
      </c>
      <c r="E245">
        <v>1</v>
      </c>
      <c r="F245">
        <v>1.07E-4</v>
      </c>
      <c r="G245">
        <v>0.34200000000000003</v>
      </c>
      <c r="H245">
        <v>39.774509803921575</v>
      </c>
      <c r="I245">
        <v>3.9774509803921575E-2</v>
      </c>
      <c r="J245">
        <v>37.172439069085584</v>
      </c>
      <c r="P245">
        <v>12.5</v>
      </c>
      <c r="Q245">
        <v>0.11600000000000001</v>
      </c>
    </row>
    <row r="246" spans="1:17" x14ac:dyDescent="0.3">
      <c r="C246" t="s">
        <v>30</v>
      </c>
      <c r="D246">
        <v>1000</v>
      </c>
      <c r="E246">
        <v>1</v>
      </c>
      <c r="F246">
        <v>1.07E-4</v>
      </c>
      <c r="G246">
        <v>0.36</v>
      </c>
      <c r="H246">
        <v>41.539215686274503</v>
      </c>
      <c r="I246">
        <v>4.15392156862745E-2</v>
      </c>
      <c r="J246">
        <v>38.821696903060278</v>
      </c>
    </row>
    <row r="247" spans="1:17" x14ac:dyDescent="0.3">
      <c r="C247" t="s">
        <v>31</v>
      </c>
      <c r="D247">
        <v>1000</v>
      </c>
      <c r="E247">
        <v>1</v>
      </c>
      <c r="F247">
        <v>1.05E-4</v>
      </c>
      <c r="G247">
        <v>0.23699999999999999</v>
      </c>
      <c r="H247">
        <v>29.480392156862738</v>
      </c>
      <c r="I247">
        <v>2.9480392156862739E-2</v>
      </c>
      <c r="J247">
        <v>28.076563958916893</v>
      </c>
      <c r="K247">
        <v>27.64083411142234</v>
      </c>
      <c r="L247">
        <v>1.5408520130079748</v>
      </c>
      <c r="M247" t="s">
        <v>148</v>
      </c>
    </row>
    <row r="248" spans="1:17" x14ac:dyDescent="0.3">
      <c r="B248" t="s">
        <v>18</v>
      </c>
      <c r="C248" t="s">
        <v>32</v>
      </c>
      <c r="D248">
        <v>1000</v>
      </c>
      <c r="E248">
        <v>1</v>
      </c>
      <c r="F248">
        <v>1.05E-4</v>
      </c>
      <c r="G248">
        <v>0.246</v>
      </c>
      <c r="H248">
        <v>30.362745098039213</v>
      </c>
      <c r="I248">
        <v>3.0362745098039212E-2</v>
      </c>
      <c r="J248">
        <v>28.916900093370678</v>
      </c>
    </row>
    <row r="249" spans="1:17" x14ac:dyDescent="0.3">
      <c r="C249" t="s">
        <v>33</v>
      </c>
      <c r="D249">
        <v>1000</v>
      </c>
      <c r="E249">
        <v>1</v>
      </c>
      <c r="F249">
        <v>1.05E-4</v>
      </c>
      <c r="G249">
        <v>0.214</v>
      </c>
      <c r="H249">
        <v>27.225490196078429</v>
      </c>
      <c r="I249">
        <v>2.7225490196078429E-2</v>
      </c>
      <c r="J249">
        <v>25.929038281979455</v>
      </c>
    </row>
    <row r="250" spans="1:17" x14ac:dyDescent="0.3">
      <c r="C250" t="s">
        <v>34</v>
      </c>
      <c r="D250">
        <v>1000</v>
      </c>
      <c r="E250">
        <v>1</v>
      </c>
      <c r="F250">
        <v>1.05E-4</v>
      </c>
      <c r="G250">
        <v>0.49</v>
      </c>
      <c r="H250">
        <v>54.284313725490186</v>
      </c>
      <c r="I250">
        <v>5.4284313725490189E-2</v>
      </c>
      <c r="J250">
        <v>51.699346405228752</v>
      </c>
      <c r="K250">
        <v>51.481481481481474</v>
      </c>
      <c r="L250">
        <v>1.274546855240795</v>
      </c>
      <c r="M250" t="s">
        <v>149</v>
      </c>
    </row>
    <row r="251" spans="1:17" x14ac:dyDescent="0.3">
      <c r="B251" t="s">
        <v>22</v>
      </c>
      <c r="C251" t="s">
        <v>35</v>
      </c>
      <c r="D251">
        <v>1000</v>
      </c>
      <c r="E251">
        <v>1</v>
      </c>
      <c r="F251">
        <v>1.05E-4</v>
      </c>
      <c r="G251">
        <v>0.47299999999999998</v>
      </c>
      <c r="H251">
        <v>52.617647058823522</v>
      </c>
      <c r="I251">
        <v>5.2617647058823519E-2</v>
      </c>
      <c r="J251">
        <v>50.112044817927156</v>
      </c>
    </row>
    <row r="252" spans="1:17" x14ac:dyDescent="0.3">
      <c r="C252" t="s">
        <v>36</v>
      </c>
      <c r="D252">
        <v>1000</v>
      </c>
      <c r="E252">
        <v>1</v>
      </c>
      <c r="F252">
        <v>1.05E-4</v>
      </c>
      <c r="G252">
        <v>0.5</v>
      </c>
      <c r="H252">
        <v>55.264705882352935</v>
      </c>
      <c r="I252">
        <v>5.5264705882352938E-2</v>
      </c>
      <c r="J252">
        <v>52.633053221288513</v>
      </c>
    </row>
  </sheetData>
  <mergeCells count="92">
    <mergeCell ref="K3:M3"/>
    <mergeCell ref="A4:A9"/>
    <mergeCell ref="B8:B10"/>
    <mergeCell ref="H4:H6"/>
    <mergeCell ref="H7:H9"/>
    <mergeCell ref="B23:B25"/>
    <mergeCell ref="A16:A26"/>
    <mergeCell ref="G4:G6"/>
    <mergeCell ref="G7:G9"/>
    <mergeCell ref="G10:G12"/>
    <mergeCell ref="G13:G15"/>
    <mergeCell ref="G16:G18"/>
    <mergeCell ref="G19:G21"/>
    <mergeCell ref="G22:G24"/>
    <mergeCell ref="B11:B13"/>
    <mergeCell ref="B14:B16"/>
    <mergeCell ref="A10:A15"/>
    <mergeCell ref="B17:B19"/>
    <mergeCell ref="B20:B22"/>
    <mergeCell ref="B5:B7"/>
    <mergeCell ref="I4:I6"/>
    <mergeCell ref="I7:I9"/>
    <mergeCell ref="I10:I12"/>
    <mergeCell ref="I13:I15"/>
    <mergeCell ref="I16:I18"/>
    <mergeCell ref="H10:H12"/>
    <mergeCell ref="H13:H15"/>
    <mergeCell ref="H16:H18"/>
    <mergeCell ref="H19:H21"/>
    <mergeCell ref="H22:H24"/>
    <mergeCell ref="I19:I21"/>
    <mergeCell ref="I22:I24"/>
    <mergeCell ref="K30:M30"/>
    <mergeCell ref="G31:G33"/>
    <mergeCell ref="H31:H33"/>
    <mergeCell ref="I31:I33"/>
    <mergeCell ref="G34:G36"/>
    <mergeCell ref="H34:H36"/>
    <mergeCell ref="I34:I36"/>
    <mergeCell ref="G37:G39"/>
    <mergeCell ref="H37:H39"/>
    <mergeCell ref="I37:I39"/>
    <mergeCell ref="G40:G42"/>
    <mergeCell ref="H40:H42"/>
    <mergeCell ref="I40:I42"/>
    <mergeCell ref="G43:G45"/>
    <mergeCell ref="H43:H45"/>
    <mergeCell ref="I43:I45"/>
    <mergeCell ref="G46:G48"/>
    <mergeCell ref="H46:H48"/>
    <mergeCell ref="I46:I48"/>
    <mergeCell ref="G49:G51"/>
    <mergeCell ref="H49:H51"/>
    <mergeCell ref="I49:I51"/>
    <mergeCell ref="E75:E77"/>
    <mergeCell ref="G57:G59"/>
    <mergeCell ref="G60:G62"/>
    <mergeCell ref="G63:G65"/>
    <mergeCell ref="G66:G68"/>
    <mergeCell ref="G69:G71"/>
    <mergeCell ref="G72:G74"/>
    <mergeCell ref="G75:G77"/>
    <mergeCell ref="E57:E59"/>
    <mergeCell ref="E60:E62"/>
    <mergeCell ref="E63:E65"/>
    <mergeCell ref="E66:E68"/>
    <mergeCell ref="E69:E71"/>
    <mergeCell ref="E72:E74"/>
    <mergeCell ref="J54:K54"/>
    <mergeCell ref="K82:L82"/>
    <mergeCell ref="H75:H77"/>
    <mergeCell ref="I57:I59"/>
    <mergeCell ref="I60:I62"/>
    <mergeCell ref="I63:I65"/>
    <mergeCell ref="I66:I68"/>
    <mergeCell ref="I69:I71"/>
    <mergeCell ref="I72:I74"/>
    <mergeCell ref="I75:I77"/>
    <mergeCell ref="H57:H59"/>
    <mergeCell ref="H60:H62"/>
    <mergeCell ref="H63:H65"/>
    <mergeCell ref="H66:H68"/>
    <mergeCell ref="H69:H71"/>
    <mergeCell ref="H72:H74"/>
    <mergeCell ref="K105:L105"/>
    <mergeCell ref="K131:L131"/>
    <mergeCell ref="P210:Q210"/>
    <mergeCell ref="P240:Q240"/>
    <mergeCell ref="I78:I80"/>
    <mergeCell ref="I81:I83"/>
    <mergeCell ref="I84:I86"/>
    <mergeCell ref="I87:I8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8F58-30BC-4A88-972C-44A893DEBB79}">
  <dimension ref="A1:M22"/>
  <sheetViews>
    <sheetView topLeftCell="A87" workbookViewId="0">
      <selection activeCell="B92" sqref="B92"/>
    </sheetView>
  </sheetViews>
  <sheetFormatPr defaultRowHeight="14.4" x14ac:dyDescent="0.3"/>
  <cols>
    <col min="1" max="1" width="16.44140625" customWidth="1"/>
    <col min="2" max="2" width="19.6640625" customWidth="1"/>
    <col min="3" max="3" width="13" customWidth="1"/>
    <col min="4" max="4" width="11.33203125" customWidth="1"/>
    <col min="5" max="5" width="12.77734375" customWidth="1"/>
    <col min="6" max="6" width="18.44140625" customWidth="1"/>
    <col min="9" max="9" width="15.33203125" customWidth="1"/>
  </cols>
  <sheetData>
    <row r="1" spans="1:13" x14ac:dyDescent="0.3">
      <c r="A1" t="s">
        <v>1</v>
      </c>
      <c r="B1" t="s">
        <v>0</v>
      </c>
      <c r="C1" t="s">
        <v>49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1" t="s">
        <v>37</v>
      </c>
      <c r="K1" s="3" t="s">
        <v>13</v>
      </c>
      <c r="L1" s="3"/>
      <c r="M1" s="3"/>
    </row>
    <row r="2" spans="1:13" x14ac:dyDescent="0.3">
      <c r="A2" t="s">
        <v>9</v>
      </c>
      <c r="B2" t="s">
        <v>7</v>
      </c>
      <c r="C2" t="s">
        <v>10</v>
      </c>
      <c r="D2">
        <v>42</v>
      </c>
      <c r="E2">
        <f>0.5461*D2-4.965</f>
        <v>17.9712</v>
      </c>
      <c r="F2">
        <f>E2*4</f>
        <v>71.884799999999998</v>
      </c>
      <c r="G2" s="3">
        <f>AVERAGE(F2:F4)</f>
        <v>71.156666666666666</v>
      </c>
      <c r="H2" s="3">
        <f>STDEV(F2:F4)</f>
        <v>1.2611639280178166</v>
      </c>
      <c r="I2" s="3" t="s">
        <v>44</v>
      </c>
      <c r="K2" t="s">
        <v>2</v>
      </c>
      <c r="L2" t="s">
        <v>3</v>
      </c>
    </row>
    <row r="3" spans="1:13" x14ac:dyDescent="0.3">
      <c r="C3" t="s">
        <v>11</v>
      </c>
      <c r="D3">
        <v>42</v>
      </c>
      <c r="E3">
        <f t="shared" ref="E3:E22" si="0">0.5461*D3-4.965</f>
        <v>17.9712</v>
      </c>
      <c r="F3">
        <f t="shared" ref="F3:F4" si="1">E3*4</f>
        <v>71.884799999999998</v>
      </c>
      <c r="G3" s="3"/>
      <c r="H3" s="3"/>
      <c r="I3" s="3"/>
      <c r="K3">
        <v>100</v>
      </c>
      <c r="L3">
        <v>50</v>
      </c>
    </row>
    <row r="4" spans="1:13" x14ac:dyDescent="0.3">
      <c r="C4" t="s">
        <v>12</v>
      </c>
      <c r="D4">
        <v>41</v>
      </c>
      <c r="E4">
        <f t="shared" si="0"/>
        <v>17.4251</v>
      </c>
      <c r="F4">
        <f t="shared" si="1"/>
        <v>69.700400000000002</v>
      </c>
      <c r="G4" s="3"/>
      <c r="H4" s="3"/>
      <c r="I4" s="3"/>
      <c r="K4">
        <v>48</v>
      </c>
      <c r="L4">
        <v>20</v>
      </c>
    </row>
    <row r="5" spans="1:13" x14ac:dyDescent="0.3">
      <c r="B5" t="s">
        <v>8</v>
      </c>
      <c r="C5" t="s">
        <v>14</v>
      </c>
      <c r="D5">
        <v>21</v>
      </c>
      <c r="E5">
        <f t="shared" si="0"/>
        <v>6.5030999999999999</v>
      </c>
      <c r="F5">
        <f>E5*11</f>
        <v>71.534099999999995</v>
      </c>
      <c r="G5" s="3">
        <f t="shared" ref="G5" si="2">AVERAGE(F5:F7)</f>
        <v>69.531733333333335</v>
      </c>
      <c r="H5" s="3">
        <f>STDEV(F5:F7)</f>
        <v>3.4682008020489894</v>
      </c>
      <c r="I5" s="3" t="s">
        <v>45</v>
      </c>
      <c r="K5">
        <v>25</v>
      </c>
      <c r="L5">
        <v>10</v>
      </c>
    </row>
    <row r="6" spans="1:13" x14ac:dyDescent="0.3">
      <c r="C6" t="s">
        <v>15</v>
      </c>
      <c r="D6">
        <v>21</v>
      </c>
      <c r="E6">
        <f t="shared" si="0"/>
        <v>6.5030999999999999</v>
      </c>
      <c r="F6">
        <f t="shared" ref="F6:F7" si="3">E6*11</f>
        <v>71.534099999999995</v>
      </c>
      <c r="G6" s="3"/>
      <c r="H6" s="3"/>
      <c r="I6" s="3"/>
      <c r="K6">
        <v>19</v>
      </c>
      <c r="L6">
        <v>5</v>
      </c>
    </row>
    <row r="7" spans="1:13" x14ac:dyDescent="0.3">
      <c r="C7" t="s">
        <v>16</v>
      </c>
      <c r="D7">
        <v>20</v>
      </c>
      <c r="E7">
        <f t="shared" si="0"/>
        <v>5.9570000000000007</v>
      </c>
      <c r="F7">
        <f t="shared" si="3"/>
        <v>65.527000000000015</v>
      </c>
      <c r="G7" s="3"/>
      <c r="H7" s="3"/>
      <c r="I7" s="3"/>
    </row>
    <row r="8" spans="1:13" x14ac:dyDescent="0.3">
      <c r="A8" t="s">
        <v>17</v>
      </c>
      <c r="B8" t="s">
        <v>18</v>
      </c>
      <c r="C8" t="s">
        <v>19</v>
      </c>
      <c r="D8">
        <v>59</v>
      </c>
      <c r="E8">
        <f t="shared" si="0"/>
        <v>27.254900000000003</v>
      </c>
      <c r="F8">
        <f>E8*4</f>
        <v>109.01960000000001</v>
      </c>
      <c r="G8" s="3">
        <f t="shared" ref="G8" si="4">AVERAGE(F8:F10)</f>
        <v>111.93213333333335</v>
      </c>
      <c r="H8" s="3">
        <f>STDEV(F8:F10)</f>
        <v>3.3367261160205133</v>
      </c>
      <c r="I8" s="3" t="s">
        <v>46</v>
      </c>
    </row>
    <row r="9" spans="1:13" x14ac:dyDescent="0.3">
      <c r="C9" t="s">
        <v>20</v>
      </c>
      <c r="D9">
        <v>60</v>
      </c>
      <c r="E9">
        <f t="shared" si="0"/>
        <v>27.801000000000005</v>
      </c>
      <c r="F9">
        <f t="shared" ref="F9:F10" si="5">E9*4</f>
        <v>111.20400000000002</v>
      </c>
      <c r="G9" s="3"/>
      <c r="H9" s="3"/>
      <c r="I9" s="3"/>
    </row>
    <row r="10" spans="1:13" x14ac:dyDescent="0.3">
      <c r="C10" t="s">
        <v>21</v>
      </c>
      <c r="D10">
        <v>62</v>
      </c>
      <c r="E10">
        <f t="shared" si="0"/>
        <v>28.893200000000004</v>
      </c>
      <c r="F10">
        <f t="shared" si="5"/>
        <v>115.57280000000002</v>
      </c>
      <c r="G10" s="3"/>
      <c r="H10" s="3"/>
      <c r="I10" s="3"/>
    </row>
    <row r="11" spans="1:13" x14ac:dyDescent="0.3">
      <c r="B11" t="s">
        <v>22</v>
      </c>
      <c r="C11" t="s">
        <v>23</v>
      </c>
      <c r="D11">
        <v>90</v>
      </c>
      <c r="E11">
        <f t="shared" si="0"/>
        <v>44.183999999999997</v>
      </c>
      <c r="F11">
        <f>E11*10</f>
        <v>441.84</v>
      </c>
      <c r="G11" s="3">
        <f t="shared" ref="G11" si="6">AVERAGE(F11:F13)</f>
        <v>445.48066666666665</v>
      </c>
      <c r="H11" s="3">
        <f>STDEV(F11:F13)</f>
        <v>11.367978023084524</v>
      </c>
      <c r="I11" s="3" t="s">
        <v>47</v>
      </c>
    </row>
    <row r="12" spans="1:13" x14ac:dyDescent="0.3">
      <c r="C12" t="s">
        <v>24</v>
      </c>
      <c r="D12">
        <v>89</v>
      </c>
      <c r="E12">
        <f t="shared" si="0"/>
        <v>43.637900000000002</v>
      </c>
      <c r="F12">
        <f t="shared" ref="F12:F13" si="7">E12*10</f>
        <v>436.37900000000002</v>
      </c>
      <c r="G12" s="3"/>
      <c r="H12" s="3"/>
      <c r="I12" s="3"/>
    </row>
    <row r="13" spans="1:13" x14ac:dyDescent="0.3">
      <c r="C13" t="s">
        <v>25</v>
      </c>
      <c r="D13">
        <v>93</v>
      </c>
      <c r="E13">
        <f t="shared" si="0"/>
        <v>45.822299999999998</v>
      </c>
      <c r="F13">
        <f t="shared" si="7"/>
        <v>458.22299999999996</v>
      </c>
      <c r="G13" s="3"/>
      <c r="H13" s="3"/>
      <c r="I13" s="3"/>
    </row>
    <row r="14" spans="1:13" x14ac:dyDescent="0.3">
      <c r="A14" t="s">
        <v>26</v>
      </c>
      <c r="B14" t="s">
        <v>27</v>
      </c>
      <c r="C14" t="s">
        <v>28</v>
      </c>
      <c r="D14">
        <v>65</v>
      </c>
      <c r="E14">
        <f t="shared" si="0"/>
        <v>30.531500000000005</v>
      </c>
      <c r="F14">
        <f>E14*5</f>
        <v>152.65750000000003</v>
      </c>
      <c r="G14" s="3">
        <f>AVERAGE(F14:F16)</f>
        <v>155.38800000000001</v>
      </c>
      <c r="H14" s="3">
        <f>STDEV(F14:F16)</f>
        <v>4.7293647300667976</v>
      </c>
      <c r="I14" s="3" t="s">
        <v>48</v>
      </c>
    </row>
    <row r="15" spans="1:13" x14ac:dyDescent="0.3">
      <c r="C15" t="s">
        <v>29</v>
      </c>
      <c r="D15">
        <v>68</v>
      </c>
      <c r="E15">
        <f t="shared" si="0"/>
        <v>32.169799999999995</v>
      </c>
      <c r="F15">
        <f t="shared" ref="F15:F16" si="8">E15*5</f>
        <v>160.84899999999999</v>
      </c>
      <c r="G15" s="3"/>
      <c r="H15" s="3"/>
      <c r="I15" s="3"/>
    </row>
    <row r="16" spans="1:13" x14ac:dyDescent="0.3">
      <c r="C16" t="s">
        <v>30</v>
      </c>
      <c r="D16">
        <v>65</v>
      </c>
      <c r="E16">
        <f t="shared" si="0"/>
        <v>30.531500000000005</v>
      </c>
      <c r="F16">
        <f t="shared" si="8"/>
        <v>152.65750000000003</v>
      </c>
      <c r="G16" s="3"/>
      <c r="H16" s="3"/>
      <c r="I16" s="3"/>
    </row>
    <row r="17" spans="2:9" x14ac:dyDescent="0.3">
      <c r="B17" t="s">
        <v>18</v>
      </c>
      <c r="C17" t="s">
        <v>31</v>
      </c>
      <c r="D17">
        <v>40</v>
      </c>
      <c r="E17">
        <f t="shared" si="0"/>
        <v>16.879000000000001</v>
      </c>
      <c r="F17">
        <v>83.805000000000007</v>
      </c>
      <c r="G17" s="3">
        <v>88.034989999999993</v>
      </c>
      <c r="H17" s="3">
        <v>3.6632874580081749</v>
      </c>
      <c r="I17" s="3" t="s">
        <v>50</v>
      </c>
    </row>
    <row r="18" spans="2:9" x14ac:dyDescent="0.3">
      <c r="C18" t="s">
        <v>32</v>
      </c>
      <c r="D18">
        <v>42</v>
      </c>
      <c r="E18">
        <f t="shared" si="0"/>
        <v>17.9712</v>
      </c>
      <c r="F18">
        <v>90.15</v>
      </c>
      <c r="G18" s="3"/>
      <c r="H18" s="3"/>
      <c r="I18" s="3"/>
    </row>
    <row r="19" spans="2:9" x14ac:dyDescent="0.3">
      <c r="C19" t="s">
        <v>33</v>
      </c>
      <c r="D19">
        <v>42</v>
      </c>
      <c r="E19">
        <f t="shared" si="0"/>
        <v>17.9712</v>
      </c>
      <c r="F19">
        <v>90.15</v>
      </c>
      <c r="G19" s="3"/>
      <c r="H19" s="3"/>
      <c r="I19" s="3"/>
    </row>
    <row r="20" spans="2:9" x14ac:dyDescent="0.3">
      <c r="B20" t="s">
        <v>22</v>
      </c>
      <c r="C20" t="s">
        <v>34</v>
      </c>
      <c r="D20">
        <v>51</v>
      </c>
      <c r="E20">
        <f t="shared" si="0"/>
        <v>22.886100000000003</v>
      </c>
      <c r="F20">
        <v>141.05799999999999</v>
      </c>
      <c r="G20" s="3">
        <v>139.50667000000001</v>
      </c>
      <c r="H20" s="3">
        <v>3.6545941936143969</v>
      </c>
      <c r="I20" s="3" t="s">
        <v>51</v>
      </c>
    </row>
    <row r="21" spans="2:9" x14ac:dyDescent="0.3">
      <c r="C21" t="s">
        <v>35</v>
      </c>
      <c r="D21">
        <v>54</v>
      </c>
      <c r="E21">
        <f t="shared" si="0"/>
        <v>24.524400000000004</v>
      </c>
      <c r="F21">
        <v>142.04640000000001</v>
      </c>
      <c r="G21" s="3"/>
      <c r="H21" s="3"/>
      <c r="I21" s="3"/>
    </row>
    <row r="22" spans="2:9" x14ac:dyDescent="0.3">
      <c r="C22" t="s">
        <v>36</v>
      </c>
      <c r="D22">
        <v>50</v>
      </c>
      <c r="E22">
        <f t="shared" si="0"/>
        <v>22.34</v>
      </c>
      <c r="F22">
        <v>135.28039999999999</v>
      </c>
      <c r="G22" s="3"/>
      <c r="H22" s="3"/>
      <c r="I22" s="3"/>
    </row>
  </sheetData>
  <mergeCells count="22">
    <mergeCell ref="G2:G4"/>
    <mergeCell ref="H2:H4"/>
    <mergeCell ref="I2:I4"/>
    <mergeCell ref="G5:G7"/>
    <mergeCell ref="H5:H7"/>
    <mergeCell ref="I5:I7"/>
    <mergeCell ref="G20:G22"/>
    <mergeCell ref="H20:H22"/>
    <mergeCell ref="I20:I22"/>
    <mergeCell ref="K1:M1"/>
    <mergeCell ref="G14:G16"/>
    <mergeCell ref="H14:H16"/>
    <mergeCell ref="I14:I16"/>
    <mergeCell ref="G17:G19"/>
    <mergeCell ref="H17:H19"/>
    <mergeCell ref="I17:I19"/>
    <mergeCell ref="G8:G10"/>
    <mergeCell ref="H8:H10"/>
    <mergeCell ref="I8:I10"/>
    <mergeCell ref="G11:G13"/>
    <mergeCell ref="H11:H13"/>
    <mergeCell ref="I11:I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821A-5BE4-425F-8B69-70004BE5AFE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raw data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 Kamal</dc:creator>
  <cp:lastModifiedBy>ACER</cp:lastModifiedBy>
  <dcterms:created xsi:type="dcterms:W3CDTF">2023-12-30T18:32:02Z</dcterms:created>
  <dcterms:modified xsi:type="dcterms:W3CDTF">2023-12-31T09:02:57Z</dcterms:modified>
</cp:coreProperties>
</file>