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wry/Downloads/"/>
    </mc:Choice>
  </mc:AlternateContent>
  <xr:revisionPtr revIDLastSave="0" documentId="13_ncr:1_{572A079C-63B4-B949-A9BB-93E4652EDC01}" xr6:coauthVersionLast="47" xr6:coauthVersionMax="47" xr10:uidLastSave="{00000000-0000-0000-0000-000000000000}"/>
  <bookViews>
    <workbookView xWindow="0" yWindow="500" windowWidth="35840" windowHeight="20680" xr2:uid="{0A20C961-FAC8-BB4E-B467-71CD3A443ABB}"/>
  </bookViews>
  <sheets>
    <sheet name="H2AK119ub1 CUT&amp;RUN" sheetId="3" r:id="rId1"/>
    <sheet name="RING1 and RNF2 CUT&amp;RU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J17" i="3"/>
  <c r="I17" i="3"/>
  <c r="H17" i="3"/>
  <c r="G17" i="3"/>
  <c r="F17" i="3"/>
  <c r="E17" i="3"/>
  <c r="D17" i="3"/>
  <c r="K16" i="3"/>
  <c r="J16" i="3"/>
  <c r="I16" i="3"/>
  <c r="H16" i="3"/>
  <c r="G16" i="3"/>
  <c r="F16" i="3"/>
  <c r="E16" i="3"/>
  <c r="D16" i="3"/>
  <c r="K15" i="3"/>
  <c r="J15" i="3"/>
  <c r="I15" i="3"/>
  <c r="H15" i="3"/>
  <c r="G15" i="3"/>
  <c r="F15" i="3"/>
  <c r="E15" i="3"/>
  <c r="D15" i="3"/>
  <c r="K14" i="3"/>
  <c r="J14" i="3"/>
  <c r="I14" i="3"/>
  <c r="H14" i="3"/>
  <c r="G14" i="3"/>
  <c r="F14" i="3"/>
  <c r="E14" i="3"/>
  <c r="D14" i="3"/>
  <c r="K13" i="3"/>
  <c r="J13" i="3"/>
  <c r="I13" i="3"/>
  <c r="H13" i="3"/>
  <c r="G13" i="3"/>
  <c r="F13" i="3"/>
  <c r="E13" i="3"/>
  <c r="D13" i="3"/>
  <c r="F11" i="2"/>
  <c r="E11" i="2"/>
  <c r="D11" i="2"/>
  <c r="F10" i="2"/>
  <c r="E10" i="2"/>
  <c r="D10" i="2"/>
  <c r="F9" i="2"/>
  <c r="E9" i="2"/>
  <c r="D9" i="2"/>
  <c r="C22" i="3" l="1"/>
  <c r="B23" i="3"/>
  <c r="B26" i="3"/>
  <c r="C23" i="3"/>
  <c r="C26" i="3"/>
  <c r="B22" i="3"/>
  <c r="C25" i="3"/>
  <c r="B25" i="3"/>
  <c r="B24" i="3"/>
  <c r="C24" i="3"/>
</calcChain>
</file>

<file path=xl/sharedStrings.xml><?xml version="1.0" encoding="utf-8"?>
<sst xmlns="http://schemas.openxmlformats.org/spreadsheetml/2006/main" count="100" uniqueCount="78">
  <si>
    <t>ChIP sample</t>
  </si>
  <si>
    <t>IGG Control</t>
  </si>
  <si>
    <t>Wild-type H2AUb1 reference for normalization</t>
  </si>
  <si>
    <t>H2AUb1 Normalization Factor: Fraction of Normalized Mapped Reads Relative to WT</t>
  </si>
  <si>
    <t>Total number of reads aligned to HG38:</t>
  </si>
  <si>
    <t>Total number of reads aligned E. Coli Spike in (NCBI Reference Sequence: NC_012967.1)</t>
  </si>
  <si>
    <t>sample (H2Aub1)</t>
  </si>
  <si>
    <t>wild-type reference (H2Aub1)</t>
  </si>
  <si>
    <t>sample (IGG)</t>
  </si>
  <si>
    <t>wild-type reference (IGG)</t>
  </si>
  <si>
    <t>sample (RING1)</t>
  </si>
  <si>
    <t>sample (RNF2)</t>
  </si>
  <si>
    <t>RING1 ChIP Sample</t>
  </si>
  <si>
    <t>RNF2 ChIP Sample</t>
  </si>
  <si>
    <t>8728-SR-9 RNF2 IGG</t>
  </si>
  <si>
    <t>8728-SR-11 RNF2 R1</t>
  </si>
  <si>
    <t>8728-SR-12 RNF2 R2</t>
  </si>
  <si>
    <t xml:space="preserve">8759-SR-5 Rep 2 R1 IGG </t>
  </si>
  <si>
    <t xml:space="preserve">8759-SR-9 Rep 2 R2 IGG </t>
  </si>
  <si>
    <t>MERGED RING1_MS_MS antiRING1 (8728-SR-7 + 8759-SR-7)</t>
  </si>
  <si>
    <t>MERGED RNF2_MS_MS antiRING1 (8728-SR-11 + 8759-SR-11)</t>
  </si>
  <si>
    <t>MERGED RING1_MS_MS antiRNF2 (8728-SR-8 + 8759-SR-8)</t>
  </si>
  <si>
    <t>MERGED RNF2_MS_MS antiRNF2 (8728-SR-12 + 8759-SR-12)</t>
  </si>
  <si>
    <t>MERGED RING1_MS_MS IGG (8728-SR-5 + 8759-SR-5)</t>
  </si>
  <si>
    <t>MERGED RNF2_MS_MS IGG (8728-SR-9 + 8759-SR-9)</t>
  </si>
  <si>
    <t>Spike in Normalization Factors:</t>
  </si>
  <si>
    <t>RING1 +/+ H2AUb1 (7227 sample 2)</t>
  </si>
  <si>
    <t>RING1 +/+ IGG (7227 Sample 1)</t>
  </si>
  <si>
    <t>RING1 +/+ H2AUb1 (8287 Sample 2)</t>
  </si>
  <si>
    <t>MERGED RING1 +/+ H2AUb1 (7227 Sample 2 + 8287 Sample 2)</t>
  </si>
  <si>
    <t>MERGED RING1 +/+ H2AUb1</t>
  </si>
  <si>
    <t>RING1 +/+ IGG (8287 Sample 1)</t>
  </si>
  <si>
    <t>MERGED RING1 +/+ IGG (7227 Sample 1 + 8287 Sample 1)</t>
  </si>
  <si>
    <t>RING1 Ms/+ H2AUb1 (7227 Sample 8)</t>
  </si>
  <si>
    <t>RING1 Ms/+ IGG (7227 Sample 7)</t>
  </si>
  <si>
    <t>RING1 Ms/+ H2AUb1 (8287 Sample 11)</t>
  </si>
  <si>
    <t>RING1 Ms/+ IGG (8287 Sample 10)</t>
  </si>
  <si>
    <t>MERGED RING1 Ms/+ IGG (7227 Sample 7 + 8287 Sample 10)</t>
  </si>
  <si>
    <t>MERGED RING1 Ms/+ H2AUb1 (7227 Sample 8 + 8287 Sample 11)</t>
  </si>
  <si>
    <t>RING1 Ms/Ms H2AUb1 (7227 Sample 11)</t>
  </si>
  <si>
    <t>RING1 Ms/Ms IGG (7227 Sample 10)</t>
  </si>
  <si>
    <t>RING1 Ms/Ms IGG (8287 Sample 7)</t>
  </si>
  <si>
    <t>RING1 Ms/Ms H2AUb1 (8287 Sample 8)</t>
  </si>
  <si>
    <t>MERGED RING1 Ms/Ms H2AUb1 (7227 Sample 11 + 8287 Sample 8)</t>
  </si>
  <si>
    <t>MERGED RING1 Ms/Ms IGG (7227 Sample 10 + 8287 Sample 7)</t>
  </si>
  <si>
    <t>MERGED RING1 -/- H2AUb1 (7227 Sample 14 + 8287 Sample 5)</t>
  </si>
  <si>
    <t>MERGED RING1 -/- IGG (7227 Sample 13 + 8287 Sample 4)</t>
  </si>
  <si>
    <t>RING1 -/- H2AUb1 (7227 Sample 13)</t>
  </si>
  <si>
    <t>RING1 -/- H2AUb1 (7227 Sample 14)</t>
  </si>
  <si>
    <t>RING1 -/- H2AUb1 (8287 Sample 5)</t>
  </si>
  <si>
    <t>RING1 -/- IGG (8287 Sample 4)</t>
  </si>
  <si>
    <t>RNF2 Ms/Ms H2AUb1 (8287 Sample 14)</t>
  </si>
  <si>
    <t>RNF2 Ms/Ms IGG (8287 Sample 13)</t>
  </si>
  <si>
    <t>MERGED RNF2 Ms/Ms IGG (7227 Sample 4 + 8287 Sample 13)</t>
  </si>
  <si>
    <t>MERGED RNF2 Ms/Ms H2AUb1 (7227 Sample 5 + 8287 Sample 14)</t>
  </si>
  <si>
    <t>RNF2 Ms/Ms H2AUb1 (7227 Sample 4)</t>
  </si>
  <si>
    <t>RNF2 Ms/Ms H2AUb1 (7227 Sample 5)</t>
  </si>
  <si>
    <t>8728-SR-3 RING1 +/+ R1</t>
  </si>
  <si>
    <t>8728-SR-4 RING1 +/+ R2</t>
  </si>
  <si>
    <t>8728-SR-1 RING1 +/+ IGG</t>
  </si>
  <si>
    <t xml:space="preserve">8759-SR-3 Rep 2 RING1 +/+ Ring1 </t>
  </si>
  <si>
    <t xml:space="preserve">8759-SR-4 Rep 2 RING1 +/+ Rnf2 </t>
  </si>
  <si>
    <t xml:space="preserve">8759-SR-1 Rep 2 WT RING1 +/+ </t>
  </si>
  <si>
    <t>MERGED WT RING1 +/+ (8728-SR-1 + 8759-SR-1)</t>
  </si>
  <si>
    <t>MERGED RING1 +/+ antiRNF2 (8728-SR-4 + 8759-SR-4)</t>
  </si>
  <si>
    <t>MERGED RING1 +/+ antiRING1 (8728-SR-3 + 8759-SR-3)</t>
  </si>
  <si>
    <t>8728-SR-7 RING1 Ms/Ms R1</t>
  </si>
  <si>
    <t>8728-SR-8 RING1 Ms/Ms R2</t>
  </si>
  <si>
    <t>8728-SR-5 RING1 Ms/Ms IGG</t>
  </si>
  <si>
    <t>8759-SR-7 Rep 2  anti-RING1 RING1 Ms/Ms</t>
  </si>
  <si>
    <t>8759-SR-8 Rep 2 anti-RNF2 RING1 Ms/Ms</t>
  </si>
  <si>
    <t xml:space="preserve">8759-SR-11 Rep 2 Ring1  RNF2_MS_MS </t>
  </si>
  <si>
    <t xml:space="preserve">8759-SR-12 Rep 2  Rnf2  RNF2_MS_MS </t>
  </si>
  <si>
    <t>MERGED RING1 Ms/+ H2AUb1</t>
  </si>
  <si>
    <t>MERGED RING1 Ms/Ms H2AUb1</t>
  </si>
  <si>
    <t>MERGED RING1 -/- H2AUb1</t>
  </si>
  <si>
    <t>MERGED RNF2 Ms/Ms H2AUb1</t>
  </si>
  <si>
    <t>BigWig Scaling Factor (to apply spike-in normalization when converting bam to bigwig))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</si>
</sst>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2" fontId="1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164" fontId="1" fillId="0" borderId="15" xfId="0" applyNumberFormat="1" applyFont="1" applyBorder="1"/>
    <xf numFmtId="0" fontId="1" fillId="0" borderId="16" xfId="0" applyFont="1" applyBorder="1" applyAlignment="1">
      <alignment horizontal="center"/>
    </xf>
    <xf numFmtId="2" fontId="1" fillId="0" borderId="17" xfId="0" applyNumberFormat="1" applyFont="1" applyBorder="1"/>
    <xf numFmtId="164" fontId="1" fillId="0" borderId="18" xfId="0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1614-3189-8445-9A8D-CC5C6D4F0CA0}">
  <dimension ref="A1:K26"/>
  <sheetViews>
    <sheetView tabSelected="1" topLeftCell="A2" zoomScale="89" workbookViewId="0">
      <selection activeCell="B30" sqref="B30"/>
    </sheetView>
  </sheetViews>
  <sheetFormatPr baseColWidth="10" defaultRowHeight="16" x14ac:dyDescent="0.2"/>
  <cols>
    <col min="1" max="1" width="62.5" customWidth="1"/>
    <col min="2" max="2" width="72" customWidth="1"/>
    <col min="3" max="3" width="80" customWidth="1"/>
  </cols>
  <sheetData>
    <row r="1" spans="1:11" x14ac:dyDescent="0.2">
      <c r="A1" s="36" t="s">
        <v>0</v>
      </c>
      <c r="B1" s="36" t="s">
        <v>1</v>
      </c>
      <c r="C1" s="36" t="s">
        <v>2</v>
      </c>
      <c r="D1" s="36" t="s">
        <v>4</v>
      </c>
      <c r="E1" s="36"/>
      <c r="F1" s="36"/>
      <c r="G1" s="36"/>
      <c r="H1" s="36" t="s">
        <v>5</v>
      </c>
      <c r="I1" s="36"/>
      <c r="J1" s="36"/>
      <c r="K1" s="36"/>
    </row>
    <row r="2" spans="1:11" ht="51" x14ac:dyDescent="0.2">
      <c r="A2" s="37"/>
      <c r="B2" s="37"/>
      <c r="C2" s="37"/>
      <c r="D2" s="1" t="s">
        <v>6</v>
      </c>
      <c r="E2" s="1" t="s">
        <v>7</v>
      </c>
      <c r="F2" s="1" t="s">
        <v>8</v>
      </c>
      <c r="G2" s="1" t="s">
        <v>9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x14ac:dyDescent="0.2">
      <c r="A3" s="18" t="s">
        <v>26</v>
      </c>
      <c r="B3" s="19" t="s">
        <v>27</v>
      </c>
      <c r="C3" s="19" t="s">
        <v>26</v>
      </c>
      <c r="D3" s="7">
        <v>14031376</v>
      </c>
      <c r="E3" s="7">
        <v>14031376</v>
      </c>
      <c r="F3" s="7">
        <v>1177691</v>
      </c>
      <c r="G3" s="7">
        <v>1177691</v>
      </c>
      <c r="H3" s="7">
        <v>51272</v>
      </c>
      <c r="I3" s="7">
        <v>51272</v>
      </c>
      <c r="J3" s="7">
        <v>156677</v>
      </c>
      <c r="K3" s="9">
        <v>156677</v>
      </c>
    </row>
    <row r="4" spans="1:11" x14ac:dyDescent="0.2">
      <c r="A4" s="20" t="s">
        <v>33</v>
      </c>
      <c r="B4" s="17" t="s">
        <v>34</v>
      </c>
      <c r="C4" s="19" t="s">
        <v>26</v>
      </c>
      <c r="D4">
        <v>9581107</v>
      </c>
      <c r="E4">
        <v>14031376</v>
      </c>
      <c r="F4">
        <v>5587219</v>
      </c>
      <c r="G4">
        <v>1177691</v>
      </c>
      <c r="H4">
        <v>54913</v>
      </c>
      <c r="I4">
        <v>51272</v>
      </c>
      <c r="J4">
        <v>143905</v>
      </c>
      <c r="K4" s="11">
        <v>156677</v>
      </c>
    </row>
    <row r="5" spans="1:11" x14ac:dyDescent="0.2">
      <c r="A5" s="20" t="s">
        <v>39</v>
      </c>
      <c r="B5" s="17" t="s">
        <v>40</v>
      </c>
      <c r="C5" s="19" t="s">
        <v>26</v>
      </c>
      <c r="D5">
        <v>6952282</v>
      </c>
      <c r="E5">
        <v>14031376</v>
      </c>
      <c r="F5">
        <v>5874250</v>
      </c>
      <c r="G5">
        <v>1177691</v>
      </c>
      <c r="H5">
        <v>76479</v>
      </c>
      <c r="I5">
        <v>51272</v>
      </c>
      <c r="J5">
        <v>617346</v>
      </c>
      <c r="K5" s="11">
        <v>156677</v>
      </c>
    </row>
    <row r="6" spans="1:11" x14ac:dyDescent="0.2">
      <c r="A6" s="20" t="s">
        <v>48</v>
      </c>
      <c r="B6" s="17" t="s">
        <v>47</v>
      </c>
      <c r="C6" s="19" t="s">
        <v>26</v>
      </c>
      <c r="D6">
        <v>10938126</v>
      </c>
      <c r="E6">
        <v>14031376</v>
      </c>
      <c r="F6">
        <v>1505057</v>
      </c>
      <c r="G6">
        <v>1177691</v>
      </c>
      <c r="H6">
        <v>53625</v>
      </c>
      <c r="I6">
        <v>51272</v>
      </c>
      <c r="J6">
        <v>127597</v>
      </c>
      <c r="K6" s="11">
        <v>156677</v>
      </c>
    </row>
    <row r="7" spans="1:11" x14ac:dyDescent="0.2">
      <c r="A7" s="20" t="s">
        <v>56</v>
      </c>
      <c r="B7" s="17" t="s">
        <v>55</v>
      </c>
      <c r="C7" s="19" t="s">
        <v>26</v>
      </c>
      <c r="D7">
        <v>14118039</v>
      </c>
      <c r="E7">
        <v>14031376</v>
      </c>
      <c r="F7">
        <v>9562092</v>
      </c>
      <c r="G7">
        <v>1177691</v>
      </c>
      <c r="H7">
        <v>66390</v>
      </c>
      <c r="I7">
        <v>51272</v>
      </c>
      <c r="J7">
        <v>79081</v>
      </c>
      <c r="K7" s="11">
        <v>156677</v>
      </c>
    </row>
    <row r="8" spans="1:11" x14ac:dyDescent="0.2">
      <c r="A8" s="20" t="s">
        <v>28</v>
      </c>
      <c r="B8" s="17" t="s">
        <v>31</v>
      </c>
      <c r="C8" s="17" t="s">
        <v>28</v>
      </c>
      <c r="D8">
        <v>8592335</v>
      </c>
      <c r="E8">
        <v>8592335</v>
      </c>
      <c r="F8">
        <v>4482271</v>
      </c>
      <c r="G8">
        <v>4482271</v>
      </c>
      <c r="H8">
        <v>27934</v>
      </c>
      <c r="I8">
        <v>27934</v>
      </c>
      <c r="J8">
        <v>132650</v>
      </c>
      <c r="K8" s="11">
        <v>132650</v>
      </c>
    </row>
    <row r="9" spans="1:11" x14ac:dyDescent="0.2">
      <c r="A9" s="20" t="s">
        <v>35</v>
      </c>
      <c r="B9" s="17" t="s">
        <v>36</v>
      </c>
      <c r="C9" s="17" t="s">
        <v>28</v>
      </c>
      <c r="D9">
        <v>14088266</v>
      </c>
      <c r="E9">
        <v>8592335</v>
      </c>
      <c r="F9">
        <v>116084</v>
      </c>
      <c r="G9">
        <v>4482271</v>
      </c>
      <c r="H9">
        <v>33596</v>
      </c>
      <c r="I9">
        <v>27934</v>
      </c>
      <c r="J9">
        <v>23381</v>
      </c>
      <c r="K9" s="11">
        <v>132650</v>
      </c>
    </row>
    <row r="10" spans="1:11" x14ac:dyDescent="0.2">
      <c r="A10" s="20" t="s">
        <v>42</v>
      </c>
      <c r="B10" s="17" t="s">
        <v>41</v>
      </c>
      <c r="C10" s="17" t="s">
        <v>28</v>
      </c>
      <c r="D10">
        <v>12079597</v>
      </c>
      <c r="E10">
        <v>8592335</v>
      </c>
      <c r="F10">
        <v>11079672</v>
      </c>
      <c r="G10">
        <v>4482271</v>
      </c>
      <c r="H10">
        <v>42376</v>
      </c>
      <c r="I10">
        <v>27934</v>
      </c>
      <c r="J10">
        <v>89992</v>
      </c>
      <c r="K10" s="11">
        <v>132650</v>
      </c>
    </row>
    <row r="11" spans="1:11" x14ac:dyDescent="0.2">
      <c r="A11" s="20" t="s">
        <v>49</v>
      </c>
      <c r="B11" s="17" t="s">
        <v>50</v>
      </c>
      <c r="C11" s="17" t="s">
        <v>28</v>
      </c>
      <c r="D11">
        <v>14619737</v>
      </c>
      <c r="E11">
        <v>8592335</v>
      </c>
      <c r="F11">
        <v>6737958</v>
      </c>
      <c r="G11">
        <v>4482271</v>
      </c>
      <c r="H11">
        <v>42009</v>
      </c>
      <c r="I11">
        <v>27934</v>
      </c>
      <c r="J11">
        <v>216789</v>
      </c>
      <c r="K11" s="11">
        <v>132650</v>
      </c>
    </row>
    <row r="12" spans="1:11" x14ac:dyDescent="0.2">
      <c r="A12" s="20" t="s">
        <v>51</v>
      </c>
      <c r="B12" s="17" t="s">
        <v>52</v>
      </c>
      <c r="C12" s="17" t="s">
        <v>28</v>
      </c>
      <c r="D12">
        <v>7805044</v>
      </c>
      <c r="E12">
        <v>8592335</v>
      </c>
      <c r="F12">
        <v>3503427</v>
      </c>
      <c r="G12">
        <v>4482271</v>
      </c>
      <c r="H12">
        <v>24027</v>
      </c>
      <c r="I12">
        <v>27934</v>
      </c>
      <c r="J12">
        <v>183904</v>
      </c>
      <c r="K12" s="11">
        <v>132650</v>
      </c>
    </row>
    <row r="13" spans="1:11" x14ac:dyDescent="0.2">
      <c r="A13" s="21" t="s">
        <v>29</v>
      </c>
      <c r="B13" s="17" t="s">
        <v>32</v>
      </c>
      <c r="C13" s="17" t="s">
        <v>29</v>
      </c>
      <c r="D13">
        <f>D3+D8</f>
        <v>22623711</v>
      </c>
      <c r="E13">
        <f>SUM(E3,E8)</f>
        <v>22623711</v>
      </c>
      <c r="F13">
        <f t="shared" ref="F13:K14" si="0">F3+F8</f>
        <v>5659962</v>
      </c>
      <c r="G13">
        <f t="shared" si="0"/>
        <v>5659962</v>
      </c>
      <c r="H13">
        <f t="shared" si="0"/>
        <v>79206</v>
      </c>
      <c r="I13">
        <f>SUM(I3,I8)</f>
        <v>79206</v>
      </c>
      <c r="J13">
        <f t="shared" si="0"/>
        <v>289327</v>
      </c>
      <c r="K13" s="11">
        <f t="shared" si="0"/>
        <v>289327</v>
      </c>
    </row>
    <row r="14" spans="1:11" x14ac:dyDescent="0.2">
      <c r="A14" s="21" t="s">
        <v>38</v>
      </c>
      <c r="B14" s="17" t="s">
        <v>37</v>
      </c>
      <c r="C14" s="17" t="s">
        <v>29</v>
      </c>
      <c r="D14">
        <f>D4+D9</f>
        <v>23669373</v>
      </c>
      <c r="E14">
        <f t="shared" ref="E14:K15" si="1">E4+E9</f>
        <v>22623711</v>
      </c>
      <c r="F14">
        <f t="shared" si="0"/>
        <v>5703303</v>
      </c>
      <c r="G14">
        <f t="shared" si="0"/>
        <v>5659962</v>
      </c>
      <c r="H14">
        <f>H4+H9</f>
        <v>88509</v>
      </c>
      <c r="I14">
        <f t="shared" si="0"/>
        <v>79206</v>
      </c>
      <c r="J14">
        <f t="shared" si="0"/>
        <v>167286</v>
      </c>
      <c r="K14" s="11">
        <f t="shared" si="0"/>
        <v>289327</v>
      </c>
    </row>
    <row r="15" spans="1:11" x14ac:dyDescent="0.2">
      <c r="A15" s="21" t="s">
        <v>43</v>
      </c>
      <c r="B15" s="17" t="s">
        <v>44</v>
      </c>
      <c r="C15" s="17" t="s">
        <v>29</v>
      </c>
      <c r="D15">
        <f>D5+D10</f>
        <v>19031879</v>
      </c>
      <c r="E15">
        <f t="shared" si="1"/>
        <v>22623711</v>
      </c>
      <c r="F15">
        <f t="shared" si="1"/>
        <v>16953922</v>
      </c>
      <c r="G15">
        <f t="shared" si="1"/>
        <v>5659962</v>
      </c>
      <c r="H15">
        <f t="shared" si="1"/>
        <v>118855</v>
      </c>
      <c r="I15">
        <f t="shared" si="1"/>
        <v>79206</v>
      </c>
      <c r="J15">
        <f t="shared" si="1"/>
        <v>707338</v>
      </c>
      <c r="K15" s="11">
        <f t="shared" si="1"/>
        <v>289327</v>
      </c>
    </row>
    <row r="16" spans="1:11" x14ac:dyDescent="0.2">
      <c r="A16" s="21" t="s">
        <v>45</v>
      </c>
      <c r="B16" s="17" t="s">
        <v>46</v>
      </c>
      <c r="C16" s="17" t="s">
        <v>29</v>
      </c>
      <c r="D16">
        <f t="shared" ref="D16:K17" si="2">D6+D11</f>
        <v>25557863</v>
      </c>
      <c r="E16">
        <f t="shared" si="2"/>
        <v>22623711</v>
      </c>
      <c r="F16">
        <f t="shared" si="2"/>
        <v>8243015</v>
      </c>
      <c r="G16">
        <f t="shared" si="2"/>
        <v>5659962</v>
      </c>
      <c r="H16">
        <f t="shared" si="2"/>
        <v>95634</v>
      </c>
      <c r="I16">
        <f t="shared" si="2"/>
        <v>79206</v>
      </c>
      <c r="J16">
        <f t="shared" si="2"/>
        <v>344386</v>
      </c>
      <c r="K16" s="11">
        <f t="shared" si="2"/>
        <v>289327</v>
      </c>
    </row>
    <row r="17" spans="1:11" x14ac:dyDescent="0.2">
      <c r="A17" s="22" t="s">
        <v>54</v>
      </c>
      <c r="B17" s="23" t="s">
        <v>53</v>
      </c>
      <c r="C17" s="17" t="s">
        <v>29</v>
      </c>
      <c r="D17" s="15">
        <f t="shared" si="2"/>
        <v>21923083</v>
      </c>
      <c r="E17" s="15">
        <f>E7+E12</f>
        <v>22623711</v>
      </c>
      <c r="F17" s="15">
        <f t="shared" si="2"/>
        <v>13065519</v>
      </c>
      <c r="G17" s="15">
        <f t="shared" si="2"/>
        <v>5659962</v>
      </c>
      <c r="H17" s="15">
        <f t="shared" si="2"/>
        <v>90417</v>
      </c>
      <c r="I17" s="15">
        <f t="shared" si="2"/>
        <v>79206</v>
      </c>
      <c r="J17" s="15">
        <f t="shared" si="2"/>
        <v>262985</v>
      </c>
      <c r="K17" s="16">
        <f t="shared" si="2"/>
        <v>289327</v>
      </c>
    </row>
    <row r="19" spans="1:11" ht="17" thickBot="1" x14ac:dyDescent="0.25"/>
    <row r="20" spans="1:11" ht="17" thickBot="1" x14ac:dyDescent="0.25">
      <c r="A20" s="33" t="s">
        <v>25</v>
      </c>
      <c r="B20" s="34"/>
      <c r="C20" s="35"/>
    </row>
    <row r="21" spans="1:11" x14ac:dyDescent="0.2">
      <c r="A21" s="25"/>
      <c r="B21" s="26" t="s">
        <v>3</v>
      </c>
      <c r="C21" s="27" t="s">
        <v>77</v>
      </c>
    </row>
    <row r="22" spans="1:11" x14ac:dyDescent="0.2">
      <c r="A22" s="28" t="s">
        <v>30</v>
      </c>
      <c r="B22" s="24">
        <f>I13*J13*G13*D13/(H13*F13*K13*E13)</f>
        <v>1</v>
      </c>
      <c r="C22" s="29">
        <f>(10000000/H13)/(F13/J13)</f>
        <v>6.4538277048811334</v>
      </c>
    </row>
    <row r="23" spans="1:11" x14ac:dyDescent="0.2">
      <c r="A23" s="28" t="s">
        <v>73</v>
      </c>
      <c r="B23" s="24">
        <f t="shared" ref="B23:B26" si="3">I14*J14*G14*D14/(H14*F14*K14*E14)</f>
        <v>0.53721887125965939</v>
      </c>
      <c r="C23" s="29">
        <f t="shared" ref="C23:C25" si="4">(10000000/H14)/(F14/J14)</f>
        <v>3.3139482159046074</v>
      </c>
    </row>
    <row r="24" spans="1:11" x14ac:dyDescent="0.2">
      <c r="A24" s="28" t="s">
        <v>74</v>
      </c>
      <c r="B24" s="24">
        <f t="shared" si="3"/>
        <v>0.45755131668072729</v>
      </c>
      <c r="C24" s="29">
        <f t="shared" si="4"/>
        <v>3.5102605474968267</v>
      </c>
    </row>
    <row r="25" spans="1:11" x14ac:dyDescent="0.2">
      <c r="A25" s="28" t="s">
        <v>75</v>
      </c>
      <c r="B25" s="24">
        <f t="shared" si="3"/>
        <v>0.76469879074040392</v>
      </c>
      <c r="C25" s="29">
        <f t="shared" si="4"/>
        <v>4.3686482394311676</v>
      </c>
    </row>
    <row r="26" spans="1:11" ht="17" thickBot="1" x14ac:dyDescent="0.25">
      <c r="A26" s="30" t="s">
        <v>76</v>
      </c>
      <c r="B26" s="31">
        <f t="shared" si="3"/>
        <v>0.33425247809729974</v>
      </c>
      <c r="C26" s="32">
        <f>(10000000/H17)/(F17/J17)</f>
        <v>2.2261489489080004</v>
      </c>
    </row>
  </sheetData>
  <mergeCells count="6">
    <mergeCell ref="A20:C20"/>
    <mergeCell ref="H1:K1"/>
    <mergeCell ref="A1:A2"/>
    <mergeCell ref="B1:B2"/>
    <mergeCell ref="C1:C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F6AC-33BC-404E-ACC8-BD9C73AC8C9A}">
  <dimension ref="A1:L22"/>
  <sheetViews>
    <sheetView zoomScale="91" workbookViewId="0">
      <selection activeCell="A20" sqref="A20"/>
    </sheetView>
  </sheetViews>
  <sheetFormatPr baseColWidth="10" defaultRowHeight="16" x14ac:dyDescent="0.2"/>
  <cols>
    <col min="1" max="1" width="54" customWidth="1"/>
    <col min="2" max="2" width="60" customWidth="1"/>
    <col min="3" max="3" width="45.1640625" customWidth="1"/>
    <col min="4" max="4" width="21.6640625" customWidth="1"/>
    <col min="5" max="5" width="35.6640625" customWidth="1"/>
    <col min="6" max="6" width="41.5" customWidth="1"/>
  </cols>
  <sheetData>
    <row r="1" spans="1:12" x14ac:dyDescent="0.2">
      <c r="A1" s="36" t="s">
        <v>12</v>
      </c>
      <c r="B1" s="36" t="s">
        <v>13</v>
      </c>
      <c r="C1" s="36" t="s">
        <v>1</v>
      </c>
      <c r="D1" s="36" t="s">
        <v>4</v>
      </c>
      <c r="E1" s="36"/>
      <c r="F1" s="36"/>
      <c r="G1" s="38"/>
      <c r="H1" s="38"/>
      <c r="I1" s="38"/>
      <c r="J1" s="38"/>
      <c r="K1" s="38"/>
      <c r="L1" s="38"/>
    </row>
    <row r="2" spans="1:12" ht="17" x14ac:dyDescent="0.2">
      <c r="A2" s="36"/>
      <c r="B2" s="36"/>
      <c r="C2" s="36"/>
      <c r="D2" s="3" t="s">
        <v>10</v>
      </c>
      <c r="E2" s="3" t="s">
        <v>11</v>
      </c>
      <c r="F2" s="3" t="s">
        <v>8</v>
      </c>
      <c r="G2" s="4"/>
      <c r="H2" s="4"/>
      <c r="I2" s="4"/>
      <c r="J2" s="4"/>
      <c r="K2" s="4"/>
      <c r="L2" s="4"/>
    </row>
    <row r="3" spans="1:12" x14ac:dyDescent="0.2">
      <c r="A3" s="6" t="s">
        <v>57</v>
      </c>
      <c r="B3" s="7" t="s">
        <v>58</v>
      </c>
      <c r="C3" s="8" t="s">
        <v>59</v>
      </c>
      <c r="D3" s="7">
        <v>9427584</v>
      </c>
      <c r="E3" s="7">
        <v>9433058</v>
      </c>
      <c r="F3" s="9">
        <v>24728158</v>
      </c>
    </row>
    <row r="4" spans="1:12" x14ac:dyDescent="0.2">
      <c r="A4" s="10" t="s">
        <v>66</v>
      </c>
      <c r="B4" t="s">
        <v>67</v>
      </c>
      <c r="C4" t="s">
        <v>68</v>
      </c>
      <c r="D4">
        <v>5856951</v>
      </c>
      <c r="E4">
        <v>9950399</v>
      </c>
      <c r="F4" s="11">
        <v>228617</v>
      </c>
    </row>
    <row r="5" spans="1:12" x14ac:dyDescent="0.2">
      <c r="A5" s="10" t="s">
        <v>15</v>
      </c>
      <c r="B5" t="s">
        <v>16</v>
      </c>
      <c r="C5" t="s">
        <v>14</v>
      </c>
      <c r="D5">
        <v>7125155</v>
      </c>
      <c r="E5">
        <v>156029</v>
      </c>
      <c r="F5" s="11">
        <v>3472211</v>
      </c>
    </row>
    <row r="6" spans="1:12" x14ac:dyDescent="0.2">
      <c r="A6" s="10" t="s">
        <v>60</v>
      </c>
      <c r="B6" t="s">
        <v>61</v>
      </c>
      <c r="C6" t="s">
        <v>62</v>
      </c>
      <c r="D6">
        <v>19192520</v>
      </c>
      <c r="E6">
        <v>20136804</v>
      </c>
      <c r="F6" s="11">
        <v>15843274</v>
      </c>
    </row>
    <row r="7" spans="1:12" x14ac:dyDescent="0.2">
      <c r="A7" s="10" t="s">
        <v>69</v>
      </c>
      <c r="B7" t="s">
        <v>70</v>
      </c>
      <c r="C7" t="s">
        <v>17</v>
      </c>
      <c r="D7">
        <v>20100644</v>
      </c>
      <c r="E7">
        <v>17584185</v>
      </c>
      <c r="F7" s="11">
        <v>9585694</v>
      </c>
    </row>
    <row r="8" spans="1:12" x14ac:dyDescent="0.2">
      <c r="A8" s="10" t="s">
        <v>71</v>
      </c>
      <c r="B8" t="s">
        <v>72</v>
      </c>
      <c r="C8" t="s">
        <v>18</v>
      </c>
      <c r="D8">
        <v>19351910</v>
      </c>
      <c r="E8">
        <v>27501740</v>
      </c>
      <c r="F8" s="11">
        <v>15888962</v>
      </c>
    </row>
    <row r="9" spans="1:12" x14ac:dyDescent="0.2">
      <c r="A9" s="12" t="s">
        <v>65</v>
      </c>
      <c r="B9" s="5" t="s">
        <v>64</v>
      </c>
      <c r="C9" s="5" t="s">
        <v>63</v>
      </c>
      <c r="D9">
        <f>SUM(D3,D6)</f>
        <v>28620104</v>
      </c>
      <c r="E9">
        <f t="shared" ref="E9:F11" si="0">SUM(E3,E6)</f>
        <v>29569862</v>
      </c>
      <c r="F9" s="11">
        <f t="shared" si="0"/>
        <v>40571432</v>
      </c>
    </row>
    <row r="10" spans="1:12" x14ac:dyDescent="0.2">
      <c r="A10" s="12" t="s">
        <v>19</v>
      </c>
      <c r="B10" s="5" t="s">
        <v>21</v>
      </c>
      <c r="C10" s="5" t="s">
        <v>23</v>
      </c>
      <c r="D10">
        <f t="shared" ref="D10:D11" si="1">SUM(D4,D7)</f>
        <v>25957595</v>
      </c>
      <c r="E10">
        <f>SUM(E4,E7)</f>
        <v>27534584</v>
      </c>
      <c r="F10" s="11">
        <f t="shared" si="0"/>
        <v>9814311</v>
      </c>
    </row>
    <row r="11" spans="1:12" x14ac:dyDescent="0.2">
      <c r="A11" s="13" t="s">
        <v>20</v>
      </c>
      <c r="B11" s="14" t="s">
        <v>22</v>
      </c>
      <c r="C11" s="14" t="s">
        <v>24</v>
      </c>
      <c r="D11" s="15">
        <f t="shared" si="1"/>
        <v>26477065</v>
      </c>
      <c r="E11" s="15">
        <f>SUM(E5,E8)</f>
        <v>27657769</v>
      </c>
      <c r="F11" s="16">
        <f t="shared" si="0"/>
        <v>19361173</v>
      </c>
    </row>
    <row r="18" spans="5:5" x14ac:dyDescent="0.2">
      <c r="E18" s="2"/>
    </row>
    <row r="19" spans="5:5" x14ac:dyDescent="0.2">
      <c r="E19" s="2"/>
    </row>
    <row r="20" spans="5:5" x14ac:dyDescent="0.2">
      <c r="E20" s="2"/>
    </row>
    <row r="21" spans="5:5" x14ac:dyDescent="0.2">
      <c r="E21" s="2"/>
    </row>
    <row r="22" spans="5:5" x14ac:dyDescent="0.2">
      <c r="E22" s="2"/>
    </row>
  </sheetData>
  <mergeCells count="5">
    <mergeCell ref="A1:A2"/>
    <mergeCell ref="B1:B2"/>
    <mergeCell ref="C1:C2"/>
    <mergeCell ref="D1:F1"/>
    <mergeCell ref="G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H2AK119ub1 CUT&amp;RUN</vt:lpstr>
      <vt:lpstr>RING1 and RNF2 CUT&amp;RUN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Ryan, Charles</dc:creator>
  <cp:lastModifiedBy>Ryan, Charles</cp:lastModifiedBy>
  <dcterms:created xsi:type="dcterms:W3CDTF">2023-11-06T20:21:49Z</dcterms:created>
  <dcterms:modified xsi:type="dcterms:W3CDTF">2023-12-15T17:07:48Z</dcterms:modified>
</cp:coreProperties>
</file>