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58162b23a868f99/Desktop/Nature_Submission/Supplementary data/Suppl. 4/"/>
    </mc:Choice>
  </mc:AlternateContent>
  <xr:revisionPtr revIDLastSave="23" documentId="8_{B8E49528-0B16-4AC5-976E-8101E911AB6A}" xr6:coauthVersionLast="47" xr6:coauthVersionMax="47" xr10:uidLastSave="{9199CCCF-B2FB-444B-AAC1-D2D263F36661}"/>
  <bookViews>
    <workbookView xWindow="-108" yWindow="-108" windowWidth="23256" windowHeight="12456" xr2:uid="{3A22D7B6-33C8-4304-AEAC-DD8682914DC9}"/>
  </bookViews>
  <sheets>
    <sheet name="AMS radiocarbon 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" i="1" l="1"/>
  <c r="C13" i="1"/>
  <c r="B10" i="1"/>
  <c r="B9" i="1"/>
  <c r="J8" i="1"/>
  <c r="B8" i="1"/>
  <c r="B6" i="1"/>
  <c r="B5" i="1"/>
  <c r="B4" i="1"/>
</calcChain>
</file>

<file path=xl/sharedStrings.xml><?xml version="1.0" encoding="utf-8"?>
<sst xmlns="http://schemas.openxmlformats.org/spreadsheetml/2006/main" count="89" uniqueCount="76">
  <si>
    <t>sample name</t>
  </si>
  <si>
    <t>core depth (cm)#</t>
  </si>
  <si>
    <t>BETA no.</t>
  </si>
  <si>
    <t>calibration</t>
  </si>
  <si>
    <t>conventional radiocarbon age (BP)</t>
  </si>
  <si>
    <t>min.age offset</t>
  </si>
  <si>
    <t>BH7 1-7 (5,50 cm - 5,75 cm)</t>
  </si>
  <si>
    <t>MARINE20</t>
  </si>
  <si>
    <t xml:space="preserve">630 +/- 30 </t>
  </si>
  <si>
    <t>117 +/- 117</t>
  </si>
  <si>
    <t>234-0</t>
  </si>
  <si>
    <t>BH6 1-6 (0,75 cm - 1,00 cm)</t>
  </si>
  <si>
    <t>480 +/- 30</t>
  </si>
  <si>
    <t>63 +/- 63</t>
  </si>
  <si>
    <t>126-0</t>
  </si>
  <si>
    <t>BH6 2-6 (250,00 cm - 250,25 cm)</t>
  </si>
  <si>
    <t>1400 +/- 30</t>
  </si>
  <si>
    <t>787 +/- 172</t>
  </si>
  <si>
    <t>914-661</t>
  </si>
  <si>
    <t>BH8-5 cc (597,00 - 600,00 cm)</t>
  </si>
  <si>
    <t>1790 +/- 30</t>
  </si>
  <si>
    <t>1176 +/- 130</t>
  </si>
  <si>
    <t>1306-1046</t>
  </si>
  <si>
    <t>BH6 4-6 (500,00 cm-500,25 cm)</t>
  </si>
  <si>
    <t>1770 +/- 30</t>
  </si>
  <si>
    <t>1160 +/- 134</t>
  </si>
  <si>
    <t>1294-1026</t>
  </si>
  <si>
    <t>BH7 7-7 (765,00 cm - 765,25 cm)</t>
  </si>
  <si>
    <t>2400 +/- 30</t>
  </si>
  <si>
    <t>1854 +/- 154</t>
  </si>
  <si>
    <t>2007-1700</t>
  </si>
  <si>
    <t>BH6 6-6 (765,50cm - 765,75 cm)</t>
  </si>
  <si>
    <t>2290 +/- 30</t>
  </si>
  <si>
    <t>1928 +/- 126</t>
  </si>
  <si>
    <t>2054-1802</t>
  </si>
  <si>
    <t>BH8-7 cc (974,00 - 1000,00 cm)</t>
  </si>
  <si>
    <t xml:space="preserve">2660 +/- 30 </t>
  </si>
  <si>
    <t>2180 +/- 150</t>
  </si>
  <si>
    <t>2330-2030</t>
  </si>
  <si>
    <t>BH8-10 cc (1563,00 - 1600,00 cm)</t>
  </si>
  <si>
    <t>3850 +/- 30</t>
  </si>
  <si>
    <t>3642 +/- 168</t>
  </si>
  <si>
    <t>3810-3474</t>
  </si>
  <si>
    <t>BH8-12 cc (1980,00 - 1990,00 cm)</t>
  </si>
  <si>
    <t xml:space="preserve">5000 +/- 30 </t>
  </si>
  <si>
    <t>5123 +/- 178</t>
  </si>
  <si>
    <t>5300-4945</t>
  </si>
  <si>
    <t>BH8-14 cc (2395,00 - 2400,00 cm)</t>
  </si>
  <si>
    <t>5740 +/- 30</t>
  </si>
  <si>
    <t>5945 +/- 176</t>
  </si>
  <si>
    <t>6121-5769</t>
  </si>
  <si>
    <t>BH8-15 cc (2597,00 - 2600,00 cm)</t>
  </si>
  <si>
    <t>5690 +/- 30</t>
  </si>
  <si>
    <t>5892 +/- 174</t>
  </si>
  <si>
    <t>6066-5718</t>
  </si>
  <si>
    <t>BH8-16 cc (2794,00 - 2800,00 cm)</t>
  </si>
  <si>
    <t>5720 +/- 40</t>
  </si>
  <si>
    <t>5927 +/- 185</t>
  </si>
  <si>
    <t>6111-5742</t>
  </si>
  <si>
    <t>BH8-17 (2857,00 - 2860,00 cm</t>
  </si>
  <si>
    <t>INTCAL20</t>
  </si>
  <si>
    <t>6290 +/- 30</t>
  </si>
  <si>
    <t>7216 +/- 57</t>
  </si>
  <si>
    <t>7273-7160</t>
  </si>
  <si>
    <t>BH8-17 cc (2968,00-2970,00 cm)</t>
  </si>
  <si>
    <t>10550 +/- 40</t>
  </si>
  <si>
    <t>12583 +/- 101</t>
  </si>
  <si>
    <t>12684-12481</t>
  </si>
  <si>
    <t>adjusted</t>
  </si>
  <si>
    <t xml:space="preserve">* 1950 </t>
  </si>
  <si>
    <t>2022 Ref: +62</t>
  </si>
  <si>
    <t>varve age (cal years BP)</t>
  </si>
  <si>
    <t># core depth of BH6 &amp; BH7 reviewed and correlated on BH8 stratigraphy</t>
  </si>
  <si>
    <r>
      <t>δ</t>
    </r>
    <r>
      <rPr>
        <b/>
        <vertAlign val="superscript"/>
        <sz val="11"/>
        <color theme="1"/>
        <rFont val="Arial"/>
        <family val="2"/>
      </rPr>
      <t>13</t>
    </r>
    <r>
      <rPr>
        <b/>
        <sz val="11"/>
        <color theme="1"/>
        <rFont val="Arial"/>
        <family val="2"/>
      </rPr>
      <t>C</t>
    </r>
  </si>
  <si>
    <r>
      <t xml:space="preserve">mean </t>
    </r>
    <r>
      <rPr>
        <b/>
        <vertAlign val="superscript"/>
        <sz val="11"/>
        <color theme="1"/>
        <rFont val="Arial"/>
        <family val="2"/>
      </rPr>
      <t>14</t>
    </r>
    <r>
      <rPr>
        <b/>
        <sz val="11"/>
        <color theme="1"/>
        <rFont val="Arial"/>
        <family val="2"/>
      </rPr>
      <t>C AMS age (cal years BP)*</t>
    </r>
  </si>
  <si>
    <r>
      <t xml:space="preserve"> range of </t>
    </r>
    <r>
      <rPr>
        <b/>
        <vertAlign val="superscript"/>
        <sz val="11"/>
        <color theme="1"/>
        <rFont val="Arial"/>
        <family val="2"/>
      </rPr>
      <t>14</t>
    </r>
    <r>
      <rPr>
        <b/>
        <sz val="11"/>
        <color theme="1"/>
        <rFont val="Arial"/>
        <family val="2"/>
      </rPr>
      <t>C AMS age (cal years BP)*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</si>
</sst>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vertAlign val="superscript"/>
      <sz val="11"/>
      <color theme="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left"/>
    </xf>
    <xf numFmtId="2" fontId="3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164" fontId="3" fillId="0" borderId="2" xfId="0" applyNumberFormat="1" applyFont="1" applyBorder="1" applyAlignment="1">
      <alignment horizontal="center"/>
    </xf>
    <xf numFmtId="0" fontId="3" fillId="0" borderId="0" xfId="0" applyFont="1" applyAlignment="1">
      <alignment horizontal="left"/>
    </xf>
    <xf numFmtId="2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/>
    <xf numFmtId="0" fontId="4" fillId="0" borderId="0" xfId="0" applyFont="1" applyAlignment="1">
      <alignment horizontal="left"/>
    </xf>
    <xf numFmtId="2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0" fontId="6" fillId="0" borderId="0" xfId="1" applyFont="1" applyFill="1"/>
    <xf numFmtId="164" fontId="6" fillId="0" borderId="0" xfId="0" applyNumberFormat="1" applyFont="1" applyAlignment="1">
      <alignment horizontal="center"/>
    </xf>
    <xf numFmtId="0" fontId="6" fillId="0" borderId="0" xfId="1" applyFont="1" applyFill="1" applyAlignment="1">
      <alignment horizontal="center"/>
    </xf>
    <xf numFmtId="0" fontId="6" fillId="0" borderId="0" xfId="0" applyFont="1" applyAlignment="1">
      <alignment horizont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567FF-6F3D-4B73-B8BA-C2D860821B73}">
  <dimension ref="A1:J26"/>
  <sheetViews>
    <sheetView tabSelected="1" workbookViewId="0">
      <selection activeCell="B7" sqref="B7"/>
    </sheetView>
  </sheetViews>
  <sheetFormatPr baseColWidth="10" defaultRowHeight="14.4" x14ac:dyDescent="0.3"/>
  <cols>
    <col min="1" max="1" width="31.77734375" customWidth="1"/>
    <col min="2" max="2" width="17.5546875" bestFit="1" customWidth="1"/>
    <col min="3" max="3" width="10" bestFit="1" customWidth="1"/>
    <col min="4" max="4" width="5.5546875" bestFit="1" customWidth="1"/>
    <col min="5" max="5" width="11.109375" bestFit="1" customWidth="1"/>
    <col min="6" max="6" width="34.88671875" bestFit="1" customWidth="1"/>
    <col min="7" max="7" width="34.33203125" bestFit="1" customWidth="1"/>
    <col min="8" max="8" width="37.5546875" bestFit="1" customWidth="1"/>
    <col min="9" max="9" width="24.88671875" bestFit="1" customWidth="1"/>
    <col min="10" max="10" width="14.88671875" bestFit="1" customWidth="1"/>
  </cols>
  <sheetData>
    <row r="1" spans="1:10" ht="16.8" x14ac:dyDescent="0.3">
      <c r="A1" s="13" t="s">
        <v>0</v>
      </c>
      <c r="B1" s="14" t="s">
        <v>1</v>
      </c>
      <c r="C1" s="15" t="s">
        <v>2</v>
      </c>
      <c r="D1" s="16" t="s">
        <v>73</v>
      </c>
      <c r="E1" s="16" t="s">
        <v>3</v>
      </c>
      <c r="F1" s="15" t="s">
        <v>4</v>
      </c>
      <c r="G1" s="15" t="s">
        <v>74</v>
      </c>
      <c r="H1" s="15" t="s">
        <v>75</v>
      </c>
      <c r="I1" s="15" t="s">
        <v>71</v>
      </c>
      <c r="J1" s="15" t="s">
        <v>5</v>
      </c>
    </row>
    <row r="2" spans="1:10" ht="4.2" customHeight="1" x14ac:dyDescent="0.3">
      <c r="A2" s="2"/>
      <c r="B2" s="3"/>
      <c r="C2" s="4"/>
      <c r="D2" s="5"/>
      <c r="E2" s="5"/>
      <c r="F2" s="4"/>
      <c r="G2" s="4"/>
      <c r="H2" s="4"/>
      <c r="I2" s="4"/>
      <c r="J2" s="4"/>
    </row>
    <row r="3" spans="1:10" x14ac:dyDescent="0.3">
      <c r="A3" s="6"/>
      <c r="B3" s="7"/>
      <c r="C3" s="8"/>
      <c r="D3" s="9"/>
      <c r="E3" s="9"/>
      <c r="F3" s="8"/>
      <c r="G3" s="8"/>
      <c r="H3" s="8"/>
      <c r="I3" s="6"/>
      <c r="J3" s="10"/>
    </row>
    <row r="4" spans="1:10" s="1" customFormat="1" ht="15.6" x14ac:dyDescent="0.3">
      <c r="A4" s="17" t="s">
        <v>6</v>
      </c>
      <c r="B4" s="18">
        <f>5.8+74</f>
        <v>79.8</v>
      </c>
      <c r="C4" s="19">
        <v>-524844</v>
      </c>
      <c r="D4" s="9">
        <v>-16.899999999999999</v>
      </c>
      <c r="E4" s="9" t="s">
        <v>7</v>
      </c>
      <c r="F4" s="8" t="s">
        <v>8</v>
      </c>
      <c r="G4" s="8" t="s">
        <v>9</v>
      </c>
      <c r="H4" s="8" t="s">
        <v>10</v>
      </c>
      <c r="I4" s="20">
        <v>112</v>
      </c>
      <c r="J4" s="20">
        <v>5</v>
      </c>
    </row>
    <row r="5" spans="1:10" s="1" customFormat="1" ht="15.6" x14ac:dyDescent="0.3">
      <c r="A5" s="17" t="s">
        <v>11</v>
      </c>
      <c r="B5" s="18">
        <f>1+86.25+74</f>
        <v>161.25</v>
      </c>
      <c r="C5" s="8">
        <v>-489855</v>
      </c>
      <c r="D5" s="9">
        <v>-16</v>
      </c>
      <c r="E5" s="9" t="s">
        <v>7</v>
      </c>
      <c r="F5" s="8" t="s">
        <v>12</v>
      </c>
      <c r="G5" s="8" t="s">
        <v>13</v>
      </c>
      <c r="H5" s="8" t="s">
        <v>14</v>
      </c>
      <c r="I5" s="20">
        <v>328</v>
      </c>
      <c r="J5" s="20">
        <v>202</v>
      </c>
    </row>
    <row r="6" spans="1:10" s="1" customFormat="1" ht="15.6" x14ac:dyDescent="0.3">
      <c r="A6" s="17" t="s">
        <v>15</v>
      </c>
      <c r="B6" s="18">
        <f>250.25+86.25+74</f>
        <v>410.5</v>
      </c>
      <c r="C6" s="20">
        <v>-489856</v>
      </c>
      <c r="D6" s="18">
        <v>-15.8</v>
      </c>
      <c r="E6" s="9" t="s">
        <v>7</v>
      </c>
      <c r="F6" s="20" t="s">
        <v>16</v>
      </c>
      <c r="G6" s="20" t="s">
        <v>17</v>
      </c>
      <c r="H6" s="20" t="s">
        <v>18</v>
      </c>
      <c r="I6" s="20">
        <v>766</v>
      </c>
      <c r="J6" s="20">
        <v>21</v>
      </c>
    </row>
    <row r="7" spans="1:10" s="1" customFormat="1" ht="15.6" x14ac:dyDescent="0.3">
      <c r="A7" s="17" t="s">
        <v>19</v>
      </c>
      <c r="B7" s="18">
        <v>622.29999999999995</v>
      </c>
      <c r="C7" s="8">
        <v>-638544</v>
      </c>
      <c r="D7" s="9">
        <v>-14.7</v>
      </c>
      <c r="E7" s="9" t="s">
        <v>7</v>
      </c>
      <c r="F7" s="8" t="s">
        <v>20</v>
      </c>
      <c r="G7" s="8" t="s">
        <v>21</v>
      </c>
      <c r="H7" s="8" t="s">
        <v>22</v>
      </c>
      <c r="I7" s="20">
        <v>1154</v>
      </c>
      <c r="J7" s="8">
        <v>22</v>
      </c>
    </row>
    <row r="8" spans="1:10" x14ac:dyDescent="0.3">
      <c r="A8" s="17" t="s">
        <v>23</v>
      </c>
      <c r="B8" s="18">
        <f>500.25+86.25+74</f>
        <v>660.5</v>
      </c>
      <c r="C8" s="8">
        <v>-489857</v>
      </c>
      <c r="D8" s="9">
        <v>-15.9</v>
      </c>
      <c r="E8" s="9" t="s">
        <v>7</v>
      </c>
      <c r="F8" s="8" t="s">
        <v>24</v>
      </c>
      <c r="G8" s="8" t="s">
        <v>25</v>
      </c>
      <c r="H8" s="8" t="s">
        <v>26</v>
      </c>
      <c r="I8" s="8">
        <v>1224</v>
      </c>
      <c r="J8" s="8">
        <f>I8-1160</f>
        <v>64</v>
      </c>
    </row>
    <row r="9" spans="1:10" s="1" customFormat="1" ht="15.6" x14ac:dyDescent="0.3">
      <c r="A9" s="17" t="s">
        <v>27</v>
      </c>
      <c r="B9" s="18">
        <f>765.25+74</f>
        <v>839.25</v>
      </c>
      <c r="C9" s="8">
        <v>-524845</v>
      </c>
      <c r="D9" s="9">
        <v>-16.2</v>
      </c>
      <c r="E9" s="9" t="s">
        <v>7</v>
      </c>
      <c r="F9" s="8" t="s">
        <v>28</v>
      </c>
      <c r="G9" s="8" t="s">
        <v>29</v>
      </c>
      <c r="H9" s="8" t="s">
        <v>30</v>
      </c>
      <c r="I9" s="8">
        <v>1649</v>
      </c>
      <c r="J9" s="8">
        <v>51</v>
      </c>
    </row>
    <row r="10" spans="1:10" s="1" customFormat="1" ht="15.6" x14ac:dyDescent="0.3">
      <c r="A10" s="17" t="s">
        <v>31</v>
      </c>
      <c r="B10" s="18">
        <f>765.75+86.25+74</f>
        <v>926</v>
      </c>
      <c r="C10" s="8">
        <v>-484959</v>
      </c>
      <c r="D10" s="9">
        <v>-16.2</v>
      </c>
      <c r="E10" s="9" t="s">
        <v>7</v>
      </c>
      <c r="F10" s="8" t="s">
        <v>32</v>
      </c>
      <c r="G10" s="8" t="s">
        <v>33</v>
      </c>
      <c r="H10" s="8" t="s">
        <v>34</v>
      </c>
      <c r="I10" s="8">
        <v>1810</v>
      </c>
      <c r="J10" s="8">
        <v>8</v>
      </c>
    </row>
    <row r="11" spans="1:10" s="1" customFormat="1" ht="15.6" x14ac:dyDescent="0.3">
      <c r="A11" s="6" t="s">
        <v>35</v>
      </c>
      <c r="B11" s="18">
        <v>1019.2</v>
      </c>
      <c r="C11" s="8">
        <v>-632073</v>
      </c>
      <c r="D11" s="9">
        <v>-16.600000000000001</v>
      </c>
      <c r="E11" s="9" t="s">
        <v>7</v>
      </c>
      <c r="F11" s="8" t="s">
        <v>36</v>
      </c>
      <c r="G11" s="8" t="s">
        <v>37</v>
      </c>
      <c r="H11" s="8" t="s">
        <v>38</v>
      </c>
      <c r="I11" s="20">
        <v>1963</v>
      </c>
      <c r="J11" s="8">
        <v>67</v>
      </c>
    </row>
    <row r="12" spans="1:10" s="1" customFormat="1" ht="15.6" x14ac:dyDescent="0.3">
      <c r="A12" s="10" t="s">
        <v>39</v>
      </c>
      <c r="B12" s="18">
        <v>1613.1</v>
      </c>
      <c r="C12" s="8">
        <v>-638545</v>
      </c>
      <c r="D12" s="9">
        <v>-14.9</v>
      </c>
      <c r="E12" s="9" t="s">
        <v>7</v>
      </c>
      <c r="F12" s="8" t="s">
        <v>40</v>
      </c>
      <c r="G12" s="8" t="s">
        <v>41</v>
      </c>
      <c r="H12" s="8" t="s">
        <v>42</v>
      </c>
      <c r="I12" s="20">
        <v>3289</v>
      </c>
      <c r="J12" s="8">
        <v>185</v>
      </c>
    </row>
    <row r="13" spans="1:10" s="1" customFormat="1" ht="15.6" x14ac:dyDescent="0.3">
      <c r="A13" s="6" t="s">
        <v>43</v>
      </c>
      <c r="B13" s="18">
        <v>2011.2</v>
      </c>
      <c r="C13" s="8">
        <f>-632074</f>
        <v>-632074</v>
      </c>
      <c r="D13" s="9">
        <v>-19.3</v>
      </c>
      <c r="E13" s="9" t="s">
        <v>7</v>
      </c>
      <c r="F13" s="8" t="s">
        <v>44</v>
      </c>
      <c r="G13" s="8" t="s">
        <v>45</v>
      </c>
      <c r="H13" s="8" t="s">
        <v>46</v>
      </c>
      <c r="I13" s="20">
        <v>4315</v>
      </c>
      <c r="J13" s="8">
        <v>630</v>
      </c>
    </row>
    <row r="14" spans="1:10" s="1" customFormat="1" ht="15.6" x14ac:dyDescent="0.3">
      <c r="A14" s="10" t="s">
        <v>47</v>
      </c>
      <c r="B14" s="18">
        <v>2409.1999999999998</v>
      </c>
      <c r="C14" s="8">
        <v>-638546</v>
      </c>
      <c r="D14" s="9">
        <v>-19.7</v>
      </c>
      <c r="E14" s="9" t="s">
        <v>7</v>
      </c>
      <c r="F14" s="8" t="s">
        <v>48</v>
      </c>
      <c r="G14" s="20" t="s">
        <v>49</v>
      </c>
      <c r="H14" s="20" t="s">
        <v>50</v>
      </c>
      <c r="I14" s="20">
        <v>5550</v>
      </c>
      <c r="J14" s="20">
        <v>219</v>
      </c>
    </row>
    <row r="15" spans="1:10" s="1" customFormat="1" ht="15.6" x14ac:dyDescent="0.3">
      <c r="A15" s="10" t="s">
        <v>51</v>
      </c>
      <c r="B15" s="18">
        <v>2609.1999999999998</v>
      </c>
      <c r="C15" s="8">
        <v>-638547</v>
      </c>
      <c r="D15" s="9">
        <v>-18.7</v>
      </c>
      <c r="E15" s="9" t="s">
        <v>7</v>
      </c>
      <c r="F15" s="8" t="s">
        <v>52</v>
      </c>
      <c r="G15" s="8" t="s">
        <v>53</v>
      </c>
      <c r="H15" s="8" t="s">
        <v>54</v>
      </c>
      <c r="I15" s="20">
        <v>6088</v>
      </c>
      <c r="J15" s="8">
        <v>22</v>
      </c>
    </row>
    <row r="16" spans="1:10" s="1" customFormat="1" ht="15.6" x14ac:dyDescent="0.3">
      <c r="A16" s="10" t="s">
        <v>55</v>
      </c>
      <c r="B16" s="18">
        <v>2814</v>
      </c>
      <c r="C16" s="8">
        <v>-638548</v>
      </c>
      <c r="D16" s="9">
        <v>-17</v>
      </c>
      <c r="E16" s="9" t="s">
        <v>7</v>
      </c>
      <c r="F16" s="8" t="s">
        <v>56</v>
      </c>
      <c r="G16" s="8" t="s">
        <v>57</v>
      </c>
      <c r="H16" s="8" t="s">
        <v>58</v>
      </c>
      <c r="I16" s="20">
        <v>6531</v>
      </c>
      <c r="J16" s="8">
        <v>420</v>
      </c>
    </row>
    <row r="17" spans="1:10" s="1" customFormat="1" ht="15.6" x14ac:dyDescent="0.3">
      <c r="A17" s="10" t="s">
        <v>59</v>
      </c>
      <c r="B17" s="9">
        <v>2874</v>
      </c>
      <c r="C17" s="8">
        <v>-642164</v>
      </c>
      <c r="D17" s="9">
        <v>-17.7</v>
      </c>
      <c r="E17" s="9" t="s">
        <v>60</v>
      </c>
      <c r="F17" s="8" t="s">
        <v>61</v>
      </c>
      <c r="G17" s="8" t="s">
        <v>62</v>
      </c>
      <c r="H17" s="8" t="s">
        <v>63</v>
      </c>
      <c r="I17" s="8">
        <v>6979</v>
      </c>
      <c r="J17" s="8">
        <v>181</v>
      </c>
    </row>
    <row r="18" spans="1:10" s="1" customFormat="1" ht="15.6" x14ac:dyDescent="0.3">
      <c r="A18" s="6" t="s">
        <v>64</v>
      </c>
      <c r="B18" s="18">
        <v>3000.6</v>
      </c>
      <c r="C18" s="8">
        <v>-632075</v>
      </c>
      <c r="D18" s="9">
        <v>-27.2</v>
      </c>
      <c r="E18" s="9" t="s">
        <v>60</v>
      </c>
      <c r="F18" s="8" t="s">
        <v>65</v>
      </c>
      <c r="G18" s="8" t="s">
        <v>66</v>
      </c>
      <c r="H18" s="8" t="s">
        <v>67</v>
      </c>
      <c r="I18" s="20">
        <v>12091</v>
      </c>
      <c r="J18" s="8">
        <v>390</v>
      </c>
    </row>
    <row r="19" spans="1:10" x14ac:dyDescent="0.3">
      <c r="A19" s="8"/>
      <c r="B19" s="7"/>
      <c r="C19" s="8"/>
      <c r="D19" s="9"/>
      <c r="E19" s="9"/>
      <c r="F19" s="8"/>
      <c r="G19" s="8"/>
      <c r="H19" s="8"/>
      <c r="I19" s="8"/>
      <c r="J19" s="8"/>
    </row>
    <row r="20" spans="1:10" x14ac:dyDescent="0.3">
      <c r="A20" s="8"/>
      <c r="B20" s="7"/>
      <c r="C20" s="8"/>
      <c r="D20" s="9"/>
      <c r="E20" s="9"/>
      <c r="F20" s="8"/>
      <c r="G20" s="8"/>
      <c r="H20" s="8"/>
      <c r="I20" s="8"/>
      <c r="J20" s="10"/>
    </row>
    <row r="21" spans="1:10" ht="4.2" customHeight="1" x14ac:dyDescent="0.3">
      <c r="A21" s="11"/>
      <c r="B21" s="3"/>
      <c r="C21" s="4"/>
      <c r="D21" s="5"/>
      <c r="E21" s="5"/>
      <c r="F21" s="4"/>
      <c r="G21" s="4"/>
      <c r="H21" s="4"/>
      <c r="I21" s="12"/>
      <c r="J21" s="12"/>
    </row>
    <row r="22" spans="1:10" x14ac:dyDescent="0.3">
      <c r="A22" s="8"/>
      <c r="B22" s="7"/>
      <c r="C22" s="8"/>
      <c r="D22" s="9"/>
      <c r="E22" s="9"/>
      <c r="F22" s="8"/>
      <c r="G22" s="8"/>
      <c r="H22" s="8"/>
      <c r="I22" s="10"/>
      <c r="J22" s="10"/>
    </row>
    <row r="23" spans="1:10" x14ac:dyDescent="0.3">
      <c r="A23" s="10"/>
      <c r="B23" s="7"/>
      <c r="C23" s="8"/>
      <c r="D23" s="9"/>
      <c r="E23" s="9" t="s">
        <v>68</v>
      </c>
      <c r="F23" s="8" t="s">
        <v>69</v>
      </c>
      <c r="G23" s="8"/>
      <c r="H23" s="8"/>
      <c r="I23" s="9">
        <f>AVERAGE(J4:J18)</f>
        <v>165.8</v>
      </c>
      <c r="J23" s="10"/>
    </row>
    <row r="24" spans="1:10" x14ac:dyDescent="0.3">
      <c r="A24" s="10"/>
      <c r="B24" s="7"/>
      <c r="C24" s="8"/>
      <c r="D24" s="9"/>
      <c r="E24" s="9"/>
      <c r="F24" s="8" t="s">
        <v>70</v>
      </c>
      <c r="G24" s="8"/>
      <c r="H24" s="8"/>
      <c r="I24" s="10"/>
      <c r="J24" s="10"/>
    </row>
    <row r="25" spans="1:10" x14ac:dyDescent="0.3">
      <c r="A25" s="10"/>
      <c r="B25" s="7"/>
      <c r="C25" s="8"/>
      <c r="D25" s="9"/>
      <c r="E25" s="9"/>
      <c r="F25" s="8"/>
      <c r="G25" s="8"/>
      <c r="H25" s="8"/>
      <c r="I25" s="10"/>
      <c r="J25" s="10"/>
    </row>
    <row r="26" spans="1:10" x14ac:dyDescent="0.3">
      <c r="A26" s="10" t="s">
        <v>72</v>
      </c>
      <c r="B26" s="7"/>
      <c r="C26" s="8"/>
      <c r="D26" s="9"/>
      <c r="E26" s="9"/>
      <c r="F26" s="8"/>
      <c r="G26" s="8"/>
      <c r="H26" s="8"/>
      <c r="I26" s="10"/>
      <c r="J26" s="10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AMS radiocarbon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Dominik Schmitt</dc:creator>
  <cp:lastModifiedBy>Dominik Schmitt</cp:lastModifiedBy>
  <dcterms:created xsi:type="dcterms:W3CDTF">2023-08-28T11:39:49Z</dcterms:created>
  <dcterms:modified xsi:type="dcterms:W3CDTF">2023-12-12T14:42:06Z</dcterms:modified>
</cp:coreProperties>
</file>