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silen\Desktop\Raw data\"/>
    </mc:Choice>
  </mc:AlternateContent>
  <xr:revisionPtr revIDLastSave="0" documentId="13_ncr:1_{790751E0-46BF-442A-A024-23795BBFB5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rick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4" l="1"/>
  <c r="E26" i="4" l="1"/>
  <c r="F26" i="4" s="1"/>
  <c r="E94" i="4" l="1"/>
  <c r="G94" i="4" s="1"/>
  <c r="R94" i="4" s="1"/>
  <c r="E93" i="4"/>
  <c r="G93" i="4" s="1"/>
  <c r="R93" i="4" s="1"/>
  <c r="G92" i="4"/>
  <c r="R92" i="4" s="1"/>
  <c r="S92" i="4" s="1"/>
  <c r="E92" i="4"/>
  <c r="F92" i="4" s="1"/>
  <c r="E91" i="4"/>
  <c r="F91" i="4" s="1"/>
  <c r="E90" i="4"/>
  <c r="G90" i="4" s="1"/>
  <c r="R90" i="4" s="1"/>
  <c r="G89" i="4"/>
  <c r="R89" i="4" s="1"/>
  <c r="T89" i="4" s="1"/>
  <c r="F89" i="4"/>
  <c r="E89" i="4"/>
  <c r="E88" i="4"/>
  <c r="G88" i="4" s="1"/>
  <c r="R88" i="4" s="1"/>
  <c r="G87" i="4"/>
  <c r="R87" i="4" s="1"/>
  <c r="S87" i="4" s="1"/>
  <c r="E87" i="4"/>
  <c r="F87" i="4" s="1"/>
  <c r="E86" i="4"/>
  <c r="E85" i="4"/>
  <c r="G85" i="4" s="1"/>
  <c r="R85" i="4" s="1"/>
  <c r="T85" i="4" s="1"/>
  <c r="E84" i="4"/>
  <c r="F84" i="4" s="1"/>
  <c r="E83" i="4"/>
  <c r="E82" i="4"/>
  <c r="G82" i="4" s="1"/>
  <c r="R82" i="4" s="1"/>
  <c r="T82" i="4" s="1"/>
  <c r="E81" i="4"/>
  <c r="G81" i="4" s="1"/>
  <c r="R81" i="4" s="1"/>
  <c r="E80" i="4"/>
  <c r="G80" i="4" s="1"/>
  <c r="R80" i="4" s="1"/>
  <c r="E79" i="4"/>
  <c r="F79" i="4" s="1"/>
  <c r="E78" i="4"/>
  <c r="E77" i="4"/>
  <c r="G77" i="4" s="1"/>
  <c r="R77" i="4" s="1"/>
  <c r="E76" i="4"/>
  <c r="F76" i="4" s="1"/>
  <c r="E75" i="4"/>
  <c r="F75" i="4" s="1"/>
  <c r="E74" i="4"/>
  <c r="G74" i="4" s="1"/>
  <c r="R74" i="4" s="1"/>
  <c r="E73" i="4"/>
  <c r="G73" i="4" s="1"/>
  <c r="R73" i="4" s="1"/>
  <c r="E72" i="4"/>
  <c r="G72" i="4" s="1"/>
  <c r="R72" i="4" s="1"/>
  <c r="T72" i="4" s="1"/>
  <c r="E71" i="4"/>
  <c r="F71" i="4" s="1"/>
  <c r="R70" i="4"/>
  <c r="S70" i="4" s="1"/>
  <c r="F70" i="4"/>
  <c r="E70" i="4"/>
  <c r="G70" i="4" s="1"/>
  <c r="E69" i="4"/>
  <c r="G69" i="4" s="1"/>
  <c r="R69" i="4" s="1"/>
  <c r="E68" i="4"/>
  <c r="E67" i="4"/>
  <c r="F67" i="4" s="1"/>
  <c r="E66" i="4"/>
  <c r="G66" i="4" s="1"/>
  <c r="R66" i="4" s="1"/>
  <c r="E65" i="4"/>
  <c r="G65" i="4" s="1"/>
  <c r="R65" i="4" s="1"/>
  <c r="T65" i="4" s="1"/>
  <c r="E64" i="4"/>
  <c r="G64" i="4" s="1"/>
  <c r="R64" i="4" s="1"/>
  <c r="T64" i="4" s="1"/>
  <c r="E63" i="4"/>
  <c r="F63" i="4" s="1"/>
  <c r="E62" i="4"/>
  <c r="G62" i="4" s="1"/>
  <c r="R62" i="4" s="1"/>
  <c r="E61" i="4"/>
  <c r="G61" i="4" s="1"/>
  <c r="R61" i="4" s="1"/>
  <c r="E60" i="4"/>
  <c r="G60" i="4" s="1"/>
  <c r="R60" i="4" s="1"/>
  <c r="S60" i="4" s="1"/>
  <c r="E59" i="4"/>
  <c r="F59" i="4" s="1"/>
  <c r="E58" i="4"/>
  <c r="G58" i="4" s="1"/>
  <c r="R58" i="4" s="1"/>
  <c r="G57" i="4"/>
  <c r="R57" i="4" s="1"/>
  <c r="T57" i="4" s="1"/>
  <c r="F57" i="4"/>
  <c r="E57" i="4"/>
  <c r="E56" i="4"/>
  <c r="G56" i="4" s="1"/>
  <c r="R56" i="4" s="1"/>
  <c r="G55" i="4"/>
  <c r="R55" i="4" s="1"/>
  <c r="S55" i="4" s="1"/>
  <c r="E55" i="4"/>
  <c r="F55" i="4" s="1"/>
  <c r="E54" i="4"/>
  <c r="G54" i="4" s="1"/>
  <c r="R54" i="4" s="1"/>
  <c r="T54" i="4" s="1"/>
  <c r="E53" i="4"/>
  <c r="G53" i="4" s="1"/>
  <c r="R53" i="4" s="1"/>
  <c r="T53" i="4" s="1"/>
  <c r="E52" i="4"/>
  <c r="F52" i="4" s="1"/>
  <c r="E51" i="4"/>
  <c r="F51" i="4" s="1"/>
  <c r="E50" i="4"/>
  <c r="G50" i="4" s="1"/>
  <c r="R50" i="4" s="1"/>
  <c r="S50" i="4" s="1"/>
  <c r="E49" i="4"/>
  <c r="G49" i="4" s="1"/>
  <c r="R49" i="4" s="1"/>
  <c r="E48" i="4"/>
  <c r="E47" i="4"/>
  <c r="F47" i="4" s="1"/>
  <c r="E46" i="4"/>
  <c r="G46" i="4" s="1"/>
  <c r="R46" i="4" s="1"/>
  <c r="E45" i="4"/>
  <c r="G45" i="4" s="1"/>
  <c r="R45" i="4" s="1"/>
  <c r="T45" i="4" s="1"/>
  <c r="E44" i="4"/>
  <c r="G44" i="4" s="1"/>
  <c r="R44" i="4" s="1"/>
  <c r="E43" i="4"/>
  <c r="F43" i="4" s="1"/>
  <c r="E42" i="4"/>
  <c r="E41" i="4"/>
  <c r="G41" i="4" s="1"/>
  <c r="R41" i="4" s="1"/>
  <c r="T41" i="4" s="1"/>
  <c r="G40" i="4"/>
  <c r="R40" i="4" s="1"/>
  <c r="F40" i="4"/>
  <c r="E40" i="4"/>
  <c r="E39" i="4"/>
  <c r="G39" i="4" s="1"/>
  <c r="R39" i="4" s="1"/>
  <c r="E38" i="4"/>
  <c r="E37" i="4"/>
  <c r="G37" i="4" s="1"/>
  <c r="R37" i="4" s="1"/>
  <c r="T37" i="4" s="1"/>
  <c r="E36" i="4"/>
  <c r="F36" i="4" s="1"/>
  <c r="E35" i="4"/>
  <c r="F35" i="4" s="1"/>
  <c r="F34" i="4"/>
  <c r="E34" i="4"/>
  <c r="G34" i="4" s="1"/>
  <c r="R34" i="4" s="1"/>
  <c r="E33" i="4"/>
  <c r="F33" i="4" s="1"/>
  <c r="E32" i="4"/>
  <c r="G32" i="4" s="1"/>
  <c r="R32" i="4" s="1"/>
  <c r="E31" i="4"/>
  <c r="G31" i="4" s="1"/>
  <c r="R31" i="4" s="1"/>
  <c r="T31" i="4" s="1"/>
  <c r="F30" i="4"/>
  <c r="E30" i="4"/>
  <c r="G30" i="4" s="1"/>
  <c r="R30" i="4" s="1"/>
  <c r="E29" i="4"/>
  <c r="F29" i="4" s="1"/>
  <c r="E28" i="4"/>
  <c r="G28" i="4" s="1"/>
  <c r="R28" i="4" s="1"/>
  <c r="E27" i="4"/>
  <c r="G27" i="4" s="1"/>
  <c r="R27" i="4" s="1"/>
  <c r="T27" i="4" s="1"/>
  <c r="G26" i="4"/>
  <c r="R26" i="4" s="1"/>
  <c r="S26" i="4" s="1"/>
  <c r="E25" i="4"/>
  <c r="F25" i="4" s="1"/>
  <c r="E24" i="4"/>
  <c r="F24" i="4" s="1"/>
  <c r="E23" i="4"/>
  <c r="G23" i="4" s="1"/>
  <c r="R23" i="4" s="1"/>
  <c r="T23" i="4" s="1"/>
  <c r="E22" i="4"/>
  <c r="G22" i="4" s="1"/>
  <c r="R22" i="4" s="1"/>
  <c r="T22" i="4" s="1"/>
  <c r="E21" i="4"/>
  <c r="E20" i="4"/>
  <c r="G20" i="4" s="1"/>
  <c r="R20" i="4" s="1"/>
  <c r="T20" i="4" s="1"/>
  <c r="E19" i="4"/>
  <c r="G19" i="4" s="1"/>
  <c r="R19" i="4" s="1"/>
  <c r="E18" i="4"/>
  <c r="F18" i="4" s="1"/>
  <c r="E17" i="4"/>
  <c r="G17" i="4" s="1"/>
  <c r="R17" i="4" s="1"/>
  <c r="E16" i="4"/>
  <c r="G16" i="4" s="1"/>
  <c r="R16" i="4" s="1"/>
  <c r="T16" i="4" s="1"/>
  <c r="E15" i="4"/>
  <c r="G15" i="4" s="1"/>
  <c r="R15" i="4" s="1"/>
  <c r="T15" i="4" s="1"/>
  <c r="E14" i="4"/>
  <c r="F14" i="4" s="1"/>
  <c r="O13" i="4"/>
  <c r="E13" i="4"/>
  <c r="G13" i="4" s="1"/>
  <c r="R13" i="4" s="1"/>
  <c r="O12" i="4"/>
  <c r="G12" i="4"/>
  <c r="R12" i="4" s="1"/>
  <c r="O11" i="4"/>
  <c r="E11" i="4"/>
  <c r="O10" i="4"/>
  <c r="E10" i="4"/>
  <c r="F10" i="4" s="1"/>
  <c r="O9" i="4"/>
  <c r="E9" i="4"/>
  <c r="G9" i="4" s="1"/>
  <c r="R9" i="4" s="1"/>
  <c r="O8" i="4"/>
  <c r="E8" i="4"/>
  <c r="F8" i="4" s="1"/>
  <c r="E7" i="4"/>
  <c r="F7" i="4" s="1"/>
  <c r="G52" i="4" l="1"/>
  <c r="R52" i="4" s="1"/>
  <c r="T52" i="4" s="1"/>
  <c r="F85" i="4"/>
  <c r="G47" i="4"/>
  <c r="R47" i="4" s="1"/>
  <c r="G24" i="4"/>
  <c r="R24" i="4" s="1"/>
  <c r="F37" i="4"/>
  <c r="T50" i="4"/>
  <c r="F61" i="4"/>
  <c r="G10" i="4"/>
  <c r="R10" i="4" s="1"/>
  <c r="T10" i="4" s="1"/>
  <c r="F45" i="4"/>
  <c r="S62" i="4"/>
  <c r="T62" i="4"/>
  <c r="F15" i="4"/>
  <c r="F65" i="4"/>
  <c r="G75" i="4"/>
  <c r="R75" i="4" s="1"/>
  <c r="S75" i="4" s="1"/>
  <c r="F44" i="4"/>
  <c r="F54" i="4"/>
  <c r="S82" i="4"/>
  <c r="G25" i="4"/>
  <c r="R25" i="4" s="1"/>
  <c r="F82" i="4"/>
  <c r="F60" i="4"/>
  <c r="F73" i="4"/>
  <c r="G84" i="4"/>
  <c r="R84" i="4" s="1"/>
  <c r="S84" i="4" s="1"/>
  <c r="T92" i="4"/>
  <c r="F17" i="4"/>
  <c r="F56" i="4"/>
  <c r="F64" i="4"/>
  <c r="T44" i="4"/>
  <c r="S44" i="4"/>
  <c r="T34" i="4"/>
  <c r="S34" i="4"/>
  <c r="T40" i="4"/>
  <c r="S40" i="4"/>
  <c r="S19" i="4"/>
  <c r="T19" i="4"/>
  <c r="T73" i="4"/>
  <c r="S73" i="4"/>
  <c r="T30" i="4"/>
  <c r="S30" i="4"/>
  <c r="T74" i="4"/>
  <c r="S74" i="4"/>
  <c r="S94" i="4"/>
  <c r="T94" i="4"/>
  <c r="G18" i="4"/>
  <c r="R18" i="4" s="1"/>
  <c r="F22" i="4"/>
  <c r="G43" i="4"/>
  <c r="R43" i="4" s="1"/>
  <c r="T43" i="4" s="1"/>
  <c r="F49" i="4"/>
  <c r="T60" i="4"/>
  <c r="T70" i="4"/>
  <c r="G79" i="4"/>
  <c r="R79" i="4" s="1"/>
  <c r="S79" i="4" s="1"/>
  <c r="S89" i="4"/>
  <c r="F93" i="4"/>
  <c r="G71" i="4"/>
  <c r="R71" i="4" s="1"/>
  <c r="S71" i="4" s="1"/>
  <c r="F19" i="4"/>
  <c r="F13" i="4"/>
  <c r="F28" i="4"/>
  <c r="S37" i="4"/>
  <c r="F46" i="4"/>
  <c r="F53" i="4"/>
  <c r="G59" i="4"/>
  <c r="R59" i="4" s="1"/>
  <c r="T59" i="4" s="1"/>
  <c r="S64" i="4"/>
  <c r="F69" i="4"/>
  <c r="F74" i="4"/>
  <c r="F77" i="4"/>
  <c r="F81" i="4"/>
  <c r="F9" i="4"/>
  <c r="F50" i="4"/>
  <c r="F72" i="4"/>
  <c r="F88" i="4"/>
  <c r="G8" i="4"/>
  <c r="R8" i="4" s="1"/>
  <c r="T8" i="4" s="1"/>
  <c r="T12" i="4"/>
  <c r="S12" i="4"/>
  <c r="F12" i="4"/>
  <c r="T26" i="4"/>
  <c r="F41" i="4"/>
  <c r="T9" i="4"/>
  <c r="S9" i="4"/>
  <c r="T32" i="4"/>
  <c r="S32" i="4"/>
  <c r="S47" i="4"/>
  <c r="T47" i="4"/>
  <c r="S25" i="4"/>
  <c r="T25" i="4"/>
  <c r="S39" i="4"/>
  <c r="T39" i="4"/>
  <c r="T28" i="4"/>
  <c r="S28" i="4"/>
  <c r="S18" i="4"/>
  <c r="T18" i="4"/>
  <c r="T69" i="4"/>
  <c r="S69" i="4"/>
  <c r="S8" i="4"/>
  <c r="T24" i="4"/>
  <c r="S24" i="4"/>
  <c r="T17" i="4"/>
  <c r="S17" i="4"/>
  <c r="S43" i="4"/>
  <c r="S41" i="4"/>
  <c r="S16" i="4"/>
  <c r="G33" i="4"/>
  <c r="R33" i="4" s="1"/>
  <c r="G36" i="4"/>
  <c r="R36" i="4" s="1"/>
  <c r="T55" i="4"/>
  <c r="T58" i="4"/>
  <c r="S58" i="4"/>
  <c r="T66" i="4"/>
  <c r="S66" i="4"/>
  <c r="G76" i="4"/>
  <c r="R76" i="4" s="1"/>
  <c r="F83" i="4"/>
  <c r="G83" i="4"/>
  <c r="R83" i="4" s="1"/>
  <c r="G86" i="4"/>
  <c r="R86" i="4" s="1"/>
  <c r="F86" i="4"/>
  <c r="S20" i="4"/>
  <c r="S27" i="4"/>
  <c r="F31" i="4"/>
  <c r="G35" i="4"/>
  <c r="R35" i="4" s="1"/>
  <c r="G42" i="4"/>
  <c r="R42" i="4" s="1"/>
  <c r="F42" i="4"/>
  <c r="T46" i="4"/>
  <c r="S46" i="4"/>
  <c r="G51" i="4"/>
  <c r="R51" i="4" s="1"/>
  <c r="T56" i="4"/>
  <c r="S56" i="4"/>
  <c r="F66" i="4"/>
  <c r="T80" i="4"/>
  <c r="S80" i="4"/>
  <c r="F23" i="4"/>
  <c r="S57" i="4"/>
  <c r="S65" i="4"/>
  <c r="G7" i="4"/>
  <c r="R7" i="4" s="1"/>
  <c r="F20" i="4"/>
  <c r="S23" i="4"/>
  <c r="F27" i="4"/>
  <c r="G38" i="4"/>
  <c r="R38" i="4" s="1"/>
  <c r="F38" i="4"/>
  <c r="S45" i="4"/>
  <c r="S31" i="4"/>
  <c r="T61" i="4"/>
  <c r="S61" i="4"/>
  <c r="S72" i="4"/>
  <c r="T13" i="4"/>
  <c r="S13" i="4"/>
  <c r="S59" i="4"/>
  <c r="T49" i="4"/>
  <c r="S49" i="4"/>
  <c r="T90" i="4"/>
  <c r="S90" i="4"/>
  <c r="G11" i="4"/>
  <c r="R11" i="4" s="1"/>
  <c r="F11" i="4"/>
  <c r="S15" i="4"/>
  <c r="S22" i="4"/>
  <c r="F32" i="4"/>
  <c r="F39" i="4"/>
  <c r="S52" i="4"/>
  <c r="T77" i="4"/>
  <c r="S77" i="4"/>
  <c r="T81" i="4"/>
  <c r="S81" i="4"/>
  <c r="T87" i="4"/>
  <c r="T93" i="4"/>
  <c r="S93" i="4"/>
  <c r="G14" i="4"/>
  <c r="R14" i="4" s="1"/>
  <c r="G21" i="4"/>
  <c r="R21" i="4" s="1"/>
  <c r="F21" i="4"/>
  <c r="S54" i="4"/>
  <c r="G68" i="4"/>
  <c r="R68" i="4" s="1"/>
  <c r="F68" i="4"/>
  <c r="G78" i="4"/>
  <c r="R78" i="4" s="1"/>
  <c r="F78" i="4"/>
  <c r="T88" i="4"/>
  <c r="S88" i="4"/>
  <c r="F16" i="4"/>
  <c r="G29" i="4"/>
  <c r="R29" i="4" s="1"/>
  <c r="G48" i="4"/>
  <c r="R48" i="4" s="1"/>
  <c r="F48" i="4"/>
  <c r="F58" i="4"/>
  <c r="G63" i="4"/>
  <c r="R63" i="4" s="1"/>
  <c r="F80" i="4"/>
  <c r="F90" i="4"/>
  <c r="S53" i="4"/>
  <c r="F62" i="4"/>
  <c r="G67" i="4"/>
  <c r="R67" i="4" s="1"/>
  <c r="T75" i="4"/>
  <c r="S85" i="4"/>
  <c r="F94" i="4"/>
  <c r="G91" i="4"/>
  <c r="R91" i="4" s="1"/>
  <c r="S10" i="4" l="1"/>
  <c r="T84" i="4"/>
  <c r="T79" i="4"/>
  <c r="T71" i="4"/>
  <c r="S67" i="4"/>
  <c r="T67" i="4"/>
  <c r="S91" i="4"/>
  <c r="T91" i="4"/>
  <c r="S11" i="4"/>
  <c r="T11" i="4"/>
  <c r="S42" i="4"/>
  <c r="T42" i="4"/>
  <c r="S21" i="4"/>
  <c r="T21" i="4"/>
  <c r="T7" i="4"/>
  <c r="S7" i="4"/>
  <c r="T35" i="4"/>
  <c r="S35" i="4"/>
  <c r="T14" i="4"/>
  <c r="S14" i="4"/>
  <c r="S63" i="4"/>
  <c r="T63" i="4"/>
  <c r="T86" i="4"/>
  <c r="S86" i="4"/>
  <c r="T78" i="4"/>
  <c r="S78" i="4"/>
  <c r="S51" i="4"/>
  <c r="T51" i="4"/>
  <c r="S83" i="4"/>
  <c r="T83" i="4"/>
  <c r="S38" i="4"/>
  <c r="T38" i="4"/>
  <c r="S36" i="4"/>
  <c r="T36" i="4"/>
  <c r="T48" i="4"/>
  <c r="S48" i="4"/>
  <c r="T68" i="4"/>
  <c r="S68" i="4"/>
  <c r="T29" i="4"/>
  <c r="S29" i="4"/>
  <c r="S76" i="4"/>
  <c r="T76" i="4"/>
  <c r="T33" i="4"/>
  <c r="S33" i="4"/>
</calcChain>
</file>

<file path=xl/sharedStrings.xml><?xml version="1.0" encoding="utf-8"?>
<sst xmlns="http://schemas.openxmlformats.org/spreadsheetml/2006/main" count="106" uniqueCount="106">
  <si>
    <t>Shoots 1.1</t>
  </si>
  <si>
    <t>Shoots 1.2</t>
  </si>
  <si>
    <t>Shoots 1.3</t>
  </si>
  <si>
    <t>Shoots 1.4</t>
  </si>
  <si>
    <t>Shoots 1.5</t>
  </si>
  <si>
    <t>Shoots 1.6</t>
  </si>
  <si>
    <t>Shoots 1.7</t>
  </si>
  <si>
    <t>Shoots 1.8</t>
  </si>
  <si>
    <t>Shoots 1.9</t>
  </si>
  <si>
    <t>Shoots 1.10</t>
  </si>
  <si>
    <t>Shoots 1.11</t>
  </si>
  <si>
    <t>Shoots 2.1</t>
  </si>
  <si>
    <t>Shoots 2.2</t>
  </si>
  <si>
    <t>Shoots 2.3</t>
  </si>
  <si>
    <t>Shoots 2.4</t>
  </si>
  <si>
    <t>Shoots 2.5</t>
  </si>
  <si>
    <t>Shoots 2.6</t>
  </si>
  <si>
    <t>Shoots 2.7</t>
  </si>
  <si>
    <t>Shoots 2.8</t>
  </si>
  <si>
    <t>Shoots 2.9</t>
  </si>
  <si>
    <t>Shoots 2.10</t>
  </si>
  <si>
    <t>Shoots 2.11</t>
  </si>
  <si>
    <t>Shoots 3.1</t>
  </si>
  <si>
    <t>Shoots 3.2</t>
  </si>
  <si>
    <t>Shoots 3.3</t>
  </si>
  <si>
    <t>Shoots 3.4</t>
  </si>
  <si>
    <t>Shoots 3.5</t>
  </si>
  <si>
    <t>Shoots 3.6</t>
  </si>
  <si>
    <t>Shoots 3.7</t>
  </si>
  <si>
    <t>Shoots 3.8</t>
  </si>
  <si>
    <t>Shoots 3.9</t>
  </si>
  <si>
    <t>Shoots 3.10</t>
  </si>
  <si>
    <t>Shoots 3.11</t>
  </si>
  <si>
    <t>Shoots 4.1</t>
  </si>
  <si>
    <t>Shoots 4.2</t>
  </si>
  <si>
    <t>Shoots 4.3</t>
  </si>
  <si>
    <t>Shoots 4.4</t>
  </si>
  <si>
    <t>Shoots 4.5</t>
  </si>
  <si>
    <t>Shoots 4.6</t>
  </si>
  <si>
    <t>Shoots 4.7</t>
  </si>
  <si>
    <t>Shoots 4.8</t>
  </si>
  <si>
    <t>Shoots 4.9</t>
  </si>
  <si>
    <t>Shoots 4.10</t>
  </si>
  <si>
    <t>Shoots 4.11</t>
  </si>
  <si>
    <t>A</t>
  </si>
  <si>
    <t>B</t>
  </si>
  <si>
    <t>C</t>
  </si>
  <si>
    <t>Mean</t>
  </si>
  <si>
    <t>SD</t>
  </si>
  <si>
    <t>Roots 1.1</t>
  </si>
  <si>
    <t>Roots 1.2</t>
  </si>
  <si>
    <t>Roots 1.3</t>
  </si>
  <si>
    <t>Roots 1.4</t>
  </si>
  <si>
    <t>Roots 1.5</t>
  </si>
  <si>
    <t>Roots 1.6</t>
  </si>
  <si>
    <t>Roots 1.7</t>
  </si>
  <si>
    <t>Roots 1.8</t>
  </si>
  <si>
    <t>Roots 1.9</t>
  </si>
  <si>
    <t>Roots 1.10</t>
  </si>
  <si>
    <t>Roots 1.11</t>
  </si>
  <si>
    <t>Roots 2.1</t>
  </si>
  <si>
    <t>Roots 2.2</t>
  </si>
  <si>
    <t>Roots 2.3</t>
  </si>
  <si>
    <t>Roots 2.4</t>
  </si>
  <si>
    <t>Roots 2.5</t>
  </si>
  <si>
    <t>Roots 2.6</t>
  </si>
  <si>
    <t>Roots 2.7</t>
  </si>
  <si>
    <t>Roots 2.8</t>
  </si>
  <si>
    <t>Roots 2.9</t>
  </si>
  <si>
    <t>Roots 2.10</t>
  </si>
  <si>
    <t>Roots 2.11</t>
  </si>
  <si>
    <t>Roots 3.1</t>
  </si>
  <si>
    <t>Roots 3.2</t>
  </si>
  <si>
    <t>Roots 3.3</t>
  </si>
  <si>
    <t>Roots 3.4</t>
  </si>
  <si>
    <t>Roots 3.5</t>
  </si>
  <si>
    <t>Roots 3.6</t>
  </si>
  <si>
    <t>Roots 3.7</t>
  </si>
  <si>
    <t>Roots 3.8</t>
  </si>
  <si>
    <t>Roots 3.9</t>
  </si>
  <si>
    <t>Roots 3.10</t>
  </si>
  <si>
    <t>Roots 3.11</t>
  </si>
  <si>
    <t>Roots 4.1</t>
  </si>
  <si>
    <t>Roots 4.2</t>
  </si>
  <si>
    <t>Roots 4.3</t>
  </si>
  <si>
    <t>Roots 4.4</t>
  </si>
  <si>
    <t>Roots 4.5</t>
  </si>
  <si>
    <t>Roots 4.6</t>
  </si>
  <si>
    <t>Roots 4.7</t>
  </si>
  <si>
    <t>Roots 4.8</t>
  </si>
  <si>
    <t>Roots 4.9</t>
  </si>
  <si>
    <t>Roots 4.10</t>
  </si>
  <si>
    <t>Roots 4.11</t>
  </si>
  <si>
    <t>FricK</t>
  </si>
  <si>
    <t>mg/mL</t>
  </si>
  <si>
    <t>AUC</t>
  </si>
  <si>
    <t>Calibration curve (new end 2)</t>
  </si>
  <si>
    <t>Y = mx + b</t>
  </si>
  <si>
    <t>Y =7,28371e-008x -0,0197591</t>
  </si>
  <si>
    <t>Variationskoeeffizient</t>
  </si>
  <si>
    <t>mg Aucubin/ml</t>
  </si>
  <si>
    <t>ml / viol</t>
  </si>
  <si>
    <t>mg / viol</t>
  </si>
  <si>
    <t>mg/viol</t>
  </si>
  <si>
    <t>Aucubin</t>
  </si>
  <si>
    <t>mg/g 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</si>
</sst>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3" xfId="0" applyFill="1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2" fontId="0" fillId="0" borderId="3" xfId="0" applyNumberFormat="1" applyBorder="1"/>
    <xf numFmtId="0" fontId="1" fillId="0" borderId="2" xfId="0" applyFont="1" applyBorder="1"/>
    <xf numFmtId="0" fontId="1" fillId="0" borderId="7" xfId="0" applyFont="1" applyBorder="1"/>
    <xf numFmtId="0" fontId="1" fillId="0" borderId="5" xfId="0" applyFont="1" applyFill="1" applyBorder="1"/>
    <xf numFmtId="0" fontId="1" fillId="0" borderId="2" xfId="0" applyFont="1" applyFill="1" applyBorder="1"/>
    <xf numFmtId="2" fontId="0" fillId="0" borderId="6" xfId="0" applyNumberFormat="1" applyBorder="1"/>
    <xf numFmtId="0" fontId="0" fillId="0" borderId="4" xfId="0" applyFill="1" applyBorder="1"/>
    <xf numFmtId="0" fontId="0" fillId="2" borderId="1" xfId="0" applyFill="1" applyBorder="1"/>
    <xf numFmtId="0" fontId="0" fillId="0" borderId="9" xfId="0" applyBorder="1"/>
    <xf numFmtId="0" fontId="1" fillId="0" borderId="0" xfId="0" applyFont="1" applyFill="1" applyBorder="1"/>
    <xf numFmtId="2" fontId="0" fillId="0" borderId="0" xfId="0" applyNumberFormat="1"/>
    <xf numFmtId="0" fontId="0" fillId="2" borderId="4" xfId="0" applyFill="1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164" fontId="3" fillId="3" borderId="1" xfId="1" applyNumberFormat="1" applyBorder="1" applyAlignment="1">
      <alignment horizontal="center"/>
    </xf>
    <xf numFmtId="2" fontId="0" fillId="0" borderId="1" xfId="0" applyNumberFormat="1" applyBorder="1"/>
    <xf numFmtId="0" fontId="0" fillId="0" borderId="0" xfId="0" applyNumberFormat="1"/>
    <xf numFmtId="0" fontId="0" fillId="0" borderId="0" xfId="0" applyAlignment="1">
      <alignment horizontal="center"/>
    </xf>
    <xf numFmtId="2" fontId="2" fillId="2" borderId="3" xfId="2" applyNumberFormat="1" applyFont="1" applyFill="1" applyBorder="1"/>
    <xf numFmtId="2" fontId="2" fillId="2" borderId="0" xfId="2" applyNumberFormat="1" applyFont="1" applyFill="1"/>
    <xf numFmtId="2" fontId="2" fillId="2" borderId="3" xfId="0" applyNumberFormat="1" applyFont="1" applyFill="1" applyBorder="1"/>
    <xf numFmtId="2" fontId="2" fillId="2" borderId="0" xfId="0" applyNumberFormat="1" applyFont="1" applyFill="1"/>
    <xf numFmtId="2" fontId="0" fillId="0" borderId="3" xfId="0" applyNumberFormat="1" applyFont="1" applyBorder="1"/>
    <xf numFmtId="2" fontId="0" fillId="0" borderId="0" xfId="0" applyNumberFormat="1" applyFont="1"/>
    <xf numFmtId="2" fontId="0" fillId="2" borderId="3" xfId="2" applyNumberFormat="1" applyFont="1" applyFill="1" applyBorder="1"/>
    <xf numFmtId="2" fontId="0" fillId="2" borderId="0" xfId="2" applyNumberFormat="1" applyFont="1" applyFill="1"/>
  </cellXfs>
  <cellStyles count="3">
    <cellStyle name="Dobry" xfId="1" builtinId="26"/>
    <cellStyle name="Normalny" xfId="0" builtinId="0"/>
    <cellStyle name="Zły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Calibration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</c:trendlineLbl>
          </c:trendline>
          <c:xVal>
            <c:numRef>
              <c:f>Frick!$K$7:$K$12</c:f>
              <c:numCache>
                <c:formatCode>0.00</c:formatCode>
                <c:ptCount val="6"/>
                <c:pt idx="0">
                  <c:v>2.7E-2</c:v>
                </c:pt>
                <c:pt idx="1">
                  <c:v>5.3999999999999999E-2</c:v>
                </c:pt>
                <c:pt idx="2">
                  <c:v>0.108</c:v>
                </c:pt>
                <c:pt idx="3">
                  <c:v>0.215</c:v>
                </c:pt>
                <c:pt idx="4">
                  <c:v>0.43</c:v>
                </c:pt>
                <c:pt idx="5">
                  <c:v>0.86</c:v>
                </c:pt>
              </c:numCache>
            </c:numRef>
          </c:xVal>
          <c:yVal>
            <c:numRef>
              <c:f>Frick!$L$7:$L$12</c:f>
              <c:numCache>
                <c:formatCode>General</c:formatCode>
                <c:ptCount val="6"/>
                <c:pt idx="0">
                  <c:v>507666</c:v>
                </c:pt>
                <c:pt idx="1">
                  <c:v>1100785</c:v>
                </c:pt>
                <c:pt idx="2">
                  <c:v>1808881</c:v>
                </c:pt>
                <c:pt idx="3">
                  <c:v>3527678</c:v>
                </c:pt>
                <c:pt idx="4">
                  <c:v>5767278</c:v>
                </c:pt>
                <c:pt idx="5">
                  <c:v>12172769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CF1-4DF4-8593-AB608FCC3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474800"/>
        <c:axId val="699493168"/>
      </c:scatterChart>
      <c:valAx>
        <c:axId val="699474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99493168"/>
        <c:crosses val="autoZero"/>
        <c:crossBetween val="midCat"/>
      </c:valAx>
      <c:valAx>
        <c:axId val="69949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99474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605259</xdr:colOff>
      <xdr:row>14</xdr:row>
      <xdr:rowOff>40849</xdr:rowOff>
    </xdr:from>
    <xdr:to>
      <xdr:col>17</xdr:col>
      <xdr:colOff>237067</xdr:colOff>
      <xdr:row>31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2082EE-B825-439D-8359-3E57A2716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58128-1834-4C5F-9B46-74EF0D24C0F9}">
  <dimension ref="A4:AV94"/>
  <sheetViews>
    <sheetView tabSelected="1" zoomScale="90" zoomScaleNormal="90" workbookViewId="0">
      <selection activeCell="F71" sqref="F71"/>
    </sheetView>
  </sheetViews>
  <sheetFormatPr defaultColWidth="8.77734375" defaultRowHeight="14.4" x14ac:dyDescent="0.3"/>
  <cols>
    <col min="1" max="1" width="13.44140625" customWidth="1"/>
    <col min="2" max="6" width="14.77734375" customWidth="1"/>
    <col min="7" max="7" width="11.33203125" bestFit="1" customWidth="1"/>
    <col min="9" max="11" width="8.88671875" bestFit="1" customWidth="1"/>
    <col min="12" max="12" width="10.109375" bestFit="1" customWidth="1"/>
    <col min="15" max="15" width="8.88671875" bestFit="1" customWidth="1"/>
    <col min="18" max="18" width="9.5546875" customWidth="1"/>
    <col min="19" max="22" width="8.77734375" customWidth="1"/>
    <col min="23" max="23" width="7.21875" customWidth="1"/>
  </cols>
  <sheetData>
    <row r="4" spans="1:48" x14ac:dyDescent="0.3">
      <c r="I4" s="22"/>
      <c r="J4" s="22"/>
      <c r="AK4" s="19"/>
    </row>
    <row r="5" spans="1:48" x14ac:dyDescent="0.3">
      <c r="F5" t="s">
        <v>99</v>
      </c>
      <c r="I5" t="s">
        <v>101</v>
      </c>
      <c r="J5" t="s">
        <v>102</v>
      </c>
      <c r="K5" t="s">
        <v>96</v>
      </c>
      <c r="R5" s="27" t="s">
        <v>104</v>
      </c>
      <c r="S5" s="27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</row>
    <row r="6" spans="1:48" ht="15" thickBot="1" x14ac:dyDescent="0.35">
      <c r="A6" s="10" t="s">
        <v>93</v>
      </c>
      <c r="B6" s="10" t="s">
        <v>44</v>
      </c>
      <c r="C6" s="10" t="s">
        <v>45</v>
      </c>
      <c r="D6" s="11" t="s">
        <v>46</v>
      </c>
      <c r="E6" s="12" t="s">
        <v>47</v>
      </c>
      <c r="F6" s="13" t="s">
        <v>48</v>
      </c>
      <c r="G6" s="18" t="s">
        <v>100</v>
      </c>
      <c r="K6" s="17" t="s">
        <v>94</v>
      </c>
      <c r="L6" s="17" t="s">
        <v>95</v>
      </c>
      <c r="O6" t="s">
        <v>97</v>
      </c>
      <c r="R6" s="22" t="s">
        <v>103</v>
      </c>
      <c r="T6" t="s">
        <v>105</v>
      </c>
      <c r="AK6" s="19"/>
    </row>
    <row r="7" spans="1:48" x14ac:dyDescent="0.3">
      <c r="A7" s="4" t="s">
        <v>0</v>
      </c>
      <c r="B7" s="4">
        <v>5829101</v>
      </c>
      <c r="C7" s="4">
        <v>5784786</v>
      </c>
      <c r="D7" s="8">
        <v>5623318</v>
      </c>
      <c r="E7" s="14">
        <f>AVERAGE(B7:D7)</f>
        <v>5745735</v>
      </c>
      <c r="F7" s="9">
        <f>STDEVA(B7:E7)/E7*100</f>
        <v>1.5390939087672457</v>
      </c>
      <c r="G7" s="19">
        <f>0.0000000728371*+E7 -0.0197591</f>
        <v>0.39874357476849998</v>
      </c>
      <c r="I7" s="22">
        <v>10</v>
      </c>
      <c r="J7" s="21">
        <v>200</v>
      </c>
      <c r="K7" s="25">
        <v>2.7E-2</v>
      </c>
      <c r="L7" s="1">
        <v>507666</v>
      </c>
      <c r="O7" t="s">
        <v>98</v>
      </c>
      <c r="R7" s="19">
        <f>G7*I7</f>
        <v>3.9874357476849998</v>
      </c>
      <c r="S7" s="19">
        <f>(R7/J7)*100</f>
        <v>1.9937178738424999</v>
      </c>
      <c r="T7" s="23">
        <f>R7*1000/J7</f>
        <v>19.937178738424997</v>
      </c>
      <c r="U7" s="23"/>
      <c r="V7" s="24">
        <v>19.937178738424997</v>
      </c>
      <c r="AK7" s="19"/>
    </row>
    <row r="8" spans="1:48" x14ac:dyDescent="0.3">
      <c r="A8" s="1" t="s">
        <v>1</v>
      </c>
      <c r="B8" s="1">
        <v>6088639</v>
      </c>
      <c r="C8" s="1">
        <v>6043970</v>
      </c>
      <c r="D8" s="6">
        <v>6175471</v>
      </c>
      <c r="E8" s="14">
        <f t="shared" ref="E8:E71" si="0">AVERAGE(B8:D8)</f>
        <v>6102693.333333333</v>
      </c>
      <c r="F8" s="9">
        <f t="shared" ref="F8:F71" si="1">STDEVA(B8:E8)/E8*100</f>
        <v>0.89464006349050695</v>
      </c>
      <c r="G8" s="19">
        <f t="shared" ref="G8:G71" si="2">0.0000000728371*+E8 -0.0197591</f>
        <v>0.42474338458933325</v>
      </c>
      <c r="I8" s="22">
        <v>10</v>
      </c>
      <c r="J8" s="21">
        <v>200</v>
      </c>
      <c r="K8" s="25">
        <v>5.3999999999999999E-2</v>
      </c>
      <c r="L8" s="1">
        <v>1100785</v>
      </c>
      <c r="O8">
        <f>0.0000000728371*+L7 -0.0197591</f>
        <v>1.7217819208600001E-2</v>
      </c>
      <c r="R8" s="19">
        <f t="shared" ref="R8:R61" si="3">G8*I8</f>
        <v>4.2474338458933323</v>
      </c>
      <c r="S8" s="19">
        <f t="shared" ref="S8:S71" si="4">(R8/J8)*100</f>
        <v>2.1237169229466661</v>
      </c>
      <c r="T8" s="23">
        <f t="shared" ref="T8:T71" si="5">R8*1000/J8</f>
        <v>21.237169229466662</v>
      </c>
      <c r="U8" s="23"/>
      <c r="V8" s="24">
        <v>17.162636362481699</v>
      </c>
      <c r="AK8" s="19"/>
    </row>
    <row r="9" spans="1:48" x14ac:dyDescent="0.3">
      <c r="A9" s="1" t="s">
        <v>2</v>
      </c>
      <c r="B9" s="1">
        <v>4061185</v>
      </c>
      <c r="C9" s="1">
        <v>4094898</v>
      </c>
      <c r="D9" s="6">
        <v>4064849</v>
      </c>
      <c r="E9" s="14">
        <f t="shared" si="0"/>
        <v>4073644</v>
      </c>
      <c r="F9" s="9">
        <f t="shared" si="1"/>
        <v>0.37075168268552233</v>
      </c>
      <c r="G9" s="19">
        <f t="shared" si="2"/>
        <v>0.27695331539239998</v>
      </c>
      <c r="I9" s="22">
        <v>10</v>
      </c>
      <c r="J9" s="21">
        <v>200</v>
      </c>
      <c r="K9" s="25">
        <v>0.108</v>
      </c>
      <c r="L9" s="1">
        <v>1808881</v>
      </c>
      <c r="O9">
        <f t="shared" ref="O9:O13" si="6">0.0000000728371*+L8 -0.0197591</f>
        <v>6.0418887123499992E-2</v>
      </c>
      <c r="R9" s="19">
        <f t="shared" si="3"/>
        <v>2.7695331539239998</v>
      </c>
      <c r="S9" s="19">
        <f t="shared" si="4"/>
        <v>1.3847665769619999</v>
      </c>
      <c r="T9" s="23">
        <f t="shared" si="5"/>
        <v>13.847665769619999</v>
      </c>
      <c r="U9" s="23"/>
      <c r="V9" s="24">
        <v>21.304566612048333</v>
      </c>
      <c r="AK9" s="19"/>
      <c r="AL9" s="19"/>
      <c r="AM9" s="26"/>
      <c r="AN9" s="19"/>
      <c r="AO9" s="19"/>
      <c r="AP9" s="19"/>
      <c r="AQ9" s="19"/>
      <c r="AR9" s="19"/>
      <c r="AS9" s="19"/>
      <c r="AT9" s="19"/>
      <c r="AU9" s="19"/>
      <c r="AV9" s="19"/>
    </row>
    <row r="10" spans="1:48" x14ac:dyDescent="0.3">
      <c r="A10" s="1" t="s">
        <v>3</v>
      </c>
      <c r="B10" s="1">
        <v>3240110</v>
      </c>
      <c r="C10" s="1">
        <v>3118356</v>
      </c>
      <c r="D10" s="6">
        <v>3255337</v>
      </c>
      <c r="E10" s="14">
        <f t="shared" si="0"/>
        <v>3204601</v>
      </c>
      <c r="F10" s="9">
        <f t="shared" si="1"/>
        <v>1.912888287746459</v>
      </c>
      <c r="G10" s="19">
        <f t="shared" si="2"/>
        <v>0.21365474349709998</v>
      </c>
      <c r="I10" s="22">
        <v>10</v>
      </c>
      <c r="J10" s="21">
        <v>200</v>
      </c>
      <c r="K10" s="25">
        <v>0.215</v>
      </c>
      <c r="L10" s="1">
        <v>3527678</v>
      </c>
      <c r="O10">
        <f t="shared" si="6"/>
        <v>0.1119945462851</v>
      </c>
      <c r="R10" s="19">
        <f t="shared" si="3"/>
        <v>2.1365474349709999</v>
      </c>
      <c r="S10" s="19">
        <f t="shared" si="4"/>
        <v>1.0682737174854999</v>
      </c>
      <c r="T10" s="23">
        <f t="shared" si="5"/>
        <v>10.682737174854999</v>
      </c>
      <c r="U10" s="23"/>
      <c r="V10" s="24">
        <v>15.87896138184</v>
      </c>
      <c r="AK10" s="19"/>
      <c r="AL10" s="19"/>
      <c r="AM10" s="26"/>
      <c r="AN10" s="19"/>
      <c r="AO10" s="19"/>
      <c r="AP10" s="19"/>
      <c r="AQ10" s="19"/>
      <c r="AR10" s="19"/>
      <c r="AS10" s="19"/>
      <c r="AT10" s="19"/>
      <c r="AU10" s="19"/>
      <c r="AV10" s="19"/>
    </row>
    <row r="11" spans="1:48" x14ac:dyDescent="0.3">
      <c r="A11" s="1" t="s">
        <v>4</v>
      </c>
      <c r="B11" s="1">
        <v>3459952</v>
      </c>
      <c r="C11" s="1">
        <v>3513106</v>
      </c>
      <c r="D11" s="6">
        <v>3513667</v>
      </c>
      <c r="E11" s="14">
        <f t="shared" si="0"/>
        <v>3495575</v>
      </c>
      <c r="F11" s="9">
        <f t="shared" si="1"/>
        <v>0.72063411691299839</v>
      </c>
      <c r="G11" s="19">
        <f t="shared" si="2"/>
        <v>0.2348484458325</v>
      </c>
      <c r="I11" s="22">
        <v>10</v>
      </c>
      <c r="J11" s="21">
        <v>200</v>
      </c>
      <c r="K11" s="25">
        <v>0.43</v>
      </c>
      <c r="L11" s="1">
        <v>5767278</v>
      </c>
      <c r="O11">
        <f t="shared" si="6"/>
        <v>0.23718673525379999</v>
      </c>
      <c r="R11" s="19">
        <f t="shared" si="3"/>
        <v>2.3484844583250002</v>
      </c>
      <c r="S11" s="19">
        <f t="shared" si="4"/>
        <v>1.1742422291625001</v>
      </c>
      <c r="T11" s="23">
        <f t="shared" si="5"/>
        <v>11.742422291625001</v>
      </c>
      <c r="U11" s="23"/>
      <c r="V11" s="24">
        <v>21.237169229466662</v>
      </c>
      <c r="AK11" s="19"/>
      <c r="AL11" s="19"/>
      <c r="AM11" s="26"/>
      <c r="AN11" s="19"/>
      <c r="AO11" s="19"/>
      <c r="AP11" s="19"/>
      <c r="AQ11" s="19"/>
      <c r="AR11" s="19"/>
      <c r="AS11" s="19"/>
      <c r="AT11" s="19"/>
      <c r="AU11" s="19"/>
      <c r="AV11" s="19"/>
    </row>
    <row r="12" spans="1:48" x14ac:dyDescent="0.3">
      <c r="A12" s="1" t="s">
        <v>5</v>
      </c>
      <c r="B12" s="1"/>
      <c r="C12" s="1">
        <v>4168769</v>
      </c>
      <c r="D12" s="6">
        <v>4181096</v>
      </c>
      <c r="E12" s="14">
        <f>AVERAGE(B12:D12)</f>
        <v>4174932.5</v>
      </c>
      <c r="F12" s="9">
        <f>STDEVA(B12:E12)/E12*100</f>
        <v>0.14763112936556461</v>
      </c>
      <c r="G12" s="19">
        <f>0.0000000728371*+E12 -0.0197591</f>
        <v>0.28433087599575002</v>
      </c>
      <c r="I12" s="22">
        <v>10</v>
      </c>
      <c r="J12" s="21">
        <v>200</v>
      </c>
      <c r="K12" s="25">
        <v>0.86</v>
      </c>
      <c r="L12" s="1">
        <v>12172769</v>
      </c>
      <c r="O12">
        <f t="shared" si="6"/>
        <v>0.40031270441379996</v>
      </c>
      <c r="R12" s="19">
        <f>G12*I12</f>
        <v>2.8433087599575</v>
      </c>
      <c r="S12" s="19">
        <f>(R12/J12)*100</f>
        <v>1.42165437997875</v>
      </c>
      <c r="T12" s="23">
        <f>R12*1000/J12</f>
        <v>14.2165437997875</v>
      </c>
      <c r="U12" s="23"/>
      <c r="V12" s="24">
        <v>21.696331879963331</v>
      </c>
      <c r="AK12" s="19"/>
      <c r="AL12" s="19"/>
      <c r="AM12" s="26"/>
      <c r="AN12" s="19"/>
      <c r="AO12" s="19"/>
      <c r="AP12" s="19"/>
      <c r="AQ12" s="19"/>
      <c r="AR12" s="19"/>
      <c r="AS12" s="19"/>
      <c r="AT12" s="19"/>
      <c r="AU12" s="19"/>
      <c r="AV12" s="19"/>
    </row>
    <row r="13" spans="1:48" x14ac:dyDescent="0.3">
      <c r="A13" s="1" t="s">
        <v>6</v>
      </c>
      <c r="B13" s="1">
        <v>4490316</v>
      </c>
      <c r="C13" s="1">
        <v>4234978</v>
      </c>
      <c r="D13" s="6">
        <v>4431559</v>
      </c>
      <c r="E13" s="14">
        <f t="shared" si="0"/>
        <v>4385617.666666667</v>
      </c>
      <c r="F13" s="9">
        <f t="shared" si="1"/>
        <v>2.489634724768182</v>
      </c>
      <c r="G13" s="19">
        <f t="shared" si="2"/>
        <v>0.29967657254876667</v>
      </c>
      <c r="I13" s="22">
        <v>10</v>
      </c>
      <c r="J13" s="21">
        <v>200</v>
      </c>
      <c r="O13">
        <f t="shared" si="6"/>
        <v>0.86687009292989992</v>
      </c>
      <c r="R13" s="19">
        <f t="shared" si="3"/>
        <v>2.9967657254876667</v>
      </c>
      <c r="S13" s="19">
        <f t="shared" si="4"/>
        <v>1.4983828627438334</v>
      </c>
      <c r="T13" s="23">
        <f t="shared" si="5"/>
        <v>14.983828627438333</v>
      </c>
      <c r="U13" s="23"/>
      <c r="V13" s="24">
        <v>14.508877321565</v>
      </c>
      <c r="AK13" s="19"/>
      <c r="AL13" s="19"/>
      <c r="AM13" s="26"/>
      <c r="AN13" s="19"/>
      <c r="AO13" s="19"/>
      <c r="AP13" s="19"/>
      <c r="AQ13" s="19"/>
      <c r="AR13" s="19"/>
      <c r="AS13" s="19"/>
      <c r="AT13" s="19"/>
      <c r="AU13" s="19"/>
      <c r="AV13" s="19"/>
    </row>
    <row r="14" spans="1:48" x14ac:dyDescent="0.3">
      <c r="A14" s="1" t="s">
        <v>7</v>
      </c>
      <c r="B14" s="1">
        <v>4390973</v>
      </c>
      <c r="C14" s="1">
        <v>4463211</v>
      </c>
      <c r="D14" s="6">
        <v>4542870</v>
      </c>
      <c r="E14" s="14">
        <f t="shared" si="0"/>
        <v>4465684.666666667</v>
      </c>
      <c r="F14" s="9">
        <f t="shared" si="1"/>
        <v>1.3891790205972381</v>
      </c>
      <c r="G14" s="19">
        <f t="shared" si="2"/>
        <v>0.3055084206344667</v>
      </c>
      <c r="I14" s="22">
        <v>10</v>
      </c>
      <c r="J14" s="21">
        <v>200</v>
      </c>
      <c r="R14" s="19">
        <f t="shared" si="3"/>
        <v>3.055084206344667</v>
      </c>
      <c r="S14" s="19">
        <f t="shared" si="4"/>
        <v>1.5275421031723335</v>
      </c>
      <c r="T14" s="23">
        <f t="shared" si="5"/>
        <v>15.275421031723335</v>
      </c>
      <c r="U14" s="23"/>
      <c r="V14" s="24">
        <v>12.8401119862475</v>
      </c>
      <c r="AG14" s="19"/>
      <c r="AI14" s="19"/>
      <c r="AJ14" s="19"/>
      <c r="AK14" s="19"/>
      <c r="AL14" s="19"/>
      <c r="AM14" s="26"/>
      <c r="AN14" s="19"/>
      <c r="AO14" s="19"/>
      <c r="AP14" s="19"/>
      <c r="AQ14" s="19"/>
      <c r="AR14" s="19"/>
      <c r="AS14" s="19"/>
      <c r="AT14" s="19"/>
      <c r="AU14" s="19"/>
      <c r="AV14" s="19"/>
    </row>
    <row r="15" spans="1:48" x14ac:dyDescent="0.3">
      <c r="A15" s="1" t="s">
        <v>8</v>
      </c>
      <c r="B15" s="1">
        <v>4509764</v>
      </c>
      <c r="C15" s="1">
        <v>4573897</v>
      </c>
      <c r="D15" s="6">
        <v>4639102</v>
      </c>
      <c r="E15" s="14">
        <f t="shared" si="0"/>
        <v>4574254.333333333</v>
      </c>
      <c r="F15" s="9">
        <f t="shared" si="1"/>
        <v>1.1543438142430897</v>
      </c>
      <c r="G15" s="19">
        <f t="shared" si="2"/>
        <v>0.31341632030243327</v>
      </c>
      <c r="I15" s="22">
        <v>10</v>
      </c>
      <c r="J15" s="21">
        <v>200</v>
      </c>
      <c r="R15" s="19">
        <f t="shared" si="3"/>
        <v>3.1341632030243325</v>
      </c>
      <c r="S15" s="19">
        <f t="shared" si="4"/>
        <v>1.5670816015121662</v>
      </c>
      <c r="T15" s="23">
        <f t="shared" si="5"/>
        <v>15.670816015121664</v>
      </c>
      <c r="U15" s="23"/>
      <c r="V15" s="24">
        <v>13.847665769619999</v>
      </c>
      <c r="AL15" s="19"/>
      <c r="AM15" s="26"/>
      <c r="AN15" s="19"/>
      <c r="AO15" s="19"/>
      <c r="AP15" s="19"/>
      <c r="AQ15" s="19"/>
      <c r="AR15" s="19"/>
      <c r="AS15" s="19"/>
      <c r="AT15" s="19"/>
      <c r="AU15" s="19"/>
      <c r="AV15" s="19"/>
    </row>
    <row r="16" spans="1:48" x14ac:dyDescent="0.3">
      <c r="A16" s="1" t="s">
        <v>9</v>
      </c>
      <c r="B16" s="1">
        <v>5293742</v>
      </c>
      <c r="C16" s="1">
        <v>4942360</v>
      </c>
      <c r="D16" s="6">
        <v>5296352</v>
      </c>
      <c r="E16" s="14">
        <f t="shared" si="0"/>
        <v>5177484.666666667</v>
      </c>
      <c r="F16" s="9">
        <f t="shared" si="1"/>
        <v>3.2112439014390084</v>
      </c>
      <c r="G16" s="19">
        <f t="shared" si="2"/>
        <v>0.3573538684144667</v>
      </c>
      <c r="I16" s="22">
        <v>10</v>
      </c>
      <c r="J16" s="21">
        <v>200</v>
      </c>
      <c r="R16" s="19">
        <f t="shared" si="3"/>
        <v>3.5735386841446672</v>
      </c>
      <c r="S16" s="19">
        <f t="shared" si="4"/>
        <v>1.7867693420723336</v>
      </c>
      <c r="T16" s="23">
        <f t="shared" si="5"/>
        <v>17.867693420723334</v>
      </c>
      <c r="U16" s="23"/>
      <c r="V16" s="24">
        <v>15.413145062258332</v>
      </c>
      <c r="AL16" s="19"/>
      <c r="AM16" s="26"/>
      <c r="AN16" s="19"/>
      <c r="AO16" s="19"/>
      <c r="AP16" s="19"/>
      <c r="AQ16" s="19"/>
      <c r="AR16" s="19"/>
      <c r="AS16" s="19"/>
      <c r="AT16" s="19"/>
      <c r="AU16" s="19"/>
      <c r="AV16" s="19"/>
    </row>
    <row r="17" spans="1:48" x14ac:dyDescent="0.3">
      <c r="A17" s="1" t="s">
        <v>10</v>
      </c>
      <c r="B17" s="1">
        <v>3434832</v>
      </c>
      <c r="C17" s="1">
        <v>3667645</v>
      </c>
      <c r="D17" s="6">
        <v>3356804</v>
      </c>
      <c r="E17" s="14">
        <f t="shared" si="0"/>
        <v>3486427</v>
      </c>
      <c r="F17" s="9">
        <f t="shared" si="1"/>
        <v>3.7872745232665816</v>
      </c>
      <c r="G17" s="19">
        <f t="shared" si="2"/>
        <v>0.23418213204169999</v>
      </c>
      <c r="I17" s="22">
        <v>10</v>
      </c>
      <c r="J17" s="21">
        <v>200</v>
      </c>
      <c r="R17" s="19">
        <f t="shared" si="3"/>
        <v>2.341821320417</v>
      </c>
      <c r="S17" s="19">
        <f t="shared" si="4"/>
        <v>1.1709106602085</v>
      </c>
      <c r="T17" s="23">
        <f t="shared" si="5"/>
        <v>11.709106602085001</v>
      </c>
      <c r="U17" s="23"/>
      <c r="V17" s="24">
        <v>21.001582485323333</v>
      </c>
      <c r="AH17" s="19"/>
      <c r="AL17" s="19"/>
      <c r="AM17" s="26"/>
      <c r="AN17" s="19"/>
      <c r="AO17" s="19"/>
      <c r="AP17" s="19"/>
      <c r="AQ17" s="19"/>
      <c r="AR17" s="19"/>
      <c r="AS17" s="19"/>
      <c r="AT17" s="19"/>
      <c r="AU17" s="19"/>
      <c r="AV17" s="19"/>
    </row>
    <row r="18" spans="1:48" x14ac:dyDescent="0.3">
      <c r="A18" s="1" t="s">
        <v>11</v>
      </c>
      <c r="B18" s="1">
        <v>4959182</v>
      </c>
      <c r="C18" s="1">
        <v>4954687</v>
      </c>
      <c r="D18" s="6">
        <v>5037790</v>
      </c>
      <c r="E18" s="14">
        <f t="shared" si="0"/>
        <v>4983886.333333333</v>
      </c>
      <c r="F18" s="9">
        <f t="shared" si="1"/>
        <v>0.76566347894874576</v>
      </c>
      <c r="G18" s="19">
        <f t="shared" si="2"/>
        <v>0.34325272724963329</v>
      </c>
      <c r="I18" s="22">
        <v>10</v>
      </c>
      <c r="J18" s="21">
        <v>200</v>
      </c>
      <c r="R18" s="19">
        <f t="shared" si="3"/>
        <v>3.4325272724963329</v>
      </c>
      <c r="S18" s="19">
        <f t="shared" si="4"/>
        <v>1.7162636362481665</v>
      </c>
      <c r="T18" s="23">
        <f t="shared" si="5"/>
        <v>17.162636362481663</v>
      </c>
      <c r="U18" s="23"/>
      <c r="V18" s="24">
        <v>18.207213850760002</v>
      </c>
      <c r="AH18" s="19"/>
      <c r="AL18" s="19"/>
      <c r="AM18" s="26"/>
      <c r="AN18" s="19"/>
      <c r="AO18" s="19"/>
      <c r="AP18" s="19"/>
      <c r="AQ18" s="19"/>
      <c r="AR18" s="19"/>
      <c r="AS18" s="19"/>
      <c r="AT18" s="19"/>
      <c r="AU18" s="19"/>
      <c r="AV18" s="19"/>
    </row>
    <row r="19" spans="1:48" x14ac:dyDescent="0.3">
      <c r="A19" s="1" t="s">
        <v>12</v>
      </c>
      <c r="B19" s="1">
        <v>6075419</v>
      </c>
      <c r="C19" s="1">
        <v>6206251</v>
      </c>
      <c r="D19" s="6">
        <v>6404648</v>
      </c>
      <c r="E19" s="14">
        <f t="shared" si="0"/>
        <v>6228772.666666667</v>
      </c>
      <c r="F19" s="9">
        <f t="shared" si="1"/>
        <v>2.1729375093692118</v>
      </c>
      <c r="G19" s="19">
        <f t="shared" si="2"/>
        <v>0.43392663759926664</v>
      </c>
      <c r="I19" s="22">
        <v>10</v>
      </c>
      <c r="J19" s="21">
        <v>200</v>
      </c>
      <c r="R19" s="19">
        <f t="shared" si="3"/>
        <v>4.3392663759926666</v>
      </c>
      <c r="S19" s="19">
        <f t="shared" si="4"/>
        <v>2.1696331879963333</v>
      </c>
      <c r="T19" s="23">
        <f t="shared" si="5"/>
        <v>21.696331879963331</v>
      </c>
      <c r="U19" s="23"/>
      <c r="V19" s="24">
        <v>10.682737174854999</v>
      </c>
      <c r="AH19" s="19"/>
      <c r="AL19" s="19"/>
      <c r="AM19" s="26"/>
      <c r="AN19" s="19"/>
      <c r="AO19" s="19"/>
      <c r="AP19" s="19"/>
      <c r="AQ19" s="19"/>
      <c r="AR19" s="19"/>
      <c r="AS19" s="19"/>
      <c r="AT19" s="19"/>
      <c r="AU19" s="19"/>
      <c r="AV19" s="19"/>
    </row>
    <row r="20" spans="1:48" x14ac:dyDescent="0.3">
      <c r="A20" s="1" t="s">
        <v>13</v>
      </c>
      <c r="B20" s="1">
        <v>4497810</v>
      </c>
      <c r="C20" s="1">
        <v>4486158</v>
      </c>
      <c r="D20" s="6">
        <v>4526537</v>
      </c>
      <c r="E20" s="14">
        <f t="shared" si="0"/>
        <v>4503501.666666667</v>
      </c>
      <c r="F20" s="9">
        <f t="shared" si="1"/>
        <v>0.37679209655550744</v>
      </c>
      <c r="G20" s="19">
        <f t="shared" si="2"/>
        <v>0.30826290124516664</v>
      </c>
      <c r="I20" s="22">
        <v>10</v>
      </c>
      <c r="J20" s="21">
        <v>200</v>
      </c>
      <c r="R20" s="19">
        <f t="shared" si="3"/>
        <v>3.0826290124516662</v>
      </c>
      <c r="S20" s="19">
        <f t="shared" si="4"/>
        <v>1.5413145062258331</v>
      </c>
      <c r="T20" s="23">
        <f t="shared" si="5"/>
        <v>15.413145062258332</v>
      </c>
      <c r="U20" s="23"/>
      <c r="V20" s="24">
        <v>14.852381940971666</v>
      </c>
      <c r="AH20" s="19"/>
    </row>
    <row r="21" spans="1:48" x14ac:dyDescent="0.3">
      <c r="A21" s="1" t="s">
        <v>14</v>
      </c>
      <c r="B21" s="1">
        <v>4415900</v>
      </c>
      <c r="C21" s="1">
        <v>4478510</v>
      </c>
      <c r="D21" s="6">
        <v>4154163</v>
      </c>
      <c r="E21" s="14">
        <f t="shared" si="0"/>
        <v>4349524.333333333</v>
      </c>
      <c r="F21" s="9">
        <f t="shared" si="1"/>
        <v>3.2299200413780103</v>
      </c>
      <c r="G21" s="19">
        <f t="shared" si="2"/>
        <v>0.2970476388194333</v>
      </c>
      <c r="I21" s="22">
        <v>10</v>
      </c>
      <c r="J21" s="21">
        <v>200</v>
      </c>
      <c r="R21" s="19">
        <f t="shared" si="3"/>
        <v>2.9704763881943332</v>
      </c>
      <c r="S21" s="19">
        <f t="shared" si="4"/>
        <v>1.4852381940971666</v>
      </c>
      <c r="T21" s="23">
        <f t="shared" si="5"/>
        <v>14.852381940971666</v>
      </c>
      <c r="U21" s="23"/>
      <c r="V21" s="24">
        <v>12.134200913008334</v>
      </c>
      <c r="AH21" s="19"/>
    </row>
    <row r="22" spans="1:48" x14ac:dyDescent="0.3">
      <c r="A22" s="1" t="s">
        <v>15</v>
      </c>
      <c r="B22" s="1">
        <v>4780695</v>
      </c>
      <c r="C22" s="1">
        <v>4664732</v>
      </c>
      <c r="D22" s="6">
        <v>4599473</v>
      </c>
      <c r="E22" s="14">
        <f t="shared" si="0"/>
        <v>4681633.333333333</v>
      </c>
      <c r="F22" s="9">
        <f t="shared" si="1"/>
        <v>1.6007793750782453</v>
      </c>
      <c r="G22" s="19">
        <f t="shared" si="2"/>
        <v>0.32123749526333334</v>
      </c>
      <c r="I22" s="22">
        <v>10</v>
      </c>
      <c r="J22" s="21">
        <v>200</v>
      </c>
      <c r="R22" s="19">
        <f t="shared" si="3"/>
        <v>3.2123749526333336</v>
      </c>
      <c r="S22" s="19">
        <f t="shared" si="4"/>
        <v>1.6061874763166668</v>
      </c>
      <c r="T22" s="23">
        <f t="shared" si="5"/>
        <v>16.061874763166667</v>
      </c>
      <c r="U22" s="23"/>
      <c r="V22" s="24">
        <v>16.484673491488333</v>
      </c>
      <c r="AH22" s="19"/>
    </row>
    <row r="23" spans="1:48" x14ac:dyDescent="0.3">
      <c r="A23" s="1" t="s">
        <v>16</v>
      </c>
      <c r="B23" s="1">
        <v>3636220</v>
      </c>
      <c r="C23" s="1"/>
      <c r="D23" s="6">
        <v>3696547</v>
      </c>
      <c r="E23" s="14">
        <f t="shared" si="0"/>
        <v>3666383.5</v>
      </c>
      <c r="F23" s="9">
        <f t="shared" si="1"/>
        <v>0.82270444431140377</v>
      </c>
      <c r="G23" s="19">
        <f t="shared" si="2"/>
        <v>0.24728964162784997</v>
      </c>
      <c r="I23" s="22">
        <v>10</v>
      </c>
      <c r="J23" s="21">
        <v>200</v>
      </c>
      <c r="R23" s="19">
        <f t="shared" si="3"/>
        <v>2.4728964162784997</v>
      </c>
      <c r="S23" s="19">
        <f t="shared" si="4"/>
        <v>1.2364482081392498</v>
      </c>
      <c r="T23" s="23">
        <f t="shared" si="5"/>
        <v>12.364482081392499</v>
      </c>
      <c r="U23" s="23"/>
      <c r="V23" s="24">
        <v>11.742422291625001</v>
      </c>
      <c r="AH23" s="19"/>
    </row>
    <row r="24" spans="1:48" x14ac:dyDescent="0.3">
      <c r="A24" s="1" t="s">
        <v>17</v>
      </c>
      <c r="B24" s="1">
        <v>3589837</v>
      </c>
      <c r="C24" s="1">
        <v>3564193</v>
      </c>
      <c r="D24" s="6">
        <v>3703438</v>
      </c>
      <c r="E24" s="14">
        <f t="shared" si="0"/>
        <v>3619156</v>
      </c>
      <c r="F24" s="9">
        <f t="shared" si="1"/>
        <v>1.6719071176516449</v>
      </c>
      <c r="G24" s="19">
        <f t="shared" si="2"/>
        <v>0.2438497274876</v>
      </c>
      <c r="I24" s="22">
        <v>10</v>
      </c>
      <c r="J24" s="21">
        <v>200</v>
      </c>
      <c r="R24" s="19">
        <f t="shared" si="3"/>
        <v>2.4384972748760001</v>
      </c>
      <c r="S24" s="19">
        <f t="shared" si="4"/>
        <v>1.219248637438</v>
      </c>
      <c r="T24" s="23">
        <f t="shared" si="5"/>
        <v>12.192486374380001</v>
      </c>
      <c r="U24" s="23"/>
      <c r="V24" s="24">
        <v>16.061874763166667</v>
      </c>
      <c r="AH24" s="19"/>
    </row>
    <row r="25" spans="1:48" x14ac:dyDescent="0.3">
      <c r="A25" s="1" t="s">
        <v>18</v>
      </c>
      <c r="B25" s="1">
        <v>3736338</v>
      </c>
      <c r="C25" s="1">
        <v>3728359</v>
      </c>
      <c r="D25" s="6">
        <v>3750642</v>
      </c>
      <c r="E25" s="14">
        <f>AVERAGE(B25:D25)</f>
        <v>3738446.3333333335</v>
      </c>
      <c r="F25" s="9">
        <f t="shared" si="1"/>
        <v>0.24658224536495493</v>
      </c>
      <c r="G25" s="19">
        <f t="shared" si="2"/>
        <v>0.25253848942563328</v>
      </c>
      <c r="I25" s="22">
        <v>10</v>
      </c>
      <c r="J25" s="21">
        <v>200</v>
      </c>
      <c r="R25" s="19">
        <f t="shared" si="3"/>
        <v>2.5253848942563328</v>
      </c>
      <c r="S25" s="19">
        <f t="shared" si="4"/>
        <v>1.2626924471281664</v>
      </c>
      <c r="T25" s="23">
        <f t="shared" si="5"/>
        <v>12.626924471281663</v>
      </c>
      <c r="U25" s="23"/>
      <c r="V25" s="24">
        <v>15.784361770311666</v>
      </c>
      <c r="AH25" s="19"/>
    </row>
    <row r="26" spans="1:48" x14ac:dyDescent="0.3">
      <c r="A26" s="1" t="s">
        <v>19</v>
      </c>
      <c r="B26" s="1">
        <v>3762485</v>
      </c>
      <c r="C26" s="1"/>
      <c r="D26" s="1">
        <v>3547465</v>
      </c>
      <c r="E26" s="14">
        <f>AVERAGE(B26:C26)</f>
        <v>3762485</v>
      </c>
      <c r="F26" s="9">
        <f>STDEVA(B26:D26)/E26*100</f>
        <v>4.0410021592307066</v>
      </c>
      <c r="G26" s="19">
        <f t="shared" si="2"/>
        <v>0.25428939619349999</v>
      </c>
      <c r="I26" s="22">
        <v>10</v>
      </c>
      <c r="J26" s="21">
        <v>200</v>
      </c>
      <c r="R26" s="19">
        <f t="shared" si="3"/>
        <v>2.5428939619349999</v>
      </c>
      <c r="S26" s="19">
        <f t="shared" si="4"/>
        <v>1.2714469809675</v>
      </c>
      <c r="T26" s="23">
        <f t="shared" si="5"/>
        <v>12.714469809675</v>
      </c>
      <c r="U26" s="23"/>
      <c r="V26" s="24">
        <v>17.865577502968332</v>
      </c>
      <c r="AH26" s="19"/>
    </row>
    <row r="27" spans="1:48" x14ac:dyDescent="0.3">
      <c r="A27" s="1" t="s">
        <v>20</v>
      </c>
      <c r="B27" s="1">
        <v>4385859</v>
      </c>
      <c r="C27" s="1">
        <v>4547230</v>
      </c>
      <c r="D27" s="6">
        <v>4492721</v>
      </c>
      <c r="E27" s="14">
        <f t="shared" si="0"/>
        <v>4475270</v>
      </c>
      <c r="F27" s="9">
        <f t="shared" si="1"/>
        <v>1.4976780036733306</v>
      </c>
      <c r="G27" s="19">
        <f t="shared" si="2"/>
        <v>0.306206588517</v>
      </c>
      <c r="I27" s="22">
        <v>10</v>
      </c>
      <c r="J27" s="21">
        <v>200</v>
      </c>
      <c r="R27" s="19">
        <f t="shared" si="3"/>
        <v>3.06206588517</v>
      </c>
      <c r="S27" s="19">
        <f t="shared" si="4"/>
        <v>1.531032942585</v>
      </c>
      <c r="T27" s="23">
        <f t="shared" si="5"/>
        <v>15.31032942585</v>
      </c>
      <c r="U27" s="23"/>
      <c r="V27" s="24">
        <v>14.2165437997875</v>
      </c>
      <c r="AH27" s="19"/>
    </row>
    <row r="28" spans="1:48" x14ac:dyDescent="0.3">
      <c r="A28" s="1" t="s">
        <v>21</v>
      </c>
      <c r="B28" s="1"/>
      <c r="C28" s="1">
        <v>3535332</v>
      </c>
      <c r="D28" s="6">
        <v>3593303</v>
      </c>
      <c r="E28" s="14">
        <f t="shared" si="0"/>
        <v>3564317.5</v>
      </c>
      <c r="F28" s="9">
        <f t="shared" si="1"/>
        <v>0.81321318878018012</v>
      </c>
      <c r="G28" s="19">
        <f t="shared" si="2"/>
        <v>0.23985545017925</v>
      </c>
      <c r="I28" s="22">
        <v>10</v>
      </c>
      <c r="J28" s="21">
        <v>200</v>
      </c>
      <c r="R28" s="19">
        <f t="shared" si="3"/>
        <v>2.3985545017924998</v>
      </c>
      <c r="S28" s="19">
        <f t="shared" si="4"/>
        <v>1.1992772508962499</v>
      </c>
      <c r="T28" s="23">
        <f t="shared" si="5"/>
        <v>11.992772508962497</v>
      </c>
      <c r="U28" s="23"/>
      <c r="V28" s="24">
        <v>12.364482081392499</v>
      </c>
      <c r="AH28" s="19"/>
    </row>
    <row r="29" spans="1:48" x14ac:dyDescent="0.3">
      <c r="A29" s="1" t="s">
        <v>22</v>
      </c>
      <c r="B29" s="1">
        <v>6048032</v>
      </c>
      <c r="C29" s="1">
        <v>6204913</v>
      </c>
      <c r="D29" s="6">
        <v>6110654</v>
      </c>
      <c r="E29" s="14">
        <f t="shared" si="0"/>
        <v>6121199.666666667</v>
      </c>
      <c r="F29" s="9">
        <f t="shared" si="1"/>
        <v>1.0533726371502619</v>
      </c>
      <c r="G29" s="19">
        <f t="shared" si="2"/>
        <v>0.42609133224096662</v>
      </c>
      <c r="I29" s="22">
        <v>10</v>
      </c>
      <c r="J29" s="21">
        <v>200</v>
      </c>
      <c r="R29" s="19">
        <f t="shared" si="3"/>
        <v>4.2609133224096665</v>
      </c>
      <c r="S29" s="19">
        <f t="shared" si="4"/>
        <v>2.1304566612048332</v>
      </c>
      <c r="T29" s="23">
        <f t="shared" si="5"/>
        <v>21.304566612048333</v>
      </c>
      <c r="U29" s="23"/>
      <c r="V29" s="24">
        <v>13.352341926876665</v>
      </c>
      <c r="AD29" s="19"/>
      <c r="AE29" s="19"/>
      <c r="AF29" s="19"/>
      <c r="AH29" s="19"/>
      <c r="AJ29" s="19"/>
      <c r="AK29" s="19"/>
      <c r="AL29" s="19"/>
      <c r="AM29" s="19"/>
      <c r="AN29" s="19"/>
    </row>
    <row r="30" spans="1:48" x14ac:dyDescent="0.3">
      <c r="A30" s="1" t="s">
        <v>23</v>
      </c>
      <c r="B30" s="1">
        <v>4262840</v>
      </c>
      <c r="C30" s="1">
        <v>4261462</v>
      </c>
      <c r="D30" s="6">
        <v>4241307</v>
      </c>
      <c r="E30" s="14">
        <f t="shared" si="0"/>
        <v>4255203</v>
      </c>
      <c r="F30" s="9">
        <f t="shared" si="1"/>
        <v>0.2312944171038343</v>
      </c>
      <c r="G30" s="19">
        <f t="shared" si="2"/>
        <v>0.2901775464313</v>
      </c>
      <c r="I30" s="22">
        <v>10</v>
      </c>
      <c r="J30" s="21">
        <v>200</v>
      </c>
      <c r="R30" s="19">
        <f t="shared" si="3"/>
        <v>2.9017754643130003</v>
      </c>
      <c r="S30" s="19">
        <f t="shared" si="4"/>
        <v>1.4508877321565001</v>
      </c>
      <c r="T30" s="23">
        <f t="shared" si="5"/>
        <v>14.508877321565</v>
      </c>
      <c r="U30" s="23"/>
      <c r="V30" s="24">
        <v>13.661326616689998</v>
      </c>
      <c r="AH30" s="19"/>
    </row>
    <row r="31" spans="1:48" x14ac:dyDescent="0.3">
      <c r="A31" s="1" t="s">
        <v>24</v>
      </c>
      <c r="B31" s="1">
        <v>5928282</v>
      </c>
      <c r="C31" s="1">
        <v>6030306</v>
      </c>
      <c r="D31" s="6">
        <v>6155426</v>
      </c>
      <c r="E31" s="14">
        <f t="shared" si="0"/>
        <v>6038004.666666667</v>
      </c>
      <c r="F31" s="9">
        <f t="shared" si="1"/>
        <v>1.5384353911593207</v>
      </c>
      <c r="G31" s="19">
        <f t="shared" si="2"/>
        <v>0.42003164970646667</v>
      </c>
      <c r="I31" s="22">
        <v>10</v>
      </c>
      <c r="J31" s="21">
        <v>200</v>
      </c>
      <c r="R31" s="19">
        <f t="shared" si="3"/>
        <v>4.2003164970646667</v>
      </c>
      <c r="S31" s="19">
        <f t="shared" si="4"/>
        <v>2.1001582485323333</v>
      </c>
      <c r="T31" s="23">
        <f t="shared" si="5"/>
        <v>21.001582485323333</v>
      </c>
      <c r="U31" s="23"/>
      <c r="V31" s="24">
        <v>14.983828627438333</v>
      </c>
      <c r="AH31" s="19"/>
    </row>
    <row r="32" spans="1:48" x14ac:dyDescent="0.3">
      <c r="A32" s="1" t="s">
        <v>25</v>
      </c>
      <c r="B32" s="1">
        <v>3615153</v>
      </c>
      <c r="C32" s="1">
        <v>3626119</v>
      </c>
      <c r="D32" s="6">
        <v>3568183</v>
      </c>
      <c r="E32" s="14">
        <f t="shared" si="0"/>
        <v>3603151.6666666665</v>
      </c>
      <c r="F32" s="9">
        <f t="shared" si="1"/>
        <v>0.697405825693592</v>
      </c>
      <c r="G32" s="19">
        <f t="shared" si="2"/>
        <v>0.24268401826016664</v>
      </c>
      <c r="I32" s="22">
        <v>10</v>
      </c>
      <c r="J32" s="21">
        <v>200</v>
      </c>
      <c r="R32" s="19">
        <f t="shared" si="3"/>
        <v>2.4268401826016666</v>
      </c>
      <c r="S32" s="19">
        <f t="shared" si="4"/>
        <v>1.2134200913008333</v>
      </c>
      <c r="T32" s="23">
        <f t="shared" si="5"/>
        <v>12.134200913008334</v>
      </c>
      <c r="U32" s="23"/>
      <c r="V32" s="24">
        <v>12.192486374380001</v>
      </c>
      <c r="AH32" s="19"/>
    </row>
    <row r="33" spans="1:34" x14ac:dyDescent="0.3">
      <c r="A33" s="1" t="s">
        <v>26</v>
      </c>
      <c r="B33" s="1">
        <v>4572271</v>
      </c>
      <c r="C33" s="1">
        <v>4630953</v>
      </c>
      <c r="D33" s="6">
        <v>4613073</v>
      </c>
      <c r="E33" s="14">
        <f t="shared" si="0"/>
        <v>4605432.333333333</v>
      </c>
      <c r="F33" s="9">
        <f t="shared" si="1"/>
        <v>0.53325047203561982</v>
      </c>
      <c r="G33" s="19">
        <f t="shared" si="2"/>
        <v>0.31568723540623334</v>
      </c>
      <c r="I33" s="22">
        <v>10</v>
      </c>
      <c r="J33" s="21">
        <v>200</v>
      </c>
      <c r="R33" s="19">
        <f t="shared" si="3"/>
        <v>3.1568723540623331</v>
      </c>
      <c r="S33" s="19">
        <f t="shared" si="4"/>
        <v>1.5784361770311666</v>
      </c>
      <c r="T33" s="23">
        <f t="shared" si="5"/>
        <v>15.784361770311666</v>
      </c>
      <c r="U33" s="23"/>
      <c r="V33" s="24">
        <v>16.829646992411668</v>
      </c>
      <c r="AH33" s="19"/>
    </row>
    <row r="34" spans="1:34" x14ac:dyDescent="0.3">
      <c r="A34" s="1" t="s">
        <v>27</v>
      </c>
      <c r="B34" s="1">
        <v>3924580</v>
      </c>
      <c r="C34" s="1">
        <v>3948633</v>
      </c>
      <c r="D34" s="6">
        <v>3939693</v>
      </c>
      <c r="E34" s="14">
        <f t="shared" si="0"/>
        <v>3937635.3333333335</v>
      </c>
      <c r="F34" s="9">
        <f t="shared" si="1"/>
        <v>0.2521006771285203</v>
      </c>
      <c r="G34" s="19">
        <f t="shared" si="2"/>
        <v>0.2670468385375333</v>
      </c>
      <c r="I34" s="22">
        <v>10</v>
      </c>
      <c r="J34" s="21">
        <v>200</v>
      </c>
      <c r="R34" s="19">
        <f t="shared" si="3"/>
        <v>2.670468385375333</v>
      </c>
      <c r="S34" s="19">
        <f t="shared" si="4"/>
        <v>1.3352341926876665</v>
      </c>
      <c r="T34" s="23">
        <f t="shared" si="5"/>
        <v>13.352341926876665</v>
      </c>
      <c r="U34" s="23"/>
      <c r="V34" s="24">
        <v>12.928612097626669</v>
      </c>
      <c r="AH34" s="19"/>
    </row>
    <row r="35" spans="1:34" x14ac:dyDescent="0.3">
      <c r="A35" s="1" t="s">
        <v>28</v>
      </c>
      <c r="B35" s="1">
        <v>4934321</v>
      </c>
      <c r="C35" s="1">
        <v>4812253</v>
      </c>
      <c r="D35" s="6">
        <v>4930783</v>
      </c>
      <c r="E35" s="14">
        <f t="shared" si="0"/>
        <v>4892452.333333333</v>
      </c>
      <c r="F35" s="9">
        <f t="shared" si="1"/>
        <v>1.1594979307726256</v>
      </c>
      <c r="G35" s="19">
        <f t="shared" si="2"/>
        <v>0.33659293984823335</v>
      </c>
      <c r="I35" s="22">
        <v>10</v>
      </c>
      <c r="J35" s="21">
        <v>200</v>
      </c>
      <c r="R35" s="19">
        <f t="shared" si="3"/>
        <v>3.3659293984823337</v>
      </c>
      <c r="S35" s="19">
        <f t="shared" si="4"/>
        <v>1.6829646992411671</v>
      </c>
      <c r="T35" s="23">
        <f t="shared" si="5"/>
        <v>16.829646992411668</v>
      </c>
      <c r="U35" s="23"/>
      <c r="V35" s="24">
        <v>15.275421031723335</v>
      </c>
      <c r="AH35" s="19"/>
    </row>
    <row r="36" spans="1:34" x14ac:dyDescent="0.3">
      <c r="A36" s="1" t="s">
        <v>29</v>
      </c>
      <c r="B36" s="1">
        <v>5190508</v>
      </c>
      <c r="C36" s="1">
        <v>5209377</v>
      </c>
      <c r="D36" s="6">
        <v>5365161</v>
      </c>
      <c r="E36" s="14">
        <f t="shared" si="0"/>
        <v>5255015.333333333</v>
      </c>
      <c r="F36" s="9">
        <f t="shared" si="1"/>
        <v>1.4893347088574376</v>
      </c>
      <c r="G36" s="19">
        <f t="shared" si="2"/>
        <v>0.36300097733553327</v>
      </c>
      <c r="I36" s="22">
        <v>10</v>
      </c>
      <c r="J36" s="21">
        <v>200</v>
      </c>
      <c r="R36" s="19">
        <f t="shared" si="3"/>
        <v>3.6300097733553329</v>
      </c>
      <c r="S36" s="19">
        <f t="shared" si="4"/>
        <v>1.8150048866776667</v>
      </c>
      <c r="T36" s="23">
        <f t="shared" si="5"/>
        <v>18.150048866776665</v>
      </c>
      <c r="U36" s="23"/>
      <c r="V36" s="24">
        <v>12.626924471281663</v>
      </c>
      <c r="AH36" s="19"/>
    </row>
    <row r="37" spans="1:34" x14ac:dyDescent="0.3">
      <c r="A37" s="1" t="s">
        <v>30</v>
      </c>
      <c r="B37" s="1">
        <v>6570205</v>
      </c>
      <c r="C37" s="16"/>
      <c r="D37" s="6">
        <v>6566653</v>
      </c>
      <c r="E37" s="14">
        <f>AVERAGE(D37,B37)</f>
        <v>6568429</v>
      </c>
      <c r="F37" s="9">
        <f>STDEVA(B37,D37)/E37*100</f>
        <v>3.8238112747730341E-2</v>
      </c>
      <c r="G37" s="19">
        <f t="shared" si="2"/>
        <v>0.45866621991589995</v>
      </c>
      <c r="I37" s="22">
        <v>10</v>
      </c>
      <c r="J37" s="21">
        <v>200</v>
      </c>
      <c r="R37" s="19">
        <f t="shared" si="3"/>
        <v>4.5866621991589991</v>
      </c>
      <c r="S37" s="19">
        <f t="shared" si="4"/>
        <v>2.2933310995794995</v>
      </c>
      <c r="T37" s="23">
        <f t="shared" si="5"/>
        <v>22.933310995794997</v>
      </c>
      <c r="U37" s="23"/>
      <c r="V37" s="24">
        <v>18.150048866776665</v>
      </c>
      <c r="W37" s="19"/>
      <c r="AH37" s="19"/>
    </row>
    <row r="38" spans="1:34" x14ac:dyDescent="0.3">
      <c r="A38" s="1" t="s">
        <v>31</v>
      </c>
      <c r="B38" s="1">
        <v>4407963</v>
      </c>
      <c r="C38" s="1">
        <v>4536187</v>
      </c>
      <c r="D38" s="6">
        <v>4489597</v>
      </c>
      <c r="E38" s="14">
        <f t="shared" si="0"/>
        <v>4477915.666666667</v>
      </c>
      <c r="F38" s="9">
        <f t="shared" si="1"/>
        <v>1.1834724281806064</v>
      </c>
      <c r="G38" s="19">
        <f t="shared" si="2"/>
        <v>0.30639929120456666</v>
      </c>
      <c r="I38" s="22">
        <v>10</v>
      </c>
      <c r="J38" s="21">
        <v>200</v>
      </c>
      <c r="R38" s="19">
        <f t="shared" si="3"/>
        <v>3.0639929120456664</v>
      </c>
      <c r="S38" s="19">
        <f t="shared" si="4"/>
        <v>1.5319964560228332</v>
      </c>
      <c r="T38" s="23">
        <f t="shared" si="5"/>
        <v>15.319964560228332</v>
      </c>
      <c r="U38" s="23"/>
      <c r="V38" s="24">
        <v>21.224613327378332</v>
      </c>
      <c r="AH38" s="19"/>
    </row>
    <row r="39" spans="1:34" x14ac:dyDescent="0.3">
      <c r="A39" s="1" t="s">
        <v>32</v>
      </c>
      <c r="B39" s="1">
        <v>4050096</v>
      </c>
      <c r="C39" s="1">
        <v>4045681</v>
      </c>
      <c r="D39" s="6">
        <v>4139083</v>
      </c>
      <c r="E39" s="14">
        <f t="shared" si="0"/>
        <v>4078286.6666666665</v>
      </c>
      <c r="F39" s="9">
        <f t="shared" si="1"/>
        <v>1.0550329428562844</v>
      </c>
      <c r="G39" s="19">
        <f t="shared" si="2"/>
        <v>0.2772914737686667</v>
      </c>
      <c r="I39" s="22">
        <v>10</v>
      </c>
      <c r="J39" s="21">
        <v>200</v>
      </c>
      <c r="R39" s="19">
        <f t="shared" si="3"/>
        <v>2.772914737686667</v>
      </c>
      <c r="S39" s="19">
        <f t="shared" si="4"/>
        <v>1.3864573688433335</v>
      </c>
      <c r="T39" s="23">
        <f t="shared" si="5"/>
        <v>13.864573688433333</v>
      </c>
      <c r="U39" s="23"/>
      <c r="V39" s="24">
        <v>15.670816015121664</v>
      </c>
      <c r="AH39" s="19"/>
    </row>
    <row r="40" spans="1:34" x14ac:dyDescent="0.3">
      <c r="A40" s="1" t="s">
        <v>33</v>
      </c>
      <c r="B40" s="1">
        <v>4729658</v>
      </c>
      <c r="C40" s="1">
        <v>4594537</v>
      </c>
      <c r="D40" s="6">
        <v>4570029</v>
      </c>
      <c r="E40" s="14">
        <f t="shared" si="0"/>
        <v>4631408</v>
      </c>
      <c r="F40" s="9">
        <f t="shared" si="1"/>
        <v>1.5155221779544055</v>
      </c>
      <c r="G40" s="19">
        <f t="shared" si="2"/>
        <v>0.31757922763680002</v>
      </c>
      <c r="I40" s="22">
        <v>10</v>
      </c>
      <c r="J40" s="21">
        <v>200</v>
      </c>
      <c r="R40" s="19">
        <f t="shared" si="3"/>
        <v>3.175792276368</v>
      </c>
      <c r="S40" s="19">
        <f t="shared" si="4"/>
        <v>1.587896138184</v>
      </c>
      <c r="T40" s="23">
        <f t="shared" si="5"/>
        <v>15.87896138184</v>
      </c>
      <c r="U40" s="23"/>
      <c r="V40" s="24">
        <v>13.482027169474998</v>
      </c>
      <c r="AH40" s="19"/>
    </row>
    <row r="41" spans="1:34" x14ac:dyDescent="0.3">
      <c r="A41" s="1" t="s">
        <v>34</v>
      </c>
      <c r="B41" s="1">
        <v>3849779</v>
      </c>
      <c r="C41" s="1">
        <v>3744190</v>
      </c>
      <c r="D41" s="6"/>
      <c r="E41" s="14">
        <f t="shared" si="0"/>
        <v>3796984.5</v>
      </c>
      <c r="F41" s="9">
        <f t="shared" si="1"/>
        <v>1.3904323286018154</v>
      </c>
      <c r="G41" s="19">
        <f t="shared" si="2"/>
        <v>0.25680223972494998</v>
      </c>
      <c r="I41" s="22">
        <v>10</v>
      </c>
      <c r="J41" s="21">
        <v>200</v>
      </c>
      <c r="R41" s="19">
        <f t="shared" si="3"/>
        <v>2.5680223972495</v>
      </c>
      <c r="S41" s="19">
        <f t="shared" si="4"/>
        <v>1.28401119862475</v>
      </c>
      <c r="T41" s="23">
        <f t="shared" si="5"/>
        <v>12.8401119862475</v>
      </c>
      <c r="U41" s="23"/>
      <c r="V41" s="24">
        <v>22.933310995794997</v>
      </c>
      <c r="AH41" s="19"/>
    </row>
    <row r="42" spans="1:34" x14ac:dyDescent="0.3">
      <c r="A42" s="1" t="s">
        <v>35</v>
      </c>
      <c r="B42" s="1">
        <v>5252858</v>
      </c>
      <c r="C42" s="1">
        <v>5364064</v>
      </c>
      <c r="D42" s="6">
        <v>5195214</v>
      </c>
      <c r="E42" s="14">
        <f t="shared" si="0"/>
        <v>5270712</v>
      </c>
      <c r="F42" s="9">
        <f t="shared" si="1"/>
        <v>1.329597648297546</v>
      </c>
      <c r="G42" s="19">
        <f t="shared" si="2"/>
        <v>0.36414427701520002</v>
      </c>
      <c r="I42" s="22">
        <v>10</v>
      </c>
      <c r="J42" s="21">
        <v>200</v>
      </c>
      <c r="R42" s="19">
        <f t="shared" si="3"/>
        <v>3.6414427701520005</v>
      </c>
      <c r="S42" s="19">
        <f t="shared" si="4"/>
        <v>1.8207213850760005</v>
      </c>
      <c r="T42" s="23">
        <f t="shared" si="5"/>
        <v>18.207213850760002</v>
      </c>
      <c r="U42" s="23"/>
      <c r="V42" s="24">
        <v>18.149017007859996</v>
      </c>
      <c r="AH42" s="19"/>
    </row>
    <row r="43" spans="1:34" x14ac:dyDescent="0.3">
      <c r="A43" s="1" t="s">
        <v>36</v>
      </c>
      <c r="B43" s="1">
        <v>4826020</v>
      </c>
      <c r="C43" s="1">
        <v>4865250</v>
      </c>
      <c r="D43" s="6">
        <v>4701913</v>
      </c>
      <c r="E43" s="14">
        <f t="shared" si="0"/>
        <v>4797727.666666667</v>
      </c>
      <c r="F43" s="9">
        <f t="shared" si="1"/>
        <v>1.4510706291600581</v>
      </c>
      <c r="G43" s="19">
        <f t="shared" si="2"/>
        <v>0.32969346982976666</v>
      </c>
      <c r="I43" s="22">
        <v>10</v>
      </c>
      <c r="J43" s="21">
        <v>200</v>
      </c>
      <c r="R43" s="19">
        <f t="shared" si="3"/>
        <v>3.2969346982976666</v>
      </c>
      <c r="S43" s="19">
        <f t="shared" si="4"/>
        <v>1.6484673491488335</v>
      </c>
      <c r="T43" s="23">
        <f t="shared" si="5"/>
        <v>16.484673491488333</v>
      </c>
      <c r="U43" s="23"/>
      <c r="V43" s="24">
        <v>17.867693420723334</v>
      </c>
      <c r="AH43" s="19"/>
    </row>
    <row r="44" spans="1:34" x14ac:dyDescent="0.3">
      <c r="A44" s="1" t="s">
        <v>37</v>
      </c>
      <c r="B44" s="1">
        <v>5139624</v>
      </c>
      <c r="C44" s="1">
        <v>5108939</v>
      </c>
      <c r="D44" s="6">
        <v>5282148</v>
      </c>
      <c r="E44" s="14">
        <f t="shared" si="0"/>
        <v>5176903.666666667</v>
      </c>
      <c r="F44" s="9">
        <f t="shared" si="1"/>
        <v>1.4577434249967407</v>
      </c>
      <c r="G44" s="19">
        <f t="shared" si="2"/>
        <v>0.35731155005936666</v>
      </c>
      <c r="I44" s="22">
        <v>10</v>
      </c>
      <c r="J44" s="21">
        <v>200</v>
      </c>
      <c r="R44" s="19">
        <f t="shared" si="3"/>
        <v>3.5731155005936666</v>
      </c>
      <c r="S44" s="19">
        <f t="shared" si="4"/>
        <v>1.7865577502968335</v>
      </c>
      <c r="T44" s="23">
        <f t="shared" si="5"/>
        <v>17.865577502968332</v>
      </c>
      <c r="U44" s="23"/>
      <c r="V44" s="24">
        <v>15.31032942585</v>
      </c>
      <c r="AH44" s="19"/>
    </row>
    <row r="45" spans="1:34" x14ac:dyDescent="0.3">
      <c r="A45" s="1" t="s">
        <v>38</v>
      </c>
      <c r="B45" s="1">
        <v>4074242</v>
      </c>
      <c r="C45" s="1"/>
      <c r="D45" s="6">
        <v>3970714</v>
      </c>
      <c r="E45" s="14">
        <f t="shared" si="0"/>
        <v>4022478</v>
      </c>
      <c r="F45" s="9">
        <f t="shared" si="1"/>
        <v>1.2868684427857653</v>
      </c>
      <c r="G45" s="19">
        <f t="shared" si="2"/>
        <v>0.27322653233380001</v>
      </c>
      <c r="I45" s="22">
        <v>10</v>
      </c>
      <c r="J45" s="21">
        <v>200</v>
      </c>
      <c r="R45" s="19">
        <f t="shared" si="3"/>
        <v>2.7322653233379999</v>
      </c>
      <c r="S45" s="19">
        <f t="shared" si="4"/>
        <v>1.3661326616689999</v>
      </c>
      <c r="T45" s="23">
        <f t="shared" si="5"/>
        <v>13.661326616689998</v>
      </c>
      <c r="U45" s="23"/>
      <c r="V45" s="24">
        <v>15.319964560228332</v>
      </c>
      <c r="AH45" s="19"/>
    </row>
    <row r="46" spans="1:34" x14ac:dyDescent="0.3">
      <c r="A46" s="1" t="s">
        <v>39</v>
      </c>
      <c r="B46" s="1">
        <v>3887714</v>
      </c>
      <c r="C46" s="1">
        <v>3788606</v>
      </c>
      <c r="D46" s="6">
        <v>3787536</v>
      </c>
      <c r="E46" s="14">
        <f t="shared" si="0"/>
        <v>3821285.3333333335</v>
      </c>
      <c r="F46" s="9">
        <f t="shared" si="1"/>
        <v>1.2292772638347818</v>
      </c>
      <c r="G46" s="19">
        <f t="shared" si="2"/>
        <v>0.25857224195253337</v>
      </c>
      <c r="I46" s="22">
        <v>10</v>
      </c>
      <c r="J46" s="21">
        <v>200</v>
      </c>
      <c r="R46" s="19">
        <f t="shared" si="3"/>
        <v>2.5857224195253337</v>
      </c>
      <c r="S46" s="19">
        <f t="shared" si="4"/>
        <v>1.2928612097626668</v>
      </c>
      <c r="T46" s="23">
        <f t="shared" si="5"/>
        <v>12.928612097626669</v>
      </c>
      <c r="U46" s="23"/>
      <c r="V46" s="24">
        <v>14.379970221985001</v>
      </c>
    </row>
    <row r="47" spans="1:34" x14ac:dyDescent="0.3">
      <c r="A47" s="1" t="s">
        <v>40</v>
      </c>
      <c r="B47" s="1">
        <v>6011815</v>
      </c>
      <c r="C47" s="1">
        <v>5809582</v>
      </c>
      <c r="D47" s="6">
        <v>6476340</v>
      </c>
      <c r="E47" s="14">
        <f t="shared" si="0"/>
        <v>6099245.666666667</v>
      </c>
      <c r="F47" s="9">
        <f t="shared" si="1"/>
        <v>4.5765520231218089</v>
      </c>
      <c r="G47" s="19">
        <f t="shared" si="2"/>
        <v>0.42449226654756667</v>
      </c>
      <c r="I47" s="22">
        <v>10</v>
      </c>
      <c r="J47" s="21">
        <v>200</v>
      </c>
      <c r="R47" s="19">
        <f t="shared" si="3"/>
        <v>4.2449226654756664</v>
      </c>
      <c r="S47" s="19">
        <f t="shared" si="4"/>
        <v>2.1224613327378332</v>
      </c>
      <c r="T47" s="23">
        <f t="shared" si="5"/>
        <v>21.224613327378332</v>
      </c>
      <c r="U47" s="23"/>
      <c r="V47" s="24">
        <v>11.709106602085001</v>
      </c>
      <c r="X47" s="19"/>
    </row>
    <row r="48" spans="1:34" x14ac:dyDescent="0.3">
      <c r="A48" s="1" t="s">
        <v>41</v>
      </c>
      <c r="B48" s="1">
        <v>5433987</v>
      </c>
      <c r="C48" s="1">
        <v>5201677</v>
      </c>
      <c r="D48" s="6">
        <v>5128532</v>
      </c>
      <c r="E48" s="14">
        <f t="shared" si="0"/>
        <v>5254732</v>
      </c>
      <c r="F48" s="9">
        <f t="shared" si="1"/>
        <v>2.4781931754042157</v>
      </c>
      <c r="G48" s="19">
        <f t="shared" si="2"/>
        <v>0.36298034015719993</v>
      </c>
      <c r="I48" s="22">
        <v>10</v>
      </c>
      <c r="J48" s="21">
        <v>200</v>
      </c>
      <c r="R48" s="19">
        <f t="shared" si="3"/>
        <v>3.6298034015719995</v>
      </c>
      <c r="S48" s="19">
        <f t="shared" si="4"/>
        <v>1.8149017007859998</v>
      </c>
      <c r="T48" s="23">
        <f t="shared" si="5"/>
        <v>18.149017007859996</v>
      </c>
      <c r="U48" s="23"/>
      <c r="V48" s="24">
        <v>11.992772508962497</v>
      </c>
      <c r="X48" s="19"/>
      <c r="AH48" s="19"/>
    </row>
    <row r="49" spans="1:34" x14ac:dyDescent="0.3">
      <c r="A49" s="1" t="s">
        <v>42</v>
      </c>
      <c r="B49" s="1">
        <v>4177831</v>
      </c>
      <c r="C49" s="1">
        <v>4218644</v>
      </c>
      <c r="D49" s="6">
        <v>4262946</v>
      </c>
      <c r="E49" s="14">
        <f t="shared" si="0"/>
        <v>4219807</v>
      </c>
      <c r="F49" s="9">
        <f t="shared" si="1"/>
        <v>0.82368182094530396</v>
      </c>
      <c r="G49" s="19">
        <f t="shared" si="2"/>
        <v>0.2875994044397</v>
      </c>
      <c r="I49" s="22">
        <v>10</v>
      </c>
      <c r="J49" s="21">
        <v>200</v>
      </c>
      <c r="R49" s="19">
        <f t="shared" si="3"/>
        <v>2.8759940443970002</v>
      </c>
      <c r="S49" s="19">
        <f t="shared" si="4"/>
        <v>1.4379970221985001</v>
      </c>
      <c r="T49" s="23">
        <f t="shared" si="5"/>
        <v>14.379970221985001</v>
      </c>
      <c r="U49" s="23"/>
      <c r="V49" s="24">
        <v>13.864573688433333</v>
      </c>
      <c r="X49" s="19"/>
      <c r="AH49" s="19"/>
    </row>
    <row r="50" spans="1:34" ht="15" thickBot="1" x14ac:dyDescent="0.35">
      <c r="A50" s="5" t="s">
        <v>43</v>
      </c>
      <c r="B50" s="5">
        <v>3730235</v>
      </c>
      <c r="C50" s="5">
        <v>3755419</v>
      </c>
      <c r="D50" s="7">
        <v>3953475</v>
      </c>
      <c r="E50" s="14">
        <f t="shared" si="0"/>
        <v>3813043</v>
      </c>
      <c r="F50" s="9">
        <f t="shared" si="1"/>
        <v>2.618151759488724</v>
      </c>
      <c r="G50" s="19">
        <f t="shared" si="2"/>
        <v>0.25797189429529999</v>
      </c>
      <c r="I50" s="22">
        <v>10</v>
      </c>
      <c r="J50" s="21">
        <v>200</v>
      </c>
      <c r="R50" s="19">
        <f t="shared" si="3"/>
        <v>2.5797189429529999</v>
      </c>
      <c r="S50" s="19">
        <f t="shared" si="4"/>
        <v>1.2898594714764999</v>
      </c>
      <c r="T50" s="23">
        <f t="shared" si="5"/>
        <v>12.898594714765</v>
      </c>
      <c r="U50" s="23"/>
      <c r="V50" s="24">
        <v>12.898594714765</v>
      </c>
      <c r="W50" s="19"/>
      <c r="X50" s="19"/>
      <c r="Y50" s="19"/>
      <c r="Z50" s="19"/>
      <c r="AH50" s="19"/>
    </row>
    <row r="51" spans="1:34" x14ac:dyDescent="0.3">
      <c r="A51" s="3" t="s">
        <v>49</v>
      </c>
      <c r="B51" s="4">
        <v>1003055</v>
      </c>
      <c r="C51" s="4">
        <v>1021198</v>
      </c>
      <c r="D51" s="8">
        <v>1025494</v>
      </c>
      <c r="E51" s="14">
        <f t="shared" si="0"/>
        <v>1016582.3333333334</v>
      </c>
      <c r="F51" s="9">
        <f t="shared" si="1"/>
        <v>0.95660984749173106</v>
      </c>
      <c r="G51" s="19">
        <f t="shared" si="2"/>
        <v>5.4285809071233329E-2</v>
      </c>
      <c r="I51" s="22">
        <v>5</v>
      </c>
      <c r="J51" s="21">
        <v>100</v>
      </c>
      <c r="R51" s="19">
        <f t="shared" si="3"/>
        <v>0.27142904535616663</v>
      </c>
      <c r="S51" s="19">
        <f>(R51/J51)*100</f>
        <v>0.27142904535616663</v>
      </c>
      <c r="T51" s="23">
        <f t="shared" si="5"/>
        <v>2.7142904535616661</v>
      </c>
      <c r="U51" s="23"/>
      <c r="W51" s="19"/>
      <c r="X51" s="19"/>
      <c r="Y51" s="19"/>
      <c r="Z51" s="19"/>
      <c r="AH51" s="19"/>
    </row>
    <row r="52" spans="1:34" x14ac:dyDescent="0.3">
      <c r="A52" s="2" t="s">
        <v>50</v>
      </c>
      <c r="B52" s="1">
        <v>2017741</v>
      </c>
      <c r="C52" s="1">
        <v>2007544</v>
      </c>
      <c r="D52" s="6">
        <v>1931870</v>
      </c>
      <c r="E52" s="14">
        <f t="shared" si="0"/>
        <v>1985718.3333333333</v>
      </c>
      <c r="F52" s="9">
        <f t="shared" si="1"/>
        <v>1.9289448291826901</v>
      </c>
      <c r="G52" s="19">
        <f t="shared" si="2"/>
        <v>0.12487486481683333</v>
      </c>
      <c r="I52" s="22">
        <v>5</v>
      </c>
      <c r="J52" s="21">
        <v>100</v>
      </c>
      <c r="R52" s="19">
        <f t="shared" si="3"/>
        <v>0.6243743240841666</v>
      </c>
      <c r="S52" s="19">
        <f t="shared" si="4"/>
        <v>0.6243743240841666</v>
      </c>
      <c r="T52" s="23">
        <f t="shared" si="5"/>
        <v>6.243743240841666</v>
      </c>
      <c r="U52" s="23"/>
      <c r="W52" s="19"/>
      <c r="X52" s="19"/>
      <c r="Y52" s="19"/>
      <c r="Z52" s="19"/>
      <c r="AH52" s="19"/>
    </row>
    <row r="53" spans="1:34" x14ac:dyDescent="0.3">
      <c r="A53" s="2" t="s">
        <v>51</v>
      </c>
      <c r="B53" s="1">
        <v>1464896</v>
      </c>
      <c r="C53" s="1">
        <v>1491220</v>
      </c>
      <c r="D53" s="6">
        <v>1530905</v>
      </c>
      <c r="E53" s="14">
        <f t="shared" si="0"/>
        <v>1495673.6666666667</v>
      </c>
      <c r="F53" s="9">
        <f t="shared" si="1"/>
        <v>1.8139953084793083</v>
      </c>
      <c r="G53" s="19">
        <f t="shared" si="2"/>
        <v>8.9181432426366669E-2</v>
      </c>
      <c r="I53" s="22">
        <v>5</v>
      </c>
      <c r="J53" s="21">
        <v>100</v>
      </c>
      <c r="R53" s="19">
        <f t="shared" si="3"/>
        <v>0.44590716213183335</v>
      </c>
      <c r="S53" s="19">
        <f t="shared" si="4"/>
        <v>0.4459071621318334</v>
      </c>
      <c r="T53" s="23">
        <f t="shared" si="5"/>
        <v>4.4590716213183335</v>
      </c>
      <c r="U53" s="23"/>
      <c r="W53" s="19"/>
      <c r="X53" s="19"/>
      <c r="Y53" s="19"/>
      <c r="Z53" s="19"/>
      <c r="AH53" s="19"/>
    </row>
    <row r="54" spans="1:34" x14ac:dyDescent="0.3">
      <c r="A54" s="2" t="s">
        <v>52</v>
      </c>
      <c r="B54" s="1">
        <v>919467</v>
      </c>
      <c r="C54" s="1">
        <v>925274</v>
      </c>
      <c r="D54" s="6">
        <v>929920</v>
      </c>
      <c r="E54" s="14">
        <f t="shared" si="0"/>
        <v>924887</v>
      </c>
      <c r="F54" s="9">
        <f t="shared" si="1"/>
        <v>0.46234668217394365</v>
      </c>
      <c r="G54" s="19">
        <f t="shared" si="2"/>
        <v>4.7606986907700002E-2</v>
      </c>
      <c r="I54" s="22">
        <v>5</v>
      </c>
      <c r="J54" s="21">
        <v>100</v>
      </c>
      <c r="R54" s="19">
        <f t="shared" si="3"/>
        <v>0.2380349345385</v>
      </c>
      <c r="S54" s="19">
        <f t="shared" si="4"/>
        <v>0.2380349345385</v>
      </c>
      <c r="T54" s="23">
        <f t="shared" si="5"/>
        <v>2.380349345385</v>
      </c>
      <c r="U54" s="23"/>
      <c r="AH54" s="19"/>
    </row>
    <row r="55" spans="1:34" x14ac:dyDescent="0.3">
      <c r="A55" s="2" t="s">
        <v>53</v>
      </c>
      <c r="B55" s="1">
        <v>2013269</v>
      </c>
      <c r="C55" s="1">
        <v>2077882</v>
      </c>
      <c r="D55" s="6">
        <v>2069885</v>
      </c>
      <c r="E55" s="14">
        <f t="shared" si="0"/>
        <v>2053678.6666666667</v>
      </c>
      <c r="F55" s="9">
        <f t="shared" si="1"/>
        <v>1.4004067563553215</v>
      </c>
      <c r="G55" s="19">
        <f t="shared" si="2"/>
        <v>0.12982489841186667</v>
      </c>
      <c r="I55" s="22">
        <v>5</v>
      </c>
      <c r="J55" s="21">
        <v>100</v>
      </c>
      <c r="R55" s="19">
        <f t="shared" si="3"/>
        <v>0.64912449205933331</v>
      </c>
      <c r="S55" s="19">
        <f t="shared" si="4"/>
        <v>0.64912449205933331</v>
      </c>
      <c r="T55" s="23">
        <f t="shared" si="5"/>
        <v>6.4912449205933331</v>
      </c>
      <c r="U55" s="23"/>
      <c r="W55" s="23"/>
      <c r="X55" s="23"/>
      <c r="Y55" s="23"/>
      <c r="Z55" s="23"/>
      <c r="AH55" s="19"/>
    </row>
    <row r="56" spans="1:34" x14ac:dyDescent="0.3">
      <c r="A56" s="2" t="s">
        <v>54</v>
      </c>
      <c r="B56" s="1">
        <v>2220301</v>
      </c>
      <c r="C56" s="1">
        <v>2370319</v>
      </c>
      <c r="D56" s="20"/>
      <c r="E56" s="14">
        <f>AVERAGE(B56:C56)</f>
        <v>2295310</v>
      </c>
      <c r="F56" s="9">
        <f>STDEVA(B56,C56)/E56*100</f>
        <v>4.6215432817372593</v>
      </c>
      <c r="G56" s="19">
        <f t="shared" si="2"/>
        <v>0.14742462400099998</v>
      </c>
      <c r="I56" s="22">
        <v>2.5</v>
      </c>
      <c r="J56" s="21">
        <v>50</v>
      </c>
      <c r="R56" s="19">
        <f t="shared" si="3"/>
        <v>0.36856156000249995</v>
      </c>
      <c r="S56" s="19">
        <f>(R56/J56)*100</f>
        <v>0.73712312000499991</v>
      </c>
      <c r="T56" s="23">
        <f t="shared" si="5"/>
        <v>7.3712312000499995</v>
      </c>
      <c r="U56" s="23"/>
      <c r="W56" s="23"/>
      <c r="X56" s="23"/>
      <c r="Y56" s="23"/>
      <c r="Z56" s="23"/>
      <c r="AA56" s="23"/>
      <c r="AH56" s="19"/>
    </row>
    <row r="57" spans="1:34" x14ac:dyDescent="0.3">
      <c r="A57" s="2" t="s">
        <v>55</v>
      </c>
      <c r="B57" s="1">
        <v>1428748</v>
      </c>
      <c r="C57" s="1">
        <v>1399548</v>
      </c>
      <c r="D57" s="6">
        <v>1381740</v>
      </c>
      <c r="E57" s="14">
        <f t="shared" si="0"/>
        <v>1403345.3333333333</v>
      </c>
      <c r="F57" s="9">
        <f t="shared" si="1"/>
        <v>1.3808341002557025</v>
      </c>
      <c r="G57" s="19">
        <f t="shared" si="2"/>
        <v>8.245650437853333E-2</v>
      </c>
      <c r="I57" s="22">
        <v>5</v>
      </c>
      <c r="J57" s="21">
        <v>100</v>
      </c>
      <c r="R57" s="19">
        <f t="shared" si="3"/>
        <v>0.41228252189266668</v>
      </c>
      <c r="S57" s="19">
        <f t="shared" si="4"/>
        <v>0.41228252189266668</v>
      </c>
      <c r="T57" s="23">
        <f t="shared" si="5"/>
        <v>4.1228252189266668</v>
      </c>
      <c r="U57" s="23"/>
      <c r="W57" s="23"/>
      <c r="X57" s="23"/>
      <c r="Y57" s="23"/>
      <c r="Z57" s="23"/>
      <c r="AH57" s="19"/>
    </row>
    <row r="58" spans="1:34" x14ac:dyDescent="0.3">
      <c r="A58" s="2" t="s">
        <v>56</v>
      </c>
      <c r="B58" s="1">
        <v>1586293</v>
      </c>
      <c r="C58" s="1">
        <v>1560501</v>
      </c>
      <c r="D58" s="6">
        <v>1610436</v>
      </c>
      <c r="E58" s="14">
        <f t="shared" si="0"/>
        <v>1585743.3333333333</v>
      </c>
      <c r="F58" s="9">
        <f t="shared" si="1"/>
        <v>1.285806019149504</v>
      </c>
      <c r="G58" s="19">
        <f t="shared" si="2"/>
        <v>9.5741845744333323E-2</v>
      </c>
      <c r="I58" s="22">
        <v>5</v>
      </c>
      <c r="J58" s="21">
        <v>100</v>
      </c>
      <c r="R58" s="19">
        <f t="shared" si="3"/>
        <v>0.4787092287216666</v>
      </c>
      <c r="S58" s="19">
        <f t="shared" si="4"/>
        <v>0.4787092287216666</v>
      </c>
      <c r="T58" s="23">
        <f t="shared" si="5"/>
        <v>4.7870922872166659</v>
      </c>
      <c r="U58" s="23"/>
      <c r="AH58" s="19"/>
    </row>
    <row r="59" spans="1:34" x14ac:dyDescent="0.3">
      <c r="A59" s="2" t="s">
        <v>57</v>
      </c>
      <c r="B59" s="1">
        <v>1769258</v>
      </c>
      <c r="C59" s="1">
        <v>1845371</v>
      </c>
      <c r="D59" s="6">
        <v>1817349</v>
      </c>
      <c r="E59" s="14">
        <f t="shared" si="0"/>
        <v>1810659.3333333333</v>
      </c>
      <c r="F59" s="9">
        <f t="shared" si="1"/>
        <v>1.735886579790815</v>
      </c>
      <c r="G59" s="19">
        <f t="shared" si="2"/>
        <v>0.11212407492793333</v>
      </c>
      <c r="I59" s="22">
        <v>5</v>
      </c>
      <c r="J59" s="21">
        <v>100</v>
      </c>
      <c r="R59" s="19">
        <f t="shared" si="3"/>
        <v>0.56062037463966663</v>
      </c>
      <c r="S59" s="19">
        <f t="shared" si="4"/>
        <v>0.56062037463966663</v>
      </c>
      <c r="T59" s="23">
        <f t="shared" si="5"/>
        <v>5.6062037463966661</v>
      </c>
      <c r="U59" s="23"/>
      <c r="AH59" s="19"/>
    </row>
    <row r="60" spans="1:34" x14ac:dyDescent="0.3">
      <c r="A60" s="2" t="s">
        <v>58</v>
      </c>
      <c r="B60" s="1">
        <v>633294</v>
      </c>
      <c r="C60" s="1">
        <v>596153</v>
      </c>
      <c r="D60" s="6"/>
      <c r="E60" s="14">
        <f t="shared" si="0"/>
        <v>614723.5</v>
      </c>
      <c r="F60" s="9">
        <f t="shared" si="1"/>
        <v>3.0209516961690905</v>
      </c>
      <c r="G60" s="19">
        <f t="shared" si="2"/>
        <v>2.501557704185E-2</v>
      </c>
      <c r="I60" s="22">
        <v>2.5</v>
      </c>
      <c r="J60" s="21">
        <v>50</v>
      </c>
      <c r="R60" s="19">
        <f t="shared" si="3"/>
        <v>6.2538942604625003E-2</v>
      </c>
      <c r="S60" s="19">
        <f t="shared" si="4"/>
        <v>0.12507788520925001</v>
      </c>
      <c r="T60" s="23">
        <f t="shared" si="5"/>
        <v>1.2507788520925001</v>
      </c>
      <c r="U60" s="23"/>
      <c r="AH60" s="19"/>
    </row>
    <row r="61" spans="1:34" x14ac:dyDescent="0.3">
      <c r="A61" s="2" t="s">
        <v>59</v>
      </c>
      <c r="B61" s="1">
        <v>973406</v>
      </c>
      <c r="C61" s="1">
        <v>913910</v>
      </c>
      <c r="D61" s="6">
        <v>966330</v>
      </c>
      <c r="E61" s="14">
        <f t="shared" si="0"/>
        <v>951215.33333333337</v>
      </c>
      <c r="F61" s="9">
        <f t="shared" si="1"/>
        <v>2.7897529681331403</v>
      </c>
      <c r="G61" s="19">
        <f t="shared" si="2"/>
        <v>4.9524666355533334E-2</v>
      </c>
      <c r="I61" s="22">
        <v>2.5</v>
      </c>
      <c r="J61" s="21">
        <v>50</v>
      </c>
      <c r="R61" s="19">
        <f t="shared" si="3"/>
        <v>0.12381166588883333</v>
      </c>
      <c r="S61" s="19">
        <f t="shared" si="4"/>
        <v>0.24762333177766666</v>
      </c>
      <c r="T61" s="23">
        <f t="shared" si="5"/>
        <v>2.4762333177766664</v>
      </c>
      <c r="U61" s="23"/>
    </row>
    <row r="62" spans="1:34" x14ac:dyDescent="0.3">
      <c r="A62" s="2" t="s">
        <v>60</v>
      </c>
      <c r="B62" s="2">
        <v>589460</v>
      </c>
      <c r="C62" s="2">
        <v>604811</v>
      </c>
      <c r="D62" s="20"/>
      <c r="E62" s="14">
        <f>AVERAGE(B62,C62)</f>
        <v>597135.5</v>
      </c>
      <c r="F62" s="9">
        <f>STDEVA(B62,C62)/E62*100</f>
        <v>1.8178112334628724</v>
      </c>
      <c r="G62" s="19">
        <f t="shared" si="2"/>
        <v>2.3734518127049999E-2</v>
      </c>
      <c r="I62" s="22">
        <v>5</v>
      </c>
      <c r="J62" s="21">
        <v>100</v>
      </c>
      <c r="R62" s="19">
        <f>G62*I62</f>
        <v>0.11867259063524999</v>
      </c>
      <c r="S62" s="19">
        <f t="shared" si="4"/>
        <v>0.11867259063524999</v>
      </c>
      <c r="T62" s="23">
        <f t="shared" si="5"/>
        <v>1.1867259063525</v>
      </c>
      <c r="U62" s="23"/>
    </row>
    <row r="63" spans="1:34" x14ac:dyDescent="0.3">
      <c r="A63" s="2" t="s">
        <v>61</v>
      </c>
      <c r="B63" s="1">
        <v>592438</v>
      </c>
      <c r="C63" s="1">
        <v>583796</v>
      </c>
      <c r="D63" s="6"/>
      <c r="E63" s="14">
        <f t="shared" si="0"/>
        <v>588117</v>
      </c>
      <c r="F63" s="9">
        <f t="shared" si="1"/>
        <v>0.73471775173987486</v>
      </c>
      <c r="G63" s="19">
        <f t="shared" si="2"/>
        <v>2.30776367407E-2</v>
      </c>
      <c r="I63" s="22">
        <v>5</v>
      </c>
      <c r="J63" s="21">
        <v>100</v>
      </c>
      <c r="R63" s="19">
        <f t="shared" ref="R63:R94" si="7">G63*I63</f>
        <v>0.1153881837035</v>
      </c>
      <c r="S63" s="19">
        <f t="shared" si="4"/>
        <v>0.1153881837035</v>
      </c>
      <c r="T63" s="23">
        <f t="shared" si="5"/>
        <v>1.1538818370350001</v>
      </c>
      <c r="U63" s="23"/>
    </row>
    <row r="64" spans="1:34" x14ac:dyDescent="0.3">
      <c r="A64" s="2" t="s">
        <v>62</v>
      </c>
      <c r="B64" s="1"/>
      <c r="C64" s="1">
        <v>462726</v>
      </c>
      <c r="D64" s="6">
        <v>446222</v>
      </c>
      <c r="E64" s="14">
        <f t="shared" si="0"/>
        <v>454474</v>
      </c>
      <c r="F64" s="9">
        <f t="shared" si="1"/>
        <v>1.8157254320379166</v>
      </c>
      <c r="G64" s="19">
        <f t="shared" si="2"/>
        <v>1.3343468185399998E-2</v>
      </c>
      <c r="I64" s="22">
        <v>5</v>
      </c>
      <c r="J64" s="21">
        <v>100</v>
      </c>
      <c r="R64" s="19">
        <f t="shared" si="7"/>
        <v>6.6717340926999991E-2</v>
      </c>
      <c r="S64" s="19">
        <f t="shared" si="4"/>
        <v>6.6717340926999991E-2</v>
      </c>
      <c r="T64" s="23">
        <f t="shared" si="5"/>
        <v>0.66717340926999991</v>
      </c>
      <c r="U64" s="23"/>
    </row>
    <row r="65" spans="1:21" x14ac:dyDescent="0.3">
      <c r="A65" s="2" t="s">
        <v>63</v>
      </c>
      <c r="B65" s="1">
        <v>3124734</v>
      </c>
      <c r="C65" s="1">
        <v>3259103</v>
      </c>
      <c r="D65" s="6">
        <v>3177694</v>
      </c>
      <c r="E65" s="14">
        <f t="shared" si="0"/>
        <v>3187177</v>
      </c>
      <c r="F65" s="9">
        <f t="shared" si="1"/>
        <v>1.7339554401657333</v>
      </c>
      <c r="G65" s="19">
        <f t="shared" si="2"/>
        <v>0.21238562986669998</v>
      </c>
      <c r="I65" s="22">
        <v>5</v>
      </c>
      <c r="J65" s="21">
        <v>100</v>
      </c>
      <c r="R65" s="19">
        <f t="shared" si="7"/>
        <v>1.0619281493335</v>
      </c>
      <c r="S65" s="19">
        <f t="shared" si="4"/>
        <v>1.0619281493335</v>
      </c>
      <c r="T65" s="23">
        <f t="shared" si="5"/>
        <v>10.619281493335</v>
      </c>
      <c r="U65" s="23"/>
    </row>
    <row r="66" spans="1:21" x14ac:dyDescent="0.3">
      <c r="A66" s="2" t="s">
        <v>64</v>
      </c>
      <c r="B66" s="1">
        <v>1108359</v>
      </c>
      <c r="C66" s="1">
        <v>1081137</v>
      </c>
      <c r="D66" s="6">
        <v>1121340</v>
      </c>
      <c r="E66" s="14">
        <f t="shared" si="0"/>
        <v>1103612</v>
      </c>
      <c r="F66" s="32">
        <f t="shared" si="1"/>
        <v>1.5179726522085175</v>
      </c>
      <c r="G66" s="33">
        <f t="shared" si="2"/>
        <v>6.0624797605199995E-2</v>
      </c>
      <c r="I66" s="22">
        <v>5</v>
      </c>
      <c r="J66" s="21">
        <v>100</v>
      </c>
      <c r="R66" s="19">
        <f t="shared" si="7"/>
        <v>0.30312398802599999</v>
      </c>
      <c r="S66" s="19">
        <f t="shared" si="4"/>
        <v>0.30312398802599999</v>
      </c>
      <c r="T66" s="23">
        <f t="shared" si="5"/>
        <v>3.0312398802600002</v>
      </c>
      <c r="U66" s="23"/>
    </row>
    <row r="67" spans="1:21" x14ac:dyDescent="0.3">
      <c r="A67" s="2" t="s">
        <v>65</v>
      </c>
      <c r="B67" s="1">
        <v>1514059</v>
      </c>
      <c r="C67" s="1">
        <v>1471081</v>
      </c>
      <c r="D67" s="6">
        <v>1570227</v>
      </c>
      <c r="E67" s="14">
        <f t="shared" si="0"/>
        <v>1518455.6666666667</v>
      </c>
      <c r="F67" s="32">
        <f t="shared" si="1"/>
        <v>2.6734665818388428</v>
      </c>
      <c r="G67" s="33">
        <f t="shared" si="2"/>
        <v>9.0840807238566662E-2</v>
      </c>
      <c r="I67" s="22">
        <v>5</v>
      </c>
      <c r="J67" s="21">
        <v>100</v>
      </c>
      <c r="R67" s="19">
        <f t="shared" si="7"/>
        <v>0.45420403619283334</v>
      </c>
      <c r="S67" s="19">
        <f t="shared" si="4"/>
        <v>0.45420403619283334</v>
      </c>
      <c r="T67" s="23">
        <f t="shared" si="5"/>
        <v>4.5420403619283327</v>
      </c>
      <c r="U67" s="23"/>
    </row>
    <row r="68" spans="1:21" x14ac:dyDescent="0.3">
      <c r="A68" s="2" t="s">
        <v>66</v>
      </c>
      <c r="B68" s="1">
        <v>925290</v>
      </c>
      <c r="C68" s="1">
        <v>971180</v>
      </c>
      <c r="D68" s="6">
        <v>939779</v>
      </c>
      <c r="E68" s="14">
        <f t="shared" si="0"/>
        <v>945416.33333333337</v>
      </c>
      <c r="F68" s="32">
        <f t="shared" si="1"/>
        <v>2.0259748625063638</v>
      </c>
      <c r="G68" s="33">
        <f t="shared" si="2"/>
        <v>4.9102284012633335E-2</v>
      </c>
      <c r="I68" s="22">
        <v>5</v>
      </c>
      <c r="J68" s="21">
        <v>100</v>
      </c>
      <c r="R68" s="19">
        <f t="shared" si="7"/>
        <v>0.24551142006316667</v>
      </c>
      <c r="S68" s="19">
        <f t="shared" si="4"/>
        <v>0.24551142006316667</v>
      </c>
      <c r="T68" s="23">
        <f t="shared" si="5"/>
        <v>2.4551142006316669</v>
      </c>
      <c r="U68" s="23"/>
    </row>
    <row r="69" spans="1:21" x14ac:dyDescent="0.3">
      <c r="A69" s="2" t="s">
        <v>67</v>
      </c>
      <c r="B69" s="1">
        <v>327553</v>
      </c>
      <c r="C69" s="16"/>
      <c r="D69" s="6">
        <v>325384</v>
      </c>
      <c r="E69" s="14">
        <f>AVERAGE(B69,D69)</f>
        <v>326468.5</v>
      </c>
      <c r="F69" s="32">
        <f>STDEVA(B69,D69)/E69*100</f>
        <v>0.46978946158469242</v>
      </c>
      <c r="G69" s="33">
        <f t="shared" si="2"/>
        <v>4.0199187813499959E-3</v>
      </c>
      <c r="I69" s="22">
        <v>5</v>
      </c>
      <c r="J69" s="21">
        <v>100</v>
      </c>
      <c r="R69" s="19">
        <f>G69*I69</f>
        <v>2.009959390674998E-2</v>
      </c>
      <c r="S69" s="19">
        <f t="shared" si="4"/>
        <v>2.009959390674998E-2</v>
      </c>
      <c r="T69" s="23">
        <f t="shared" si="5"/>
        <v>0.2009959390674998</v>
      </c>
      <c r="U69" s="23"/>
    </row>
    <row r="70" spans="1:21" x14ac:dyDescent="0.3">
      <c r="A70" s="2" t="s">
        <v>68</v>
      </c>
      <c r="B70" s="1">
        <v>732498</v>
      </c>
      <c r="C70" s="1">
        <v>767935</v>
      </c>
      <c r="D70" s="6"/>
      <c r="E70" s="14">
        <f t="shared" si="0"/>
        <v>750216.5</v>
      </c>
      <c r="F70" s="32">
        <f t="shared" si="1"/>
        <v>2.3617848980927505</v>
      </c>
      <c r="G70" s="33">
        <f t="shared" si="2"/>
        <v>3.4884494232149996E-2</v>
      </c>
      <c r="I70" s="22">
        <v>5</v>
      </c>
      <c r="J70" s="21">
        <v>100</v>
      </c>
      <c r="R70" s="19">
        <f t="shared" si="7"/>
        <v>0.17442247116074999</v>
      </c>
      <c r="S70" s="19">
        <f t="shared" si="4"/>
        <v>0.17442247116074999</v>
      </c>
      <c r="T70" s="23">
        <f t="shared" si="5"/>
        <v>1.7442247116074998</v>
      </c>
      <c r="U70" s="23"/>
    </row>
    <row r="71" spans="1:21" x14ac:dyDescent="0.3">
      <c r="A71" s="2" t="s">
        <v>69</v>
      </c>
      <c r="B71" s="1">
        <v>731756</v>
      </c>
      <c r="C71" s="1">
        <v>715457</v>
      </c>
      <c r="D71" s="6">
        <v>713076</v>
      </c>
      <c r="E71" s="14">
        <f t="shared" si="0"/>
        <v>720096.33333333337</v>
      </c>
      <c r="F71" s="32">
        <f t="shared" si="1"/>
        <v>1.1528642462787957</v>
      </c>
      <c r="G71" s="33">
        <f t="shared" si="2"/>
        <v>3.269062864063333E-2</v>
      </c>
      <c r="I71" s="22">
        <v>2.5</v>
      </c>
      <c r="J71" s="21">
        <v>50</v>
      </c>
      <c r="R71" s="19">
        <f t="shared" si="7"/>
        <v>8.1726571601583323E-2</v>
      </c>
      <c r="S71" s="19">
        <f t="shared" si="4"/>
        <v>0.16345314320316665</v>
      </c>
      <c r="T71" s="23">
        <f t="shared" si="5"/>
        <v>1.6345314320316664</v>
      </c>
      <c r="U71" s="23"/>
    </row>
    <row r="72" spans="1:21" x14ac:dyDescent="0.3">
      <c r="A72" s="2" t="s">
        <v>70</v>
      </c>
      <c r="B72" s="1">
        <v>128280</v>
      </c>
      <c r="C72" s="1">
        <v>114155</v>
      </c>
      <c r="D72" s="20"/>
      <c r="E72" s="14">
        <f>AVERAGE(B72:C72)</f>
        <v>121217.5</v>
      </c>
      <c r="F72" s="34">
        <f>STDEVA(B72,C72)/E72*100</f>
        <v>8.2396380755748826</v>
      </c>
      <c r="G72" s="35">
        <f t="shared" ref="G72:G94" si="8">0.0000000728371*+E72 -0.0197591</f>
        <v>-1.0929968830750002E-2</v>
      </c>
      <c r="I72" s="22">
        <v>2.5</v>
      </c>
      <c r="J72" s="21">
        <v>50</v>
      </c>
      <c r="R72" s="19">
        <f t="shared" si="7"/>
        <v>-2.7324922076875004E-2</v>
      </c>
      <c r="S72" s="19">
        <f t="shared" ref="S72:S94" si="9">(R72/J72)*100</f>
        <v>-5.4649844153750009E-2</v>
      </c>
      <c r="T72" s="23">
        <f t="shared" ref="T72:T94" si="10">R72*1000/J72</f>
        <v>-0.54649844153750005</v>
      </c>
      <c r="U72" s="23"/>
    </row>
    <row r="73" spans="1:21" x14ac:dyDescent="0.3">
      <c r="A73" s="2" t="s">
        <v>71</v>
      </c>
      <c r="B73" s="16"/>
      <c r="C73" s="2">
        <v>581064</v>
      </c>
      <c r="D73" s="15">
        <v>659542</v>
      </c>
      <c r="E73" s="14">
        <f>AVERAGE(C73:D73)</f>
        <v>620303</v>
      </c>
      <c r="F73" s="34">
        <f>STDEVA(C73,D73)/E73*100</f>
        <v>8.946003158772065</v>
      </c>
      <c r="G73" s="35">
        <f t="shared" si="8"/>
        <v>2.5421971641299994E-2</v>
      </c>
      <c r="I73" s="22">
        <v>2.5</v>
      </c>
      <c r="J73" s="21">
        <v>50</v>
      </c>
      <c r="R73" s="19">
        <f t="shared" si="7"/>
        <v>6.3554929103249988E-2</v>
      </c>
      <c r="S73" s="19">
        <f t="shared" si="9"/>
        <v>0.12710985820649998</v>
      </c>
      <c r="T73" s="23">
        <f t="shared" si="10"/>
        <v>1.2710985820649998</v>
      </c>
      <c r="U73" s="23"/>
    </row>
    <row r="74" spans="1:21" x14ac:dyDescent="0.3">
      <c r="A74" s="2" t="s">
        <v>72</v>
      </c>
      <c r="B74" s="1">
        <v>1329971</v>
      </c>
      <c r="C74" s="1">
        <v>1483443</v>
      </c>
      <c r="D74" s="6">
        <v>1363637</v>
      </c>
      <c r="E74" s="14">
        <f t="shared" ref="E74:E94" si="11">AVERAGE(B74:D74)</f>
        <v>1392350.3333333333</v>
      </c>
      <c r="F74" s="32">
        <f t="shared" ref="F74:F94" si="12">STDEVA(B74:E74)/E74*100</f>
        <v>4.7302934714343996</v>
      </c>
      <c r="G74" s="33">
        <f t="shared" si="8"/>
        <v>8.1655660464033317E-2</v>
      </c>
      <c r="I74" s="22">
        <v>2.5</v>
      </c>
      <c r="J74" s="21">
        <v>50</v>
      </c>
      <c r="R74" s="19">
        <f t="shared" si="7"/>
        <v>0.2041391511600833</v>
      </c>
      <c r="S74" s="19">
        <f t="shared" si="9"/>
        <v>0.4082783023201666</v>
      </c>
      <c r="T74" s="23">
        <f t="shared" si="10"/>
        <v>4.0827830232016655</v>
      </c>
      <c r="U74" s="23"/>
    </row>
    <row r="75" spans="1:21" x14ac:dyDescent="0.3">
      <c r="A75" s="2" t="s">
        <v>73</v>
      </c>
      <c r="B75" s="1">
        <v>679388</v>
      </c>
      <c r="C75" s="1">
        <v>633716</v>
      </c>
      <c r="D75" s="6">
        <v>705200</v>
      </c>
      <c r="E75" s="14">
        <f t="shared" si="11"/>
        <v>672768</v>
      </c>
      <c r="F75" s="32">
        <f t="shared" si="12"/>
        <v>4.3932323175189012</v>
      </c>
      <c r="G75" s="33">
        <f t="shared" si="8"/>
        <v>2.9243370092799995E-2</v>
      </c>
      <c r="I75" s="22">
        <v>2.5</v>
      </c>
      <c r="J75" s="21">
        <v>50</v>
      </c>
      <c r="R75" s="19">
        <f t="shared" si="7"/>
        <v>7.3108425231999979E-2</v>
      </c>
      <c r="S75" s="19">
        <f t="shared" si="9"/>
        <v>0.14621685046399996</v>
      </c>
      <c r="T75" s="23">
        <f t="shared" si="10"/>
        <v>1.4621685046399995</v>
      </c>
      <c r="U75" s="23"/>
    </row>
    <row r="76" spans="1:21" x14ac:dyDescent="0.3">
      <c r="A76" s="2" t="s">
        <v>74</v>
      </c>
      <c r="B76" s="1">
        <v>1070435</v>
      </c>
      <c r="C76" s="1">
        <v>1095475</v>
      </c>
      <c r="D76" s="6">
        <v>1086593</v>
      </c>
      <c r="E76" s="14">
        <f t="shared" si="11"/>
        <v>1084167.6666666667</v>
      </c>
      <c r="F76" s="32">
        <f t="shared" si="12"/>
        <v>0.95606925634343853</v>
      </c>
      <c r="G76" s="33">
        <f t="shared" si="8"/>
        <v>5.920852875376667E-2</v>
      </c>
      <c r="I76" s="22">
        <v>2.5</v>
      </c>
      <c r="J76" s="21">
        <v>50</v>
      </c>
      <c r="R76" s="19">
        <f t="shared" si="7"/>
        <v>0.14802132188441669</v>
      </c>
      <c r="S76" s="19">
        <f t="shared" si="9"/>
        <v>0.29604264376883338</v>
      </c>
      <c r="T76" s="23">
        <f t="shared" si="10"/>
        <v>2.960426437688334</v>
      </c>
      <c r="U76" s="23"/>
    </row>
    <row r="77" spans="1:21" x14ac:dyDescent="0.3">
      <c r="A77" s="2" t="s">
        <v>75</v>
      </c>
      <c r="B77" s="1">
        <v>1064340</v>
      </c>
      <c r="C77" s="1">
        <v>1109401</v>
      </c>
      <c r="D77" s="6">
        <v>1136168</v>
      </c>
      <c r="E77" s="14">
        <f t="shared" si="11"/>
        <v>1103303</v>
      </c>
      <c r="F77" s="32">
        <f t="shared" si="12"/>
        <v>2.6863871552068757</v>
      </c>
      <c r="G77" s="33">
        <f t="shared" si="8"/>
        <v>6.0602290941299999E-2</v>
      </c>
      <c r="I77" s="22">
        <v>2.5</v>
      </c>
      <c r="J77" s="21">
        <v>50</v>
      </c>
      <c r="R77" s="19">
        <f t="shared" si="7"/>
        <v>0.15150572735324999</v>
      </c>
      <c r="S77" s="19">
        <f t="shared" si="9"/>
        <v>0.30301145470649998</v>
      </c>
      <c r="T77" s="23">
        <f t="shared" si="10"/>
        <v>3.0301145470649997</v>
      </c>
      <c r="U77" s="23"/>
    </row>
    <row r="78" spans="1:21" x14ac:dyDescent="0.3">
      <c r="A78" s="2" t="s">
        <v>76</v>
      </c>
      <c r="B78" s="1">
        <v>1293929</v>
      </c>
      <c r="C78" s="1">
        <v>1340705</v>
      </c>
      <c r="D78" s="6">
        <v>1274909</v>
      </c>
      <c r="E78" s="14">
        <f t="shared" si="11"/>
        <v>1303181</v>
      </c>
      <c r="F78" s="9">
        <f t="shared" si="12"/>
        <v>2.1214485313026721</v>
      </c>
      <c r="G78" s="19">
        <f t="shared" si="8"/>
        <v>7.5160824815099989E-2</v>
      </c>
      <c r="I78" s="22">
        <v>2.5</v>
      </c>
      <c r="J78" s="21">
        <v>50</v>
      </c>
      <c r="R78" s="19">
        <f t="shared" si="7"/>
        <v>0.18790206203774998</v>
      </c>
      <c r="S78" s="19">
        <f t="shared" si="9"/>
        <v>0.37580412407549996</v>
      </c>
      <c r="T78" s="23">
        <f t="shared" si="10"/>
        <v>3.7580412407549995</v>
      </c>
      <c r="U78" s="23"/>
    </row>
    <row r="79" spans="1:21" x14ac:dyDescent="0.3">
      <c r="A79" s="2" t="s">
        <v>77</v>
      </c>
      <c r="B79" s="1">
        <v>3471331</v>
      </c>
      <c r="C79" s="1">
        <v>3806773</v>
      </c>
      <c r="D79" s="6">
        <v>3741076</v>
      </c>
      <c r="E79" s="14">
        <f t="shared" si="11"/>
        <v>3673060</v>
      </c>
      <c r="F79" s="9">
        <f t="shared" si="12"/>
        <v>3.9515697821261173</v>
      </c>
      <c r="G79" s="19">
        <f t="shared" si="8"/>
        <v>0.24777593852599997</v>
      </c>
      <c r="I79" s="22">
        <v>2.5</v>
      </c>
      <c r="J79" s="21">
        <v>50</v>
      </c>
      <c r="R79" s="19">
        <f t="shared" si="7"/>
        <v>0.61943984631499993</v>
      </c>
      <c r="S79" s="19">
        <f t="shared" si="9"/>
        <v>1.2388796926299999</v>
      </c>
      <c r="T79" s="23">
        <f t="shared" si="10"/>
        <v>12.3887969263</v>
      </c>
      <c r="U79" s="23"/>
    </row>
    <row r="80" spans="1:21" x14ac:dyDescent="0.3">
      <c r="A80" s="2" t="s">
        <v>78</v>
      </c>
      <c r="B80" s="1"/>
      <c r="C80" s="1">
        <v>823954</v>
      </c>
      <c r="D80" s="6">
        <v>772264</v>
      </c>
      <c r="E80" s="14">
        <f t="shared" si="11"/>
        <v>798109</v>
      </c>
      <c r="F80" s="9">
        <f t="shared" si="12"/>
        <v>3.2382794831282444</v>
      </c>
      <c r="G80" s="19">
        <f t="shared" si="8"/>
        <v>3.8372845043899997E-2</v>
      </c>
      <c r="I80" s="22">
        <v>2.5</v>
      </c>
      <c r="J80" s="21">
        <v>50</v>
      </c>
      <c r="R80" s="19">
        <f t="shared" si="7"/>
        <v>9.5932112609749987E-2</v>
      </c>
      <c r="S80" s="19">
        <f t="shared" si="9"/>
        <v>0.19186422521949997</v>
      </c>
      <c r="T80" s="23">
        <f t="shared" si="10"/>
        <v>1.918642252195</v>
      </c>
      <c r="U80" s="23"/>
    </row>
    <row r="81" spans="1:21" x14ac:dyDescent="0.3">
      <c r="A81" s="2" t="s">
        <v>79</v>
      </c>
      <c r="B81" s="1">
        <v>1120343</v>
      </c>
      <c r="C81" s="1">
        <v>1089303</v>
      </c>
      <c r="D81" s="6">
        <v>1083727</v>
      </c>
      <c r="E81" s="14">
        <f t="shared" si="11"/>
        <v>1097791</v>
      </c>
      <c r="F81" s="9">
        <f t="shared" si="12"/>
        <v>1.4673403770279405</v>
      </c>
      <c r="G81" s="19">
        <f t="shared" si="8"/>
        <v>6.0200812846100002E-2</v>
      </c>
      <c r="I81" s="22">
        <v>2.5</v>
      </c>
      <c r="J81" s="21">
        <v>50</v>
      </c>
      <c r="R81" s="19">
        <f t="shared" si="7"/>
        <v>0.15050203211525001</v>
      </c>
      <c r="S81" s="19">
        <f t="shared" si="9"/>
        <v>0.30100406423050002</v>
      </c>
      <c r="T81" s="23">
        <f t="shared" si="10"/>
        <v>3.0100406423050003</v>
      </c>
      <c r="U81" s="23"/>
    </row>
    <row r="82" spans="1:21" x14ac:dyDescent="0.3">
      <c r="A82" s="2" t="s">
        <v>80</v>
      </c>
      <c r="B82" s="1">
        <v>1175751</v>
      </c>
      <c r="C82" s="1"/>
      <c r="D82" s="6">
        <v>1226016</v>
      </c>
      <c r="E82" s="14">
        <f t="shared" si="11"/>
        <v>1200883.5</v>
      </c>
      <c r="F82" s="9">
        <f t="shared" si="12"/>
        <v>2.0928341508564321</v>
      </c>
      <c r="G82" s="19">
        <f t="shared" si="8"/>
        <v>6.7709771577849992E-2</v>
      </c>
      <c r="I82" s="22">
        <v>2.5</v>
      </c>
      <c r="J82" s="21">
        <v>50</v>
      </c>
      <c r="R82" s="19">
        <f t="shared" si="7"/>
        <v>0.16927442894462497</v>
      </c>
      <c r="S82" s="19">
        <f t="shared" si="9"/>
        <v>0.33854885788924993</v>
      </c>
      <c r="T82" s="23">
        <f t="shared" si="10"/>
        <v>3.3854885788924993</v>
      </c>
      <c r="U82" s="23"/>
    </row>
    <row r="83" spans="1:21" x14ac:dyDescent="0.3">
      <c r="A83" s="2" t="s">
        <v>81</v>
      </c>
      <c r="B83" s="1">
        <v>920236</v>
      </c>
      <c r="C83" s="1">
        <v>905278</v>
      </c>
      <c r="D83" s="6">
        <v>930664</v>
      </c>
      <c r="E83" s="14">
        <f t="shared" si="11"/>
        <v>918726</v>
      </c>
      <c r="F83" s="9">
        <f t="shared" si="12"/>
        <v>1.1340320740888175</v>
      </c>
      <c r="G83" s="19">
        <f t="shared" si="8"/>
        <v>4.7158237534599995E-2</v>
      </c>
      <c r="I83" s="22">
        <v>2.5</v>
      </c>
      <c r="J83" s="21">
        <v>50</v>
      </c>
      <c r="R83" s="19">
        <f t="shared" si="7"/>
        <v>0.11789559383649999</v>
      </c>
      <c r="S83" s="19">
        <f t="shared" si="9"/>
        <v>0.23579118767299997</v>
      </c>
      <c r="T83" s="23">
        <f t="shared" si="10"/>
        <v>2.3579118767299998</v>
      </c>
      <c r="U83" s="23"/>
    </row>
    <row r="84" spans="1:21" x14ac:dyDescent="0.3">
      <c r="A84" s="2" t="s">
        <v>82</v>
      </c>
      <c r="B84" s="1">
        <v>1072244</v>
      </c>
      <c r="C84" s="1">
        <v>1059165</v>
      </c>
      <c r="D84" s="6">
        <v>1058016</v>
      </c>
      <c r="E84" s="14">
        <f t="shared" si="11"/>
        <v>1063141.6666666667</v>
      </c>
      <c r="F84" s="9">
        <f t="shared" si="12"/>
        <v>0.60701149236993091</v>
      </c>
      <c r="G84" s="19">
        <f t="shared" si="8"/>
        <v>5.7677055889166662E-2</v>
      </c>
      <c r="I84" s="22">
        <v>5</v>
      </c>
      <c r="J84" s="21">
        <v>100</v>
      </c>
      <c r="R84" s="19">
        <f t="shared" si="7"/>
        <v>0.28838527944583331</v>
      </c>
      <c r="S84" s="19">
        <f t="shared" si="9"/>
        <v>0.28838527944583331</v>
      </c>
      <c r="T84" s="23">
        <f t="shared" si="10"/>
        <v>2.883852794458333</v>
      </c>
      <c r="U84" s="23"/>
    </row>
    <row r="85" spans="1:21" x14ac:dyDescent="0.3">
      <c r="A85" s="2" t="s">
        <v>83</v>
      </c>
      <c r="B85" s="1">
        <v>1985171</v>
      </c>
      <c r="C85" s="1">
        <v>1980277</v>
      </c>
      <c r="D85" s="6">
        <v>2009512</v>
      </c>
      <c r="E85" s="14">
        <f t="shared" si="11"/>
        <v>1991653.3333333333</v>
      </c>
      <c r="F85" s="9">
        <f t="shared" si="12"/>
        <v>0.64193219455781159</v>
      </c>
      <c r="G85" s="19">
        <f t="shared" si="8"/>
        <v>0.12530715300533332</v>
      </c>
      <c r="I85" s="22">
        <v>5</v>
      </c>
      <c r="J85" s="21">
        <v>100</v>
      </c>
      <c r="R85" s="19">
        <f t="shared" si="7"/>
        <v>0.62653576502666664</v>
      </c>
      <c r="S85" s="19">
        <f t="shared" si="9"/>
        <v>0.62653576502666664</v>
      </c>
      <c r="T85" s="23">
        <f t="shared" si="10"/>
        <v>6.2653576502666661</v>
      </c>
      <c r="U85" s="23"/>
    </row>
    <row r="86" spans="1:21" x14ac:dyDescent="0.3">
      <c r="A86" s="2" t="s">
        <v>84</v>
      </c>
      <c r="B86" s="1">
        <v>1638955</v>
      </c>
      <c r="C86" s="1">
        <v>1609658</v>
      </c>
      <c r="D86" s="6">
        <v>1602982</v>
      </c>
      <c r="E86" s="14">
        <f t="shared" si="11"/>
        <v>1617198.3333333333</v>
      </c>
      <c r="F86" s="9">
        <f t="shared" si="12"/>
        <v>0.96610548944362962</v>
      </c>
      <c r="G86" s="19">
        <f t="shared" si="8"/>
        <v>9.8032936724833319E-2</v>
      </c>
      <c r="I86" s="22">
        <v>5</v>
      </c>
      <c r="J86" s="21">
        <v>100</v>
      </c>
      <c r="R86" s="19">
        <f t="shared" si="7"/>
        <v>0.4901646836241666</v>
      </c>
      <c r="S86" s="19">
        <f t="shared" si="9"/>
        <v>0.4901646836241666</v>
      </c>
      <c r="T86" s="23">
        <f t="shared" si="10"/>
        <v>4.9016468362416656</v>
      </c>
      <c r="U86" s="23"/>
    </row>
    <row r="87" spans="1:21" x14ac:dyDescent="0.3">
      <c r="A87" s="2" t="s">
        <v>85</v>
      </c>
      <c r="B87" s="16"/>
      <c r="C87" s="2">
        <v>160138</v>
      </c>
      <c r="D87" s="15">
        <v>154823</v>
      </c>
      <c r="E87" s="14">
        <f>AVERAGE(B87:D87)</f>
        <v>157480.5</v>
      </c>
      <c r="F87" s="28">
        <f>STDEVA(B87:E87)/E87*100</f>
        <v>1.6875105171751423</v>
      </c>
      <c r="G87" s="29">
        <f t="shared" si="8"/>
        <v>-8.2886770734500025E-3</v>
      </c>
      <c r="I87" s="22">
        <v>5</v>
      </c>
      <c r="J87" s="21">
        <v>100</v>
      </c>
      <c r="R87" s="19">
        <f t="shared" si="7"/>
        <v>-4.1443385367250014E-2</v>
      </c>
      <c r="S87" s="19">
        <f t="shared" si="9"/>
        <v>-4.1443385367250014E-2</v>
      </c>
      <c r="T87" s="23">
        <f t="shared" si="10"/>
        <v>-0.41443385367250019</v>
      </c>
      <c r="U87" s="23"/>
    </row>
    <row r="88" spans="1:21" x14ac:dyDescent="0.3">
      <c r="A88" s="2" t="s">
        <v>86</v>
      </c>
      <c r="B88" s="1">
        <v>1615635</v>
      </c>
      <c r="C88" s="1">
        <v>1642125</v>
      </c>
      <c r="D88" s="6">
        <v>1612769</v>
      </c>
      <c r="E88" s="14">
        <f t="shared" si="11"/>
        <v>1623509.6666666667</v>
      </c>
      <c r="F88" s="30">
        <f t="shared" si="12"/>
        <v>0.8139728283724269</v>
      </c>
      <c r="G88" s="31">
        <f t="shared" si="8"/>
        <v>9.8492635941966666E-2</v>
      </c>
      <c r="I88" s="22">
        <v>5</v>
      </c>
      <c r="J88" s="21">
        <v>100</v>
      </c>
      <c r="R88" s="19">
        <f t="shared" si="7"/>
        <v>0.49246317970983333</v>
      </c>
      <c r="S88" s="19">
        <f t="shared" si="9"/>
        <v>0.49246317970983333</v>
      </c>
      <c r="T88" s="23">
        <f t="shared" si="10"/>
        <v>4.9246317970983338</v>
      </c>
      <c r="U88" s="23"/>
    </row>
    <row r="89" spans="1:21" x14ac:dyDescent="0.3">
      <c r="A89" s="2" t="s">
        <v>87</v>
      </c>
      <c r="B89" s="1">
        <v>2134617</v>
      </c>
      <c r="C89" s="1">
        <v>2161968</v>
      </c>
      <c r="D89" s="6">
        <v>2242330</v>
      </c>
      <c r="E89" s="14">
        <f t="shared" si="11"/>
        <v>2179638.3333333335</v>
      </c>
      <c r="F89" s="30">
        <f t="shared" si="12"/>
        <v>2.0973366213633571</v>
      </c>
      <c r="G89" s="31">
        <f t="shared" si="8"/>
        <v>0.13899943524883335</v>
      </c>
      <c r="I89" s="22">
        <v>5</v>
      </c>
      <c r="J89" s="21">
        <v>100</v>
      </c>
      <c r="R89" s="19">
        <f t="shared" si="7"/>
        <v>0.69499717624416668</v>
      </c>
      <c r="S89" s="19">
        <f t="shared" si="9"/>
        <v>0.69499717624416668</v>
      </c>
      <c r="T89" s="23">
        <f t="shared" si="10"/>
        <v>6.9499717624416668</v>
      </c>
      <c r="U89" s="23"/>
    </row>
    <row r="90" spans="1:21" x14ac:dyDescent="0.3">
      <c r="A90" s="2" t="s">
        <v>88</v>
      </c>
      <c r="B90" s="1">
        <v>2282209</v>
      </c>
      <c r="C90" s="1">
        <v>2244088</v>
      </c>
      <c r="D90" s="6">
        <v>2175463</v>
      </c>
      <c r="E90" s="14">
        <f t="shared" si="11"/>
        <v>2233920</v>
      </c>
      <c r="F90" s="30">
        <f t="shared" si="12"/>
        <v>1.9771522572728326</v>
      </c>
      <c r="G90" s="31">
        <f t="shared" si="8"/>
        <v>0.14295315443199999</v>
      </c>
      <c r="I90" s="22">
        <v>5</v>
      </c>
      <c r="J90" s="21">
        <v>100</v>
      </c>
      <c r="R90" s="19">
        <f t="shared" si="7"/>
        <v>0.71476577215999992</v>
      </c>
      <c r="S90" s="19">
        <f t="shared" si="9"/>
        <v>0.71476577215999992</v>
      </c>
      <c r="T90" s="23">
        <f t="shared" si="10"/>
        <v>7.147657721599999</v>
      </c>
      <c r="U90" s="23"/>
    </row>
    <row r="91" spans="1:21" x14ac:dyDescent="0.3">
      <c r="A91" s="2" t="s">
        <v>89</v>
      </c>
      <c r="B91" s="1">
        <v>259020</v>
      </c>
      <c r="C91" s="1">
        <v>265055</v>
      </c>
      <c r="D91" s="6"/>
      <c r="E91" s="14">
        <f>AVERAGE(B91:D91)</f>
        <v>262037.5</v>
      </c>
      <c r="F91" s="28">
        <f>STDEVA(B91:E91)/E91*100</f>
        <v>1.1515527357725517</v>
      </c>
      <c r="G91" s="29">
        <f t="shared" si="8"/>
        <v>-6.730484087500016E-4</v>
      </c>
      <c r="I91" s="22">
        <v>5</v>
      </c>
      <c r="J91" s="21">
        <v>100</v>
      </c>
      <c r="R91" s="19">
        <f t="shared" si="7"/>
        <v>-3.365242043750008E-3</v>
      </c>
      <c r="S91" s="19">
        <f t="shared" si="9"/>
        <v>-3.3652420437500076E-3</v>
      </c>
      <c r="T91" s="23">
        <f t="shared" si="10"/>
        <v>-3.365242043750008E-2</v>
      </c>
      <c r="U91" s="23"/>
    </row>
    <row r="92" spans="1:21" x14ac:dyDescent="0.3">
      <c r="A92" s="2" t="s">
        <v>90</v>
      </c>
      <c r="B92" s="1">
        <v>1072280</v>
      </c>
      <c r="C92" s="1"/>
      <c r="D92" s="6">
        <v>1100043</v>
      </c>
      <c r="E92" s="14">
        <f t="shared" si="11"/>
        <v>1086161.5</v>
      </c>
      <c r="F92" s="28">
        <f t="shared" si="12"/>
        <v>1.2780327787350225</v>
      </c>
      <c r="G92" s="29">
        <f t="shared" si="8"/>
        <v>5.9353753791649991E-2</v>
      </c>
      <c r="I92" s="22">
        <v>5</v>
      </c>
      <c r="J92" s="21">
        <v>100</v>
      </c>
      <c r="R92" s="19">
        <f t="shared" si="7"/>
        <v>0.29676876895824994</v>
      </c>
      <c r="S92" s="19">
        <f t="shared" si="9"/>
        <v>0.29676876895824994</v>
      </c>
      <c r="T92" s="23">
        <f t="shared" si="10"/>
        <v>2.9676876895824993</v>
      </c>
      <c r="U92" s="23"/>
    </row>
    <row r="93" spans="1:21" x14ac:dyDescent="0.3">
      <c r="A93" s="2" t="s">
        <v>91</v>
      </c>
      <c r="B93" s="1">
        <v>1160383</v>
      </c>
      <c r="C93" s="1">
        <v>1134766</v>
      </c>
      <c r="D93" s="6">
        <v>1129319</v>
      </c>
      <c r="E93" s="14">
        <f t="shared" si="11"/>
        <v>1141489.3333333333</v>
      </c>
      <c r="F93" s="9">
        <f t="shared" si="12"/>
        <v>1.1864888646393279</v>
      </c>
      <c r="G93" s="19">
        <f t="shared" si="8"/>
        <v>6.3383672720933329E-2</v>
      </c>
      <c r="I93" s="22">
        <v>5</v>
      </c>
      <c r="J93" s="21">
        <v>100</v>
      </c>
      <c r="R93" s="19">
        <f t="shared" si="7"/>
        <v>0.31691836360466663</v>
      </c>
      <c r="S93" s="19">
        <f t="shared" si="9"/>
        <v>0.31691836360466663</v>
      </c>
      <c r="T93" s="23">
        <f t="shared" si="10"/>
        <v>3.1691836360466663</v>
      </c>
      <c r="U93" s="23"/>
    </row>
    <row r="94" spans="1:21" x14ac:dyDescent="0.3">
      <c r="A94" s="2" t="s">
        <v>92</v>
      </c>
      <c r="B94" s="1">
        <v>937563</v>
      </c>
      <c r="C94" s="1">
        <v>943104</v>
      </c>
      <c r="D94" s="6">
        <v>961077</v>
      </c>
      <c r="E94" s="14">
        <f t="shared" si="11"/>
        <v>947248</v>
      </c>
      <c r="F94" s="9">
        <f t="shared" si="12"/>
        <v>1.0595766809074847</v>
      </c>
      <c r="G94" s="19">
        <f t="shared" si="8"/>
        <v>4.9235697300799991E-2</v>
      </c>
      <c r="I94" s="22">
        <v>5</v>
      </c>
      <c r="J94" s="21">
        <v>100</v>
      </c>
      <c r="R94" s="19">
        <f t="shared" si="7"/>
        <v>0.24617848650399995</v>
      </c>
      <c r="S94" s="19">
        <f t="shared" si="9"/>
        <v>0.24617848650399995</v>
      </c>
      <c r="T94" s="23">
        <f t="shared" si="10"/>
        <v>2.4617848650399994</v>
      </c>
      <c r="U94" s="23"/>
    </row>
  </sheetData>
  <sortState xmlns:xlrd2="http://schemas.microsoft.com/office/spreadsheetml/2017/richdata2" ref="AL9:AM19">
    <sortCondition descending="1" ref="AL9"/>
  </sortState>
  <mergeCells count="1">
    <mergeCell ref="R5:S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Frick</vt:lpstr>
    </vt:vector>
  </TitlesOfParts>
  <Company>Universität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Potterat</dc:creator>
  <cp:lastModifiedBy>michal pol</cp:lastModifiedBy>
  <dcterms:created xsi:type="dcterms:W3CDTF">2022-07-06T10:56:38Z</dcterms:created>
  <dcterms:modified xsi:type="dcterms:W3CDTF">2023-12-25T14:10:00Z</dcterms:modified>
</cp:coreProperties>
</file>