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palillo/Documents/OSU/Summer Research 2019/Lab animal/"/>
    </mc:Choice>
  </mc:AlternateContent>
  <xr:revisionPtr revIDLastSave="0" documentId="13_ncr:1_{0490E518-18EE-F746-BA80-CDD6DEA8CDFE}" xr6:coauthVersionLast="46" xr6:coauthVersionMax="46" xr10:uidLastSave="{00000000-0000-0000-0000-000000000000}"/>
  <bookViews>
    <workbookView xWindow="1000" yWindow="500" windowWidth="22760" windowHeight="15660" tabRatio="500" activeTab="3" xr2:uid="{00000000-000D-0000-FFFF-FFFF00000000}"/>
  </bookViews>
  <sheets>
    <sheet name="summary stats" sheetId="4" r:id="rId1"/>
    <sheet name="Prop emersion" sheetId="1" r:id="rId2"/>
    <sheet name="Prop injection" sheetId="2" r:id="rId3"/>
    <sheet name="MS-222 emersion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2" l="1"/>
  <c r="D6" i="2"/>
  <c r="D12" i="2"/>
  <c r="J23" i="2"/>
  <c r="D15" i="4"/>
  <c r="J27" i="2"/>
  <c r="I27" i="2"/>
  <c r="H27" i="2"/>
  <c r="F21" i="1"/>
  <c r="E21" i="1"/>
  <c r="B29" i="2"/>
  <c r="B20" i="5"/>
  <c r="B21" i="5"/>
  <c r="B19" i="1"/>
  <c r="B24" i="2"/>
  <c r="C25" i="2"/>
  <c r="C24" i="2"/>
  <c r="D8" i="2"/>
  <c r="D4" i="2"/>
  <c r="I26" i="2"/>
  <c r="J26" i="2"/>
  <c r="I25" i="2"/>
  <c r="J25" i="2"/>
  <c r="I24" i="2"/>
  <c r="J24" i="2"/>
  <c r="H26" i="2"/>
  <c r="H25" i="2"/>
  <c r="H24" i="2"/>
  <c r="C28" i="2"/>
  <c r="C27" i="2"/>
  <c r="C26" i="2"/>
  <c r="D5" i="2"/>
  <c r="D7" i="2"/>
  <c r="D9" i="2"/>
  <c r="D10" i="2"/>
  <c r="D11" i="2"/>
  <c r="D13" i="2"/>
  <c r="D14" i="2"/>
  <c r="D15" i="2"/>
  <c r="D16" i="2"/>
  <c r="D17" i="2"/>
  <c r="D18" i="2"/>
  <c r="D19" i="2"/>
  <c r="D20" i="2"/>
  <c r="D2" i="2"/>
  <c r="J22" i="2"/>
  <c r="I23" i="2"/>
  <c r="I22" i="2"/>
  <c r="H23" i="2"/>
  <c r="H22" i="2"/>
  <c r="F20" i="1"/>
  <c r="F19" i="1"/>
  <c r="E20" i="1"/>
  <c r="E19" i="1"/>
  <c r="D26" i="2" l="1"/>
  <c r="D25" i="2"/>
  <c r="D28" i="2"/>
  <c r="D27" i="2"/>
  <c r="D24" i="2"/>
</calcChain>
</file>

<file path=xl/sharedStrings.xml><?xml version="1.0" encoding="utf-8"?>
<sst xmlns="http://schemas.openxmlformats.org/spreadsheetml/2006/main" count="203" uniqueCount="77">
  <si>
    <t xml:space="preserve">crawdad </t>
  </si>
  <si>
    <t>start time</t>
  </si>
  <si>
    <t xml:space="preserve">end time </t>
  </si>
  <si>
    <t>full recovery time(min)</t>
  </si>
  <si>
    <t>****seconds have been converted to decimal in minutes***</t>
  </si>
  <si>
    <t>Mean</t>
  </si>
  <si>
    <t>std dev</t>
  </si>
  <si>
    <t>1F</t>
  </si>
  <si>
    <t>2B</t>
  </si>
  <si>
    <t>2C</t>
  </si>
  <si>
    <t>2D</t>
  </si>
  <si>
    <t>2E</t>
  </si>
  <si>
    <t>2F</t>
  </si>
  <si>
    <t>3A</t>
  </si>
  <si>
    <t>3B</t>
  </si>
  <si>
    <t>3C</t>
  </si>
  <si>
    <t>3D</t>
  </si>
  <si>
    <t>3E</t>
  </si>
  <si>
    <t>3F</t>
  </si>
  <si>
    <t>4A</t>
  </si>
  <si>
    <t>4B</t>
  </si>
  <si>
    <t>4C</t>
  </si>
  <si>
    <t>4D</t>
  </si>
  <si>
    <t>4E</t>
  </si>
  <si>
    <t>4F</t>
  </si>
  <si>
    <t>injected time</t>
  </si>
  <si>
    <t>anesthetized time</t>
  </si>
  <si>
    <t>Fully recovered (righted) time</t>
  </si>
  <si>
    <t>10:48:24:5</t>
  </si>
  <si>
    <t>10:57:11:77</t>
  </si>
  <si>
    <t>10:53:28:19</t>
  </si>
  <si>
    <t>10:54:21:52</t>
  </si>
  <si>
    <t>10:52:10:5</t>
  </si>
  <si>
    <t>10:43:42:6</t>
  </si>
  <si>
    <t>10:42:18:8</t>
  </si>
  <si>
    <t>Time to sedated (min)</t>
  </si>
  <si>
    <t>full recovery from sedation time(min)</t>
  </si>
  <si>
    <t>10:50:49:4</t>
  </si>
  <si>
    <t>time to sedation (sec)</t>
  </si>
  <si>
    <t>weight</t>
  </si>
  <si>
    <t>dose (100mg/kg)</t>
  </si>
  <si>
    <t>Range</t>
  </si>
  <si>
    <t>max</t>
  </si>
  <si>
    <t>min</t>
  </si>
  <si>
    <t>10:44:08:4</t>
  </si>
  <si>
    <t xml:space="preserve">Mortality 24 hr </t>
  </si>
  <si>
    <t>mean</t>
  </si>
  <si>
    <t>no</t>
  </si>
  <si>
    <t>mortality</t>
  </si>
  <si>
    <t>yes</t>
  </si>
  <si>
    <t>yes=dead</t>
  </si>
  <si>
    <t>no=alive</t>
  </si>
  <si>
    <t>Time to sedation(min)</t>
  </si>
  <si>
    <t>Propofol injection data</t>
  </si>
  <si>
    <t>Propofol emersion data</t>
  </si>
  <si>
    <t xml:space="preserve">These crayfish became fully sedated </t>
  </si>
  <si>
    <t>n=16</t>
  </si>
  <si>
    <t>n=19</t>
  </si>
  <si>
    <t>12 females, 7 males</t>
  </si>
  <si>
    <t>dose(mg/L)</t>
  </si>
  <si>
    <t>time to sedation</t>
  </si>
  <si>
    <t>NOE</t>
  </si>
  <si>
    <t>NOE= no obervable effect</t>
  </si>
  <si>
    <t>ID</t>
  </si>
  <si>
    <t>MS-222 emersion</t>
  </si>
  <si>
    <t>MS-222 had no observable effect on the crayfish</t>
  </si>
  <si>
    <t>the relevant data is in the 4th sheet</t>
  </si>
  <si>
    <t>f</t>
  </si>
  <si>
    <t>variance</t>
  </si>
  <si>
    <t>immersion</t>
  </si>
  <si>
    <t>inj</t>
  </si>
  <si>
    <t>Gender</t>
  </si>
  <si>
    <t>M</t>
  </si>
  <si>
    <t>F</t>
  </si>
  <si>
    <t>median</t>
  </si>
  <si>
    <t>Median</t>
  </si>
  <si>
    <t>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</si>
</sst>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h:mm;@"/>
    <numFmt numFmtId="165" formatCode="h:mm:ss;@"/>
    <numFmt numFmtId="166" formatCode="0.000"/>
    <numFmt numFmtId="167" formatCode="0.0000"/>
    <numFmt numFmtId="168" formatCode="0.00000"/>
    <numFmt numFmtId="169" formatCode="0.000000"/>
    <numFmt numFmtId="170" formatCode="0.0000000"/>
  </numFmts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family val="2"/>
    </font>
    <font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27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7">
    <xf numFmtId="0" fontId="0" fillId="0" borderId="0" xfId="0"/>
    <xf numFmtId="20" fontId="0" fillId="0" borderId="0" xfId="0" applyNumberFormat="1"/>
    <xf numFmtId="21" fontId="0" fillId="0" borderId="0" xfId="0" applyNumberFormat="1"/>
    <xf numFmtId="0" fontId="0" fillId="0" borderId="0" xfId="0" applyNumberFormat="1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65" fontId="0" fillId="0" borderId="0" xfId="0" applyNumberFormat="1" applyFill="1"/>
    <xf numFmtId="2" fontId="0" fillId="0" borderId="0" xfId="0" applyNumberFormat="1" applyFill="1"/>
    <xf numFmtId="0" fontId="0" fillId="0" borderId="0" xfId="0" applyNumberFormat="1" applyFill="1"/>
    <xf numFmtId="169" fontId="0" fillId="0" borderId="0" xfId="0" applyNumberFormat="1" applyFill="1"/>
    <xf numFmtId="168" fontId="0" fillId="0" borderId="0" xfId="0" applyNumberFormat="1" applyFill="1"/>
    <xf numFmtId="166" fontId="0" fillId="0" borderId="0" xfId="0" applyNumberFormat="1" applyFill="1"/>
    <xf numFmtId="167" fontId="0" fillId="0" borderId="0" xfId="0" applyNumberFormat="1" applyFill="1"/>
    <xf numFmtId="10" fontId="3" fillId="0" borderId="0" xfId="0" applyNumberFormat="1" applyFont="1"/>
    <xf numFmtId="0" fontId="0" fillId="2" borderId="0" xfId="0" applyNumberFormat="1" applyFill="1"/>
    <xf numFmtId="0" fontId="4" fillId="0" borderId="0" xfId="0" applyFont="1"/>
    <xf numFmtId="0" fontId="0" fillId="0" borderId="0" xfId="0" applyBorder="1"/>
    <xf numFmtId="0" fontId="0" fillId="0" borderId="1" xfId="0" applyBorder="1"/>
    <xf numFmtId="10" fontId="0" fillId="0" borderId="0" xfId="0" applyNumberFormat="1"/>
    <xf numFmtId="167" fontId="3" fillId="0" borderId="0" xfId="0" applyNumberFormat="1" applyFont="1"/>
    <xf numFmtId="0" fontId="5" fillId="0" borderId="0" xfId="0" applyFont="1"/>
  </cellXfs>
  <cellStyles count="27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workbookViewId="0">
      <selection activeCell="B3" sqref="B3"/>
    </sheetView>
  </sheetViews>
  <sheetFormatPr baseColWidth="10" defaultRowHeight="16" x14ac:dyDescent="0.2"/>
  <cols>
    <col min="1" max="1" width="19.1640625" customWidth="1"/>
    <col min="2" max="2" width="19.83203125" customWidth="1"/>
    <col min="3" max="3" width="21.6640625" customWidth="1"/>
    <col min="4" max="4" width="19.1640625" bestFit="1" customWidth="1"/>
    <col min="5" max="5" width="31.6640625" bestFit="1" customWidth="1"/>
    <col min="6" max="6" width="14" bestFit="1" customWidth="1"/>
  </cols>
  <sheetData>
    <row r="1" spans="1:4" ht="21" x14ac:dyDescent="0.25">
      <c r="A1" s="21" t="s">
        <v>54</v>
      </c>
    </row>
    <row r="4" spans="1:4" x14ac:dyDescent="0.2">
      <c r="A4" t="s">
        <v>56</v>
      </c>
    </row>
    <row r="5" spans="1:4" x14ac:dyDescent="0.2">
      <c r="B5" t="s">
        <v>52</v>
      </c>
      <c r="C5" t="s">
        <v>3</v>
      </c>
      <c r="D5" t="s">
        <v>48</v>
      </c>
    </row>
    <row r="6" spans="1:4" x14ac:dyDescent="0.2">
      <c r="A6" t="s">
        <v>5</v>
      </c>
      <c r="B6">
        <v>63.975625000000008</v>
      </c>
      <c r="C6">
        <v>7.376875000000001</v>
      </c>
      <c r="D6" s="19">
        <v>0</v>
      </c>
    </row>
    <row r="7" spans="1:4" x14ac:dyDescent="0.2">
      <c r="A7" t="s">
        <v>6</v>
      </c>
      <c r="B7">
        <v>1.3899303040080817</v>
      </c>
      <c r="C7">
        <v>2.3586852799812013</v>
      </c>
      <c r="D7">
        <v>0</v>
      </c>
    </row>
    <row r="8" spans="1:4" x14ac:dyDescent="0.2">
      <c r="A8" t="s">
        <v>74</v>
      </c>
    </row>
    <row r="9" spans="1:4" ht="21" x14ac:dyDescent="0.25">
      <c r="A9" s="21" t="s">
        <v>53</v>
      </c>
    </row>
    <row r="10" spans="1:4" x14ac:dyDescent="0.2">
      <c r="B10" t="s">
        <v>55</v>
      </c>
    </row>
    <row r="11" spans="1:4" x14ac:dyDescent="0.2">
      <c r="B11" t="s">
        <v>58</v>
      </c>
    </row>
    <row r="12" spans="1:4" x14ac:dyDescent="0.2">
      <c r="A12" t="s">
        <v>57</v>
      </c>
    </row>
    <row r="13" spans="1:4" x14ac:dyDescent="0.2">
      <c r="B13" t="s">
        <v>52</v>
      </c>
      <c r="C13" t="s">
        <v>3</v>
      </c>
      <c r="D13" t="s">
        <v>48</v>
      </c>
    </row>
    <row r="14" spans="1:4" x14ac:dyDescent="0.2">
      <c r="A14" t="s">
        <v>5</v>
      </c>
      <c r="B14" s="8">
        <v>0.27714935263157892</v>
      </c>
      <c r="C14">
        <v>164.49904210526319</v>
      </c>
      <c r="D14" s="24">
        <v>0.15789473684210525</v>
      </c>
    </row>
    <row r="15" spans="1:4" x14ac:dyDescent="0.2">
      <c r="A15" t="s">
        <v>6</v>
      </c>
      <c r="B15">
        <v>0.2730465226228681</v>
      </c>
      <c r="C15">
        <v>77.288229456548677</v>
      </c>
      <c r="D15">
        <f>SQRT(0.13)</f>
        <v>0.36055512754639896</v>
      </c>
    </row>
    <row r="18" spans="1:6" ht="21" x14ac:dyDescent="0.25">
      <c r="A18" s="21" t="s">
        <v>64</v>
      </c>
    </row>
    <row r="20" spans="1:6" x14ac:dyDescent="0.2">
      <c r="A20" t="s">
        <v>65</v>
      </c>
    </row>
    <row r="21" spans="1:6" x14ac:dyDescent="0.2">
      <c r="A21" t="s">
        <v>66</v>
      </c>
    </row>
    <row r="23" spans="1:6" ht="16" customHeight="1" x14ac:dyDescent="0.2"/>
    <row r="24" spans="1:6" x14ac:dyDescent="0.2">
      <c r="A24" t="s">
        <v>69</v>
      </c>
      <c r="D24" t="s">
        <v>70</v>
      </c>
    </row>
    <row r="25" spans="1:6" x14ac:dyDescent="0.2">
      <c r="A25" s="26" t="s">
        <v>52</v>
      </c>
      <c r="B25" s="26" t="s">
        <v>3</v>
      </c>
      <c r="C25" t="s">
        <v>48</v>
      </c>
      <c r="D25" t="s">
        <v>35</v>
      </c>
      <c r="E25" t="s">
        <v>36</v>
      </c>
      <c r="F25" t="s">
        <v>45</v>
      </c>
    </row>
    <row r="26" spans="1:6" x14ac:dyDescent="0.2">
      <c r="A26" s="26">
        <v>61.02</v>
      </c>
      <c r="B26" s="26">
        <v>8.67</v>
      </c>
      <c r="C26" t="s">
        <v>47</v>
      </c>
      <c r="D26" s="8">
        <v>0.33329999999999999</v>
      </c>
      <c r="E26" s="6">
        <v>74.599999999999994</v>
      </c>
      <c r="F26" s="3" t="s">
        <v>47</v>
      </c>
    </row>
    <row r="27" spans="1:6" x14ac:dyDescent="0.2">
      <c r="A27" s="26">
        <v>61.12</v>
      </c>
      <c r="B27" s="26">
        <v>7.83</v>
      </c>
      <c r="C27" t="s">
        <v>47</v>
      </c>
      <c r="D27" s="6">
        <v>1.2</v>
      </c>
      <c r="E27" s="6">
        <v>260</v>
      </c>
      <c r="F27" s="20" t="s">
        <v>49</v>
      </c>
    </row>
    <row r="28" spans="1:6" x14ac:dyDescent="0.2">
      <c r="A28" s="26">
        <v>63.13</v>
      </c>
      <c r="B28" s="26">
        <v>8.42</v>
      </c>
      <c r="C28" t="s">
        <v>47</v>
      </c>
      <c r="D28" s="10">
        <v>0.16666700000000001</v>
      </c>
      <c r="E28" s="6">
        <v>260</v>
      </c>
      <c r="F28" s="3" t="s">
        <v>47</v>
      </c>
    </row>
    <row r="29" spans="1:6" x14ac:dyDescent="0.2">
      <c r="A29" s="26">
        <v>63.2</v>
      </c>
      <c r="B29" s="26">
        <v>7.93</v>
      </c>
      <c r="C29" t="s">
        <v>47</v>
      </c>
      <c r="D29" s="6">
        <v>0.72</v>
      </c>
      <c r="E29" s="6">
        <v>214.65</v>
      </c>
      <c r="F29" s="3" t="s">
        <v>47</v>
      </c>
    </row>
    <row r="30" spans="1:6" x14ac:dyDescent="0.2">
      <c r="A30" s="26">
        <v>63.6</v>
      </c>
      <c r="B30" s="26">
        <v>8.07</v>
      </c>
      <c r="C30" t="s">
        <v>47</v>
      </c>
      <c r="D30" s="6">
        <v>0.466667</v>
      </c>
      <c r="E30" s="6">
        <v>260</v>
      </c>
      <c r="F30" s="20" t="s">
        <v>49</v>
      </c>
    </row>
    <row r="31" spans="1:6" x14ac:dyDescent="0.2">
      <c r="A31" s="26">
        <v>63.7</v>
      </c>
      <c r="B31" s="26">
        <v>8.07</v>
      </c>
      <c r="C31" t="s">
        <v>47</v>
      </c>
      <c r="D31" s="10">
        <v>0.11666700000000001</v>
      </c>
      <c r="E31" s="6">
        <v>260</v>
      </c>
      <c r="F31" s="3" t="s">
        <v>47</v>
      </c>
    </row>
    <row r="32" spans="1:6" x14ac:dyDescent="0.2">
      <c r="A32" s="26">
        <v>63.95</v>
      </c>
      <c r="B32" s="26">
        <v>7.93</v>
      </c>
      <c r="C32" t="s">
        <v>47</v>
      </c>
      <c r="D32" s="6">
        <v>0.3</v>
      </c>
      <c r="E32" s="6">
        <v>260</v>
      </c>
      <c r="F32" s="3" t="s">
        <v>47</v>
      </c>
    </row>
    <row r="33" spans="1:6" x14ac:dyDescent="0.2">
      <c r="A33" s="26">
        <v>64.099999999999994</v>
      </c>
      <c r="B33" s="26">
        <v>7.87</v>
      </c>
      <c r="C33" t="s">
        <v>47</v>
      </c>
      <c r="D33" s="9">
        <v>0.16667000000000001</v>
      </c>
      <c r="E33" s="6">
        <v>89.77</v>
      </c>
      <c r="F33" s="3" t="s">
        <v>47</v>
      </c>
    </row>
    <row r="34" spans="1:6" x14ac:dyDescent="0.2">
      <c r="A34" s="26">
        <v>64.55</v>
      </c>
      <c r="B34" s="26">
        <v>7.48</v>
      </c>
      <c r="C34" t="s">
        <v>47</v>
      </c>
      <c r="D34" s="13">
        <v>0.15</v>
      </c>
      <c r="E34" s="13">
        <v>112.67</v>
      </c>
      <c r="F34" s="3" t="s">
        <v>47</v>
      </c>
    </row>
    <row r="35" spans="1:6" x14ac:dyDescent="0.2">
      <c r="A35" s="26">
        <v>64.27</v>
      </c>
      <c r="B35" s="26">
        <v>4.17</v>
      </c>
      <c r="C35" t="s">
        <v>47</v>
      </c>
      <c r="D35" s="6">
        <v>0.25</v>
      </c>
      <c r="E35" s="6">
        <v>109.92</v>
      </c>
      <c r="F35" s="3" t="s">
        <v>47</v>
      </c>
    </row>
    <row r="36" spans="1:6" x14ac:dyDescent="0.2">
      <c r="A36" s="26">
        <v>64.67</v>
      </c>
      <c r="B36" s="26">
        <v>9.58</v>
      </c>
      <c r="C36" t="s">
        <v>47</v>
      </c>
      <c r="D36" s="6">
        <v>0.14000000000000001</v>
      </c>
      <c r="E36" s="6">
        <v>260</v>
      </c>
      <c r="F36" s="20" t="s">
        <v>49</v>
      </c>
    </row>
    <row r="37" spans="1:6" x14ac:dyDescent="0.2">
      <c r="A37" s="26">
        <v>64.33</v>
      </c>
      <c r="B37" s="26">
        <v>4.2300000000000004</v>
      </c>
      <c r="C37" t="s">
        <v>47</v>
      </c>
      <c r="D37" s="15">
        <v>0.113333</v>
      </c>
      <c r="E37" s="13">
        <v>165.47800000000001</v>
      </c>
      <c r="F37" s="3" t="s">
        <v>47</v>
      </c>
    </row>
    <row r="38" spans="1:6" x14ac:dyDescent="0.2">
      <c r="A38" s="26">
        <v>65.069999999999993</v>
      </c>
      <c r="B38" s="26">
        <v>12.88</v>
      </c>
      <c r="C38" t="s">
        <v>47</v>
      </c>
      <c r="D38" s="16">
        <v>7.6666999999999999E-2</v>
      </c>
      <c r="E38" s="17">
        <v>83.405000000000001</v>
      </c>
      <c r="F38" s="3" t="s">
        <v>47</v>
      </c>
    </row>
    <row r="39" spans="1:6" x14ac:dyDescent="0.2">
      <c r="A39" s="26">
        <v>65.45</v>
      </c>
      <c r="B39" s="26">
        <v>4.03</v>
      </c>
      <c r="C39" t="s">
        <v>47</v>
      </c>
      <c r="D39" s="17">
        <v>0.125</v>
      </c>
      <c r="E39" s="17">
        <v>139.30500000000001</v>
      </c>
      <c r="F39" s="3" t="s">
        <v>47</v>
      </c>
    </row>
    <row r="40" spans="1:6" x14ac:dyDescent="0.2">
      <c r="A40" s="26">
        <v>65.83</v>
      </c>
      <c r="B40" s="26">
        <v>6.95</v>
      </c>
      <c r="C40" t="s">
        <v>47</v>
      </c>
      <c r="D40" s="18">
        <v>0.17949999999999999</v>
      </c>
      <c r="E40" s="18">
        <v>104.4877</v>
      </c>
      <c r="F40" s="3" t="s">
        <v>47</v>
      </c>
    </row>
    <row r="41" spans="1:6" x14ac:dyDescent="0.2">
      <c r="A41" s="26">
        <v>65.62</v>
      </c>
      <c r="B41" s="26">
        <v>3.92</v>
      </c>
      <c r="C41" t="s">
        <v>47</v>
      </c>
      <c r="D41" s="16">
        <v>0.15317</v>
      </c>
      <c r="E41" s="18">
        <v>80.831900000000005</v>
      </c>
      <c r="F41" s="3" t="s">
        <v>47</v>
      </c>
    </row>
    <row r="42" spans="1:6" x14ac:dyDescent="0.2">
      <c r="D42" s="11">
        <v>0.35986669999999998</v>
      </c>
      <c r="E42" s="8">
        <v>99.5852</v>
      </c>
      <c r="F42" s="3" t="s">
        <v>47</v>
      </c>
    </row>
    <row r="43" spans="1:6" x14ac:dyDescent="0.2">
      <c r="D43" s="6">
        <v>0.125</v>
      </c>
      <c r="E43" s="7">
        <v>81.375</v>
      </c>
      <c r="F43" s="3" t="s">
        <v>47</v>
      </c>
    </row>
    <row r="44" spans="1:6" x14ac:dyDescent="0.2">
      <c r="D44">
        <v>0.12333</v>
      </c>
      <c r="E44" s="8">
        <v>209.404</v>
      </c>
      <c r="F44" s="3" t="s">
        <v>47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workbookViewId="0">
      <selection activeCell="E21" sqref="E21"/>
    </sheetView>
  </sheetViews>
  <sheetFormatPr baseColWidth="10" defaultRowHeight="16" x14ac:dyDescent="0.2"/>
  <cols>
    <col min="5" max="5" width="25.33203125" customWidth="1"/>
    <col min="6" max="6" width="19.5" customWidth="1"/>
  </cols>
  <sheetData>
    <row r="1" spans="1:7" x14ac:dyDescent="0.2">
      <c r="A1" t="s">
        <v>0</v>
      </c>
      <c r="B1" t="s">
        <v>48</v>
      </c>
      <c r="C1" t="s">
        <v>1</v>
      </c>
      <c r="D1" t="s">
        <v>2</v>
      </c>
      <c r="E1" t="s">
        <v>52</v>
      </c>
      <c r="F1" t="s">
        <v>3</v>
      </c>
      <c r="G1" t="s">
        <v>4</v>
      </c>
    </row>
    <row r="2" spans="1:7" x14ac:dyDescent="0.2">
      <c r="A2">
        <v>1</v>
      </c>
      <c r="B2" t="s">
        <v>47</v>
      </c>
      <c r="C2" s="1">
        <v>0.35694444444444445</v>
      </c>
      <c r="D2" s="2">
        <v>0.39934027777777775</v>
      </c>
      <c r="E2">
        <v>61.02</v>
      </c>
      <c r="F2">
        <v>8.67</v>
      </c>
    </row>
    <row r="3" spans="1:7" x14ac:dyDescent="0.2">
      <c r="A3">
        <v>2</v>
      </c>
      <c r="B3" t="s">
        <v>47</v>
      </c>
      <c r="C3" s="1">
        <v>0.35694444444444445</v>
      </c>
      <c r="D3" s="2">
        <v>0.39938657407407407</v>
      </c>
      <c r="E3">
        <v>61.12</v>
      </c>
      <c r="F3">
        <v>7.83</v>
      </c>
    </row>
    <row r="4" spans="1:7" x14ac:dyDescent="0.2">
      <c r="A4">
        <v>4</v>
      </c>
      <c r="B4" t="s">
        <v>47</v>
      </c>
      <c r="C4" s="1">
        <v>0.35694444444444445</v>
      </c>
      <c r="D4" s="2">
        <v>0.40078703703703705</v>
      </c>
      <c r="E4">
        <v>63.13</v>
      </c>
      <c r="F4">
        <v>8.42</v>
      </c>
    </row>
    <row r="5" spans="1:7" x14ac:dyDescent="0.2">
      <c r="A5">
        <v>3</v>
      </c>
      <c r="B5" t="s">
        <v>47</v>
      </c>
      <c r="C5" s="1">
        <v>0.35694444444444445</v>
      </c>
      <c r="D5" s="2">
        <v>0.40083333333333332</v>
      </c>
      <c r="E5">
        <v>63.2</v>
      </c>
      <c r="F5">
        <v>7.93</v>
      </c>
    </row>
    <row r="6" spans="1:7" x14ac:dyDescent="0.2">
      <c r="A6">
        <v>5</v>
      </c>
      <c r="B6" t="s">
        <v>47</v>
      </c>
      <c r="C6" s="1">
        <v>0.35694444444444445</v>
      </c>
      <c r="D6" s="2">
        <v>0.40111111111111114</v>
      </c>
      <c r="E6">
        <v>63.6</v>
      </c>
      <c r="F6">
        <v>8.07</v>
      </c>
    </row>
    <row r="7" spans="1:7" x14ac:dyDescent="0.2">
      <c r="A7">
        <v>6</v>
      </c>
      <c r="B7" t="s">
        <v>47</v>
      </c>
      <c r="C7" s="1">
        <v>0.35694444444444445</v>
      </c>
      <c r="D7" s="2">
        <v>0.4011805555555556</v>
      </c>
      <c r="E7">
        <v>63.7</v>
      </c>
      <c r="F7">
        <v>8.07</v>
      </c>
    </row>
    <row r="8" spans="1:7" x14ac:dyDescent="0.2">
      <c r="A8">
        <v>7</v>
      </c>
      <c r="B8" t="s">
        <v>47</v>
      </c>
      <c r="C8" s="1">
        <v>0.35694444444444445</v>
      </c>
      <c r="D8" s="2">
        <v>0.40135416666666668</v>
      </c>
      <c r="E8">
        <v>63.95</v>
      </c>
      <c r="F8">
        <v>7.93</v>
      </c>
    </row>
    <row r="9" spans="1:7" x14ac:dyDescent="0.2">
      <c r="A9">
        <v>8</v>
      </c>
      <c r="B9" t="s">
        <v>47</v>
      </c>
      <c r="C9" s="4">
        <v>0.35694444444444445</v>
      </c>
      <c r="D9" s="2">
        <v>0.40145833333333331</v>
      </c>
      <c r="E9">
        <v>64.099999999999994</v>
      </c>
      <c r="F9">
        <v>7.87</v>
      </c>
    </row>
    <row r="10" spans="1:7" x14ac:dyDescent="0.2">
      <c r="A10">
        <v>9</v>
      </c>
      <c r="B10" t="s">
        <v>47</v>
      </c>
      <c r="C10" s="1">
        <v>0.35694444444444445</v>
      </c>
      <c r="D10" s="2">
        <v>0.40177083333333335</v>
      </c>
      <c r="E10">
        <v>64.55</v>
      </c>
      <c r="F10">
        <v>7.48</v>
      </c>
    </row>
    <row r="11" spans="1:7" x14ac:dyDescent="0.2">
      <c r="A11">
        <v>10</v>
      </c>
      <c r="B11" t="s">
        <v>47</v>
      </c>
      <c r="C11" s="1">
        <v>0.35694444444444445</v>
      </c>
      <c r="D11" s="2">
        <v>0.40157407407407408</v>
      </c>
      <c r="E11">
        <v>64.27</v>
      </c>
      <c r="F11">
        <v>4.17</v>
      </c>
    </row>
    <row r="12" spans="1:7" x14ac:dyDescent="0.2">
      <c r="A12">
        <v>11</v>
      </c>
      <c r="B12" t="s">
        <v>47</v>
      </c>
      <c r="C12" s="1">
        <v>0.35694444444444445</v>
      </c>
      <c r="D12" s="2">
        <v>0.40185185185185185</v>
      </c>
      <c r="E12">
        <v>64.67</v>
      </c>
      <c r="F12">
        <v>9.58</v>
      </c>
    </row>
    <row r="13" spans="1:7" x14ac:dyDescent="0.2">
      <c r="A13">
        <v>12</v>
      </c>
      <c r="B13" t="s">
        <v>47</v>
      </c>
      <c r="C13" s="1">
        <v>0.35694444444444445</v>
      </c>
      <c r="D13" s="2">
        <v>0.40162037037037041</v>
      </c>
      <c r="E13">
        <v>64.33</v>
      </c>
      <c r="F13">
        <v>4.2300000000000004</v>
      </c>
    </row>
    <row r="14" spans="1:7" x14ac:dyDescent="0.2">
      <c r="A14">
        <v>13</v>
      </c>
      <c r="B14" t="s">
        <v>47</v>
      </c>
      <c r="C14" s="1">
        <v>0.35694444444444445</v>
      </c>
      <c r="D14" s="2">
        <v>0.27712962962962967</v>
      </c>
      <c r="E14">
        <v>65.069999999999993</v>
      </c>
      <c r="F14">
        <v>12.88</v>
      </c>
    </row>
    <row r="15" spans="1:7" x14ac:dyDescent="0.2">
      <c r="A15">
        <v>14</v>
      </c>
      <c r="B15" t="s">
        <v>47</v>
      </c>
      <c r="C15" s="1">
        <v>0.35694444444444445</v>
      </c>
      <c r="D15" s="2">
        <v>0.40239583333333334</v>
      </c>
      <c r="E15">
        <v>65.45</v>
      </c>
      <c r="F15">
        <v>4.03</v>
      </c>
    </row>
    <row r="16" spans="1:7" x14ac:dyDescent="0.2">
      <c r="A16">
        <v>15</v>
      </c>
      <c r="B16" t="s">
        <v>47</v>
      </c>
      <c r="C16" s="1">
        <v>0.35694444444444445</v>
      </c>
      <c r="D16" s="2">
        <v>0.40266203703703707</v>
      </c>
      <c r="E16">
        <v>65.83</v>
      </c>
      <c r="F16">
        <v>6.95</v>
      </c>
    </row>
    <row r="17" spans="1:6" x14ac:dyDescent="0.2">
      <c r="A17">
        <v>16</v>
      </c>
      <c r="B17" t="s">
        <v>47</v>
      </c>
      <c r="C17" s="1">
        <v>0.35694444444444445</v>
      </c>
      <c r="D17" s="2">
        <v>0.40251157407407406</v>
      </c>
      <c r="E17">
        <v>65.62</v>
      </c>
      <c r="F17" s="3">
        <v>3.92</v>
      </c>
    </row>
    <row r="19" spans="1:6" x14ac:dyDescent="0.2">
      <c r="A19" t="s">
        <v>46</v>
      </c>
      <c r="B19" s="19">
        <f>COUNTIF(B2:B17,"yes")/COUNTA(B2:B17)</f>
        <v>0</v>
      </c>
      <c r="D19" t="s">
        <v>5</v>
      </c>
      <c r="E19">
        <f>AVERAGE(E2:E17)</f>
        <v>63.975625000000008</v>
      </c>
      <c r="F19">
        <f>AVERAGE(F2:F17)</f>
        <v>7.376875000000001</v>
      </c>
    </row>
    <row r="20" spans="1:6" x14ac:dyDescent="0.2">
      <c r="D20" t="s">
        <v>6</v>
      </c>
      <c r="E20">
        <f>STDEV(E2:E17)</f>
        <v>1.3899303040080817</v>
      </c>
      <c r="F20">
        <f>STDEV(F2:F17)</f>
        <v>2.3586852799812013</v>
      </c>
    </row>
    <row r="21" spans="1:6" x14ac:dyDescent="0.2">
      <c r="B21" t="s">
        <v>67</v>
      </c>
      <c r="D21" t="s">
        <v>74</v>
      </c>
      <c r="E21">
        <f>MEDIAN(E2:E17)</f>
        <v>64.185000000000002</v>
      </c>
      <c r="F21">
        <f>MEDIAN(F2:F17)</f>
        <v>7.9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9"/>
  <sheetViews>
    <sheetView workbookViewId="0">
      <selection activeCell="B10" sqref="B10"/>
    </sheetView>
  </sheetViews>
  <sheetFormatPr baseColWidth="10" defaultRowHeight="16" x14ac:dyDescent="0.2"/>
  <cols>
    <col min="1" max="1" width="9.5" bestFit="1" customWidth="1"/>
    <col min="2" max="2" width="14" bestFit="1" customWidth="1"/>
    <col min="3" max="3" width="8.33203125" bestFit="1" customWidth="1"/>
    <col min="4" max="4" width="15" bestFit="1" customWidth="1"/>
    <col min="5" max="5" width="12" bestFit="1" customWidth="1"/>
    <col min="6" max="6" width="15.83203125" bestFit="1" customWidth="1"/>
    <col min="7" max="7" width="25.5" style="3" bestFit="1" customWidth="1"/>
    <col min="8" max="8" width="19.1640625" bestFit="1" customWidth="1"/>
    <col min="9" max="9" width="18.83203125" bestFit="1" customWidth="1"/>
    <col min="10" max="10" width="31.6640625" bestFit="1" customWidth="1"/>
    <col min="11" max="11" width="50.33203125" bestFit="1" customWidth="1"/>
  </cols>
  <sheetData>
    <row r="1" spans="1:11" x14ac:dyDescent="0.2">
      <c r="A1" t="s">
        <v>0</v>
      </c>
      <c r="B1" t="s">
        <v>45</v>
      </c>
      <c r="C1" t="s">
        <v>39</v>
      </c>
      <c r="D1" t="s">
        <v>40</v>
      </c>
      <c r="E1" t="s">
        <v>25</v>
      </c>
      <c r="F1" t="s">
        <v>26</v>
      </c>
      <c r="G1" t="s">
        <v>27</v>
      </c>
      <c r="H1" t="s">
        <v>35</v>
      </c>
      <c r="I1" s="3" t="s">
        <v>38</v>
      </c>
      <c r="J1" t="s">
        <v>36</v>
      </c>
      <c r="K1" t="s">
        <v>4</v>
      </c>
    </row>
    <row r="2" spans="1:11" x14ac:dyDescent="0.2">
      <c r="A2" t="s">
        <v>7</v>
      </c>
      <c r="B2" s="3" t="s">
        <v>47</v>
      </c>
      <c r="C2">
        <v>14</v>
      </c>
      <c r="D2">
        <f>C2/100</f>
        <v>0.14000000000000001</v>
      </c>
      <c r="E2" s="5">
        <v>0.45155092592592588</v>
      </c>
      <c r="F2" s="5">
        <v>0.45178240740740744</v>
      </c>
      <c r="G2" s="5">
        <v>0.50358796296296293</v>
      </c>
      <c r="H2" s="8">
        <v>0.33329999999999999</v>
      </c>
      <c r="I2" s="3">
        <v>19.8</v>
      </c>
      <c r="J2" s="6">
        <v>74.599999999999994</v>
      </c>
    </row>
    <row r="3" spans="1:11" x14ac:dyDescent="0.2">
      <c r="A3" t="s">
        <v>76</v>
      </c>
      <c r="B3" s="20" t="s">
        <v>49</v>
      </c>
      <c r="C3">
        <v>14</v>
      </c>
      <c r="D3">
        <f t="shared" ref="D3:D20" si="0">C3/100</f>
        <v>0.14000000000000001</v>
      </c>
      <c r="E3" s="5">
        <v>0.44166666666666665</v>
      </c>
      <c r="F3" s="5">
        <v>0.44249999999999995</v>
      </c>
      <c r="G3" s="5">
        <v>0.63263888888888886</v>
      </c>
      <c r="H3" s="6">
        <v>1.2</v>
      </c>
      <c r="I3" s="3">
        <v>72</v>
      </c>
      <c r="J3" s="6">
        <v>260</v>
      </c>
    </row>
    <row r="4" spans="1:11" x14ac:dyDescent="0.2">
      <c r="A4" t="s">
        <v>8</v>
      </c>
      <c r="B4" s="3" t="s">
        <v>47</v>
      </c>
      <c r="C4">
        <v>17</v>
      </c>
      <c r="D4">
        <f t="shared" si="0"/>
        <v>0.17</v>
      </c>
      <c r="E4" s="5">
        <v>0.44321759259259258</v>
      </c>
      <c r="F4" s="5">
        <v>0.44333333333333336</v>
      </c>
      <c r="G4" s="5">
        <v>0.63263888888888886</v>
      </c>
      <c r="H4" s="10">
        <v>0.16666700000000001</v>
      </c>
      <c r="I4" s="3">
        <v>10</v>
      </c>
      <c r="J4" s="6">
        <v>260</v>
      </c>
    </row>
    <row r="5" spans="1:11" x14ac:dyDescent="0.2">
      <c r="A5" t="s">
        <v>9</v>
      </c>
      <c r="B5" s="3" t="s">
        <v>47</v>
      </c>
      <c r="C5">
        <v>18</v>
      </c>
      <c r="D5">
        <f t="shared" si="0"/>
        <v>0.18</v>
      </c>
      <c r="E5" s="5">
        <v>0.44489583333333332</v>
      </c>
      <c r="F5" s="5">
        <v>0.44539351851851849</v>
      </c>
      <c r="G5" s="5">
        <v>0.59444444444444444</v>
      </c>
      <c r="H5" s="6">
        <v>0.72</v>
      </c>
      <c r="I5" s="3">
        <v>43.2</v>
      </c>
      <c r="J5" s="6">
        <v>214.65</v>
      </c>
    </row>
    <row r="6" spans="1:11" x14ac:dyDescent="0.2">
      <c r="A6" t="s">
        <v>10</v>
      </c>
      <c r="B6" s="20" t="s">
        <v>49</v>
      </c>
      <c r="C6">
        <v>14</v>
      </c>
      <c r="D6">
        <f t="shared" si="0"/>
        <v>0.14000000000000001</v>
      </c>
      <c r="E6" s="5">
        <v>0.43391203703703707</v>
      </c>
      <c r="F6" s="5">
        <v>0.44673611111111106</v>
      </c>
      <c r="G6" s="5">
        <v>0.63263888888888886</v>
      </c>
      <c r="H6" s="6">
        <v>0.466667</v>
      </c>
      <c r="I6" s="3">
        <v>28</v>
      </c>
      <c r="J6" s="6">
        <v>260</v>
      </c>
    </row>
    <row r="7" spans="1:11" x14ac:dyDescent="0.2">
      <c r="A7" t="s">
        <v>11</v>
      </c>
      <c r="B7" s="3" t="s">
        <v>47</v>
      </c>
      <c r="C7">
        <v>14</v>
      </c>
      <c r="D7">
        <f t="shared" si="0"/>
        <v>0.14000000000000001</v>
      </c>
      <c r="E7" s="5">
        <v>0.44949074074074075</v>
      </c>
      <c r="F7" s="5">
        <v>0.44957175925925924</v>
      </c>
      <c r="G7" s="5">
        <v>0.63263888888888886</v>
      </c>
      <c r="H7" s="10">
        <v>0.11666700000000001</v>
      </c>
      <c r="I7" s="3">
        <v>7</v>
      </c>
      <c r="J7" s="6">
        <v>260</v>
      </c>
    </row>
    <row r="8" spans="1:11" x14ac:dyDescent="0.2">
      <c r="A8" t="s">
        <v>12</v>
      </c>
      <c r="B8" s="3" t="s">
        <v>47</v>
      </c>
      <c r="C8">
        <v>23</v>
      </c>
      <c r="D8">
        <f t="shared" si="0"/>
        <v>0.23</v>
      </c>
      <c r="E8" s="5">
        <v>0.45069444444444445</v>
      </c>
      <c r="F8" s="5">
        <v>0.45090277777777782</v>
      </c>
      <c r="G8" s="5">
        <v>0.63263888888888886</v>
      </c>
      <c r="H8" s="6">
        <v>0.3</v>
      </c>
      <c r="I8" s="3">
        <v>18</v>
      </c>
      <c r="J8" s="6">
        <v>260</v>
      </c>
    </row>
    <row r="9" spans="1:11" x14ac:dyDescent="0.2">
      <c r="A9" t="s">
        <v>13</v>
      </c>
      <c r="B9" s="3" t="s">
        <v>47</v>
      </c>
      <c r="C9">
        <v>17</v>
      </c>
      <c r="D9">
        <f t="shared" si="0"/>
        <v>0.17</v>
      </c>
      <c r="E9" s="5">
        <v>0.43899305555555551</v>
      </c>
      <c r="F9" s="5">
        <v>0.43910879629629629</v>
      </c>
      <c r="G9" s="5">
        <v>4.311342592592593E-2</v>
      </c>
      <c r="H9" s="9">
        <v>0.16667000000000001</v>
      </c>
      <c r="I9" s="3">
        <v>10</v>
      </c>
      <c r="J9" s="6">
        <v>89.77</v>
      </c>
    </row>
    <row r="10" spans="1:11" x14ac:dyDescent="0.2">
      <c r="A10" t="s">
        <v>14</v>
      </c>
      <c r="B10" s="3" t="s">
        <v>47</v>
      </c>
      <c r="C10">
        <v>13</v>
      </c>
      <c r="D10">
        <f t="shared" si="0"/>
        <v>0.13</v>
      </c>
      <c r="E10" s="5">
        <v>0.44045138888888885</v>
      </c>
      <c r="F10" s="12">
        <v>0.44055555555555559</v>
      </c>
      <c r="G10" s="12">
        <v>0.51879629629629631</v>
      </c>
      <c r="H10" s="13">
        <v>0.15</v>
      </c>
      <c r="I10" s="14">
        <v>9</v>
      </c>
      <c r="J10" s="13">
        <v>112.67</v>
      </c>
    </row>
    <row r="11" spans="1:11" x14ac:dyDescent="0.2">
      <c r="A11" t="s">
        <v>15</v>
      </c>
      <c r="B11" s="3" t="s">
        <v>47</v>
      </c>
      <c r="C11">
        <v>11</v>
      </c>
      <c r="D11">
        <f t="shared" si="0"/>
        <v>0.11</v>
      </c>
      <c r="E11" s="5">
        <v>0.44236111111111115</v>
      </c>
      <c r="F11" s="5">
        <v>0.44253472222222223</v>
      </c>
      <c r="G11" s="5">
        <v>0.51886574074074077</v>
      </c>
      <c r="H11" s="6">
        <v>0.25</v>
      </c>
      <c r="I11" s="3">
        <v>15</v>
      </c>
      <c r="J11" s="6">
        <v>109.92</v>
      </c>
    </row>
    <row r="12" spans="1:11" x14ac:dyDescent="0.2">
      <c r="A12" t="s">
        <v>16</v>
      </c>
      <c r="B12" s="20" t="s">
        <v>49</v>
      </c>
      <c r="C12">
        <v>10</v>
      </c>
      <c r="D12">
        <f t="shared" si="0"/>
        <v>0.1</v>
      </c>
      <c r="E12" s="5">
        <v>0.44722222222222219</v>
      </c>
      <c r="F12" s="5" t="s">
        <v>44</v>
      </c>
      <c r="G12" s="5">
        <v>0.63263888888888886</v>
      </c>
      <c r="H12" s="6">
        <v>0.14000000000000001</v>
      </c>
      <c r="I12" s="3">
        <v>8.4</v>
      </c>
      <c r="J12" s="6">
        <v>260</v>
      </c>
    </row>
    <row r="13" spans="1:11" x14ac:dyDescent="0.2">
      <c r="A13" t="s">
        <v>17</v>
      </c>
      <c r="B13" s="3" t="s">
        <v>47</v>
      </c>
      <c r="C13">
        <v>14</v>
      </c>
      <c r="D13">
        <f t="shared" si="0"/>
        <v>0.14000000000000001</v>
      </c>
      <c r="E13" s="5">
        <v>0.44597222222222221</v>
      </c>
      <c r="F13" s="12" t="s">
        <v>34</v>
      </c>
      <c r="G13" s="12">
        <v>6.0949074074074072E-2</v>
      </c>
      <c r="H13" s="15">
        <v>0.113333</v>
      </c>
      <c r="I13" s="14">
        <v>7</v>
      </c>
      <c r="J13" s="13">
        <v>165.47800000000001</v>
      </c>
    </row>
    <row r="14" spans="1:11" x14ac:dyDescent="0.2">
      <c r="A14" t="s">
        <v>18</v>
      </c>
      <c r="B14" s="3" t="s">
        <v>47</v>
      </c>
      <c r="C14">
        <v>14</v>
      </c>
      <c r="D14">
        <f t="shared" si="0"/>
        <v>0.14000000000000001</v>
      </c>
      <c r="E14" s="5">
        <v>0.44696759259259261</v>
      </c>
      <c r="F14" s="12" t="s">
        <v>33</v>
      </c>
      <c r="G14" s="12">
        <v>0.50493055555555555</v>
      </c>
      <c r="H14" s="16">
        <v>7.6666999999999999E-2</v>
      </c>
      <c r="I14" s="14">
        <v>4.5999999999999996</v>
      </c>
      <c r="J14" s="17">
        <v>83.405000000000001</v>
      </c>
    </row>
    <row r="15" spans="1:11" x14ac:dyDescent="0.2">
      <c r="A15" t="s">
        <v>19</v>
      </c>
      <c r="B15" s="3" t="s">
        <v>47</v>
      </c>
      <c r="C15">
        <v>16</v>
      </c>
      <c r="D15">
        <f t="shared" si="0"/>
        <v>0.16</v>
      </c>
      <c r="E15" s="5">
        <v>0.45019675925925928</v>
      </c>
      <c r="F15" s="12" t="s">
        <v>28</v>
      </c>
      <c r="G15" s="12">
        <v>4.701388888888889E-2</v>
      </c>
      <c r="H15" s="17">
        <v>0.125</v>
      </c>
      <c r="I15" s="14">
        <v>7.5</v>
      </c>
      <c r="J15" s="17">
        <v>139.30500000000001</v>
      </c>
    </row>
    <row r="16" spans="1:11" x14ac:dyDescent="0.2">
      <c r="A16" t="s">
        <v>20</v>
      </c>
      <c r="B16" s="3" t="s">
        <v>47</v>
      </c>
      <c r="C16">
        <v>13</v>
      </c>
      <c r="D16">
        <f t="shared" si="0"/>
        <v>0.13</v>
      </c>
      <c r="E16" s="5">
        <v>0.45626157407407408</v>
      </c>
      <c r="F16" s="12" t="s">
        <v>29</v>
      </c>
      <c r="G16" s="12">
        <v>0.52893518518518523</v>
      </c>
      <c r="H16" s="18">
        <v>0.17949999999999999</v>
      </c>
      <c r="I16" s="14">
        <v>10.77</v>
      </c>
      <c r="J16" s="18">
        <v>104.4877</v>
      </c>
    </row>
    <row r="17" spans="1:10" x14ac:dyDescent="0.2">
      <c r="A17" t="s">
        <v>21</v>
      </c>
      <c r="B17" s="3" t="s">
        <v>47</v>
      </c>
      <c r="C17">
        <v>16</v>
      </c>
      <c r="D17">
        <f t="shared" si="0"/>
        <v>0.16</v>
      </c>
      <c r="E17" s="5">
        <v>0.45369212962962963</v>
      </c>
      <c r="F17" s="12" t="s">
        <v>30</v>
      </c>
      <c r="G17" s="12">
        <v>0.50993055555555555</v>
      </c>
      <c r="H17" s="16">
        <v>0.15317</v>
      </c>
      <c r="I17" s="14">
        <v>9.19</v>
      </c>
      <c r="J17" s="18">
        <v>80.831900000000005</v>
      </c>
    </row>
    <row r="18" spans="1:10" x14ac:dyDescent="0.2">
      <c r="A18" t="s">
        <v>22</v>
      </c>
      <c r="B18" s="3" t="s">
        <v>47</v>
      </c>
      <c r="C18">
        <v>13</v>
      </c>
      <c r="D18">
        <f t="shared" si="0"/>
        <v>0.13</v>
      </c>
      <c r="E18" s="5">
        <v>0.45416666666666666</v>
      </c>
      <c r="F18" s="5" t="s">
        <v>31</v>
      </c>
      <c r="G18" s="5">
        <v>0.52356481481481476</v>
      </c>
      <c r="H18" s="11">
        <v>0.35986669999999998</v>
      </c>
      <c r="I18" s="3">
        <v>21.52</v>
      </c>
      <c r="J18" s="8">
        <v>99.5852</v>
      </c>
    </row>
    <row r="19" spans="1:10" x14ac:dyDescent="0.2">
      <c r="A19" t="s">
        <v>23</v>
      </c>
      <c r="B19" s="3" t="s">
        <v>47</v>
      </c>
      <c r="C19">
        <v>13</v>
      </c>
      <c r="D19">
        <f t="shared" si="0"/>
        <v>0.13</v>
      </c>
      <c r="E19" s="5">
        <v>0.45281250000000001</v>
      </c>
      <c r="F19" s="5" t="s">
        <v>32</v>
      </c>
      <c r="G19" s="5">
        <v>0.5093981481481481</v>
      </c>
      <c r="H19" s="6">
        <v>0.125</v>
      </c>
      <c r="I19" s="3">
        <v>7.8</v>
      </c>
      <c r="J19" s="7">
        <v>81.375</v>
      </c>
    </row>
    <row r="20" spans="1:10" x14ac:dyDescent="0.2">
      <c r="A20" t="s">
        <v>24</v>
      </c>
      <c r="B20" s="3" t="s">
        <v>47</v>
      </c>
      <c r="C20">
        <v>14</v>
      </c>
      <c r="D20">
        <f t="shared" si="0"/>
        <v>0.14000000000000001</v>
      </c>
      <c r="E20" s="5">
        <v>0.45187500000000003</v>
      </c>
      <c r="F20" s="5" t="s">
        <v>37</v>
      </c>
      <c r="G20" s="5">
        <v>0.59737268518518516</v>
      </c>
      <c r="H20">
        <v>0.12333</v>
      </c>
      <c r="I20" s="3">
        <v>7.4</v>
      </c>
      <c r="J20" s="8">
        <v>209.404</v>
      </c>
    </row>
    <row r="21" spans="1:10" x14ac:dyDescent="0.2">
      <c r="G21"/>
      <c r="I21" s="3"/>
    </row>
    <row r="22" spans="1:10" x14ac:dyDescent="0.2">
      <c r="B22" t="s">
        <v>50</v>
      </c>
      <c r="G22" t="s">
        <v>5</v>
      </c>
      <c r="H22" s="8">
        <f>AVERAGE(H2:H20)</f>
        <v>0.27714935263157892</v>
      </c>
      <c r="I22" s="8">
        <f>AVERAGE(I2:I20)</f>
        <v>16.641052631578944</v>
      </c>
      <c r="J22" s="8">
        <f>AVERAGE(J2:J20)</f>
        <v>164.49904210526319</v>
      </c>
    </row>
    <row r="23" spans="1:10" x14ac:dyDescent="0.2">
      <c r="B23" t="s">
        <v>51</v>
      </c>
      <c r="G23" t="s">
        <v>6</v>
      </c>
      <c r="H23">
        <f>STDEV(H2:H20)</f>
        <v>0.2730465226228681</v>
      </c>
      <c r="I23">
        <f>STDEV(I2:I20)</f>
        <v>16.363647683113815</v>
      </c>
      <c r="J23">
        <f>STDEV(J2:J20)</f>
        <v>77.288229456548677</v>
      </c>
    </row>
    <row r="24" spans="1:10" x14ac:dyDescent="0.2">
      <c r="A24" t="s">
        <v>46</v>
      </c>
      <c r="B24" s="25">
        <f>COUNTIF(B2:B20,"yes")/COUNTA(B2:B20)</f>
        <v>0.15789473684210525</v>
      </c>
      <c r="C24">
        <f>AVERAGE(C2:C20)</f>
        <v>14.631578947368421</v>
      </c>
      <c r="D24">
        <f>AVERAGE(D2:D20)</f>
        <v>0.14631578947368423</v>
      </c>
      <c r="G24" t="s">
        <v>41</v>
      </c>
      <c r="H24" s="10">
        <f>MAX(H2:H20)-MIN(H2:H20)</f>
        <v>1.1233329999999999</v>
      </c>
      <c r="I24" s="10">
        <f>MAX(I2:I20)-MIN(I2:I20)</f>
        <v>67.400000000000006</v>
      </c>
      <c r="J24" s="10">
        <f>MAX(J2:J20)-MIN(J2:J20)</f>
        <v>185.4</v>
      </c>
    </row>
    <row r="25" spans="1:10" x14ac:dyDescent="0.2">
      <c r="A25" t="s">
        <v>6</v>
      </c>
      <c r="C25">
        <f>STDEV(C2:C20)</f>
        <v>2.8325592337787899</v>
      </c>
      <c r="D25">
        <f>STDEV(D2:D20)</f>
        <v>2.8325592337788003E-2</v>
      </c>
      <c r="G25" t="s">
        <v>42</v>
      </c>
      <c r="H25" s="6">
        <f>MAX(H2:H20)</f>
        <v>1.2</v>
      </c>
      <c r="I25" s="6">
        <f>MAX(I2:I20)</f>
        <v>72</v>
      </c>
      <c r="J25" s="6">
        <f>MAX(J2:J20)</f>
        <v>260</v>
      </c>
    </row>
    <row r="26" spans="1:10" x14ac:dyDescent="0.2">
      <c r="A26" t="s">
        <v>41</v>
      </c>
      <c r="C26">
        <f>MAX(C2:C20)-MIN(C2:C20)</f>
        <v>13</v>
      </c>
      <c r="D26">
        <f>MAX(D2:D20)-MIN(D2:D20)</f>
        <v>0.13</v>
      </c>
      <c r="G26" t="s">
        <v>43</v>
      </c>
      <c r="H26" s="8">
        <f>MIN(H2:H20)</f>
        <v>7.6666999999999999E-2</v>
      </c>
      <c r="I26" s="8">
        <f t="shared" ref="I26:J26" si="1">MIN(I2:I20)</f>
        <v>4.5999999999999996</v>
      </c>
      <c r="J26" s="8">
        <f t="shared" si="1"/>
        <v>74.599999999999994</v>
      </c>
    </row>
    <row r="27" spans="1:10" x14ac:dyDescent="0.2">
      <c r="A27" t="s">
        <v>42</v>
      </c>
      <c r="C27">
        <f>MAX(C2:C20)</f>
        <v>23</v>
      </c>
      <c r="D27">
        <f>MAX(D2:D20)</f>
        <v>0.23</v>
      </c>
      <c r="G27" s="3" t="s">
        <v>75</v>
      </c>
      <c r="H27" s="8">
        <f>MEDIAN(H2:H20)</f>
        <v>0.16666700000000001</v>
      </c>
      <c r="I27" s="8">
        <f>MEDIAN(I2:I20)</f>
        <v>10</v>
      </c>
      <c r="J27" s="8">
        <f>MEDIAN(J2:J20)</f>
        <v>139.30500000000001</v>
      </c>
    </row>
    <row r="28" spans="1:10" x14ac:dyDescent="0.2">
      <c r="A28" t="s">
        <v>43</v>
      </c>
      <c r="C28">
        <f>MIN(C2:C20)</f>
        <v>10</v>
      </c>
      <c r="D28">
        <f>MIN(D2:D20)</f>
        <v>0.1</v>
      </c>
    </row>
    <row r="29" spans="1:10" x14ac:dyDescent="0.2">
      <c r="A29" t="s">
        <v>68</v>
      </c>
      <c r="B29" s="6">
        <f>0.1579*(1-0.1579)</f>
        <v>0.13296759</v>
      </c>
    </row>
  </sheetData>
  <pageMargins left="0.75" right="0.75" top="1" bottom="1" header="0.5" footer="0.5"/>
  <pageSetup orientation="portrait" horizontalDpi="4294967292" verticalDpi="4294967292"/>
  <ignoredErrors>
    <ignoredError sqref="D8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1"/>
  <sheetViews>
    <sheetView tabSelected="1" workbookViewId="0">
      <selection activeCell="C23" sqref="C23"/>
    </sheetView>
  </sheetViews>
  <sheetFormatPr baseColWidth="10" defaultRowHeight="16" x14ac:dyDescent="0.2"/>
  <sheetData>
    <row r="1" spans="1:6" x14ac:dyDescent="0.2">
      <c r="A1" t="s">
        <v>63</v>
      </c>
      <c r="B1" t="s">
        <v>39</v>
      </c>
      <c r="C1" t="s">
        <v>71</v>
      </c>
      <c r="D1" t="s">
        <v>59</v>
      </c>
      <c r="E1" t="s">
        <v>60</v>
      </c>
    </row>
    <row r="2" spans="1:6" x14ac:dyDescent="0.2">
      <c r="A2">
        <v>1</v>
      </c>
      <c r="B2">
        <v>52.22</v>
      </c>
      <c r="C2" t="s">
        <v>72</v>
      </c>
      <c r="D2">
        <v>50</v>
      </c>
      <c r="E2" t="s">
        <v>61</v>
      </c>
      <c r="F2" t="s">
        <v>62</v>
      </c>
    </row>
    <row r="3" spans="1:6" x14ac:dyDescent="0.2">
      <c r="A3">
        <v>2</v>
      </c>
      <c r="B3">
        <v>41.76</v>
      </c>
      <c r="C3" t="s">
        <v>72</v>
      </c>
      <c r="D3">
        <v>50</v>
      </c>
      <c r="E3" t="s">
        <v>61</v>
      </c>
    </row>
    <row r="4" spans="1:6" x14ac:dyDescent="0.2">
      <c r="A4">
        <v>3</v>
      </c>
      <c r="B4">
        <v>25.49</v>
      </c>
      <c r="C4" t="s">
        <v>72</v>
      </c>
      <c r="D4">
        <v>50</v>
      </c>
      <c r="E4" t="s">
        <v>61</v>
      </c>
    </row>
    <row r="5" spans="1:6" x14ac:dyDescent="0.2">
      <c r="A5">
        <v>4</v>
      </c>
      <c r="B5">
        <v>28.55</v>
      </c>
      <c r="C5" t="s">
        <v>72</v>
      </c>
      <c r="D5">
        <v>50</v>
      </c>
      <c r="E5" t="s">
        <v>61</v>
      </c>
    </row>
    <row r="6" spans="1:6" x14ac:dyDescent="0.2">
      <c r="A6">
        <v>5</v>
      </c>
      <c r="B6">
        <v>13.95</v>
      </c>
      <c r="C6" s="22" t="s">
        <v>73</v>
      </c>
      <c r="D6">
        <v>50</v>
      </c>
      <c r="E6" t="s">
        <v>61</v>
      </c>
    </row>
    <row r="7" spans="1:6" x14ac:dyDescent="0.2">
      <c r="A7">
        <v>6</v>
      </c>
      <c r="B7">
        <v>16.37</v>
      </c>
      <c r="C7" s="22" t="s">
        <v>73</v>
      </c>
      <c r="D7">
        <v>50</v>
      </c>
      <c r="E7" t="s">
        <v>61</v>
      </c>
    </row>
    <row r="8" spans="1:6" x14ac:dyDescent="0.2">
      <c r="A8">
        <v>7</v>
      </c>
      <c r="B8">
        <v>16.61</v>
      </c>
      <c r="C8" s="22" t="s">
        <v>73</v>
      </c>
      <c r="D8">
        <v>50</v>
      </c>
      <c r="E8" t="s">
        <v>61</v>
      </c>
    </row>
    <row r="9" spans="1:6" ht="17" thickBot="1" x14ac:dyDescent="0.25">
      <c r="A9" s="23">
        <v>8</v>
      </c>
      <c r="B9" s="23">
        <v>23.81</v>
      </c>
      <c r="C9" s="22" t="s">
        <v>73</v>
      </c>
      <c r="D9" s="23">
        <v>50</v>
      </c>
      <c r="E9" s="23" t="s">
        <v>61</v>
      </c>
      <c r="F9" s="23"/>
    </row>
    <row r="10" spans="1:6" x14ac:dyDescent="0.2">
      <c r="A10" s="22">
        <v>9</v>
      </c>
      <c r="B10" s="22">
        <v>38.5</v>
      </c>
      <c r="C10" s="22" t="s">
        <v>73</v>
      </c>
      <c r="D10" s="22">
        <v>150</v>
      </c>
      <c r="E10" s="22" t="s">
        <v>61</v>
      </c>
    </row>
    <row r="11" spans="1:6" x14ac:dyDescent="0.2">
      <c r="A11">
        <v>10</v>
      </c>
      <c r="B11">
        <v>44.38</v>
      </c>
      <c r="C11" s="22" t="s">
        <v>73</v>
      </c>
      <c r="D11">
        <v>150</v>
      </c>
      <c r="E11" t="s">
        <v>61</v>
      </c>
    </row>
    <row r="12" spans="1:6" x14ac:dyDescent="0.2">
      <c r="A12">
        <v>11</v>
      </c>
      <c r="B12">
        <v>23.6</v>
      </c>
      <c r="C12" s="22" t="s">
        <v>73</v>
      </c>
      <c r="D12">
        <v>150</v>
      </c>
      <c r="E12" t="s">
        <v>61</v>
      </c>
    </row>
    <row r="13" spans="1:6" x14ac:dyDescent="0.2">
      <c r="A13">
        <v>12</v>
      </c>
      <c r="B13">
        <v>32.99</v>
      </c>
      <c r="C13" s="22" t="s">
        <v>73</v>
      </c>
      <c r="D13">
        <v>150</v>
      </c>
      <c r="E13" t="s">
        <v>61</v>
      </c>
    </row>
    <row r="14" spans="1:6" x14ac:dyDescent="0.2">
      <c r="A14">
        <v>13</v>
      </c>
      <c r="B14">
        <v>26.28</v>
      </c>
      <c r="C14" t="s">
        <v>72</v>
      </c>
      <c r="D14">
        <v>150</v>
      </c>
      <c r="E14" t="s">
        <v>61</v>
      </c>
    </row>
    <row r="15" spans="1:6" x14ac:dyDescent="0.2">
      <c r="A15">
        <v>14</v>
      </c>
      <c r="B15">
        <v>14.7</v>
      </c>
      <c r="C15" t="s">
        <v>72</v>
      </c>
      <c r="D15">
        <v>150</v>
      </c>
      <c r="E15" t="s">
        <v>61</v>
      </c>
    </row>
    <row r="16" spans="1:6" x14ac:dyDescent="0.2">
      <c r="A16">
        <v>15</v>
      </c>
      <c r="B16">
        <v>15.13</v>
      </c>
      <c r="C16" t="s">
        <v>72</v>
      </c>
      <c r="D16">
        <v>150</v>
      </c>
      <c r="E16" t="s">
        <v>61</v>
      </c>
    </row>
    <row r="17" spans="1:5" x14ac:dyDescent="0.2">
      <c r="A17">
        <v>16</v>
      </c>
      <c r="B17">
        <v>17.579999999999998</v>
      </c>
      <c r="C17" t="s">
        <v>72</v>
      </c>
      <c r="D17">
        <v>150</v>
      </c>
      <c r="E17" t="s">
        <v>61</v>
      </c>
    </row>
    <row r="20" spans="1:5" x14ac:dyDescent="0.2">
      <c r="A20" t="s">
        <v>46</v>
      </c>
      <c r="B20">
        <f>AVERAGE(B2:B17)</f>
        <v>26.994999999999997</v>
      </c>
    </row>
    <row r="21" spans="1:5" x14ac:dyDescent="0.2">
      <c r="A21" t="s">
        <v>6</v>
      </c>
      <c r="B21">
        <f>STDEV(B2:B17)</f>
        <v>11.897372258892576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 stats</vt:lpstr>
      <vt:lpstr>Prop emersion</vt:lpstr>
      <vt:lpstr>Prop injection</vt:lpstr>
      <vt:lpstr>MS-222 emersion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Palillo</dc:creator>
  <cp:lastModifiedBy>Microsoft Office User</cp:lastModifiedBy>
  <cp:lastPrinted>2021-03-30T00:12:46Z</cp:lastPrinted>
  <dcterms:created xsi:type="dcterms:W3CDTF">2019-07-10T16:22:14Z</dcterms:created>
  <dcterms:modified xsi:type="dcterms:W3CDTF">2021-03-30T00:12:50Z</dcterms:modified>
</cp:coreProperties>
</file>