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1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4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6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9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1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5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6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7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8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9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0.xml" ContentType="application/vnd.openxmlformats-officedocument.themeOverrid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1.xml" ContentType="application/vnd.openxmlformats-officedocument.themeOverrid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2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3.xml" ContentType="application/vnd.openxmlformats-officedocument.themeOverrid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4.xml" ContentType="application/vnd.openxmlformats-officedocument.themeOverride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5.xml" ContentType="application/vnd.openxmlformats-officedocument.themeOverrid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IonSubstitution\"/>
    </mc:Choice>
  </mc:AlternateContent>
  <xr:revisionPtr revIDLastSave="0" documentId="13_ncr:1_{EF5B91B6-CE28-402E-AB56-5B0E79ED9FDA}" xr6:coauthVersionLast="47" xr6:coauthVersionMax="47" xr10:uidLastSave="{00000000-0000-0000-0000-000000000000}"/>
  <bookViews>
    <workbookView xWindow="-120" yWindow="-120" windowWidth="25440" windowHeight="15390" activeTab="2" xr2:uid="{11DC2312-7C08-4035-9AA2-A74984E7AFEA}"/>
  </bookViews>
  <sheets>
    <sheet name="All M vertical" sheetId="1" r:id="rId1"/>
    <sheet name="Figures 1 - 4" sheetId="2" r:id="rId2"/>
    <sheet name="K &amp; NH4" sheetId="3" r:id="rId3"/>
  </sheets>
  <externalReferences>
    <externalReference r:id="rId4"/>
  </externalReferences>
  <definedNames>
    <definedName name="H_Na">'All M vertical'!$C$61:$C$87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3" l="1"/>
  <c r="V48" i="3"/>
  <c r="V49" i="3" s="1"/>
  <c r="J22" i="3"/>
  <c r="J15" i="3"/>
  <c r="J23" i="3" s="1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N22" i="3"/>
  <c r="Z21" i="3"/>
  <c r="N21" i="3"/>
  <c r="Z20" i="3"/>
  <c r="N20" i="3"/>
  <c r="Z19" i="3"/>
  <c r="N19" i="3"/>
  <c r="Z18" i="3"/>
  <c r="N18" i="3"/>
  <c r="Z17" i="3"/>
  <c r="N17" i="3"/>
  <c r="Z16" i="3"/>
  <c r="N16" i="3"/>
  <c r="Z15" i="3"/>
  <c r="N15" i="3"/>
  <c r="Z14" i="3"/>
  <c r="N14" i="3"/>
  <c r="Z13" i="3"/>
  <c r="N13" i="3"/>
  <c r="Z12" i="3"/>
  <c r="N12" i="3"/>
  <c r="Z11" i="3"/>
  <c r="N11" i="3"/>
  <c r="Z10" i="3"/>
  <c r="N10" i="3"/>
  <c r="Z9" i="3"/>
  <c r="N9" i="3"/>
  <c r="Z8" i="3"/>
  <c r="N8" i="3"/>
  <c r="Z7" i="3"/>
  <c r="N7" i="3"/>
  <c r="Z6" i="3"/>
  <c r="N6" i="3"/>
  <c r="Z5" i="3"/>
  <c r="N5" i="3"/>
  <c r="Z4" i="3"/>
  <c r="N4" i="3"/>
  <c r="Z3" i="3"/>
  <c r="N3" i="3"/>
  <c r="I2" i="1" l="1" a="1"/>
  <c r="I2" i="1" l="1"/>
  <c r="D210" i="1" a="1"/>
  <c r="B195" i="1" a="1"/>
  <c r="D73" i="1" a="1"/>
  <c r="D237" i="1" a="1"/>
  <c r="E151" i="1" a="1"/>
  <c r="E54" i="1" a="1"/>
  <c r="B21" i="1" a="1"/>
  <c r="C77" i="1" a="1"/>
  <c r="E149" i="1" a="1"/>
  <c r="B239" i="1" a="1"/>
  <c r="C159" i="1" a="1"/>
  <c r="C56" i="1" a="1"/>
  <c r="E111" i="1" a="1"/>
  <c r="E134" i="1" a="1"/>
  <c r="E236" i="1" a="1"/>
  <c r="E11" i="1" a="1"/>
  <c r="C14" i="1" a="1"/>
  <c r="B17" i="1" a="1"/>
  <c r="B15" i="1" a="1"/>
  <c r="B173" i="1" a="1"/>
  <c r="C87" i="1" a="1"/>
  <c r="C154" i="1" a="1"/>
  <c r="E148" i="1" a="1"/>
  <c r="E103" i="1" a="1"/>
  <c r="B234" i="1" a="1"/>
  <c r="E209" i="1" a="1"/>
  <c r="C80" i="1" a="1"/>
  <c r="E85" i="1" a="1"/>
  <c r="C173" i="1" a="1"/>
  <c r="C64" i="1" a="1"/>
  <c r="C52" i="1" a="1"/>
  <c r="B27" i="1" a="1"/>
  <c r="B236" i="1" a="1"/>
  <c r="D108" i="1" a="1"/>
  <c r="D131" i="1" a="1"/>
  <c r="E207" i="1" a="1"/>
  <c r="C131" i="1" a="1"/>
  <c r="B206" i="1" a="1"/>
  <c r="B80" i="1" a="1"/>
  <c r="D99" i="1" a="1"/>
  <c r="E171" i="1" a="1"/>
  <c r="D24" i="1" a="1"/>
  <c r="B25" i="1" a="1"/>
  <c r="D27" i="1" a="1"/>
  <c r="D16" i="1" a="1"/>
  <c r="E145" i="1" a="1"/>
  <c r="D115" i="1" a="1"/>
  <c r="C125" i="1" a="1"/>
  <c r="D240" i="1" a="1"/>
  <c r="C84" i="1" a="1"/>
  <c r="E101" i="1" a="1"/>
  <c r="E22" i="1" a="1"/>
  <c r="D21" i="1" a="1"/>
  <c r="D133" i="1" a="1"/>
  <c r="B255" i="1" a="1"/>
  <c r="D168" i="1" a="1"/>
  <c r="C58" i="1" a="1"/>
  <c r="C115" i="1" a="1"/>
  <c r="C139" i="1" a="1"/>
  <c r="D269" i="1" a="1"/>
  <c r="C28" i="1" a="1"/>
  <c r="D22" i="1" a="1"/>
  <c r="B120" i="1" a="1"/>
  <c r="E116" i="1" a="1"/>
  <c r="E133" i="1" a="1"/>
  <c r="C210" i="1" a="1"/>
  <c r="D104" i="1" a="1"/>
  <c r="C255" i="1" a="1"/>
  <c r="E130" i="1" a="1"/>
  <c r="C108" i="1" a="1"/>
  <c r="C142" i="1" a="1"/>
  <c r="C174" i="1" a="1"/>
  <c r="D64" i="1" a="1"/>
  <c r="C71" i="1" a="1"/>
  <c r="C240" i="1" a="1"/>
  <c r="C75" i="1" a="1"/>
  <c r="E230" i="1" a="1"/>
  <c r="E102" i="1" a="1"/>
  <c r="E107" i="1" a="1"/>
  <c r="D141" i="1" a="1"/>
  <c r="D18" i="1" a="1"/>
  <c r="E105" i="1" a="1"/>
  <c r="B102" i="1" a="1"/>
  <c r="C49" i="1" a="1"/>
  <c r="D151" i="1" a="1"/>
  <c r="C211" i="1" a="1"/>
  <c r="C99" i="1" a="1"/>
  <c r="E64" i="1" a="1"/>
  <c r="D206" i="1" a="1"/>
  <c r="B75" i="1" a="1"/>
  <c r="E71" i="1" a="1"/>
  <c r="C266" i="1" a="1"/>
  <c r="C72" i="1" a="1"/>
  <c r="C73" i="1" a="1"/>
  <c r="E17" i="1" a="1"/>
  <c r="B240" i="1" a="1"/>
  <c r="E162" i="1" a="1"/>
  <c r="C57" i="1" a="1"/>
  <c r="B114" i="1" a="1"/>
  <c r="B136" i="1" a="1"/>
  <c r="D238" i="1" a="1"/>
  <c r="C19" i="1" a="1"/>
  <c r="D20" i="1" a="1"/>
  <c r="B71" i="1" a="1"/>
  <c r="D225" i="1" a="1"/>
  <c r="C141" i="1" a="1"/>
  <c r="E240" i="1" a="1"/>
  <c r="E86" i="1" a="1"/>
  <c r="B108" i="1" a="1"/>
  <c r="E178" i="1" a="1"/>
  <c r="E15" i="1" a="1"/>
  <c r="D42" i="1" a="1"/>
  <c r="E18" i="1" a="1"/>
  <c r="C111" i="1" a="1"/>
  <c r="C150" i="1" a="1"/>
  <c r="B211" i="1" a="1"/>
  <c r="D136" i="1" a="1"/>
  <c r="E106" i="1" a="1"/>
  <c r="D83" i="1" a="1"/>
  <c r="B270" i="1" a="1"/>
  <c r="E176" i="1" a="1"/>
  <c r="C69" i="1" a="1"/>
  <c r="D208" i="1" a="1"/>
  <c r="D147" i="1" a="1"/>
  <c r="D51" i="1" a="1"/>
  <c r="E14" i="1" a="1"/>
  <c r="D54" i="1" a="1"/>
  <c r="E208" i="1" a="1"/>
  <c r="E65" i="1" a="1"/>
  <c r="B64" i="1" a="1"/>
  <c r="D178" i="1" a="1"/>
  <c r="C106" i="1" a="1"/>
  <c r="D173" i="1" a="1"/>
  <c r="E67" i="1" a="1"/>
  <c r="C235" i="1" a="1"/>
  <c r="C147" i="1" a="1"/>
  <c r="D55" i="1" a="1"/>
  <c r="D101" i="1" a="1"/>
  <c r="E38" i="1" a="1"/>
  <c r="C239" i="1" a="1"/>
  <c r="E131" i="1" a="1"/>
  <c r="C98" i="1" a="1"/>
  <c r="E104" i="1" a="1"/>
  <c r="C180" i="1" a="1"/>
  <c r="E72" i="1" a="1"/>
  <c r="B118" i="1" a="1"/>
  <c r="D14" i="1" a="1"/>
  <c r="D44" i="1" a="1"/>
  <c r="E40" i="1" a="1"/>
  <c r="D229" i="1" a="1"/>
  <c r="C145" i="1" a="1"/>
  <c r="D47" i="1" a="1"/>
  <c r="D97" i="1" a="1"/>
  <c r="E112" i="1" a="1"/>
  <c r="C195" i="1" a="1"/>
  <c r="B20" i="1" a="1"/>
  <c r="C67" i="1" a="1"/>
  <c r="E174" i="1" a="1"/>
  <c r="E180" i="1" a="1"/>
  <c r="D85" i="1" a="1"/>
  <c r="E115" i="1" a="1"/>
  <c r="B42" i="1" a="1"/>
  <c r="C96" i="1" a="1"/>
  <c r="B58" i="1" a="1"/>
  <c r="C137" i="1" a="1"/>
  <c r="B235" i="1" a="1"/>
  <c r="C94" i="1" a="1"/>
  <c r="E113" i="1" a="1"/>
  <c r="C229" i="1" a="1"/>
  <c r="D11" i="1" a="1"/>
  <c r="C207" i="1" a="1"/>
  <c r="E117" i="1" a="1"/>
  <c r="D38" i="1" a="1"/>
  <c r="E23" i="1" a="1"/>
  <c r="D171" i="1" a="1"/>
  <c r="E43" i="1" a="1"/>
  <c r="D52" i="1" a="1"/>
  <c r="E164" i="1" a="1"/>
  <c r="D43" i="1" a="1"/>
  <c r="C178" i="1" a="1"/>
  <c r="B268" i="1" a="1"/>
  <c r="B148" i="1" a="1"/>
  <c r="B106" i="1" a="1"/>
  <c r="C21" i="1" a="1"/>
  <c r="E100" i="1" a="1"/>
  <c r="C85" i="1" a="1"/>
  <c r="E51" i="1" a="1"/>
  <c r="D49" i="1" a="1"/>
  <c r="E114" i="1" a="1"/>
  <c r="B146" i="1" a="1"/>
  <c r="D107" i="1" a="1"/>
  <c r="B56" i="1" a="1"/>
  <c r="C230" i="1" a="1"/>
  <c r="C81" i="1" a="1"/>
  <c r="D174" i="1" a="1"/>
  <c r="D199" i="1" a="1"/>
  <c r="D23" i="1" a="1"/>
  <c r="E238" i="1" a="1"/>
  <c r="E81" i="1" a="1"/>
  <c r="D116" i="1" a="1"/>
  <c r="E20" i="1" a="1"/>
  <c r="E175" i="1" a="1"/>
  <c r="D100" i="1" a="1"/>
  <c r="D84" i="1" a="1"/>
  <c r="D125" i="1" a="1"/>
  <c r="D207" i="1" a="1"/>
  <c r="E119" i="1" a="1"/>
  <c r="B225" i="1" a="1"/>
  <c r="D230" i="1" a="1"/>
  <c r="C238" i="1" a="1"/>
  <c r="D98" i="1" a="1"/>
  <c r="D177" i="1" a="1"/>
  <c r="C16" i="1" a="1"/>
  <c r="D53" i="1" a="1"/>
  <c r="D106" i="1" a="1"/>
  <c r="C46" i="1" a="1"/>
  <c r="E110" i="1" a="1"/>
  <c r="C175" i="1" a="1"/>
  <c r="C116" i="1" a="1"/>
  <c r="D226" i="1" a="1"/>
  <c r="B144" i="1" a="1"/>
  <c r="B266" i="1" a="1"/>
  <c r="D95" i="1" a="1"/>
  <c r="D110" i="1" a="1"/>
  <c r="B180" i="1" a="1"/>
  <c r="B18" i="1" a="1"/>
  <c r="C76" i="1" a="1"/>
  <c r="E58" i="1" a="1"/>
  <c r="D114" i="1" a="1"/>
  <c r="C179" i="1" a="1"/>
  <c r="D75" i="1" a="1"/>
  <c r="C83" i="1" a="1"/>
  <c r="C157" i="1" a="1"/>
  <c r="E94" i="1" a="1"/>
  <c r="B13" i="1" a="1"/>
  <c r="E25" i="1" a="1"/>
  <c r="E266" i="1" a="1"/>
  <c r="D137" i="1" a="1"/>
  <c r="C107" i="1" a="1"/>
  <c r="B113" i="1" a="1"/>
  <c r="C117" i="1" a="1"/>
  <c r="C199" i="1" a="1"/>
  <c r="B237" i="1" a="1"/>
  <c r="B151" i="1" a="1"/>
  <c r="C54" i="1" a="1"/>
  <c r="B107" i="1" a="1"/>
  <c r="E120" i="1" a="1"/>
  <c r="B210" i="1" a="1"/>
  <c r="D80" i="1" a="1"/>
  <c r="C22" i="1" a="1"/>
  <c r="D179" i="1" a="1"/>
  <c r="B53" i="1" a="1"/>
  <c r="C27" i="1" a="1"/>
  <c r="B164" i="1" a="1"/>
  <c r="D81" i="1" a="1"/>
  <c r="E147" i="1" a="1"/>
  <c r="E53" i="1" a="1"/>
  <c r="D111" i="1" a="1"/>
  <c r="D120" i="1" a="1"/>
  <c r="E239" i="1" a="1"/>
  <c r="B110" i="1" a="1"/>
  <c r="E83" i="1" a="1"/>
  <c r="E225" i="1" a="1"/>
  <c r="B204" i="1" a="1"/>
  <c r="B77" i="1" a="1"/>
  <c r="D270" i="1" a="1"/>
  <c r="C162" i="1" a="1"/>
  <c r="E56" i="1" a="1"/>
  <c r="D25" i="1" a="1"/>
  <c r="D113" i="1" a="1"/>
  <c r="B207" i="1" a="1"/>
  <c r="E255" i="1" a="1"/>
  <c r="E204" i="1" a="1"/>
  <c r="B119" i="1" a="1"/>
  <c r="C196" i="1" a="1"/>
  <c r="E77" i="1" a="1"/>
  <c r="E87" i="1" a="1"/>
  <c r="C164" i="1" a="1"/>
  <c r="D255" i="1" a="1"/>
  <c r="B57" i="1" a="1"/>
  <c r="B81" i="1" a="1"/>
  <c r="E199" i="1" a="1"/>
  <c r="E76" i="1" a="1"/>
  <c r="D159" i="1" a="1"/>
  <c r="D19" i="1" a="1"/>
  <c r="B174" i="1" a="1"/>
  <c r="D158" i="1" a="1"/>
  <c r="D119" i="1" a="1"/>
  <c r="C13" i="1" a="1"/>
  <c r="D234" i="1" a="1"/>
  <c r="D82" i="1" a="1"/>
  <c r="C65" i="1" a="1"/>
  <c r="D135" i="1" a="1"/>
  <c r="C82" i="1" a="1"/>
  <c r="D175" i="1" a="1"/>
  <c r="D28" i="1" a="1"/>
  <c r="E146" i="1" a="1"/>
  <c r="D86" i="1" a="1"/>
  <c r="B85" i="1" a="1"/>
  <c r="C259" i="1" a="1"/>
  <c r="D117" i="1" a="1"/>
  <c r="B26" i="1" a="1"/>
  <c r="D102" i="1" a="1"/>
  <c r="C144" i="1" a="1"/>
  <c r="D118" i="1" a="1"/>
  <c r="C110" i="1" a="1"/>
  <c r="D176" i="1" a="1"/>
  <c r="B150" i="1" a="1"/>
  <c r="D149" i="1" a="1"/>
  <c r="E195" i="1" a="1"/>
  <c r="B55" i="1" a="1"/>
  <c r="B115" i="1" a="1"/>
  <c r="D26" i="1" a="1"/>
  <c r="B145" i="1" a="1"/>
  <c r="D78" i="1" a="1"/>
  <c r="C43" i="1" a="1"/>
  <c r="C133" i="1" a="1"/>
  <c r="C55" i="1" a="1"/>
  <c r="E150" i="1" a="1"/>
  <c r="C135" i="1" a="1"/>
  <c r="B78" i="1" a="1"/>
  <c r="B14" i="1" a="1"/>
  <c r="E78" i="1" a="1"/>
  <c r="C79" i="1" a="1"/>
  <c r="E118" i="1" a="1"/>
  <c r="C100" i="1" a="1"/>
  <c r="B112" i="1" a="1"/>
  <c r="D96" i="1" a="1"/>
  <c r="E95" i="1" a="1"/>
  <c r="C15" i="1" a="1"/>
  <c r="C234" i="1" a="1"/>
  <c r="B135" i="1" a="1"/>
  <c r="B230" i="1" a="1"/>
  <c r="E173" i="1" a="1"/>
  <c r="C40" i="1" a="1"/>
  <c r="D65" i="1" a="1"/>
  <c r="C269" i="1" a="1"/>
  <c r="B179" i="1" a="1"/>
  <c r="E99" i="1" a="1"/>
  <c r="C11" i="1" a="1"/>
  <c r="D150" i="1" a="1"/>
  <c r="B177" i="1" a="1"/>
  <c r="D259" i="1" a="1"/>
  <c r="D77" i="1" a="1"/>
  <c r="C95" i="1" a="1"/>
  <c r="C53" i="1" a="1"/>
  <c r="C168" i="1" a="1"/>
  <c r="C104" i="1" a="1"/>
  <c r="D63" i="1" a="1"/>
  <c r="C38" i="1" a="1"/>
  <c r="C176" i="1" a="1"/>
  <c r="C208" i="1" a="1"/>
  <c r="B82" i="1" a="1"/>
  <c r="D148" i="1" a="1"/>
  <c r="B16" i="1" a="1"/>
  <c r="C101" i="1" a="1"/>
  <c r="D15" i="1" a="1"/>
  <c r="B51" i="1" a="1"/>
  <c r="B22" i="1" a="1"/>
  <c r="D239" i="1" a="1"/>
  <c r="C78" i="1" a="1"/>
  <c r="E268" i="1" a="1"/>
  <c r="D87" i="1" a="1"/>
  <c r="E154" i="1" a="1"/>
  <c r="B86" i="1" a="1"/>
  <c r="D134" i="1" a="1"/>
  <c r="C206" i="1" a="1"/>
  <c r="E27" i="1" a="1"/>
  <c r="C120" i="1" a="1"/>
  <c r="C170" i="1" a="1"/>
  <c r="E144" i="1" a="1"/>
  <c r="E135" i="1" a="1"/>
  <c r="E80" i="1" a="1"/>
  <c r="D236" i="1" a="1"/>
  <c r="D67" i="1" a="1"/>
  <c r="E136" i="1" a="1"/>
  <c r="C149" i="1" a="1"/>
  <c r="E108" i="1" a="1"/>
  <c r="D266" i="1" a="1"/>
  <c r="D17" i="1" a="1"/>
  <c r="C171" i="1" a="1"/>
  <c r="C51" i="1" a="1"/>
  <c r="C102" i="1" a="1"/>
  <c r="C25" i="1" a="1"/>
  <c r="C237" i="1" a="1"/>
  <c r="E69" i="1" a="1"/>
  <c r="D209" i="1" a="1"/>
  <c r="D69" i="1" a="1"/>
  <c r="E177" i="1" a="1"/>
  <c r="B105" i="1" a="1"/>
  <c r="D268" i="1" a="1"/>
  <c r="B52" i="1" a="1"/>
  <c r="B175" i="1" a="1"/>
  <c r="B100" i="1" a="1"/>
  <c r="D162" i="1" a="1"/>
  <c r="C63" i="1" a="1"/>
  <c r="C130" i="1" a="1"/>
  <c r="B142" i="1" a="1"/>
  <c r="D40" i="1" a="1"/>
  <c r="D57" i="1" a="1"/>
  <c r="C20" i="1" a="1"/>
  <c r="C151" i="1" a="1"/>
  <c r="B226" i="1" a="1"/>
  <c r="D139" i="1" a="1"/>
  <c r="C47" i="1" a="1"/>
  <c r="C103" i="1" a="1"/>
  <c r="D112" i="1" a="1"/>
  <c r="E28" i="1" a="1"/>
  <c r="C17" i="1" a="1"/>
  <c r="D130" i="1" a="1"/>
  <c r="B208" i="1" a="1"/>
  <c r="E210" i="1" a="1"/>
  <c r="D180" i="1" a="1"/>
  <c r="B111" i="1" a="1"/>
  <c r="B72" i="1" a="1"/>
  <c r="D71" i="1" a="1"/>
  <c r="C134" i="1" a="1"/>
  <c r="C226" i="1" a="1"/>
  <c r="D146" i="1" a="1"/>
  <c r="B199" i="1" a="1"/>
  <c r="C158" i="1" a="1"/>
  <c r="B117" i="1" a="1"/>
  <c r="C44" i="1" a="1"/>
  <c r="D79" i="1" a="1"/>
  <c r="B238" i="1" a="1"/>
  <c r="B171" i="1" a="1"/>
  <c r="B116" i="1" a="1"/>
  <c r="E226" i="1" a="1"/>
  <c r="E57" i="1" a="1"/>
  <c r="E206" i="1" a="1"/>
  <c r="C18" i="1" a="1"/>
  <c r="C113" i="1" a="1"/>
  <c r="E21" i="1" a="1"/>
  <c r="E142" i="1" a="1"/>
  <c r="B229" i="1" a="1"/>
  <c r="E84" i="1" a="1"/>
  <c r="B65" i="1" a="1"/>
  <c r="B12" i="1" a="1"/>
  <c r="E42" i="1" a="1"/>
  <c r="D170" i="1" a="1"/>
  <c r="D46" i="1" a="1"/>
  <c r="C177" i="1" a="1"/>
  <c r="D145" i="1" a="1"/>
  <c r="D94" i="1" a="1"/>
  <c r="D13" i="1" a="1"/>
  <c r="D72" i="1" a="1"/>
  <c r="E179" i="1" a="1"/>
  <c r="B19" i="1" a="1"/>
  <c r="D195" i="1" a="1"/>
  <c r="C136" i="1" a="1"/>
  <c r="B84" i="1" a="1"/>
  <c r="E234" i="1" a="1"/>
  <c r="D154" i="1" a="1"/>
  <c r="E237" i="1" a="1"/>
  <c r="D142" i="1" a="1"/>
  <c r="E49" i="1" a="1"/>
  <c r="D105" i="1" a="1"/>
  <c r="E109" i="1" a="1"/>
  <c r="C114" i="1" a="1"/>
  <c r="C225" i="1" a="1"/>
  <c r="E19" i="1" a="1"/>
  <c r="D109" i="1" a="1"/>
  <c r="C23" i="1" a="1"/>
  <c r="D164" i="1" a="1"/>
  <c r="C97" i="1" a="1"/>
  <c r="B83" i="1" a="1"/>
  <c r="C270" i="1" a="1"/>
  <c r="C236" i="1" a="1"/>
  <c r="D76" i="1" a="1"/>
  <c r="E12" i="1" a="1"/>
  <c r="C26" i="1" a="1"/>
  <c r="D144" i="1" a="1"/>
  <c r="B104" i="1" a="1"/>
  <c r="C42" i="1" a="1"/>
  <c r="C12" i="1" a="1"/>
  <c r="B87" i="1" a="1"/>
  <c r="D235" i="1" a="1"/>
  <c r="C112" i="1" a="1"/>
  <c r="D204" i="1" a="1"/>
  <c r="C148" i="1" a="1"/>
  <c r="E270" i="1" a="1"/>
  <c r="D211" i="1" a="1"/>
  <c r="D58" i="1" a="1"/>
  <c r="C146" i="1" a="1"/>
  <c r="C119" i="1" a="1"/>
  <c r="E52" i="1" a="1"/>
  <c r="B76" i="1" a="1"/>
  <c r="D157" i="1" a="1"/>
  <c r="C105" i="1" a="1"/>
  <c r="D12" i="1" a="1"/>
  <c r="C86" i="1" a="1"/>
  <c r="D103" i="1" a="1"/>
  <c r="D196" i="1" a="1"/>
  <c r="E125" i="1" a="1"/>
  <c r="E55" i="1" a="1"/>
  <c r="B79" i="1" a="1"/>
  <c r="C204" i="1" a="1"/>
  <c r="E159" i="1" a="1"/>
  <c r="C24" i="1" a="1"/>
  <c r="C109" i="1" a="1"/>
  <c r="C268" i="1" a="1"/>
  <c r="C118" i="1" a="1"/>
  <c r="D56" i="1" a="1"/>
  <c r="E82" i="1" a="1"/>
  <c r="B23" i="1" a="1"/>
  <c r="B23" i="1" l="1"/>
  <c r="E82" i="1"/>
  <c r="D56" i="1"/>
  <c r="C118" i="1"/>
  <c r="C268" i="1"/>
  <c r="C109" i="1"/>
  <c r="C24" i="1"/>
  <c r="E159" i="1"/>
  <c r="C204" i="1"/>
  <c r="B79" i="1"/>
  <c r="E55" i="1"/>
  <c r="E125" i="1"/>
  <c r="D196" i="1"/>
  <c r="D103" i="1"/>
  <c r="C86" i="1"/>
  <c r="D12" i="1"/>
  <c r="C105" i="1"/>
  <c r="D157" i="1"/>
  <c r="B76" i="1"/>
  <c r="E52" i="1"/>
  <c r="C119" i="1"/>
  <c r="C146" i="1"/>
  <c r="D58" i="1"/>
  <c r="D211" i="1"/>
  <c r="E270" i="1"/>
  <c r="C148" i="1"/>
  <c r="D204" i="1"/>
  <c r="C112" i="1"/>
  <c r="D235" i="1"/>
  <c r="B87" i="1"/>
  <c r="C12" i="1"/>
  <c r="C42" i="1"/>
  <c r="B104" i="1"/>
  <c r="D144" i="1"/>
  <c r="C26" i="1"/>
  <c r="E12" i="1"/>
  <c r="D76" i="1"/>
  <c r="C236" i="1"/>
  <c r="C270" i="1"/>
  <c r="B83" i="1"/>
  <c r="C97" i="1"/>
  <c r="D164" i="1"/>
  <c r="C23" i="1"/>
  <c r="D109" i="1"/>
  <c r="E19" i="1"/>
  <c r="C225" i="1"/>
  <c r="C114" i="1"/>
  <c r="E109" i="1"/>
  <c r="D105" i="1"/>
  <c r="E49" i="1"/>
  <c r="D142" i="1"/>
  <c r="E237" i="1"/>
  <c r="D154" i="1"/>
  <c r="E234" i="1"/>
  <c r="B84" i="1"/>
  <c r="C136" i="1"/>
  <c r="D195" i="1"/>
  <c r="B19" i="1"/>
  <c r="E179" i="1"/>
  <c r="D72" i="1"/>
  <c r="D13" i="1"/>
  <c r="D94" i="1"/>
  <c r="D145" i="1"/>
  <c r="C177" i="1"/>
  <c r="D46" i="1"/>
  <c r="D170" i="1"/>
  <c r="E42" i="1"/>
  <c r="B12" i="1"/>
  <c r="B65" i="1"/>
  <c r="E84" i="1"/>
  <c r="B229" i="1"/>
  <c r="E142" i="1"/>
  <c r="E21" i="1"/>
  <c r="C113" i="1"/>
  <c r="C18" i="1"/>
  <c r="E206" i="1"/>
  <c r="E57" i="1"/>
  <c r="E226" i="1"/>
  <c r="B116" i="1"/>
  <c r="B171" i="1"/>
  <c r="B238" i="1"/>
  <c r="D79" i="1"/>
  <c r="C44" i="1"/>
  <c r="B117" i="1"/>
  <c r="C158" i="1"/>
  <c r="B199" i="1"/>
  <c r="D146" i="1"/>
  <c r="C226" i="1"/>
  <c r="C134" i="1"/>
  <c r="D71" i="1"/>
  <c r="B72" i="1"/>
  <c r="B111" i="1"/>
  <c r="D180" i="1"/>
  <c r="E210" i="1"/>
  <c r="B208" i="1"/>
  <c r="D130" i="1"/>
  <c r="C17" i="1"/>
  <c r="E28" i="1"/>
  <c r="D112" i="1"/>
  <c r="C103" i="1"/>
  <c r="C47" i="1"/>
  <c r="D139" i="1"/>
  <c r="B226" i="1"/>
  <c r="C151" i="1"/>
  <c r="C20" i="1"/>
  <c r="D57" i="1"/>
  <c r="D40" i="1"/>
  <c r="B142" i="1"/>
  <c r="C130" i="1"/>
  <c r="C63" i="1"/>
  <c r="D162" i="1"/>
  <c r="B100" i="1"/>
  <c r="B175" i="1"/>
  <c r="B52" i="1"/>
  <c r="D268" i="1"/>
  <c r="B105" i="1"/>
  <c r="E177" i="1"/>
  <c r="D69" i="1"/>
  <c r="D209" i="1"/>
  <c r="E69" i="1"/>
  <c r="C237" i="1"/>
  <c r="C25" i="1"/>
  <c r="C102" i="1"/>
  <c r="C51" i="1"/>
  <c r="C171" i="1"/>
  <c r="D17" i="1"/>
  <c r="D266" i="1"/>
  <c r="E108" i="1"/>
  <c r="C149" i="1"/>
  <c r="E136" i="1"/>
  <c r="D67" i="1"/>
  <c r="D236" i="1"/>
  <c r="E80" i="1"/>
  <c r="E135" i="1"/>
  <c r="E144" i="1"/>
  <c r="C170" i="1"/>
  <c r="C120" i="1"/>
  <c r="E27" i="1"/>
  <c r="C206" i="1"/>
  <c r="D134" i="1"/>
  <c r="B86" i="1"/>
  <c r="E154" i="1"/>
  <c r="D87" i="1"/>
  <c r="E268" i="1"/>
  <c r="C78" i="1"/>
  <c r="D239" i="1"/>
  <c r="B22" i="1"/>
  <c r="B51" i="1"/>
  <c r="D15" i="1"/>
  <c r="C101" i="1"/>
  <c r="B16" i="1"/>
  <c r="D148" i="1"/>
  <c r="B82" i="1"/>
  <c r="C208" i="1"/>
  <c r="C176" i="1"/>
  <c r="C38" i="1"/>
  <c r="D63" i="1"/>
  <c r="C104" i="1"/>
  <c r="C168" i="1"/>
  <c r="C53" i="1"/>
  <c r="C95" i="1"/>
  <c r="D77" i="1"/>
  <c r="D259" i="1"/>
  <c r="B177" i="1"/>
  <c r="D150" i="1"/>
  <c r="C11" i="1"/>
  <c r="E99" i="1"/>
  <c r="B179" i="1"/>
  <c r="C269" i="1"/>
  <c r="D65" i="1"/>
  <c r="C40" i="1"/>
  <c r="E173" i="1"/>
  <c r="B230" i="1"/>
  <c r="B135" i="1"/>
  <c r="C234" i="1"/>
  <c r="C15" i="1"/>
  <c r="E95" i="1"/>
  <c r="D96" i="1"/>
  <c r="B112" i="1"/>
  <c r="C100" i="1"/>
  <c r="E118" i="1"/>
  <c r="C79" i="1"/>
  <c r="E78" i="1"/>
  <c r="B14" i="1"/>
  <c r="B78" i="1"/>
  <c r="C135" i="1"/>
  <c r="E150" i="1"/>
  <c r="C55" i="1"/>
  <c r="C133" i="1"/>
  <c r="C43" i="1"/>
  <c r="D78" i="1"/>
  <c r="B145" i="1"/>
  <c r="D26" i="1"/>
  <c r="B115" i="1"/>
  <c r="B55" i="1"/>
  <c r="E195" i="1"/>
  <c r="D149" i="1"/>
  <c r="B150" i="1"/>
  <c r="D176" i="1"/>
  <c r="C110" i="1"/>
  <c r="D118" i="1"/>
  <c r="C144" i="1"/>
  <c r="D102" i="1"/>
  <c r="B26" i="1"/>
  <c r="D117" i="1"/>
  <c r="C259" i="1"/>
  <c r="B85" i="1"/>
  <c r="D86" i="1"/>
  <c r="E146" i="1"/>
  <c r="D28" i="1"/>
  <c r="D175" i="1"/>
  <c r="C82" i="1"/>
  <c r="D135" i="1"/>
  <c r="C65" i="1"/>
  <c r="D82" i="1"/>
  <c r="D234" i="1"/>
  <c r="C13" i="1"/>
  <c r="D119" i="1"/>
  <c r="D158" i="1"/>
  <c r="B174" i="1"/>
  <c r="D19" i="1"/>
  <c r="D159" i="1"/>
  <c r="E76" i="1"/>
  <c r="E199" i="1"/>
  <c r="B81" i="1"/>
  <c r="B57" i="1"/>
  <c r="D255" i="1"/>
  <c r="C164" i="1"/>
  <c r="E87" i="1"/>
  <c r="E77" i="1"/>
  <c r="C196" i="1"/>
  <c r="B119" i="1"/>
  <c r="E204" i="1"/>
  <c r="E255" i="1"/>
  <c r="B207" i="1"/>
  <c r="D113" i="1"/>
  <c r="D25" i="1"/>
  <c r="E56" i="1"/>
  <c r="C162" i="1"/>
  <c r="D270" i="1"/>
  <c r="B77" i="1"/>
  <c r="B204" i="1"/>
  <c r="E225" i="1"/>
  <c r="E83" i="1"/>
  <c r="B110" i="1"/>
  <c r="E239" i="1"/>
  <c r="D120" i="1"/>
  <c r="D111" i="1"/>
  <c r="E53" i="1"/>
  <c r="E147" i="1"/>
  <c r="D81" i="1"/>
  <c r="B164" i="1"/>
  <c r="C27" i="1"/>
  <c r="B53" i="1"/>
  <c r="D179" i="1"/>
  <c r="C22" i="1"/>
  <c r="D80" i="1"/>
  <c r="B210" i="1"/>
  <c r="E120" i="1"/>
  <c r="B107" i="1"/>
  <c r="C54" i="1"/>
  <c r="B151" i="1"/>
  <c r="B237" i="1"/>
  <c r="C199" i="1"/>
  <c r="C117" i="1"/>
  <c r="B113" i="1"/>
  <c r="C107" i="1"/>
  <c r="D137" i="1"/>
  <c r="E266" i="1"/>
  <c r="E25" i="1"/>
  <c r="B13" i="1"/>
  <c r="E94" i="1"/>
  <c r="C157" i="1"/>
  <c r="C83" i="1"/>
  <c r="D75" i="1"/>
  <c r="C179" i="1"/>
  <c r="D114" i="1"/>
  <c r="E58" i="1"/>
  <c r="C76" i="1"/>
  <c r="B18" i="1"/>
  <c r="B180" i="1"/>
  <c r="D110" i="1"/>
  <c r="D95" i="1"/>
  <c r="B266" i="1"/>
  <c r="B144" i="1"/>
  <c r="D226" i="1"/>
  <c r="C116" i="1"/>
  <c r="C175" i="1"/>
  <c r="E110" i="1"/>
  <c r="C46" i="1"/>
  <c r="D106" i="1"/>
  <c r="D53" i="1"/>
  <c r="C16" i="1"/>
  <c r="D177" i="1"/>
  <c r="D98" i="1"/>
  <c r="C238" i="1"/>
  <c r="D230" i="1"/>
  <c r="B225" i="1"/>
  <c r="E119" i="1"/>
  <c r="D207" i="1"/>
  <c r="D125" i="1"/>
  <c r="D84" i="1"/>
  <c r="D100" i="1"/>
  <c r="E175" i="1"/>
  <c r="E20" i="1"/>
  <c r="D116" i="1"/>
  <c r="E81" i="1"/>
  <c r="E238" i="1"/>
  <c r="D23" i="1"/>
  <c r="D199" i="1"/>
  <c r="D174" i="1"/>
  <c r="C81" i="1"/>
  <c r="C230" i="1"/>
  <c r="B56" i="1"/>
  <c r="D107" i="1"/>
  <c r="B146" i="1"/>
  <c r="E114" i="1"/>
  <c r="D49" i="1"/>
  <c r="E51" i="1"/>
  <c r="C85" i="1"/>
  <c r="E100" i="1"/>
  <c r="C21" i="1"/>
  <c r="B106" i="1"/>
  <c r="B148" i="1"/>
  <c r="B268" i="1"/>
  <c r="C178" i="1"/>
  <c r="D43" i="1"/>
  <c r="E164" i="1"/>
  <c r="D52" i="1"/>
  <c r="E43" i="1"/>
  <c r="D171" i="1"/>
  <c r="E23" i="1"/>
  <c r="D38" i="1"/>
  <c r="E117" i="1"/>
  <c r="C207" i="1"/>
  <c r="D11" i="1"/>
  <c r="C229" i="1"/>
  <c r="E113" i="1"/>
  <c r="C94" i="1"/>
  <c r="B235" i="1"/>
  <c r="C137" i="1"/>
  <c r="B58" i="1"/>
  <c r="C96" i="1"/>
  <c r="B42" i="1"/>
  <c r="E115" i="1"/>
  <c r="D85" i="1"/>
  <c r="E180" i="1"/>
  <c r="E174" i="1"/>
  <c r="C67" i="1"/>
  <c r="B20" i="1"/>
  <c r="C195" i="1"/>
  <c r="E112" i="1"/>
  <c r="D97" i="1"/>
  <c r="D47" i="1"/>
  <c r="C145" i="1"/>
  <c r="D229" i="1"/>
  <c r="E40" i="1"/>
  <c r="D44" i="1"/>
  <c r="D14" i="1"/>
  <c r="B118" i="1"/>
  <c r="E72" i="1"/>
  <c r="C180" i="1"/>
  <c r="E104" i="1"/>
  <c r="C98" i="1"/>
  <c r="E131" i="1"/>
  <c r="C239" i="1"/>
  <c r="E38" i="1"/>
  <c r="D101" i="1"/>
  <c r="D55" i="1"/>
  <c r="C147" i="1"/>
  <c r="C235" i="1"/>
  <c r="E67" i="1"/>
  <c r="D173" i="1"/>
  <c r="C106" i="1"/>
  <c r="D178" i="1"/>
  <c r="B64" i="1"/>
  <c r="E65" i="1"/>
  <c r="E208" i="1"/>
  <c r="D54" i="1"/>
  <c r="E14" i="1"/>
  <c r="D51" i="1"/>
  <c r="D147" i="1"/>
  <c r="D208" i="1"/>
  <c r="C69" i="1"/>
  <c r="E176" i="1"/>
  <c r="B270" i="1"/>
  <c r="D83" i="1"/>
  <c r="E106" i="1"/>
  <c r="D136" i="1"/>
  <c r="B211" i="1"/>
  <c r="C150" i="1"/>
  <c r="C111" i="1"/>
  <c r="E18" i="1"/>
  <c r="D42" i="1"/>
  <c r="E15" i="1"/>
  <c r="E178" i="1"/>
  <c r="B108" i="1"/>
  <c r="E86" i="1"/>
  <c r="E240" i="1"/>
  <c r="C141" i="1"/>
  <c r="D225" i="1"/>
  <c r="B71" i="1"/>
  <c r="D20" i="1"/>
  <c r="C19" i="1"/>
  <c r="D238" i="1"/>
  <c r="B136" i="1"/>
  <c r="B114" i="1"/>
  <c r="C57" i="1"/>
  <c r="E162" i="1"/>
  <c r="B240" i="1"/>
  <c r="E17" i="1"/>
  <c r="C73" i="1"/>
  <c r="C72" i="1"/>
  <c r="C266" i="1"/>
  <c r="E71" i="1"/>
  <c r="B75" i="1"/>
  <c r="D206" i="1"/>
  <c r="E64" i="1"/>
  <c r="C99" i="1"/>
  <c r="C211" i="1"/>
  <c r="D151" i="1"/>
  <c r="C49" i="1"/>
  <c r="B102" i="1"/>
  <c r="E105" i="1"/>
  <c r="D18" i="1"/>
  <c r="D141" i="1"/>
  <c r="E107" i="1"/>
  <c r="E102" i="1"/>
  <c r="E230" i="1"/>
  <c r="C75" i="1"/>
  <c r="C240" i="1"/>
  <c r="C71" i="1"/>
  <c r="D64" i="1"/>
  <c r="C174" i="1"/>
  <c r="C142" i="1"/>
  <c r="C108" i="1"/>
  <c r="E130" i="1"/>
  <c r="C255" i="1"/>
  <c r="D104" i="1"/>
  <c r="C210" i="1"/>
  <c r="E133" i="1"/>
  <c r="E116" i="1"/>
  <c r="B120" i="1"/>
  <c r="D22" i="1"/>
  <c r="C28" i="1"/>
  <c r="D269" i="1"/>
  <c r="C139" i="1"/>
  <c r="C115" i="1"/>
  <c r="C58" i="1"/>
  <c r="D168" i="1"/>
  <c r="B255" i="1"/>
  <c r="D133" i="1"/>
  <c r="D21" i="1"/>
  <c r="E22" i="1"/>
  <c r="E101" i="1"/>
  <c r="C84" i="1"/>
  <c r="D240" i="1"/>
  <c r="C125" i="1"/>
  <c r="D115" i="1"/>
  <c r="E145" i="1"/>
  <c r="D16" i="1"/>
  <c r="D27" i="1"/>
  <c r="B25" i="1"/>
  <c r="D24" i="1"/>
  <c r="E171" i="1"/>
  <c r="D99" i="1"/>
  <c r="B80" i="1"/>
  <c r="B206" i="1"/>
  <c r="C131" i="1"/>
  <c r="E207" i="1"/>
  <c r="D131" i="1"/>
  <c r="D108" i="1"/>
  <c r="B236" i="1"/>
  <c r="B27" i="1"/>
  <c r="C52" i="1"/>
  <c r="C64" i="1"/>
  <c r="C173" i="1"/>
  <c r="E85" i="1"/>
  <c r="C80" i="1"/>
  <c r="E209" i="1"/>
  <c r="B234" i="1"/>
  <c r="E103" i="1"/>
  <c r="E148" i="1"/>
  <c r="C154" i="1"/>
  <c r="C87" i="1"/>
  <c r="B173" i="1"/>
  <c r="B15" i="1"/>
  <c r="B17" i="1"/>
  <c r="C14" i="1"/>
  <c r="E11" i="1"/>
  <c r="E236" i="1"/>
  <c r="E134" i="1"/>
  <c r="E111" i="1"/>
  <c r="C56" i="1"/>
  <c r="C159" i="1"/>
  <c r="B239" i="1"/>
  <c r="E149" i="1"/>
  <c r="C77" i="1"/>
  <c r="B21" i="1"/>
  <c r="E54" i="1"/>
  <c r="E151" i="1"/>
  <c r="D237" i="1"/>
  <c r="D73" i="1"/>
  <c r="B195" i="1"/>
  <c r="D2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<sst xmlns="http://schemas.openxmlformats.org/spreadsheetml/2006/main" count="343" uniqueCount="312">
  <si>
    <t>NH4 salts</t>
  </si>
  <si>
    <t>Vm</t>
  </si>
  <si>
    <t>H</t>
  </si>
  <si>
    <t>S</t>
  </si>
  <si>
    <t>Cp</t>
  </si>
  <si>
    <t>Check</t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</si>
  <si>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</si>
  <si>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</si>
  <si>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</si>
  <si>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</si>
  <si>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</si>
  <si>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</si>
  <si>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</si>
  <si>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</si>
  <si>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HF</t>
    </r>
    <r>
      <rPr>
        <vertAlign val="subscript"/>
        <sz val="11"/>
        <color theme="1"/>
        <rFont val="Calibri"/>
        <family val="2"/>
        <scheme val="minor"/>
      </rPr>
      <t>2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</si>
  <si>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IO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</si>
  <si>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</si>
  <si>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</si>
  <si>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Br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</si>
  <si>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</si>
  <si>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I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</si>
  <si>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</si>
  <si>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F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</si>
  <si>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OH</t>
    </r>
  </si>
  <si>
    <t>Li salts</t>
  </si>
  <si>
    <t>Vm24382</t>
  </si>
  <si>
    <t>H55493</t>
  </si>
  <si>
    <t>S665104</t>
  </si>
  <si>
    <t>Cp796115</t>
  </si>
  <si>
    <r>
      <t>LiAl(SO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</si>
  <si>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LiCr(SO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</si>
  <si>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</si>
  <si>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</si>
  <si>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LiAl(SO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</si>
  <si>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LiBF</t>
    </r>
    <r>
      <rPr>
        <vertAlign val="subscript"/>
        <sz val="11"/>
        <color theme="1"/>
        <rFont val="Calibri"/>
        <family val="2"/>
        <scheme val="minor"/>
      </rPr>
      <t>4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</si>
  <si>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</si>
  <si>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LiH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</si>
  <si>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</si>
  <si>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</si>
  <si>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</si>
  <si>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</si>
  <si>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</si>
  <si>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</si>
  <si>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</si>
  <si>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</si>
  <si>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LiHF</t>
    </r>
    <r>
      <rPr>
        <vertAlign val="subscript"/>
        <sz val="11"/>
        <color theme="1"/>
        <rFont val="Calibri"/>
        <family val="2"/>
        <scheme val="minor"/>
      </rPr>
      <t>2</t>
    </r>
  </si>
  <si>
    <r>
      <t>LiIO</t>
    </r>
    <r>
      <rPr>
        <vertAlign val="subscript"/>
        <sz val="11"/>
        <color theme="1"/>
        <rFont val="Calibri"/>
        <family val="2"/>
        <scheme val="minor"/>
      </rPr>
      <t>4</t>
    </r>
  </si>
  <si>
    <r>
      <t>LiNO</t>
    </r>
    <r>
      <rPr>
        <vertAlign val="subscript"/>
        <sz val="11"/>
        <color theme="1"/>
        <rFont val="Calibri"/>
        <family val="2"/>
        <scheme val="minor"/>
      </rPr>
      <t>3</t>
    </r>
  </si>
  <si>
    <r>
      <t>LiClO</t>
    </r>
    <r>
      <rPr>
        <vertAlign val="subscript"/>
        <sz val="11"/>
        <color theme="1"/>
        <rFont val="Calibri"/>
        <family val="2"/>
        <scheme val="minor"/>
      </rPr>
      <t>4</t>
    </r>
  </si>
  <si>
    <t>LiBr</t>
  </si>
  <si>
    <r>
      <t>LiNO</t>
    </r>
    <r>
      <rPr>
        <vertAlign val="subscript"/>
        <sz val="11"/>
        <color theme="1"/>
        <rFont val="Calibri"/>
        <family val="2"/>
        <scheme val="minor"/>
      </rPr>
      <t>2</t>
    </r>
  </si>
  <si>
    <t>LiI</t>
  </si>
  <si>
    <r>
      <t>LiN</t>
    </r>
    <r>
      <rPr>
        <vertAlign val="subscript"/>
        <sz val="11"/>
        <color theme="1"/>
        <rFont val="Calibri"/>
        <family val="2"/>
        <scheme val="minor"/>
      </rPr>
      <t>3</t>
    </r>
  </si>
  <si>
    <t>LiF</t>
  </si>
  <si>
    <t>LiOH</t>
  </si>
  <si>
    <r>
      <t>NaAl(SO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</si>
  <si>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</si>
  <si>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</si>
  <si>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</si>
  <si>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NaAl(SO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</si>
  <si>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NaBF</t>
    </r>
    <r>
      <rPr>
        <vertAlign val="subscript"/>
        <sz val="11"/>
        <color theme="1"/>
        <rFont val="Calibri"/>
        <family val="2"/>
        <scheme val="minor"/>
      </rPr>
      <t>4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</si>
  <si>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</si>
  <si>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</si>
  <si>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</si>
  <si>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</si>
  <si>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</si>
  <si>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</si>
  <si>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</si>
  <si>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</si>
  <si>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</si>
  <si>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</si>
  <si>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NaHF</t>
    </r>
    <r>
      <rPr>
        <vertAlign val="subscript"/>
        <sz val="11"/>
        <color theme="1"/>
        <rFont val="Calibri"/>
        <family val="2"/>
        <scheme val="minor"/>
      </rPr>
      <t>2</t>
    </r>
  </si>
  <si>
    <r>
      <t>NaIO</t>
    </r>
    <r>
      <rPr>
        <vertAlign val="subscript"/>
        <sz val="11"/>
        <color theme="1"/>
        <rFont val="Calibri"/>
        <family val="2"/>
        <scheme val="minor"/>
      </rPr>
      <t>4</t>
    </r>
  </si>
  <si>
    <r>
      <t>NaNO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</si>
  <si>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NaClO</t>
    </r>
    <r>
      <rPr>
        <vertAlign val="subscript"/>
        <sz val="11"/>
        <color theme="1"/>
        <rFont val="Calibri"/>
        <family val="2"/>
        <scheme val="minor"/>
      </rPr>
      <t>4</t>
    </r>
  </si>
  <si>
    <t>NaBr</t>
  </si>
  <si>
    <r>
      <t>NaNO</t>
    </r>
    <r>
      <rPr>
        <vertAlign val="subscript"/>
        <sz val="11"/>
        <color theme="1"/>
        <rFont val="Calibri"/>
        <family val="2"/>
        <scheme val="minor"/>
      </rPr>
      <t>2</t>
    </r>
  </si>
  <si>
    <t>NaI</t>
  </si>
  <si>
    <r>
      <t>NaN</t>
    </r>
    <r>
      <rPr>
        <vertAlign val="subscript"/>
        <sz val="11"/>
        <color theme="1"/>
        <rFont val="Calibri"/>
        <family val="2"/>
        <scheme val="minor"/>
      </rPr>
      <t>3</t>
    </r>
  </si>
  <si>
    <t>NaF</t>
  </si>
  <si>
    <t>NaOH</t>
  </si>
  <si>
    <t>KAl(SO4)2*12H2O</t>
  </si>
  <si>
    <t>KCr(SO4)2*12H2O</t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</si>
  <si>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</si>
  <si>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</si>
  <si>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KAl(SO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</si>
  <si>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KBF</t>
    </r>
    <r>
      <rPr>
        <vertAlign val="subscript"/>
        <sz val="11"/>
        <color theme="1"/>
        <rFont val="Calibri"/>
        <family val="2"/>
        <scheme val="minor"/>
      </rPr>
      <t>4</t>
    </r>
  </si>
  <si>
    <t>K2CuCl4*2H2O</t>
  </si>
  <si>
    <r>
      <t>KH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</si>
  <si>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</si>
  <si>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</si>
  <si>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</si>
  <si>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KHSO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</si>
  <si>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KH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</si>
  <si>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</si>
  <si>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KReO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</si>
  <si>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KHCO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</si>
  <si>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KHF</t>
    </r>
    <r>
      <rPr>
        <vertAlign val="subscript"/>
        <sz val="11"/>
        <color theme="1"/>
        <rFont val="Calibri"/>
        <family val="2"/>
        <scheme val="minor"/>
      </rPr>
      <t>2</t>
    </r>
  </si>
  <si>
    <r>
      <t>KIO</t>
    </r>
    <r>
      <rPr>
        <vertAlign val="subscript"/>
        <sz val="11"/>
        <color theme="1"/>
        <rFont val="Calibri"/>
        <family val="2"/>
        <scheme val="minor"/>
      </rPr>
      <t>4</t>
    </r>
  </si>
  <si>
    <r>
      <t>KNO</t>
    </r>
    <r>
      <rPr>
        <vertAlign val="subscript"/>
        <sz val="11"/>
        <color theme="1"/>
        <rFont val="Calibri"/>
        <family val="2"/>
        <scheme val="minor"/>
      </rPr>
      <t>3</t>
    </r>
  </si>
  <si>
    <r>
      <t>KClO</t>
    </r>
    <r>
      <rPr>
        <vertAlign val="subscript"/>
        <sz val="11"/>
        <color theme="1"/>
        <rFont val="Calibri"/>
        <family val="2"/>
        <scheme val="minor"/>
      </rPr>
      <t>4</t>
    </r>
  </si>
  <si>
    <t>KBr</t>
  </si>
  <si>
    <r>
      <t>KNO</t>
    </r>
    <r>
      <rPr>
        <vertAlign val="subscript"/>
        <sz val="11"/>
        <color theme="1"/>
        <rFont val="Calibri"/>
        <family val="2"/>
        <scheme val="minor"/>
      </rPr>
      <t>2</t>
    </r>
  </si>
  <si>
    <t>KI</t>
  </si>
  <si>
    <r>
      <t>KN</t>
    </r>
    <r>
      <rPr>
        <vertAlign val="subscript"/>
        <sz val="11"/>
        <color theme="1"/>
        <rFont val="Calibri"/>
        <family val="2"/>
        <scheme val="minor"/>
      </rPr>
      <t>3</t>
    </r>
  </si>
  <si>
    <t>KF</t>
  </si>
  <si>
    <t>KOH</t>
  </si>
  <si>
    <t>Rb salts</t>
  </si>
  <si>
    <t>H55</t>
  </si>
  <si>
    <t>S66</t>
  </si>
  <si>
    <t>Cp79</t>
  </si>
  <si>
    <t>RbAl(SO4)2*12H2O</t>
  </si>
  <si>
    <r>
      <t>RbCr(SO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</si>
  <si>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</si>
  <si>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</si>
  <si>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RbAl(SO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</si>
  <si>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RbBF</t>
    </r>
    <r>
      <rPr>
        <vertAlign val="subscript"/>
        <sz val="11"/>
        <color theme="1"/>
        <rFont val="Calibri"/>
        <family val="2"/>
        <scheme val="minor"/>
      </rPr>
      <t>4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</si>
  <si>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</si>
  <si>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RbH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</si>
  <si>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</si>
  <si>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</si>
  <si>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</si>
  <si>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</si>
  <si>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</si>
  <si>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</si>
  <si>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</si>
  <si>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</si>
  <si>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RbHF</t>
    </r>
    <r>
      <rPr>
        <vertAlign val="subscript"/>
        <sz val="11"/>
        <color theme="1"/>
        <rFont val="Calibri"/>
        <family val="2"/>
        <scheme val="minor"/>
      </rPr>
      <t>2</t>
    </r>
  </si>
  <si>
    <r>
      <t>RbIO</t>
    </r>
    <r>
      <rPr>
        <vertAlign val="subscript"/>
        <sz val="11"/>
        <color theme="1"/>
        <rFont val="Calibri"/>
        <family val="2"/>
        <scheme val="minor"/>
      </rPr>
      <t>4</t>
    </r>
  </si>
  <si>
    <r>
      <t>RbNO</t>
    </r>
    <r>
      <rPr>
        <vertAlign val="subscript"/>
        <sz val="11"/>
        <color theme="1"/>
        <rFont val="Calibri"/>
        <family val="2"/>
        <scheme val="minor"/>
      </rPr>
      <t>3</t>
    </r>
  </si>
  <si>
    <r>
      <t>RbClO</t>
    </r>
    <r>
      <rPr>
        <vertAlign val="subscript"/>
        <sz val="11"/>
        <color theme="1"/>
        <rFont val="Calibri"/>
        <family val="2"/>
        <scheme val="minor"/>
      </rPr>
      <t>4</t>
    </r>
  </si>
  <si>
    <t>RbBr</t>
  </si>
  <si>
    <r>
      <t>RbNO</t>
    </r>
    <r>
      <rPr>
        <vertAlign val="subscript"/>
        <sz val="11"/>
        <color theme="1"/>
        <rFont val="Calibri"/>
        <family val="2"/>
        <scheme val="minor"/>
      </rPr>
      <t>2</t>
    </r>
  </si>
  <si>
    <t>RbI</t>
  </si>
  <si>
    <r>
      <t>RbN</t>
    </r>
    <r>
      <rPr>
        <vertAlign val="subscript"/>
        <sz val="11"/>
        <color theme="1"/>
        <rFont val="Calibri"/>
        <family val="2"/>
        <scheme val="minor"/>
      </rPr>
      <t>3</t>
    </r>
  </si>
  <si>
    <t>RbF</t>
  </si>
  <si>
    <t>RbOH</t>
  </si>
  <si>
    <t>Cs salts</t>
  </si>
  <si>
    <t>Vm243</t>
  </si>
  <si>
    <t>H554</t>
  </si>
  <si>
    <t>S665</t>
  </si>
  <si>
    <t>Cp796</t>
  </si>
  <si>
    <t>CsAl(SO4)2*12H2O</t>
  </si>
  <si>
    <r>
      <t>CsCr(SO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</si>
  <si>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</si>
  <si>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</si>
  <si>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CsAl(SO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</si>
  <si>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CsBF</t>
    </r>
    <r>
      <rPr>
        <vertAlign val="subscript"/>
        <sz val="11"/>
        <color theme="1"/>
        <rFont val="Calibri"/>
        <family val="2"/>
        <scheme val="minor"/>
      </rPr>
      <t>4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</si>
  <si>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</si>
  <si>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CsH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</si>
  <si>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</si>
  <si>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</si>
  <si>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</si>
  <si>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</si>
  <si>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</si>
  <si>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</si>
  <si>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</si>
  <si>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</si>
  <si>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CsHF</t>
    </r>
    <r>
      <rPr>
        <vertAlign val="subscript"/>
        <sz val="11"/>
        <color theme="1"/>
        <rFont val="Calibri"/>
        <family val="2"/>
        <scheme val="minor"/>
      </rPr>
      <t>2</t>
    </r>
  </si>
  <si>
    <r>
      <t>CsIO</t>
    </r>
    <r>
      <rPr>
        <vertAlign val="subscript"/>
        <sz val="11"/>
        <color theme="1"/>
        <rFont val="Calibri"/>
        <family val="2"/>
        <scheme val="minor"/>
      </rPr>
      <t>4</t>
    </r>
  </si>
  <si>
    <r>
      <t>CsNO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</si>
  <si>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CsClO</t>
    </r>
    <r>
      <rPr>
        <vertAlign val="subscript"/>
        <sz val="11"/>
        <color theme="1"/>
        <rFont val="Calibri"/>
        <family val="2"/>
        <scheme val="minor"/>
      </rPr>
      <t>4</t>
    </r>
  </si>
  <si>
    <t>CsBr</t>
  </si>
  <si>
    <r>
      <t>CsNO</t>
    </r>
    <r>
      <rPr>
        <vertAlign val="subscript"/>
        <sz val="11"/>
        <color theme="1"/>
        <rFont val="Calibri"/>
        <family val="2"/>
        <scheme val="minor"/>
      </rPr>
      <t>2</t>
    </r>
  </si>
  <si>
    <t>CsI</t>
  </si>
  <si>
    <r>
      <t>CsN</t>
    </r>
    <r>
      <rPr>
        <vertAlign val="subscript"/>
        <sz val="11"/>
        <color theme="1"/>
        <rFont val="Calibri"/>
        <family val="2"/>
        <scheme val="minor"/>
      </rPr>
      <t>3</t>
    </r>
  </si>
  <si>
    <t>CsF</t>
  </si>
  <si>
    <t>CsOH</t>
  </si>
  <si>
    <t>Tl salts</t>
  </si>
  <si>
    <t>Vm2433</t>
  </si>
  <si>
    <t>H5544</t>
  </si>
  <si>
    <t>S6655</t>
  </si>
  <si>
    <t>Cp7966</t>
  </si>
  <si>
    <r>
      <t>TlAl(SO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</si>
  <si>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TlCr(SO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</si>
  <si>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</si>
  <si>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</si>
  <si>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TlAl(SO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</si>
  <si>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TlBF</t>
    </r>
    <r>
      <rPr>
        <vertAlign val="subscript"/>
        <sz val="11"/>
        <color theme="1"/>
        <rFont val="Calibri"/>
        <family val="2"/>
        <scheme val="minor"/>
      </rPr>
      <t>4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</si>
  <si>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</si>
  <si>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TlH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</si>
  <si>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</si>
  <si>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</si>
  <si>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</si>
  <si>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</si>
  <si>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</si>
  <si>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</si>
  <si>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</si>
  <si>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</si>
  <si>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TlHF</t>
    </r>
    <r>
      <rPr>
        <vertAlign val="subscript"/>
        <sz val="11"/>
        <color theme="1"/>
        <rFont val="Calibri"/>
        <family val="2"/>
        <scheme val="minor"/>
      </rPr>
      <t>2</t>
    </r>
  </si>
  <si>
    <r>
      <t>TlIO</t>
    </r>
    <r>
      <rPr>
        <vertAlign val="subscript"/>
        <sz val="11"/>
        <color theme="1"/>
        <rFont val="Calibri"/>
        <family val="2"/>
        <scheme val="minor"/>
      </rPr>
      <t>4</t>
    </r>
  </si>
  <si>
    <r>
      <t>TlNO</t>
    </r>
    <r>
      <rPr>
        <vertAlign val="subscript"/>
        <sz val="11"/>
        <color theme="1"/>
        <rFont val="Calibri"/>
        <family val="2"/>
        <scheme val="minor"/>
      </rPr>
      <t>3</t>
    </r>
  </si>
  <si>
    <r>
      <t>TlClO</t>
    </r>
    <r>
      <rPr>
        <vertAlign val="subscript"/>
        <sz val="11"/>
        <color theme="1"/>
        <rFont val="Calibri"/>
        <family val="2"/>
        <scheme val="minor"/>
      </rPr>
      <t>4</t>
    </r>
  </si>
  <si>
    <t>TlBr</t>
  </si>
  <si>
    <r>
      <t>TlNO</t>
    </r>
    <r>
      <rPr>
        <vertAlign val="subscript"/>
        <sz val="11"/>
        <color theme="1"/>
        <rFont val="Calibri"/>
        <family val="2"/>
        <scheme val="minor"/>
      </rPr>
      <t>2</t>
    </r>
  </si>
  <si>
    <t>TlI</t>
  </si>
  <si>
    <r>
      <t>TlN</t>
    </r>
    <r>
      <rPr>
        <vertAlign val="subscript"/>
        <sz val="11"/>
        <color theme="1"/>
        <rFont val="Calibri"/>
        <family val="2"/>
        <scheme val="minor"/>
      </rPr>
      <t>3</t>
    </r>
  </si>
  <si>
    <t>TlF</t>
  </si>
  <si>
    <t>TlOH</t>
  </si>
  <si>
    <r>
      <t>AgAl(SO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</si>
  <si>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AgCr(SO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</si>
  <si>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</si>
  <si>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</si>
  <si>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AgAl(SO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</si>
  <si>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AgBF</t>
    </r>
    <r>
      <rPr>
        <vertAlign val="subscript"/>
        <sz val="11"/>
        <color theme="1"/>
        <rFont val="Calibri"/>
        <family val="2"/>
        <scheme val="minor"/>
      </rPr>
      <t>4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</si>
  <si>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</si>
  <si>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AgH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</si>
  <si>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</si>
  <si>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</si>
  <si>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</si>
  <si>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</si>
  <si>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</si>
  <si>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</si>
  <si>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</si>
  <si>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</si>
  <si>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AgHF</t>
    </r>
    <r>
      <rPr>
        <vertAlign val="subscript"/>
        <sz val="11"/>
        <color theme="1"/>
        <rFont val="Calibri"/>
        <family val="2"/>
        <scheme val="minor"/>
      </rPr>
      <t>2</t>
    </r>
  </si>
  <si>
    <r>
      <t>AgIO</t>
    </r>
    <r>
      <rPr>
        <vertAlign val="subscript"/>
        <sz val="11"/>
        <color theme="1"/>
        <rFont val="Calibri"/>
        <family val="2"/>
        <scheme val="minor"/>
      </rPr>
      <t>4</t>
    </r>
  </si>
  <si>
    <r>
      <t>AgNO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</si>
  <si>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AgClO</t>
    </r>
    <r>
      <rPr>
        <vertAlign val="subscript"/>
        <sz val="11"/>
        <color theme="1"/>
        <rFont val="Calibri"/>
        <family val="2"/>
        <scheme val="minor"/>
      </rPr>
      <t>4</t>
    </r>
  </si>
  <si>
    <t>AgBr</t>
  </si>
  <si>
    <r>
      <t>AgNO</t>
    </r>
    <r>
      <rPr>
        <vertAlign val="subscript"/>
        <sz val="11"/>
        <color theme="1"/>
        <rFont val="Calibri"/>
        <family val="2"/>
        <scheme val="minor"/>
      </rPr>
      <t>2</t>
    </r>
  </si>
  <si>
    <t>AgI</t>
  </si>
  <si>
    <r>
      <t>AgN</t>
    </r>
    <r>
      <rPr>
        <vertAlign val="subscript"/>
        <sz val="11"/>
        <color theme="1"/>
        <rFont val="Calibri"/>
        <family val="2"/>
        <scheme val="minor"/>
      </rPr>
      <t>3</t>
    </r>
  </si>
  <si>
    <t>AgF</t>
  </si>
  <si>
    <t>AgOH</t>
  </si>
  <si>
    <r>
      <t>CuAl(SO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</si>
  <si>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CuCr(SO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</si>
  <si>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</si>
  <si>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</si>
  <si>
    <r>
      <t>CuAl(SO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</si>
  <si>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CuBF</t>
    </r>
    <r>
      <rPr>
        <vertAlign val="subscript"/>
        <sz val="11"/>
        <color theme="1"/>
        <rFont val="Calibri"/>
        <family val="2"/>
        <scheme val="minor"/>
      </rPr>
      <t>4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</si>
  <si>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</si>
  <si>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CuH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</si>
  <si>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SnCl</t>
    </r>
    <r>
      <rPr>
        <vertAlign val="subscript"/>
        <sz val="11"/>
        <color theme="1"/>
        <rFont val="Calibri"/>
        <family val="2"/>
        <scheme val="minor"/>
      </rPr>
      <t>6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</si>
  <si>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</si>
  <si>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CrO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</si>
  <si>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CuHSO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</si>
  <si>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</si>
  <si>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</si>
  <si>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CuReO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</si>
  <si>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CuHCO</t>
    </r>
    <r>
      <rPr>
        <vertAlign val="subscript"/>
        <sz val="11"/>
        <color theme="1"/>
        <rFont val="Calibri"/>
        <family val="2"/>
        <scheme val="minor"/>
      </rPr>
      <t>3</t>
    </r>
  </si>
  <si>
    <r>
      <t>CuHF</t>
    </r>
    <r>
      <rPr>
        <vertAlign val="subscript"/>
        <sz val="11"/>
        <color theme="1"/>
        <rFont val="Calibri"/>
        <family val="2"/>
        <scheme val="minor"/>
      </rPr>
      <t>2</t>
    </r>
  </si>
  <si>
    <r>
      <t>CuIO</t>
    </r>
    <r>
      <rPr>
        <vertAlign val="subscript"/>
        <sz val="11"/>
        <color theme="1"/>
        <rFont val="Calibri"/>
        <family val="2"/>
        <scheme val="minor"/>
      </rPr>
      <t>4</t>
    </r>
  </si>
  <si>
    <r>
      <t>CuNO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</si>
  <si>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CuClO</t>
    </r>
    <r>
      <rPr>
        <vertAlign val="subscript"/>
        <sz val="11"/>
        <color theme="1"/>
        <rFont val="Calibri"/>
        <family val="2"/>
        <scheme val="minor"/>
      </rPr>
      <t>4</t>
    </r>
  </si>
  <si>
    <t>CuBr</t>
  </si>
  <si>
    <r>
      <t>CuNO</t>
    </r>
    <r>
      <rPr>
        <vertAlign val="subscript"/>
        <sz val="11"/>
        <color theme="1"/>
        <rFont val="Calibri"/>
        <family val="2"/>
        <scheme val="minor"/>
      </rPr>
      <t>2</t>
    </r>
  </si>
  <si>
    <t>CuI</t>
  </si>
  <si>
    <r>
      <t>CuN</t>
    </r>
    <r>
      <rPr>
        <vertAlign val="subscript"/>
        <sz val="11"/>
        <color theme="1"/>
        <rFont val="Calibri"/>
        <family val="2"/>
        <scheme val="minor"/>
      </rPr>
      <t>3</t>
    </r>
  </si>
  <si>
    <t>CuF</t>
  </si>
  <si>
    <t>CuOH</t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</si>
  <si>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Cr(SO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</si>
  <si>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</si>
  <si>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(H)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</si>
  <si>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(C)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</si>
  <si>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</si>
  <si>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BF</t>
    </r>
    <r>
      <rPr>
        <vertAlign val="subscript"/>
        <sz val="11"/>
        <color theme="1"/>
        <rFont val="Calibri"/>
        <family val="2"/>
        <scheme val="minor"/>
      </rPr>
      <t>4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</si>
  <si>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CuCl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</si>
  <si>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·H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</si>
  <si>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*Al(SO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</si>
  <si>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NH4</t>
  </si>
  <si>
    <t>K</t>
  </si>
  <si>
    <r>
      <t xml:space="preserve">–
</t>
    </r>
    <r>
      <rPr>
        <sz val="9"/>
        <color indexed="8"/>
        <rFont val="Times New Roman"/>
        <family val="1"/>
        <charset val="204"/>
      </rPr>
      <t>NO3                                s</t>
    </r>
  </si>
  <si>
    <t>F–                                    s</t>
  </si>
  <si>
    <r>
      <t xml:space="preserve">–
</t>
    </r>
    <r>
      <rPr>
        <sz val="9"/>
        <color indexed="8"/>
        <rFont val="Times New Roman"/>
        <family val="1"/>
        <charset val="204"/>
      </rPr>
      <t>HF2                                 s</t>
    </r>
  </si>
  <si>
    <t>Cl–                                  s</t>
  </si>
  <si>
    <t>Br–                                  s</t>
  </si>
  <si>
    <r>
      <t xml:space="preserve">–
</t>
    </r>
    <r>
      <rPr>
        <sz val="9"/>
        <color indexed="8"/>
        <rFont val="Times New Roman"/>
        <family val="1"/>
        <charset val="204"/>
      </rPr>
      <t>ClO4                                s</t>
    </r>
  </si>
  <si>
    <r>
      <t xml:space="preserve">2-,  b  
</t>
    </r>
    <r>
      <rPr>
        <sz val="9"/>
        <color indexed="8"/>
        <rFont val="Times New Roman"/>
        <family val="1"/>
        <charset val="204"/>
      </rPr>
      <t>SO4                                 s</t>
    </r>
  </si>
  <si>
    <r>
      <t xml:space="preserve">–
</t>
    </r>
    <r>
      <rPr>
        <sz val="9"/>
        <color indexed="8"/>
        <rFont val="Times New Roman"/>
        <family val="1"/>
        <charset val="204"/>
      </rPr>
      <t>H2PO4                             s</t>
    </r>
  </si>
  <si>
    <t>I–                                     s</t>
  </si>
  <si>
    <r>
      <t xml:space="preserve">–
</t>
    </r>
    <r>
      <rPr>
        <sz val="9"/>
        <color indexed="8"/>
        <rFont val="Times New Roman"/>
        <family val="1"/>
        <charset val="204"/>
      </rPr>
      <t>PF6                                  s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</si>
  <si>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SO4                                 s</t>
    </r>
  </si>
  <si>
    <t>CN–                                 s</t>
  </si>
  <si>
    <r>
      <t xml:space="preserve">2-,  b  
</t>
    </r>
    <r>
      <rPr>
        <sz val="9"/>
        <color indexed="8"/>
        <rFont val="Times New Roman"/>
        <family val="1"/>
        <charset val="204"/>
      </rPr>
      <t>SnBr6                              s</t>
    </r>
  </si>
  <si>
    <r>
      <t xml:space="preserve">B5O – </t>
    </r>
    <r>
      <rPr>
        <sz val="9"/>
        <color indexed="8"/>
        <rFont val="Arial Narrow"/>
        <family val="1"/>
        <charset val="204"/>
      </rPr>
      <t xml:space="preserve">· </t>
    </r>
    <r>
      <rPr>
        <sz val="9"/>
        <color indexed="8"/>
        <rFont val="Times New Roman"/>
        <family val="1"/>
        <charset val="204"/>
      </rPr>
      <t>4H2O                 s</t>
    </r>
  </si>
  <si>
    <r>
      <t xml:space="preserve">–
</t>
    </r>
    <r>
      <rPr>
        <sz val="9"/>
        <color indexed="8"/>
        <rFont val="Times New Roman"/>
        <family val="1"/>
        <charset val="204"/>
      </rPr>
      <t>HCO3                              s</t>
    </r>
  </si>
  <si>
    <r>
      <t xml:space="preserve">–
</t>
    </r>
    <r>
      <rPr>
        <sz val="9"/>
        <color indexed="8"/>
        <rFont val="Times New Roman"/>
        <family val="1"/>
        <charset val="204"/>
      </rPr>
      <t>Al(SO4)2                         s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</si>
  <si>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b,  e
</t>
    </r>
    <r>
      <rPr>
        <sz val="9"/>
        <color indexed="8"/>
        <rFont val="Times New Roman"/>
        <family val="1"/>
        <charset val="204"/>
      </rPr>
      <t>SiF6                                 s</t>
    </r>
  </si>
  <si>
    <r>
      <t xml:space="preserve">–
</t>
    </r>
    <r>
      <rPr>
        <sz val="9"/>
        <color indexed="8"/>
        <rFont val="Times New Roman"/>
        <family val="1"/>
        <charset val="204"/>
      </rPr>
      <t xml:space="preserve">Al(SO4)2   </t>
    </r>
    <r>
      <rPr>
        <sz val="9"/>
        <color indexed="8"/>
        <rFont val="Arial Narrow"/>
        <family val="1"/>
        <charset val="204"/>
      </rPr>
      <t xml:space="preserve">· </t>
    </r>
    <r>
      <rPr>
        <sz val="9"/>
        <color indexed="8"/>
        <rFont val="Times New Roman"/>
        <family val="1"/>
        <charset val="204"/>
      </rPr>
      <t>12H2O         s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</si>
  <si>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SnBr6                              s</t>
    </r>
  </si>
  <si>
    <r>
      <t xml:space="preserve">–
</t>
    </r>
    <r>
      <rPr>
        <sz val="9"/>
        <color indexed="8"/>
        <rFont val="Times New Roman"/>
        <family val="1"/>
        <charset val="204"/>
      </rPr>
      <t>NO3                                ai</t>
    </r>
  </si>
  <si>
    <t>F–                                    ai</t>
  </si>
  <si>
    <t>Cl–                                  ai</t>
  </si>
  <si>
    <r>
      <t xml:space="preserve">Al(SO  )  – </t>
    </r>
    <r>
      <rPr>
        <sz val="9"/>
        <color indexed="8"/>
        <rFont val="Arial Narrow"/>
        <family val="1"/>
        <charset val="204"/>
      </rPr>
      <t xml:space="preserve">· </t>
    </r>
    <r>
      <rPr>
        <sz val="9"/>
        <color indexed="8"/>
        <rFont val="Times New Roman"/>
        <family val="1"/>
        <charset val="204"/>
      </rPr>
      <t>12H  O         s</t>
    </r>
  </si>
  <si>
    <t>Br–                                  ai</t>
  </si>
  <si>
    <t>I–                                     ai</t>
  </si>
  <si>
    <r>
      <t xml:space="preserve">2-,  b  
</t>
    </r>
    <r>
      <rPr>
        <sz val="9"/>
        <color indexed="8"/>
        <rFont val="Times New Roman"/>
        <family val="1"/>
        <charset val="204"/>
      </rPr>
      <t>SO4                                 ai</t>
    </r>
  </si>
  <si>
    <t>SCN–                              ai</t>
  </si>
  <si>
    <r>
      <t xml:space="preserve">–
</t>
    </r>
    <r>
      <rPr>
        <sz val="9"/>
        <color indexed="8"/>
        <rFont val="Times New Roman"/>
        <family val="1"/>
        <charset val="204"/>
      </rPr>
      <t>ClO2                                ai</t>
    </r>
  </si>
  <si>
    <r>
      <t xml:space="preserve">–
</t>
    </r>
    <r>
      <rPr>
        <sz val="9"/>
        <color indexed="8"/>
        <rFont val="Times New Roman"/>
        <family val="1"/>
        <charset val="204"/>
      </rPr>
      <t>ClO3                                ai</t>
    </r>
  </si>
  <si>
    <r>
      <t xml:space="preserve">–
</t>
    </r>
    <r>
      <rPr>
        <sz val="9"/>
        <color indexed="8"/>
        <rFont val="Times New Roman"/>
        <family val="1"/>
        <charset val="204"/>
      </rPr>
      <t>ClO4                                ai</t>
    </r>
  </si>
  <si>
    <t>BrO–                               ai</t>
  </si>
  <si>
    <r>
      <t xml:space="preserve">–
</t>
    </r>
    <r>
      <rPr>
        <sz val="9"/>
        <color indexed="8"/>
        <rFont val="Times New Roman"/>
        <family val="1"/>
        <charset val="204"/>
      </rPr>
      <t>BrO3                               ai</t>
    </r>
  </si>
  <si>
    <t>IO–                                  ai</t>
  </si>
  <si>
    <r>
      <t xml:space="preserve">–
</t>
    </r>
    <r>
      <rPr>
        <sz val="9"/>
        <color indexed="8"/>
        <rFont val="Times New Roman"/>
        <family val="1"/>
        <charset val="204"/>
      </rPr>
      <t>IO3                                  ai</t>
    </r>
  </si>
  <si>
    <r>
      <t>S</t>
    </r>
    <r>
      <rPr>
        <sz val="6"/>
        <color indexed="8"/>
        <rFont val="Times New Roman"/>
        <family val="1"/>
        <charset val="204"/>
      </rP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                                             </t>
    </r>
    <r>
      <rPr>
        <sz val="9"/>
        <color indexed="8"/>
        <rFont val="Times New Roman"/>
        <family val="1"/>
        <charset val="204"/>
      </rPr>
      <t>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</si>
  <si>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SO3   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</si>
  <si>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SO4   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</si>
  <si>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S2O4  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</si>
  <si>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S2O8  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</si>
  <si>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SeO3 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</si>
  <si>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SeO4                               ai</t>
    </r>
  </si>
  <si>
    <r>
      <t>3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c  
</t>
    </r>
    <r>
      <rPr>
        <sz val="9"/>
        <color indexed="8"/>
        <rFont val="Times New Roman"/>
        <family val="1"/>
        <charset val="204"/>
      </rPr>
      <t>PO4                                 ai</t>
    </r>
  </si>
  <si>
    <r>
      <t>4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d  
</t>
    </r>
    <r>
      <rPr>
        <sz val="9"/>
        <color indexed="8"/>
        <rFont val="Times New Roman"/>
        <family val="1"/>
        <charset val="204"/>
      </rPr>
      <t>P2O7                                ai</t>
    </r>
  </si>
  <si>
    <t>CN–                                 ai</t>
  </si>
  <si>
    <t>OCN–                              ai</t>
  </si>
  <si>
    <r>
      <t xml:space="preserve">–
</t>
    </r>
    <r>
      <rPr>
        <sz val="9"/>
        <color indexed="8"/>
        <rFont val="Times New Roman"/>
        <family val="1"/>
        <charset val="204"/>
      </rPr>
      <t>SnCl3                              ai</t>
    </r>
  </si>
  <si>
    <r>
      <t xml:space="preserve">–
</t>
    </r>
    <r>
      <rPr>
        <sz val="9"/>
        <color indexed="8"/>
        <rFont val="Times New Roman"/>
        <family val="1"/>
        <charset val="204"/>
      </rPr>
      <t>SnBr3                              ai</t>
    </r>
  </si>
  <si>
    <r>
      <t>2</t>
    </r>
    <r>
      <rPr>
        <sz val="6"/>
        <color indexed="8"/>
        <rFont val="Euclid Symbol"/>
        <family val="1"/>
        <charset val="204"/>
      </rPr>
      <t>-</t>
    </r>
    <r>
      <rPr>
        <sz val="6"/>
        <color indexed="8"/>
        <rFont val="Times New Roman"/>
        <family val="1"/>
        <charset val="204"/>
      </rPr>
      <t xml:space="preserve">,  b  
</t>
    </r>
    <r>
      <rPr>
        <sz val="9"/>
        <color indexed="8"/>
        <rFont val="Times New Roman"/>
        <family val="1"/>
        <charset val="204"/>
      </rPr>
      <t>CrO4                               ai</t>
    </r>
  </si>
  <si>
    <t>Count</t>
  </si>
  <si>
    <t>Jenkins, H. D. B.; Liebman, J. F.; Ponikvar, M.; Scheiner, S. The heat capacities and standard entropies of corresponding potassium and ammonium ion species: is there a constant difference? Structural Chemistry 2009, 20 (1), 31-35. DOI: 10.1007/s11224-008-9402-z.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</si>
</sst>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</font>
    <font>
      <sz val="10"/>
      <name val="Times New Roman"/>
      <family val="1"/>
      <charset val="204"/>
    </font>
    <font>
      <sz val="9"/>
      <color indexed="8"/>
      <name val="Times New Roman"/>
      <family val="2"/>
    </font>
    <font>
      <sz val="6"/>
      <color indexed="8"/>
      <name val="Euclid Symbol"/>
      <family val="1"/>
      <charset val="204"/>
    </font>
    <font>
      <sz val="9"/>
      <color indexed="8"/>
      <name val="Arial Narrow"/>
      <family val="1"/>
      <charset val="204"/>
    </font>
    <font>
      <sz val="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theme="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39988402966399123"/>
      </left>
      <right style="thin">
        <color theme="4" tint="0.39988402966399123"/>
      </right>
      <top/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/>
    <xf numFmtId="164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165" fontId="1" fillId="3" borderId="2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165" fontId="1" fillId="3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165" fontId="0" fillId="3" borderId="0" xfId="0" applyNumberForma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0" fillId="5" borderId="0" xfId="0" applyFill="1"/>
    <xf numFmtId="2" fontId="0" fillId="4" borderId="2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left"/>
    </xf>
    <xf numFmtId="2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5" borderId="2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5" fillId="5" borderId="2" xfId="0" applyNumberFormat="1" applyFont="1" applyFill="1" applyBorder="1" applyAlignment="1">
      <alignment horizontal="left"/>
    </xf>
    <xf numFmtId="2" fontId="0" fillId="0" borderId="3" xfId="0" applyNumberFormat="1" applyBorder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2" fontId="5" fillId="0" borderId="0" xfId="0" applyNumberFormat="1" applyFont="1" applyAlignment="1">
      <alignment horizontal="left"/>
    </xf>
    <xf numFmtId="1" fontId="0" fillId="5" borderId="0" xfId="0" applyNumberFormat="1" applyFill="1"/>
    <xf numFmtId="164" fontId="0" fillId="5" borderId="0" xfId="0" applyNumberFormat="1" applyFill="1" applyAlignment="1">
      <alignment horizontal="center"/>
    </xf>
    <xf numFmtId="0" fontId="0" fillId="4" borderId="4" xfId="0" applyFill="1" applyBorder="1"/>
    <xf numFmtId="164" fontId="0" fillId="4" borderId="4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0" fontId="0" fillId="5" borderId="4" xfId="0" applyFill="1" applyBorder="1"/>
    <xf numFmtId="1" fontId="0" fillId="4" borderId="4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0" fontId="1" fillId="6" borderId="4" xfId="0" applyFont="1" applyFill="1" applyBorder="1" applyAlignment="1">
      <alignment horizontal="left"/>
    </xf>
    <xf numFmtId="164" fontId="1" fillId="6" borderId="4" xfId="0" applyNumberFormat="1" applyFont="1" applyFill="1" applyBorder="1" applyAlignment="1">
      <alignment horizontal="center"/>
    </xf>
    <xf numFmtId="1" fontId="1" fillId="6" borderId="4" xfId="0" applyNumberFormat="1" applyFont="1" applyFill="1" applyBorder="1" applyAlignment="1">
      <alignment horizontal="center"/>
    </xf>
    <xf numFmtId="2" fontId="0" fillId="4" borderId="4" xfId="0" applyNumberFormat="1" applyFill="1" applyBorder="1" applyAlignment="1">
      <alignment horizontal="left"/>
    </xf>
    <xf numFmtId="2" fontId="0" fillId="5" borderId="4" xfId="0" applyNumberFormat="1" applyFill="1" applyBorder="1" applyAlignment="1">
      <alignment horizontal="left"/>
    </xf>
    <xf numFmtId="2" fontId="5" fillId="5" borderId="4" xfId="0" applyNumberFormat="1" applyFont="1" applyFill="1" applyBorder="1" applyAlignment="1">
      <alignment horizontal="left"/>
    </xf>
    <xf numFmtId="1" fontId="0" fillId="5" borderId="4" xfId="0" applyNumberFormat="1" applyFill="1" applyBorder="1"/>
    <xf numFmtId="2" fontId="0" fillId="4" borderId="4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" fontId="0" fillId="5" borderId="5" xfId="0" applyNumberForma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0" fillId="5" borderId="5" xfId="0" applyNumberFormat="1" applyFill="1" applyBorder="1"/>
    <xf numFmtId="1" fontId="1" fillId="2" borderId="6" xfId="0" applyNumberFormat="1" applyFon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1" fillId="6" borderId="8" xfId="0" applyNumberFormat="1" applyFont="1" applyFill="1" applyBorder="1" applyAlignment="1">
      <alignment horizontal="center"/>
    </xf>
    <xf numFmtId="1" fontId="0" fillId="5" borderId="8" xfId="0" applyNumberFormat="1" applyFill="1" applyBorder="1"/>
    <xf numFmtId="2" fontId="0" fillId="5" borderId="9" xfId="0" applyNumberFormat="1" applyFill="1" applyBorder="1" applyAlignment="1">
      <alignment horizontal="left"/>
    </xf>
    <xf numFmtId="1" fontId="0" fillId="5" borderId="9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2" fontId="0" fillId="5" borderId="12" xfId="0" applyNumberFormat="1" applyFill="1" applyBorder="1" applyAlignment="1">
      <alignment horizontal="left"/>
    </xf>
    <xf numFmtId="164" fontId="0" fillId="4" borderId="12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left"/>
    </xf>
    <xf numFmtId="2" fontId="0" fillId="5" borderId="7" xfId="0" applyNumberFormat="1" applyFill="1" applyBorder="1" applyAlignment="1">
      <alignment horizontal="left"/>
    </xf>
    <xf numFmtId="2" fontId="5" fillId="5" borderId="7" xfId="0" applyNumberFormat="1" applyFont="1" applyFill="1" applyBorder="1" applyAlignment="1">
      <alignment horizontal="left"/>
    </xf>
    <xf numFmtId="164" fontId="0" fillId="4" borderId="7" xfId="0" applyNumberFormat="1" applyFill="1" applyBorder="1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166" fontId="8" fillId="0" borderId="13" xfId="0" applyNumberFormat="1" applyFont="1" applyBorder="1" applyAlignment="1">
      <alignment horizontal="right" vertical="top" indent="3" shrinkToFit="1"/>
    </xf>
    <xf numFmtId="166" fontId="8" fillId="0" borderId="13" xfId="0" applyNumberFormat="1" applyFont="1" applyBorder="1" applyAlignment="1">
      <alignment horizontal="right" vertical="top" indent="2" shrinkToFit="1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66" fontId="8" fillId="0" borderId="0" xfId="0" applyNumberFormat="1" applyFont="1" applyAlignment="1">
      <alignment horizontal="right" vertical="top" indent="3" shrinkToFit="1"/>
    </xf>
    <xf numFmtId="166" fontId="8" fillId="0" borderId="0" xfId="0" applyNumberFormat="1" applyFont="1" applyAlignment="1">
      <alignment horizontal="right" vertical="top" indent="1" shrinkToFit="1"/>
    </xf>
    <xf numFmtId="0" fontId="10" fillId="0" borderId="0" xfId="0" applyFont="1" applyAlignment="1">
      <alignment horizontal="left" vertical="top" wrapText="1"/>
    </xf>
    <xf numFmtId="166" fontId="8" fillId="0" borderId="0" xfId="0" applyNumberFormat="1" applyFont="1" applyAlignment="1">
      <alignment horizontal="right" vertical="top" indent="2" shrinkToFit="1"/>
    </xf>
    <xf numFmtId="0" fontId="7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166" fontId="8" fillId="0" borderId="14" xfId="0" applyNumberFormat="1" applyFont="1" applyBorder="1" applyAlignment="1">
      <alignment horizontal="right" vertical="top" indent="3" shrinkToFit="1"/>
    </xf>
    <xf numFmtId="166" fontId="8" fillId="0" borderId="14" xfId="0" applyNumberFormat="1" applyFont="1" applyBorder="1" applyAlignment="1">
      <alignment horizontal="right" vertical="top" indent="1" shrinkToFit="1"/>
    </xf>
    <xf numFmtId="0" fontId="2" fillId="0" borderId="0" xfId="0" applyFont="1"/>
    <xf numFmtId="1" fontId="13" fillId="0" borderId="0" xfId="0" applyNumberFormat="1" applyFont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H(NH</a:t>
            </a:r>
            <a:r>
              <a:rPr lang="en-US" baseline="-25000"/>
              <a:t>4</a:t>
            </a:r>
            <a:r>
              <a:rPr lang="en-US"/>
              <a:t>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H(NH4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75"/>
                  <c:y val="-0.51936061771348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vertical'!$C$2:$C$28</c:f>
              <c:numCache>
                <c:formatCode>0</c:formatCode>
                <c:ptCount val="27"/>
                <c:pt idx="0">
                  <c:v>-5942.3683916015625</c:v>
                </c:pt>
                <c:pt idx="1">
                  <c:v>-5672.9217539062502</c:v>
                </c:pt>
                <c:pt idx="2">
                  <c:v>-4899.5058808593749</c:v>
                </c:pt>
                <c:pt idx="3">
                  <c:v>-2681.7008867187501</c:v>
                </c:pt>
                <c:pt idx="4">
                  <c:v>-2680.559122558594</c:v>
                </c:pt>
                <c:pt idx="5">
                  <c:v>-2352.2451064453126</c:v>
                </c:pt>
                <c:pt idx="6">
                  <c:v>-1739.0000263671875</c:v>
                </c:pt>
                <c:pt idx="7">
                  <c:v>-1460.2160000000001</c:v>
                </c:pt>
                <c:pt idx="8">
                  <c:v>-1445.5720000000001</c:v>
                </c:pt>
                <c:pt idx="9">
                  <c:v>-1233.9999855957033</c:v>
                </c:pt>
                <c:pt idx="10">
                  <c:v>-1181.98</c:v>
                </c:pt>
                <c:pt idx="11">
                  <c:v>-1182.3979147949219</c:v>
                </c:pt>
                <c:pt idx="12">
                  <c:v>-1027.0000075683595</c:v>
                </c:pt>
                <c:pt idx="13">
                  <c:v>-1059.7989770507813</c:v>
                </c:pt>
                <c:pt idx="14">
                  <c:v>-878.45000390625</c:v>
                </c:pt>
                <c:pt idx="15">
                  <c:v>-945.60072680664064</c:v>
                </c:pt>
                <c:pt idx="16">
                  <c:v>-849.40000976562499</c:v>
                </c:pt>
                <c:pt idx="17">
                  <c:v>-802.9012110595703</c:v>
                </c:pt>
                <c:pt idx="18">
                  <c:v>-338.904</c:v>
                </c:pt>
                <c:pt idx="19">
                  <c:v>-365.60001531982425</c:v>
                </c:pt>
                <c:pt idx="20">
                  <c:v>-295.76700213623047</c:v>
                </c:pt>
                <c:pt idx="21">
                  <c:v>-271.49978936767582</c:v>
                </c:pt>
                <c:pt idx="22">
                  <c:v>-238.00000180053712</c:v>
                </c:pt>
                <c:pt idx="23">
                  <c:v>-202.08719680786135</c:v>
                </c:pt>
                <c:pt idx="24">
                  <c:v>115.47840159606935</c:v>
                </c:pt>
                <c:pt idx="25">
                  <c:v>-467.55998895263673</c:v>
                </c:pt>
                <c:pt idx="26">
                  <c:v>-326.35200000000003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63-4D79-9D6E-77A28A0C1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S(Li)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S(Li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1452154929231973E-2"/>
                  <c:y val="0.302727272727272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vertical'!$D$32:$D$58</c:f>
              <c:numCache>
                <c:formatCode>0</c:formatCode>
                <c:ptCount val="27"/>
                <c:pt idx="6">
                  <c:v>138.69998944091796</c:v>
                </c:pt>
                <c:pt idx="8">
                  <c:v>104.47450106811525</c:v>
                </c:pt>
                <c:pt idx="10">
                  <c:v>113.90000074768066</c:v>
                </c:pt>
                <c:pt idx="11">
                  <c:v>145.69999841308595</c:v>
                </c:pt>
                <c:pt idx="12">
                  <c:v>108.78400000000001</c:v>
                </c:pt>
                <c:pt idx="14">
                  <c:v>69.454401596069346</c:v>
                </c:pt>
                <c:pt idx="15">
                  <c:v>123.42800000000001</c:v>
                </c:pt>
                <c:pt idx="17">
                  <c:v>71.002477127075196</c:v>
                </c:pt>
                <c:pt idx="19">
                  <c:v>103.99999763488771</c:v>
                </c:pt>
                <c:pt idx="20">
                  <c:v>119.39999981689454</c:v>
                </c:pt>
                <c:pt idx="21">
                  <c:v>74.009998458862313</c:v>
                </c:pt>
                <c:pt idx="22">
                  <c:v>88.002083938598631</c:v>
                </c:pt>
                <c:pt idx="23">
                  <c:v>86.710009948730473</c:v>
                </c:pt>
                <c:pt idx="24">
                  <c:v>71.755598403930662</c:v>
                </c:pt>
                <c:pt idx="25">
                  <c:v>35.659999580383293</c:v>
                </c:pt>
                <c:pt idx="26">
                  <c:v>42.810003158569337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7C-4A2A-A554-CF851D8AB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H(K)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H(K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527777777777778"/>
                  <c:y val="-0.403494823563721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vertical'!$C$94:$C$120</c:f>
              <c:numCache>
                <c:formatCode>0</c:formatCode>
                <c:ptCount val="27"/>
                <c:pt idx="0">
                  <c:v>-6061.7998339843753</c:v>
                </c:pt>
                <c:pt idx="1">
                  <c:v>-5784.0000078125004</c:v>
                </c:pt>
                <c:pt idx="2">
                  <c:v>-5121.2160000000003</c:v>
                </c:pt>
                <c:pt idx="3">
                  <c:v>-2956.0000859375</c:v>
                </c:pt>
                <c:pt idx="4">
                  <c:v>-2956.0000859375</c:v>
                </c:pt>
                <c:pt idx="5">
                  <c:v>-2470.1999931640626</c:v>
                </c:pt>
                <c:pt idx="6">
                  <c:v>-1886.9840000000002</c:v>
                </c:pt>
                <c:pt idx="7">
                  <c:v>-1707.0720000000001</c:v>
                </c:pt>
                <c:pt idx="8">
                  <c:v>-1568.331055419922</c:v>
                </c:pt>
                <c:pt idx="9">
                  <c:v>-1482.0000480957033</c:v>
                </c:pt>
                <c:pt idx="10">
                  <c:v>-1437.7900766601563</c:v>
                </c:pt>
                <c:pt idx="11">
                  <c:v>-1403.6999509277343</c:v>
                </c:pt>
                <c:pt idx="12">
                  <c:v>-1160.9999877929688</c:v>
                </c:pt>
                <c:pt idx="13">
                  <c:v>-1136.001966796875</c:v>
                </c:pt>
                <c:pt idx="14">
                  <c:v>-1120.0000310058595</c:v>
                </c:pt>
                <c:pt idx="15">
                  <c:v>-1097.0000334472657</c:v>
                </c:pt>
                <c:pt idx="16">
                  <c:v>-964.83878894042971</c:v>
                </c:pt>
                <c:pt idx="17">
                  <c:v>-931.65963574218756</c:v>
                </c:pt>
                <c:pt idx="18">
                  <c:v>-508.00001269531253</c:v>
                </c:pt>
                <c:pt idx="19">
                  <c:v>-494.62830340576176</c:v>
                </c:pt>
                <c:pt idx="20">
                  <c:v>-432.75108935546876</c:v>
                </c:pt>
                <c:pt idx="21">
                  <c:v>-393.450020690918</c:v>
                </c:pt>
                <c:pt idx="22">
                  <c:v>-369.82378936767577</c:v>
                </c:pt>
                <c:pt idx="23">
                  <c:v>-327.60721276855469</c:v>
                </c:pt>
                <c:pt idx="24">
                  <c:v>-3.0000001044273379</c:v>
                </c:pt>
                <c:pt idx="25">
                  <c:v>-567.35042553710934</c:v>
                </c:pt>
                <c:pt idx="26">
                  <c:v>-424.57998046875002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FD-4CEF-B32A-3B525CF2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S(K)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S(K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587816383091974"/>
                  <c:y val="0.106064814814814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vertical'!$D$94:$D$120</c:f>
              <c:numCache>
                <c:formatCode>0</c:formatCode>
                <c:ptCount val="27"/>
                <c:pt idx="0">
                  <c:v>687.39782299804688</c:v>
                </c:pt>
                <c:pt idx="1">
                  <c:v>707.93278723144533</c:v>
                </c:pt>
                <c:pt idx="2">
                  <c:v>405.80200128173828</c:v>
                </c:pt>
                <c:pt idx="3">
                  <c:v>226.00000238037111</c:v>
                </c:pt>
                <c:pt idx="4">
                  <c:v>226.00000238037111</c:v>
                </c:pt>
                <c:pt idx="5">
                  <c:v>204.60180404663086</c:v>
                </c:pt>
                <c:pt idx="6">
                  <c:v>157.69999783325196</c:v>
                </c:pt>
                <c:pt idx="7">
                  <c:v>355.43078723144532</c:v>
                </c:pt>
                <c:pt idx="8">
                  <c:v>134.85030212402344</c:v>
                </c:pt>
                <c:pt idx="9">
                  <c:v>370.99999670410159</c:v>
                </c:pt>
                <c:pt idx="10">
                  <c:v>175.56058828735351</c:v>
                </c:pt>
                <c:pt idx="11">
                  <c:v>200.1199934692383</c:v>
                </c:pt>
                <c:pt idx="12">
                  <c:v>138.072</c:v>
                </c:pt>
                <c:pt idx="13">
                  <c:v>152.00049807739259</c:v>
                </c:pt>
                <c:pt idx="14">
                  <c:v>180.00000726318359</c:v>
                </c:pt>
                <c:pt idx="15">
                  <c:v>167.86210745239256</c:v>
                </c:pt>
                <c:pt idx="16">
                  <c:v>115.49929414367676</c:v>
                </c:pt>
                <c:pt idx="17">
                  <c:v>104.26529627990723</c:v>
                </c:pt>
                <c:pt idx="18">
                  <c:v>161.49999951171876</c:v>
                </c:pt>
                <c:pt idx="19">
                  <c:v>133.05119680786134</c:v>
                </c:pt>
                <c:pt idx="20">
                  <c:v>151.04240957641602</c:v>
                </c:pt>
                <c:pt idx="21">
                  <c:v>95.920000366210942</c:v>
                </c:pt>
                <c:pt idx="22">
                  <c:v>152.10100256347656</c:v>
                </c:pt>
                <c:pt idx="23">
                  <c:v>106.05000505065918</c:v>
                </c:pt>
                <c:pt idx="24">
                  <c:v>85.981196807861338</c:v>
                </c:pt>
                <c:pt idx="25">
                  <c:v>66.546514892578131</c:v>
                </c:pt>
                <c:pt idx="26">
                  <c:v>81.250000396728524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44-4E43-B115-999306256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H(Cu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444444444444439E-2"/>
          <c:y val="0.14393518518518519"/>
          <c:w val="0.88439588801399827"/>
          <c:h val="0.66219852726742479"/>
        </c:manualLayout>
      </c:layout>
      <c:scatterChart>
        <c:scatterStyle val="lineMarker"/>
        <c:varyColors val="0"/>
        <c:ser>
          <c:idx val="0"/>
          <c:order val="0"/>
          <c:tx>
            <c:v>H(Cu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381837270341207"/>
                  <c:y val="0.193229553202401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vertical'!$C$245:$C$271</c:f>
              <c:numCache>
                <c:formatCode>0</c:formatCode>
                <c:ptCount val="27"/>
                <c:pt idx="10">
                  <c:v>-751.77272595214845</c:v>
                </c:pt>
                <c:pt idx="14">
                  <c:v>-453.964</c:v>
                </c:pt>
                <c:pt idx="21">
                  <c:v>-104.99999891662598</c:v>
                </c:pt>
                <c:pt idx="23">
                  <c:v>-67.780803192138677</c:v>
                </c:pt>
                <c:pt idx="24">
                  <c:v>280.29997302246096</c:v>
                </c:pt>
                <c:pt idx="25">
                  <c:v>-280.29997302246096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8D-4473-A581-7125ADFE4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At val="-100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At val="-600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S(Cu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823877048191732E-2"/>
          <c:y val="0.15634163153848191"/>
          <c:w val="0.86471441616843847"/>
          <c:h val="0.64846947161907786"/>
        </c:manualLayout>
      </c:layout>
      <c:scatterChart>
        <c:scatterStyle val="lineMarker"/>
        <c:varyColors val="0"/>
        <c:ser>
          <c:idx val="0"/>
          <c:order val="0"/>
          <c:tx>
            <c:v>S(Cu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83577403291878"/>
                  <c:y val="5.900554097404490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vertical'!$D$245:$D$270</c:f>
              <c:numCache>
                <c:formatCode>0</c:formatCode>
                <c:ptCount val="26"/>
                <c:pt idx="10">
                  <c:v>182.42239361572265</c:v>
                </c:pt>
                <c:pt idx="14">
                  <c:v>143.92959042358399</c:v>
                </c:pt>
                <c:pt idx="21">
                  <c:v>96.099997085571289</c:v>
                </c:pt>
                <c:pt idx="23">
                  <c:v>96.099997085571289</c:v>
                </c:pt>
                <c:pt idx="24">
                  <c:v>102.00000305175782</c:v>
                </c:pt>
                <c:pt idx="25">
                  <c:v>64.999999519348151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27-4301-A597-BE214E2D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26097088331249"/>
          <c:y val="0.89267636999920452"/>
          <c:w val="0.65347805823337501"/>
          <c:h val="8.712160979877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ysClr val="windowText" lastClr="000000"/>
                </a:solidFill>
              </a:rPr>
              <a:t>Vm</a:t>
            </a:r>
            <a:r>
              <a:rPr lang="en-US">
                <a:solidFill>
                  <a:sysClr val="windowText" lastClr="000000"/>
                </a:solidFill>
              </a:rPr>
              <a:t>(Cu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Vm(Cu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408708526818762"/>
                  <c:y val="6.844889180519102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y = 0.8858x + 0.0346</a:t>
                    </a:r>
                    <a:br>
                      <a:rPr lang="en-US" baseline="0">
                        <a:solidFill>
                          <a:sysClr val="windowText" lastClr="000000"/>
                        </a:solidFill>
                      </a:rPr>
                    </a:b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R² = 0.8519</a:t>
                    </a: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vertical'!$B$245:$B$271</c:f>
              <c:numCache>
                <c:formatCode>0.000</c:formatCode>
                <c:ptCount val="27"/>
                <c:pt idx="10">
                  <c:v>0.10279211951891801</c:v>
                </c:pt>
                <c:pt idx="21">
                  <c:v>4.7833312476269742E-2</c:v>
                </c:pt>
                <c:pt idx="23">
                  <c:v>5.5777395709368814E-2</c:v>
                </c:pt>
                <c:pt idx="25">
                  <c:v>1.9305832667949704E-2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90-4B8A-9628-A77AD6A33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Vm(Li)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000000000000003E-2"/>
          <c:y val="0.17171296296296298"/>
          <c:w val="0.88439588801399827"/>
          <c:h val="0.6714577865266842"/>
        </c:manualLayout>
      </c:layout>
      <c:scatterChart>
        <c:scatterStyle val="lineMarker"/>
        <c:varyColors val="0"/>
        <c:ser>
          <c:idx val="0"/>
          <c:order val="0"/>
          <c:tx>
            <c:v>Vm(Li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1666666666666665"/>
                  <c:y val="-0.344185258092738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vertical'!$B$32:$B$58</c:f>
              <c:numCache>
                <c:formatCode>0.000</c:formatCode>
                <c:ptCount val="27"/>
                <c:pt idx="10">
                  <c:v>8.2611569120042638E-2</c:v>
                </c:pt>
                <c:pt idx="19">
                  <c:v>4.770417999303677E-2</c:v>
                </c:pt>
                <c:pt idx="20">
                  <c:v>7.2764225551125356E-2</c:v>
                </c:pt>
                <c:pt idx="21">
                  <c:v>4.1631895681351935E-2</c:v>
                </c:pt>
                <c:pt idx="23">
                  <c:v>5.4744046822725184E-2</c:v>
                </c:pt>
                <c:pt idx="24">
                  <c:v>4.4428261086229263E-2</c:v>
                </c:pt>
                <c:pt idx="25">
                  <c:v>1.6347020606215772E-2</c:v>
                </c:pt>
                <c:pt idx="26">
                  <c:v>2.7238412776754945E-2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F9-4D16-A173-A8DA9270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S(NH</a:t>
            </a:r>
            <a:r>
              <a:rPr lang="en-US" baseline="-25000"/>
              <a:t>4</a:t>
            </a:r>
            <a:r>
              <a:rPr lang="en-US"/>
              <a:t>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S(NH4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373488360683885"/>
                  <c:y val="0.104524590163934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vertical'!$D$2:$D$28</c:f>
              <c:numCache>
                <c:formatCode>0</c:formatCode>
                <c:ptCount val="27"/>
                <c:pt idx="0">
                  <c:v>697.05436169433597</c:v>
                </c:pt>
                <c:pt idx="1">
                  <c:v>711.69842553710942</c:v>
                </c:pt>
                <c:pt idx="2">
                  <c:v>439.29909149169924</c:v>
                </c:pt>
                <c:pt idx="3">
                  <c:v>280.19830340576175</c:v>
                </c:pt>
                <c:pt idx="4">
                  <c:v>284.47021490478517</c:v>
                </c:pt>
                <c:pt idx="5">
                  <c:v>216.31280319213869</c:v>
                </c:pt>
                <c:pt idx="6">
                  <c:v>195.69999865722659</c:v>
                </c:pt>
                <c:pt idx="7">
                  <c:v>388.69360638427736</c:v>
                </c:pt>
                <c:pt idx="8">
                  <c:v>151.96291064453126</c:v>
                </c:pt>
                <c:pt idx="9">
                  <c:v>431.00000976562501</c:v>
                </c:pt>
                <c:pt idx="10">
                  <c:v>220.09930212402344</c:v>
                </c:pt>
                <c:pt idx="11">
                  <c:v>167.77839361572265</c:v>
                </c:pt>
                <c:pt idx="12">
                  <c:v>62.760000000000005</c:v>
                </c:pt>
                <c:pt idx="13">
                  <c:v>172.05028915405273</c:v>
                </c:pt>
                <c:pt idx="14">
                  <c:v>209.65400192260742</c:v>
                </c:pt>
                <c:pt idx="15">
                  <c:v>232.60110574340823</c:v>
                </c:pt>
                <c:pt idx="16">
                  <c:v>121.00129627990724</c:v>
                </c:pt>
                <c:pt idx="17">
                  <c:v>115.52020265197754</c:v>
                </c:pt>
                <c:pt idx="18">
                  <c:v>192.00000668334962</c:v>
                </c:pt>
                <c:pt idx="19">
                  <c:v>150.8099899597168</c:v>
                </c:pt>
                <c:pt idx="20">
                  <c:v>184.17969787597656</c:v>
                </c:pt>
                <c:pt idx="21">
                  <c:v>112.83830340576172</c:v>
                </c:pt>
                <c:pt idx="22">
                  <c:v>254.00000634765627</c:v>
                </c:pt>
                <c:pt idx="23">
                  <c:v>112.968</c:v>
                </c:pt>
                <c:pt idx="24">
                  <c:v>112.54959840393067</c:v>
                </c:pt>
                <c:pt idx="25">
                  <c:v>71.968976913452153</c:v>
                </c:pt>
                <c:pt idx="26">
                  <c:v>165.56089468383789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5A-4762-9F77-93E450D5A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S(Rb)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S(Rb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861128608923885"/>
                  <c:y val="0.104773922187171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vertical'!$D$125:$D$151</c:f>
              <c:numCache>
                <c:formatCode>0</c:formatCode>
                <c:ptCount val="27"/>
                <c:pt idx="0">
                  <c:v>686.17600000000004</c:v>
                </c:pt>
                <c:pt idx="5">
                  <c:v>209.20000000000002</c:v>
                </c:pt>
                <c:pt idx="6">
                  <c:v>171.80000952148438</c:v>
                </c:pt>
                <c:pt idx="8">
                  <c:v>145.89610745239258</c:v>
                </c:pt>
                <c:pt idx="9">
                  <c:v>377.60599999999999</c:v>
                </c:pt>
                <c:pt idx="10">
                  <c:v>197.4999977722168</c:v>
                </c:pt>
                <c:pt idx="11">
                  <c:v>215.60149893188478</c:v>
                </c:pt>
                <c:pt idx="12">
                  <c:v>150.624</c:v>
                </c:pt>
                <c:pt idx="14">
                  <c:v>200.83199999999999</c:v>
                </c:pt>
                <c:pt idx="16">
                  <c:v>121.00000346374512</c:v>
                </c:pt>
                <c:pt idx="17">
                  <c:v>120.10170372009277</c:v>
                </c:pt>
                <c:pt idx="19">
                  <c:v>144.90030383300783</c:v>
                </c:pt>
                <c:pt idx="20">
                  <c:v>163.39999237060547</c:v>
                </c:pt>
                <c:pt idx="21">
                  <c:v>110.09999906921387</c:v>
                </c:pt>
                <c:pt idx="22">
                  <c:v>162.00030340576171</c:v>
                </c:pt>
                <c:pt idx="23">
                  <c:v>118.80000543212891</c:v>
                </c:pt>
                <c:pt idx="24">
                  <c:v>120.41549893188477</c:v>
                </c:pt>
                <c:pt idx="25">
                  <c:v>77.699999038696291</c:v>
                </c:pt>
                <c:pt idx="26">
                  <c:v>94.001908081054694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01-4114-848E-2AC49EC29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H(Rb) vs Na</a:t>
            </a:r>
          </a:p>
        </c:rich>
      </c:tx>
      <c:layout>
        <c:manualLayout>
          <c:xMode val="edge"/>
          <c:yMode val="edge"/>
          <c:x val="0.37063731374663439"/>
          <c:y val="7.5396825396825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000000000000003E-2"/>
          <c:y val="0.17171296296296298"/>
          <c:w val="0.88439588801399827"/>
          <c:h val="0.6714577865266842"/>
        </c:manualLayout>
      </c:layout>
      <c:scatterChart>
        <c:scatterStyle val="lineMarker"/>
        <c:varyColors val="0"/>
        <c:ser>
          <c:idx val="0"/>
          <c:order val="0"/>
          <c:tx>
            <c:v>H(Rb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1666666666666665"/>
                  <c:y val="-0.344185258092738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vertical'!$C$125:$C$151</c:f>
              <c:numCache>
                <c:formatCode>0</c:formatCode>
                <c:ptCount val="27"/>
                <c:pt idx="0">
                  <c:v>-6086.2138212890632</c:v>
                </c:pt>
                <c:pt idx="5">
                  <c:v>-2491.5720000000001</c:v>
                </c:pt>
                <c:pt idx="6">
                  <c:v>-1879.8710212402345</c:v>
                </c:pt>
                <c:pt idx="8">
                  <c:v>-1570.2550212402343</c:v>
                </c:pt>
                <c:pt idx="9">
                  <c:v>-1523.0010263671875</c:v>
                </c:pt>
                <c:pt idx="10">
                  <c:v>-1435.9000751953126</c:v>
                </c:pt>
                <c:pt idx="11">
                  <c:v>-1410.7609616699219</c:v>
                </c:pt>
                <c:pt idx="12">
                  <c:v>-1162.3148935546876</c:v>
                </c:pt>
                <c:pt idx="14">
                  <c:v>-1115.4540424804688</c:v>
                </c:pt>
                <c:pt idx="16">
                  <c:v>-958.00001489257818</c:v>
                </c:pt>
                <c:pt idx="17">
                  <c:v>-922.60130383300782</c:v>
                </c:pt>
                <c:pt idx="19">
                  <c:v>-494.69999884033206</c:v>
                </c:pt>
                <c:pt idx="20">
                  <c:v>-434.59209149169925</c:v>
                </c:pt>
                <c:pt idx="21">
                  <c:v>-394.77000195312502</c:v>
                </c:pt>
                <c:pt idx="22">
                  <c:v>-366.99951275634766</c:v>
                </c:pt>
                <c:pt idx="23">
                  <c:v>-333.60000622558596</c:v>
                </c:pt>
                <c:pt idx="24">
                  <c:v>4.1840000000000002</c:v>
                </c:pt>
                <c:pt idx="25">
                  <c:v>-559.70001831054685</c:v>
                </c:pt>
                <c:pt idx="26">
                  <c:v>-418.80169873046879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7F-4038-AE01-564BF5D9A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Vm</a:t>
            </a:r>
            <a:r>
              <a:rPr lang="en-US"/>
              <a:t>(NH</a:t>
            </a:r>
            <a:r>
              <a:rPr lang="en-US" baseline="-25000"/>
              <a:t>4</a:t>
            </a:r>
            <a:r>
              <a:rPr lang="en-US"/>
              <a:t>) vs Na</a:t>
            </a:r>
          </a:p>
        </c:rich>
      </c:tx>
      <c:layout>
        <c:manualLayout>
          <c:xMode val="edge"/>
          <c:yMode val="edge"/>
          <c:x val="0.31798108126171465"/>
          <c:y val="1.91570881226053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Vm(NH4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581535048704683"/>
                  <c:y val="4.22644519258414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vertical'!$B$2:$B$28</c:f>
              <c:numCache>
                <c:formatCode>0.000</c:formatCode>
                <c:ptCount val="27"/>
                <c:pt idx="0">
                  <c:v>0.45901669736800199</c:v>
                </c:pt>
                <c:pt idx="3">
                  <c:v>0.14710923715952959</c:v>
                </c:pt>
                <c:pt idx="5">
                  <c:v>0.16408252316277594</c:v>
                </c:pt>
                <c:pt idx="8">
                  <c:v>0.10593962247646908</c:v>
                </c:pt>
                <c:pt idx="10">
                  <c:v>0.12397060254015217</c:v>
                </c:pt>
                <c:pt idx="11">
                  <c:v>0.13221210070712944</c:v>
                </c:pt>
                <c:pt idx="12">
                  <c:v>0.10738621482482368</c:v>
                </c:pt>
                <c:pt idx="13">
                  <c:v>0.11423103928408196</c:v>
                </c:pt>
                <c:pt idx="14">
                  <c:v>0.13557638833573574</c:v>
                </c:pt>
                <c:pt idx="15">
                  <c:v>0.11220113072674653</c:v>
                </c:pt>
                <c:pt idx="16">
                  <c:v>8.3087012024192733E-2</c:v>
                </c:pt>
                <c:pt idx="17">
                  <c:v>6.31497911280859E-2</c:v>
                </c:pt>
                <c:pt idx="18">
                  <c:v>0.11353469346646265</c:v>
                </c:pt>
                <c:pt idx="19">
                  <c:v>7.7054047135085721E-2</c:v>
                </c:pt>
                <c:pt idx="20">
                  <c:v>0.10005114335216857</c:v>
                </c:pt>
                <c:pt idx="21">
                  <c:v>6.6958044190127561E-2</c:v>
                </c:pt>
                <c:pt idx="23">
                  <c:v>9.5739470733364918E-2</c:v>
                </c:pt>
                <c:pt idx="24">
                  <c:v>7.4095036818240215E-2</c:v>
                </c:pt>
                <c:pt idx="25">
                  <c:v>6.059369125192321E-2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E1-4250-997F-4C935B0E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Vm</a:t>
            </a:r>
            <a:r>
              <a:rPr lang="en-US"/>
              <a:t>(Rb)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Vm(Rb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211792013691376"/>
                  <c:y val="0.126626984126984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vertical'!$B$125:$B$151</c:f>
              <c:numCache>
                <c:formatCode>0.000</c:formatCode>
                <c:ptCount val="27"/>
                <c:pt idx="10">
                  <c:v>0.12271555923413068</c:v>
                </c:pt>
                <c:pt idx="11">
                  <c:v>0.13536035556876502</c:v>
                </c:pt>
                <c:pt idx="17">
                  <c:v>6.2635260672775514E-2</c:v>
                </c:pt>
                <c:pt idx="19">
                  <c:v>7.8742736960425941E-2</c:v>
                </c:pt>
                <c:pt idx="20">
                  <c:v>0.10966836074224369</c:v>
                </c:pt>
                <c:pt idx="21">
                  <c:v>8.1973958524111268E-2</c:v>
                </c:pt>
                <c:pt idx="23">
                  <c:v>9.9341041931973045E-2</c:v>
                </c:pt>
                <c:pt idx="25">
                  <c:v>5.4210707409463363E-2</c:v>
                </c:pt>
                <c:pt idx="26">
                  <c:v>5.3177483847248339E-2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48-4A14-94A3-D9F987789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55639211742382"/>
          <c:y val="0.93303524559430073"/>
          <c:w val="0.85741531651762171"/>
          <c:h val="6.69647544056992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S(Cs)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S(Cs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911149797958825"/>
                  <c:y val="5.5138888888888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vertical'!$D$154:$D$180</c:f>
              <c:numCache>
                <c:formatCode>0</c:formatCode>
                <c:ptCount val="27"/>
                <c:pt idx="0">
                  <c:v>686.17600000000004</c:v>
                </c:pt>
                <c:pt idx="3">
                  <c:v>266.0000057678223</c:v>
                </c:pt>
                <c:pt idx="4">
                  <c:v>266.0000057678223</c:v>
                </c:pt>
                <c:pt idx="5">
                  <c:v>217.56800000000001</c:v>
                </c:pt>
                <c:pt idx="8">
                  <c:v>159.28489468383788</c:v>
                </c:pt>
                <c:pt idx="10">
                  <c:v>211.87801281738282</c:v>
                </c:pt>
                <c:pt idx="14">
                  <c:v>217.99999212646486</c:v>
                </c:pt>
                <c:pt idx="16">
                  <c:v>129.70399201965333</c:v>
                </c:pt>
                <c:pt idx="17">
                  <c:v>135.20180447387696</c:v>
                </c:pt>
                <c:pt idx="19">
                  <c:v>153.83000851440431</c:v>
                </c:pt>
                <c:pt idx="20">
                  <c:v>175.26780532836915</c:v>
                </c:pt>
                <c:pt idx="21">
                  <c:v>112.94000494384765</c:v>
                </c:pt>
                <c:pt idx="22">
                  <c:v>181.19999603271486</c:v>
                </c:pt>
                <c:pt idx="23">
                  <c:v>122.20000021362306</c:v>
                </c:pt>
                <c:pt idx="24">
                  <c:v>134.34821063232422</c:v>
                </c:pt>
                <c:pt idx="25">
                  <c:v>92.960001998901376</c:v>
                </c:pt>
                <c:pt idx="26">
                  <c:v>98.699994033813482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1C-403F-AA80-415AE9889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Vm</a:t>
            </a:r>
            <a:r>
              <a:rPr lang="en-US"/>
              <a:t>(Cs)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Vm(Cs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435420506150253"/>
                  <c:y val="2.89289880431612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vertical'!$B$154:$B$180</c:f>
              <c:numCache>
                <c:formatCode>0.000</c:formatCode>
                <c:ptCount val="27"/>
                <c:pt idx="10">
                  <c:v>0.14162600331005723</c:v>
                </c:pt>
                <c:pt idx="17">
                  <c:v>7.3956031235231645E-2</c:v>
                </c:pt>
                <c:pt idx="19">
                  <c:v>8.7713770797745561E-2</c:v>
                </c:pt>
                <c:pt idx="20">
                  <c:v>0.11597395001696677</c:v>
                </c:pt>
                <c:pt idx="21">
                  <c:v>7.9771260159817545E-2</c:v>
                </c:pt>
                <c:pt idx="23">
                  <c:v>9.5661771131382037E-2</c:v>
                </c:pt>
                <c:pt idx="25">
                  <c:v>5.4363833864186674E-2</c:v>
                </c:pt>
                <c:pt idx="26">
                  <c:v>6.7739284259367608E-2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78-46B4-95FC-B37945269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H(Cs)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444444444444439E-2"/>
          <c:y val="0.21800925925925929"/>
          <c:w val="0.88439588801399827"/>
          <c:h val="0.6714577865266842"/>
        </c:manualLayout>
      </c:layout>
      <c:scatterChart>
        <c:scatterStyle val="lineMarker"/>
        <c:varyColors val="0"/>
        <c:ser>
          <c:idx val="0"/>
          <c:order val="0"/>
          <c:tx>
            <c:v>H(Cs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1666666666666665"/>
                  <c:y val="-0.344185258092738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vertical'!$C$154:$C$180</c:f>
              <c:numCache>
                <c:formatCode>0</c:formatCode>
                <c:ptCount val="27"/>
                <c:pt idx="0">
                  <c:v>-6064.7080000000005</c:v>
                </c:pt>
                <c:pt idx="3">
                  <c:v>-2801.000046875</c:v>
                </c:pt>
                <c:pt idx="4">
                  <c:v>-2801.000046875</c:v>
                </c:pt>
                <c:pt idx="5">
                  <c:v>-2504.6679404296874</c:v>
                </c:pt>
                <c:pt idx="8">
                  <c:v>-1572.3470212402344</c:v>
                </c:pt>
                <c:pt idx="10">
                  <c:v>-1442.6428935546876</c:v>
                </c:pt>
                <c:pt idx="14">
                  <c:v>-1136.0000515136719</c:v>
                </c:pt>
                <c:pt idx="16">
                  <c:v>-933.00001477050785</c:v>
                </c:pt>
                <c:pt idx="17">
                  <c:v>-923.80212255859374</c:v>
                </c:pt>
                <c:pt idx="19">
                  <c:v>-505.00000885009769</c:v>
                </c:pt>
                <c:pt idx="20">
                  <c:v>-437.22800000000001</c:v>
                </c:pt>
                <c:pt idx="21">
                  <c:v>-405.60000274658205</c:v>
                </c:pt>
                <c:pt idx="22">
                  <c:v>-369.5000107421875</c:v>
                </c:pt>
                <c:pt idx="23">
                  <c:v>-348.10000885009765</c:v>
                </c:pt>
                <c:pt idx="24">
                  <c:v>-19.5811192817688</c:v>
                </c:pt>
                <c:pt idx="25">
                  <c:v>-557.09995751953124</c:v>
                </c:pt>
                <c:pt idx="26">
                  <c:v>-416.19917999267579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68-44DE-9F1C-7C68C22CF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Cp(NH</a:t>
            </a:r>
            <a:r>
              <a:rPr lang="en-US" baseline="-25000"/>
              <a:t>4</a:t>
            </a:r>
            <a:r>
              <a:rPr lang="en-US"/>
              <a:t>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Cp(NH4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07951575646192"/>
                  <c:y val="-1.15637020782238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vertical'!$E$2:$E$28</c:f>
              <c:numCache>
                <c:formatCode>0</c:formatCode>
                <c:ptCount val="27"/>
                <c:pt idx="0">
                  <c:v>681.83267488588706</c:v>
                </c:pt>
                <c:pt idx="1">
                  <c:v>703.33036169433592</c:v>
                </c:pt>
                <c:pt idx="3">
                  <c:v>228.09910488891603</c:v>
                </c:pt>
                <c:pt idx="4">
                  <c:v>247.90200000000002</c:v>
                </c:pt>
                <c:pt idx="5">
                  <c:v>226.4147674648475</c:v>
                </c:pt>
                <c:pt idx="6">
                  <c:v>134.24848659088184</c:v>
                </c:pt>
                <c:pt idx="7">
                  <c:v>324.67839361572265</c:v>
                </c:pt>
                <c:pt idx="8">
                  <c:v>142.256</c:v>
                </c:pt>
                <c:pt idx="9">
                  <c:v>264.84719680786134</c:v>
                </c:pt>
                <c:pt idx="10">
                  <c:v>187.25853725652769</c:v>
                </c:pt>
                <c:pt idx="12">
                  <c:v>142.8842276</c:v>
                </c:pt>
                <c:pt idx="13">
                  <c:v>151.16789254760744</c:v>
                </c:pt>
                <c:pt idx="15">
                  <c:v>149.73652402908138</c:v>
                </c:pt>
                <c:pt idx="16">
                  <c:v>146.60000595092774</c:v>
                </c:pt>
                <c:pt idx="17">
                  <c:v>105.19535419942017</c:v>
                </c:pt>
                <c:pt idx="18">
                  <c:v>153.88104135216773</c:v>
                </c:pt>
                <c:pt idx="19">
                  <c:v>139.08005306298946</c:v>
                </c:pt>
                <c:pt idx="20">
                  <c:v>128.07033272640689</c:v>
                </c:pt>
                <c:pt idx="21">
                  <c:v>88.70958947669854</c:v>
                </c:pt>
                <c:pt idx="23">
                  <c:v>81.687866953744503</c:v>
                </c:pt>
                <c:pt idx="25">
                  <c:v>65.26946797442443</c:v>
                </c:pt>
                <c:pt idx="26">
                  <c:v>154.89999743652345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5A-4762-9F77-93E450D5A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Cp(Li)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Cp(Li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1452154929231973E-2"/>
                  <c:y val="0.302727272727272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vertical'!$E$32:$E$58</c:f>
              <c:numCache>
                <c:formatCode>0</c:formatCode>
                <c:ptCount val="27"/>
                <c:pt idx="6">
                  <c:v>112.09516615413044</c:v>
                </c:pt>
                <c:pt idx="8">
                  <c:v>108.83937466914557</c:v>
                </c:pt>
                <c:pt idx="10">
                  <c:v>120.96010953077227</c:v>
                </c:pt>
                <c:pt idx="11">
                  <c:v>150.37877103028782</c:v>
                </c:pt>
                <c:pt idx="17">
                  <c:v>70.165681915283201</c:v>
                </c:pt>
                <c:pt idx="19">
                  <c:v>89.000713226185795</c:v>
                </c:pt>
                <c:pt idx="20">
                  <c:v>104.96578816647133</c:v>
                </c:pt>
                <c:pt idx="21">
                  <c:v>49.829829143180717</c:v>
                </c:pt>
                <c:pt idx="22">
                  <c:v>62.999759553326413</c:v>
                </c:pt>
                <c:pt idx="23">
                  <c:v>51.040020858748989</c:v>
                </c:pt>
                <c:pt idx="24">
                  <c:v>0</c:v>
                </c:pt>
                <c:pt idx="25">
                  <c:v>41.814870294207985</c:v>
                </c:pt>
                <c:pt idx="26">
                  <c:v>48.758759306728166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7C-4A2A-A554-CF851D8AB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Vm(K)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Vm(K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368635170603676"/>
                  <c:y val="-2.1399241761446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vertical'!$B$94:$B$120</c:f>
              <c:numCache>
                <c:formatCode>General</c:formatCode>
                <c:ptCount val="27"/>
                <c:pt idx="6" formatCode="0.000">
                  <c:v>8.3461709526895092E-2</c:v>
                </c:pt>
                <c:pt idx="8" formatCode="0.000">
                  <c:v>9.6655532619636955E-2</c:v>
                </c:pt>
                <c:pt idx="10" formatCode="0.000">
                  <c:v>0.10870434993466874</c:v>
                </c:pt>
                <c:pt idx="11" formatCode="0.000">
                  <c:v>0.11812018851711319</c:v>
                </c:pt>
                <c:pt idx="12" formatCode="0.000">
                  <c:v>9.7465073407714556E-2</c:v>
                </c:pt>
                <c:pt idx="13" formatCode="0.000">
                  <c:v>0.10308946167474699</c:v>
                </c:pt>
                <c:pt idx="14" formatCode="0.000">
                  <c:v>0.11962933132760828</c:v>
                </c:pt>
                <c:pt idx="16" formatCode="0.000">
                  <c:v>7.6612433733837651E-2</c:v>
                </c:pt>
                <c:pt idx="17" formatCode="0.000">
                  <c:v>5.4724133940240192E-2</c:v>
                </c:pt>
                <c:pt idx="18" formatCode="0.000">
                  <c:v>0.1055648214057039</c:v>
                </c:pt>
                <c:pt idx="19" formatCode="0.000">
                  <c:v>7.9606325372178308E-2</c:v>
                </c:pt>
                <c:pt idx="20" formatCode="0.000">
                  <c:v>9.1298111322409739E-2</c:v>
                </c:pt>
                <c:pt idx="21" formatCode="0.000">
                  <c:v>7.2121381931582351E-2</c:v>
                </c:pt>
                <c:pt idx="22" formatCode="0.000">
                  <c:v>7.3797123077241927E-2</c:v>
                </c:pt>
                <c:pt idx="23" formatCode="0.000">
                  <c:v>8.8352736594530273E-2</c:v>
                </c:pt>
                <c:pt idx="24" formatCode="0.000">
                  <c:v>6.6031089857510425E-2</c:v>
                </c:pt>
                <c:pt idx="25" formatCode="0.000">
                  <c:v>3.890084657076124E-2</c:v>
                </c:pt>
                <c:pt idx="26" formatCode="0.000">
                  <c:v>4.558111001724207E-2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4E-4602-A049-FEB046EC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Cp(K)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Cp(K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87272965879265"/>
                  <c:y val="-4.140128317293671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vertical'!$E$94:$E$120</c:f>
              <c:numCache>
                <c:formatCode>0</c:formatCode>
                <c:ptCount val="27"/>
                <c:pt idx="0">
                  <c:v>651.87837266411134</c:v>
                </c:pt>
                <c:pt idx="1">
                  <c:v>676.97121276855466</c:v>
                </c:pt>
                <c:pt idx="5">
                  <c:v>192.93843955142415</c:v>
                </c:pt>
                <c:pt idx="6">
                  <c:v>113.95225849920756</c:v>
                </c:pt>
                <c:pt idx="7">
                  <c:v>253.21569787597656</c:v>
                </c:pt>
                <c:pt idx="8">
                  <c:v>116.37038790601952</c:v>
                </c:pt>
                <c:pt idx="9">
                  <c:v>221.12440957641601</c:v>
                </c:pt>
                <c:pt idx="10">
                  <c:v>130.77375930714655</c:v>
                </c:pt>
                <c:pt idx="11">
                  <c:v>145.85816590124298</c:v>
                </c:pt>
                <c:pt idx="12">
                  <c:v>138.90880319213869</c:v>
                </c:pt>
                <c:pt idx="13">
                  <c:v>127.00109648132324</c:v>
                </c:pt>
                <c:pt idx="14">
                  <c:v>142.64089212036134</c:v>
                </c:pt>
                <c:pt idx="15">
                  <c:v>122.60379777526856</c:v>
                </c:pt>
                <c:pt idx="16">
                  <c:v>90.360721665840146</c:v>
                </c:pt>
                <c:pt idx="17">
                  <c:v>76.903634964131925</c:v>
                </c:pt>
                <c:pt idx="18">
                  <c:v>126.29820350646973</c:v>
                </c:pt>
                <c:pt idx="19">
                  <c:v>95.059949831841806</c:v>
                </c:pt>
                <c:pt idx="20">
                  <c:v>112.40147148361501</c:v>
                </c:pt>
                <c:pt idx="21">
                  <c:v>52.469963904487862</c:v>
                </c:pt>
                <c:pt idx="22">
                  <c:v>107.40080744874675</c:v>
                </c:pt>
                <c:pt idx="23">
                  <c:v>52.800091394313021</c:v>
                </c:pt>
                <c:pt idx="24">
                  <c:v>76.901916488647458</c:v>
                </c:pt>
                <c:pt idx="25">
                  <c:v>49.139250968419987</c:v>
                </c:pt>
                <c:pt idx="26">
                  <c:v>68.9297608242195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4A-4B39-ACC1-42CEA5A6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Cp(Rb)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Cp(Rb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861128608923885"/>
                  <c:y val="0.104773922187171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vertical'!$E$125:$E$151</c:f>
              <c:numCache>
                <c:formatCode>0</c:formatCode>
                <c:ptCount val="27"/>
                <c:pt idx="0">
                  <c:v>619.23199999999997</c:v>
                </c:pt>
                <c:pt idx="5">
                  <c:v>196.648</c:v>
                </c:pt>
                <c:pt idx="6">
                  <c:v>116.47166297706299</c:v>
                </c:pt>
                <c:pt idx="8">
                  <c:v>118.02949444507345</c:v>
                </c:pt>
                <c:pt idx="9">
                  <c:v>227.06569787597658</c:v>
                </c:pt>
                <c:pt idx="10">
                  <c:v>133.99084231367604</c:v>
                </c:pt>
                <c:pt idx="11">
                  <c:v>145.99485213408903</c:v>
                </c:pt>
                <c:pt idx="17">
                  <c:v>79.399772979736326</c:v>
                </c:pt>
                <c:pt idx="19">
                  <c:v>98.999734402003938</c:v>
                </c:pt>
                <c:pt idx="20">
                  <c:v>109.39910118103028</c:v>
                </c:pt>
                <c:pt idx="21">
                  <c:v>52.760090824222431</c:v>
                </c:pt>
                <c:pt idx="22">
                  <c:v>84.000970474491467</c:v>
                </c:pt>
                <c:pt idx="23">
                  <c:v>52.590055838087856</c:v>
                </c:pt>
                <c:pt idx="24">
                  <c:v>79.872560638427743</c:v>
                </c:pt>
                <c:pt idx="25">
                  <c:v>50.629647073064774</c:v>
                </c:pt>
                <c:pt idx="26">
                  <c:v>68.999585743616137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A6-4977-90AF-DA1A780B0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max"/>
        <c:crossBetween val="midCat"/>
      </c:valAx>
      <c:valAx>
        <c:axId val="78591224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Cp(Cs)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Cp(Cs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911149797958825"/>
                  <c:y val="5.5138888888888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vertical'!$E$154:$E$180</c:f>
              <c:numCache>
                <c:formatCode>0</c:formatCode>
                <c:ptCount val="27"/>
                <c:pt idx="0">
                  <c:v>619.65048937988286</c:v>
                </c:pt>
                <c:pt idx="5">
                  <c:v>200.83199999999999</c:v>
                </c:pt>
                <c:pt idx="8">
                  <c:v>120.1208118117127</c:v>
                </c:pt>
                <c:pt idx="10">
                  <c:v>133.92290559680399</c:v>
                </c:pt>
                <c:pt idx="17">
                  <c:v>87.278234573364259</c:v>
                </c:pt>
                <c:pt idx="19">
                  <c:v>96.140065801246081</c:v>
                </c:pt>
                <c:pt idx="20">
                  <c:v>107.88568924426727</c:v>
                </c:pt>
                <c:pt idx="21">
                  <c:v>52.929959263986241</c:v>
                </c:pt>
                <c:pt idx="22">
                  <c:v>91.33554595709667</c:v>
                </c:pt>
                <c:pt idx="23">
                  <c:v>52.470315884973843</c:v>
                </c:pt>
                <c:pt idx="24">
                  <c:v>83.219757446289066</c:v>
                </c:pt>
                <c:pt idx="25">
                  <c:v>51.090282700934047</c:v>
                </c:pt>
                <c:pt idx="26">
                  <c:v>73.031003897558264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44-4BDB-A814-A9FE682E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S(Tl vs Na)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S(Tl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0656167979002625E-3"/>
                  <c:y val="0.206195652173913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vertical'!$D$185:$D$211</c:f>
              <c:numCache>
                <c:formatCode>0</c:formatCode>
                <c:ptCount val="27"/>
                <c:pt idx="10">
                  <c:v>230.53799459838868</c:v>
                </c:pt>
                <c:pt idx="11">
                  <c:v>246.85600000000002</c:v>
                </c:pt>
                <c:pt idx="14">
                  <c:v>209.20000000000002</c:v>
                </c:pt>
                <c:pt idx="19">
                  <c:v>160.7000016784668</c:v>
                </c:pt>
                <c:pt idx="21">
                  <c:v>122.59120478820802</c:v>
                </c:pt>
                <c:pt idx="22">
                  <c:v>160.66560638427734</c:v>
                </c:pt>
                <c:pt idx="23">
                  <c:v>127.69569787597656</c:v>
                </c:pt>
                <c:pt idx="24">
                  <c:v>126.00000189208986</c:v>
                </c:pt>
                <c:pt idx="25">
                  <c:v>95.689998794555663</c:v>
                </c:pt>
                <c:pt idx="26">
                  <c:v>88.002083938598631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77-4916-8BDC-1CA843E59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Cp(Tl vs Na)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Cp(Tl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539396325459315"/>
                  <c:y val="0.117240344956880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vertical'!$E$185:$E$211</c:f>
              <c:numCache>
                <c:formatCode>0</c:formatCode>
                <c:ptCount val="27"/>
                <c:pt idx="10">
                  <c:v>137.83926969560449</c:v>
                </c:pt>
                <c:pt idx="14">
                  <c:v>128.867204788208</c:v>
                </c:pt>
                <c:pt idx="19">
                  <c:v>102.08959840393067</c:v>
                </c:pt>
                <c:pt idx="21">
                  <c:v>52.493961672746387</c:v>
                </c:pt>
                <c:pt idx="22">
                  <c:v>99.495522872924809</c:v>
                </c:pt>
                <c:pt idx="23">
                  <c:v>53.257645396717713</c:v>
                </c:pt>
                <c:pt idx="24">
                  <c:v>80.542000000000002</c:v>
                </c:pt>
                <c:pt idx="25">
                  <c:v>53.387224691519663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58-4CE6-A519-887125B8A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Cp(Ag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Cp(Ag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152908305816611"/>
                  <c:y val="-1.74485596707818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vertical'!$E$215:$E$241</c:f>
              <c:numCache>
                <c:formatCode>0</c:formatCode>
                <c:ptCount val="27"/>
                <c:pt idx="10">
                  <c:v>131.45345325703812</c:v>
                </c:pt>
                <c:pt idx="11">
                  <c:v>142.14835598408513</c:v>
                </c:pt>
                <c:pt idx="15">
                  <c:v>116.264484127348</c:v>
                </c:pt>
                <c:pt idx="19">
                  <c:v>93.204122245739271</c:v>
                </c:pt>
                <c:pt idx="21">
                  <c:v>52.389863147671569</c:v>
                </c:pt>
                <c:pt idx="22">
                  <c:v>81.355160705647279</c:v>
                </c:pt>
                <c:pt idx="23">
                  <c:v>56.917960644303662</c:v>
                </c:pt>
                <c:pt idx="24">
                  <c:v>0</c:v>
                </c:pt>
                <c:pt idx="25">
                  <c:v>51.921152189455697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F7-45D9-BD28-234BB5A3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Cp(Cu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823877048191732E-2"/>
          <c:y val="0.15634163153848191"/>
          <c:w val="0.86471441616843847"/>
          <c:h val="0.64846947161907786"/>
        </c:manualLayout>
      </c:layout>
      <c:scatterChart>
        <c:scatterStyle val="lineMarker"/>
        <c:varyColors val="0"/>
        <c:ser>
          <c:idx val="0"/>
          <c:order val="0"/>
          <c:tx>
            <c:v>Cp(Cu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83577403291878"/>
                  <c:y val="5.900554097404490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vertical'!$E$61:$E$87</c:f>
              <c:numCache>
                <c:formatCode>0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'All M vertical'!$E$245:$E$270</c:f>
              <c:numCache>
                <c:formatCode>0</c:formatCode>
                <c:ptCount val="26"/>
                <c:pt idx="10">
                  <c:v>120.2870266437294</c:v>
                </c:pt>
                <c:pt idx="21">
                  <c:v>54.889958916277457</c:v>
                </c:pt>
                <c:pt idx="23">
                  <c:v>53.600205696169176</c:v>
                </c:pt>
                <c:pt idx="25">
                  <c:v>52.000169149880264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2D-49F6-A12C-162CC10FB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26097088331249"/>
          <c:y val="0.89267636999920452"/>
          <c:w val="0.65347805823337501"/>
          <c:h val="8.712160979877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S(K vs NH4)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S(K vs NH4)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vertical'!$D$2:$D$28</c:f>
              <c:numCache>
                <c:formatCode>0</c:formatCode>
                <c:ptCount val="27"/>
                <c:pt idx="0">
                  <c:v>697.05436169433597</c:v>
                </c:pt>
                <c:pt idx="1">
                  <c:v>711.69842553710942</c:v>
                </c:pt>
                <c:pt idx="2">
                  <c:v>439.29909149169924</c:v>
                </c:pt>
                <c:pt idx="3">
                  <c:v>280.19830340576175</c:v>
                </c:pt>
                <c:pt idx="4">
                  <c:v>284.47021490478517</c:v>
                </c:pt>
                <c:pt idx="5">
                  <c:v>216.31280319213869</c:v>
                </c:pt>
                <c:pt idx="6">
                  <c:v>195.69999865722659</c:v>
                </c:pt>
                <c:pt idx="7">
                  <c:v>388.69360638427736</c:v>
                </c:pt>
                <c:pt idx="8">
                  <c:v>151.96291064453126</c:v>
                </c:pt>
                <c:pt idx="9">
                  <c:v>431.00000976562501</c:v>
                </c:pt>
                <c:pt idx="10">
                  <c:v>220.09930212402344</c:v>
                </c:pt>
                <c:pt idx="11">
                  <c:v>167.77839361572265</c:v>
                </c:pt>
                <c:pt idx="12">
                  <c:v>62.760000000000005</c:v>
                </c:pt>
                <c:pt idx="13">
                  <c:v>172.05028915405273</c:v>
                </c:pt>
                <c:pt idx="14">
                  <c:v>209.65400192260742</c:v>
                </c:pt>
                <c:pt idx="15">
                  <c:v>232.60110574340823</c:v>
                </c:pt>
                <c:pt idx="16">
                  <c:v>121.00129627990724</c:v>
                </c:pt>
                <c:pt idx="17">
                  <c:v>115.52020265197754</c:v>
                </c:pt>
                <c:pt idx="18">
                  <c:v>192.00000668334962</c:v>
                </c:pt>
                <c:pt idx="19">
                  <c:v>150.8099899597168</c:v>
                </c:pt>
                <c:pt idx="20">
                  <c:v>184.17969787597656</c:v>
                </c:pt>
                <c:pt idx="21">
                  <c:v>112.83830340576172</c:v>
                </c:pt>
                <c:pt idx="22">
                  <c:v>254.00000634765627</c:v>
                </c:pt>
                <c:pt idx="23">
                  <c:v>112.968</c:v>
                </c:pt>
                <c:pt idx="24">
                  <c:v>112.54959840393067</c:v>
                </c:pt>
                <c:pt idx="25">
                  <c:v>71.968976913452153</c:v>
                </c:pt>
                <c:pt idx="26">
                  <c:v>165.56089468383789</c:v>
                </c:pt>
              </c:numCache>
            </c:numRef>
          </c:xVal>
          <c:yVal>
            <c:numRef>
              <c:f>'All M vertical'!$D$94:$D$120</c:f>
              <c:numCache>
                <c:formatCode>0</c:formatCode>
                <c:ptCount val="27"/>
                <c:pt idx="0">
                  <c:v>687.39782299804688</c:v>
                </c:pt>
                <c:pt idx="1">
                  <c:v>707.93278723144533</c:v>
                </c:pt>
                <c:pt idx="2">
                  <c:v>405.80200128173828</c:v>
                </c:pt>
                <c:pt idx="3">
                  <c:v>226.00000238037111</c:v>
                </c:pt>
                <c:pt idx="4">
                  <c:v>226.00000238037111</c:v>
                </c:pt>
                <c:pt idx="5">
                  <c:v>204.60180404663086</c:v>
                </c:pt>
                <c:pt idx="6">
                  <c:v>157.69999783325196</c:v>
                </c:pt>
                <c:pt idx="7">
                  <c:v>355.43078723144532</c:v>
                </c:pt>
                <c:pt idx="8">
                  <c:v>134.85030212402344</c:v>
                </c:pt>
                <c:pt idx="9">
                  <c:v>370.99999670410159</c:v>
                </c:pt>
                <c:pt idx="10">
                  <c:v>175.56058828735351</c:v>
                </c:pt>
                <c:pt idx="11">
                  <c:v>200.1199934692383</c:v>
                </c:pt>
                <c:pt idx="12">
                  <c:v>138.072</c:v>
                </c:pt>
                <c:pt idx="13">
                  <c:v>152.00049807739259</c:v>
                </c:pt>
                <c:pt idx="14">
                  <c:v>180.00000726318359</c:v>
                </c:pt>
                <c:pt idx="15">
                  <c:v>167.86210745239256</c:v>
                </c:pt>
                <c:pt idx="16">
                  <c:v>115.49929414367676</c:v>
                </c:pt>
                <c:pt idx="17">
                  <c:v>104.26529627990723</c:v>
                </c:pt>
                <c:pt idx="18">
                  <c:v>161.49999951171876</c:v>
                </c:pt>
                <c:pt idx="19">
                  <c:v>133.05119680786134</c:v>
                </c:pt>
                <c:pt idx="20">
                  <c:v>151.04240957641602</c:v>
                </c:pt>
                <c:pt idx="21">
                  <c:v>95.920000366210942</c:v>
                </c:pt>
                <c:pt idx="22">
                  <c:v>152.10100256347656</c:v>
                </c:pt>
                <c:pt idx="23">
                  <c:v>106.05000505065918</c:v>
                </c:pt>
                <c:pt idx="24">
                  <c:v>85.981196807861338</c:v>
                </c:pt>
                <c:pt idx="25">
                  <c:v>66.546514892578131</c:v>
                </c:pt>
                <c:pt idx="26">
                  <c:v>81.250000396728524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A9-44AB-9605-A4B721DD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898424"/>
        <c:axId val="637900944"/>
      </c:scatterChart>
      <c:valAx>
        <c:axId val="63789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900944"/>
        <c:crosses val="autoZero"/>
        <c:crossBetween val="midCat"/>
      </c:valAx>
      <c:valAx>
        <c:axId val="63790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89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Cp(K vs NH4)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Cp(K vs NH4)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vertical'!$E$2:$E$28</c:f>
              <c:numCache>
                <c:formatCode>0</c:formatCode>
                <c:ptCount val="27"/>
                <c:pt idx="0">
                  <c:v>681.83267488588706</c:v>
                </c:pt>
                <c:pt idx="1">
                  <c:v>703.33036169433592</c:v>
                </c:pt>
                <c:pt idx="3">
                  <c:v>228.09910488891603</c:v>
                </c:pt>
                <c:pt idx="4">
                  <c:v>247.90200000000002</c:v>
                </c:pt>
                <c:pt idx="5">
                  <c:v>226.4147674648475</c:v>
                </c:pt>
                <c:pt idx="6">
                  <c:v>134.24848659088184</c:v>
                </c:pt>
                <c:pt idx="7">
                  <c:v>324.67839361572265</c:v>
                </c:pt>
                <c:pt idx="8">
                  <c:v>142.256</c:v>
                </c:pt>
                <c:pt idx="9">
                  <c:v>264.84719680786134</c:v>
                </c:pt>
                <c:pt idx="10">
                  <c:v>187.25853725652769</c:v>
                </c:pt>
                <c:pt idx="12">
                  <c:v>142.8842276</c:v>
                </c:pt>
                <c:pt idx="13">
                  <c:v>151.16789254760744</c:v>
                </c:pt>
                <c:pt idx="15">
                  <c:v>149.73652402908138</c:v>
                </c:pt>
                <c:pt idx="16">
                  <c:v>146.60000595092774</c:v>
                </c:pt>
                <c:pt idx="17">
                  <c:v>105.19535419942017</c:v>
                </c:pt>
                <c:pt idx="18">
                  <c:v>153.88104135216773</c:v>
                </c:pt>
                <c:pt idx="19">
                  <c:v>139.08005306298946</c:v>
                </c:pt>
                <c:pt idx="20">
                  <c:v>128.07033272640689</c:v>
                </c:pt>
                <c:pt idx="21">
                  <c:v>88.70958947669854</c:v>
                </c:pt>
                <c:pt idx="23">
                  <c:v>81.687866953744503</c:v>
                </c:pt>
                <c:pt idx="25">
                  <c:v>65.26946797442443</c:v>
                </c:pt>
                <c:pt idx="26">
                  <c:v>154.89999743652345</c:v>
                </c:pt>
              </c:numCache>
            </c:numRef>
          </c:xVal>
          <c:yVal>
            <c:numRef>
              <c:f>'All M vertical'!$E$94:$E$120</c:f>
              <c:numCache>
                <c:formatCode>0</c:formatCode>
                <c:ptCount val="27"/>
                <c:pt idx="0">
                  <c:v>651.87837266411134</c:v>
                </c:pt>
                <c:pt idx="1">
                  <c:v>676.97121276855466</c:v>
                </c:pt>
                <c:pt idx="5">
                  <c:v>192.93843955142415</c:v>
                </c:pt>
                <c:pt idx="6">
                  <c:v>113.95225849920756</c:v>
                </c:pt>
                <c:pt idx="7">
                  <c:v>253.21569787597656</c:v>
                </c:pt>
                <c:pt idx="8">
                  <c:v>116.37038790601952</c:v>
                </c:pt>
                <c:pt idx="9">
                  <c:v>221.12440957641601</c:v>
                </c:pt>
                <c:pt idx="10">
                  <c:v>130.77375930714655</c:v>
                </c:pt>
                <c:pt idx="11">
                  <c:v>145.85816590124298</c:v>
                </c:pt>
                <c:pt idx="12">
                  <c:v>138.90880319213869</c:v>
                </c:pt>
                <c:pt idx="13">
                  <c:v>127.00109648132324</c:v>
                </c:pt>
                <c:pt idx="14">
                  <c:v>142.64089212036134</c:v>
                </c:pt>
                <c:pt idx="15">
                  <c:v>122.60379777526856</c:v>
                </c:pt>
                <c:pt idx="16">
                  <c:v>90.360721665840146</c:v>
                </c:pt>
                <c:pt idx="17">
                  <c:v>76.903634964131925</c:v>
                </c:pt>
                <c:pt idx="18">
                  <c:v>126.29820350646973</c:v>
                </c:pt>
                <c:pt idx="19">
                  <c:v>95.059949831841806</c:v>
                </c:pt>
                <c:pt idx="20">
                  <c:v>112.40147148361501</c:v>
                </c:pt>
                <c:pt idx="21">
                  <c:v>52.469963904487862</c:v>
                </c:pt>
                <c:pt idx="22">
                  <c:v>107.40080744874675</c:v>
                </c:pt>
                <c:pt idx="23">
                  <c:v>52.800091394313021</c:v>
                </c:pt>
                <c:pt idx="24">
                  <c:v>76.901916488647458</c:v>
                </c:pt>
                <c:pt idx="25">
                  <c:v>49.139250968419987</c:v>
                </c:pt>
                <c:pt idx="26">
                  <c:v>68.9297608242195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A9-44AB-9605-A4B721DD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898424"/>
        <c:axId val="637900944"/>
      </c:scatterChart>
      <c:valAx>
        <c:axId val="63789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900944"/>
        <c:crosses val="autoZero"/>
        <c:crossBetween val="midCat"/>
      </c:valAx>
      <c:valAx>
        <c:axId val="63790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89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745890009021401"/>
          <c:y val="1.9109435141947208E-2"/>
          <c:w val="0.78722552617519026"/>
          <c:h val="0.69228801787172134"/>
        </c:manualLayout>
      </c:layout>
      <c:scatterChart>
        <c:scatterStyle val="lineMarker"/>
        <c:varyColors val="0"/>
        <c:ser>
          <c:idx val="1"/>
          <c:order val="0"/>
          <c:tx>
            <c:v>H(K) vs H(Na)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M'!$J$2:$J$28</c:f>
              <c:numCache>
                <c:formatCode>General</c:formatCode>
                <c:ptCount val="27"/>
                <c:pt idx="0">
                  <c:v>-6061.7998339843753</c:v>
                </c:pt>
                <c:pt idx="1">
                  <c:v>-5784.0000078125004</c:v>
                </c:pt>
                <c:pt idx="2">
                  <c:v>-5121.2160000000003</c:v>
                </c:pt>
                <c:pt idx="3">
                  <c:v>-2956.0000859375</c:v>
                </c:pt>
                <c:pt idx="4">
                  <c:v>-2956.0000859375</c:v>
                </c:pt>
                <c:pt idx="5">
                  <c:v>-2470.1999931640626</c:v>
                </c:pt>
                <c:pt idx="6">
                  <c:v>-1886.9840000000002</c:v>
                </c:pt>
                <c:pt idx="7">
                  <c:v>-1707.0720000000001</c:v>
                </c:pt>
                <c:pt idx="8">
                  <c:v>-1568.331055419922</c:v>
                </c:pt>
                <c:pt idx="9">
                  <c:v>-1482.0000480957033</c:v>
                </c:pt>
                <c:pt idx="10">
                  <c:v>-1437.7900766601563</c:v>
                </c:pt>
                <c:pt idx="11">
                  <c:v>-1403.6999509277343</c:v>
                </c:pt>
                <c:pt idx="12">
                  <c:v>-1160.9999877929688</c:v>
                </c:pt>
                <c:pt idx="13">
                  <c:v>-1136.001966796875</c:v>
                </c:pt>
                <c:pt idx="14">
                  <c:v>-1120.0000310058595</c:v>
                </c:pt>
                <c:pt idx="15">
                  <c:v>-1097.0000334472657</c:v>
                </c:pt>
                <c:pt idx="16">
                  <c:v>-964.83878894042971</c:v>
                </c:pt>
                <c:pt idx="17">
                  <c:v>-931.65963574218756</c:v>
                </c:pt>
                <c:pt idx="18">
                  <c:v>-508.00001269531253</c:v>
                </c:pt>
                <c:pt idx="19">
                  <c:v>-494.62830340576176</c:v>
                </c:pt>
                <c:pt idx="20">
                  <c:v>-432.75108935546876</c:v>
                </c:pt>
                <c:pt idx="21">
                  <c:v>-393.450020690918</c:v>
                </c:pt>
                <c:pt idx="22">
                  <c:v>-369.82378936767577</c:v>
                </c:pt>
                <c:pt idx="23">
                  <c:v>-327.60721276855469</c:v>
                </c:pt>
                <c:pt idx="24">
                  <c:v>-3.0000001044273379</c:v>
                </c:pt>
                <c:pt idx="25">
                  <c:v>-567.35042553710934</c:v>
                </c:pt>
                <c:pt idx="26">
                  <c:v>-424.57998046875002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3E-4519-AE85-6CA178F14745}"/>
            </c:ext>
          </c:extLst>
        </c:ser>
        <c:ser>
          <c:idx val="2"/>
          <c:order val="1"/>
          <c:tx>
            <c:v>H(Rb) vs H(Na)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M'!$X$2:$X$28</c:f>
              <c:numCache>
                <c:formatCode>General</c:formatCode>
                <c:ptCount val="27"/>
                <c:pt idx="0">
                  <c:v>-6086.2138212890632</c:v>
                </c:pt>
                <c:pt idx="5">
                  <c:v>-2491.5720000000001</c:v>
                </c:pt>
                <c:pt idx="6">
                  <c:v>-1879.8710212402345</c:v>
                </c:pt>
                <c:pt idx="8">
                  <c:v>-1570.2550212402343</c:v>
                </c:pt>
                <c:pt idx="9">
                  <c:v>-1523.0010263671875</c:v>
                </c:pt>
                <c:pt idx="10">
                  <c:v>-1435.9000751953126</c:v>
                </c:pt>
                <c:pt idx="11">
                  <c:v>-1410.7609616699219</c:v>
                </c:pt>
                <c:pt idx="12">
                  <c:v>-1162.3148935546876</c:v>
                </c:pt>
                <c:pt idx="14">
                  <c:v>-1115.4540424804688</c:v>
                </c:pt>
                <c:pt idx="16">
                  <c:v>-958.00001489257818</c:v>
                </c:pt>
                <c:pt idx="17">
                  <c:v>-922.60130383300782</c:v>
                </c:pt>
                <c:pt idx="19">
                  <c:v>-494.69999884033206</c:v>
                </c:pt>
                <c:pt idx="20">
                  <c:v>-434.59209149169925</c:v>
                </c:pt>
                <c:pt idx="21">
                  <c:v>-394.77000195312502</c:v>
                </c:pt>
                <c:pt idx="22">
                  <c:v>-366.99951275634766</c:v>
                </c:pt>
                <c:pt idx="23">
                  <c:v>-333.60000622558596</c:v>
                </c:pt>
                <c:pt idx="24">
                  <c:v>4.1840000000000002</c:v>
                </c:pt>
                <c:pt idx="25">
                  <c:v>-559.70001831054685</c:v>
                </c:pt>
                <c:pt idx="26">
                  <c:v>-418.80169873046879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3E-4519-AE85-6CA178F14745}"/>
            </c:ext>
          </c:extLst>
        </c:ser>
        <c:ser>
          <c:idx val="3"/>
          <c:order val="2"/>
          <c:tx>
            <c:v>H(Cs) vs H(Na)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M'!$AE$2:$AE$28</c:f>
              <c:numCache>
                <c:formatCode>General</c:formatCode>
                <c:ptCount val="27"/>
                <c:pt idx="0">
                  <c:v>-6064.7080000000005</c:v>
                </c:pt>
                <c:pt idx="3">
                  <c:v>-2801.000046875</c:v>
                </c:pt>
                <c:pt idx="4">
                  <c:v>-2801.000046875</c:v>
                </c:pt>
                <c:pt idx="5">
                  <c:v>-2504.6679404296874</c:v>
                </c:pt>
                <c:pt idx="8">
                  <c:v>-1572.3470212402344</c:v>
                </c:pt>
                <c:pt idx="10">
                  <c:v>-1442.6428935546876</c:v>
                </c:pt>
                <c:pt idx="14">
                  <c:v>-1136.0000515136719</c:v>
                </c:pt>
                <c:pt idx="16">
                  <c:v>-933.00001477050785</c:v>
                </c:pt>
                <c:pt idx="17">
                  <c:v>-923.80212255859374</c:v>
                </c:pt>
                <c:pt idx="19">
                  <c:v>-505.00000885009769</c:v>
                </c:pt>
                <c:pt idx="20">
                  <c:v>-437.22800000000001</c:v>
                </c:pt>
                <c:pt idx="21">
                  <c:v>-405.60000274658205</c:v>
                </c:pt>
                <c:pt idx="22">
                  <c:v>-369.5000107421875</c:v>
                </c:pt>
                <c:pt idx="23">
                  <c:v>-348.10000885009765</c:v>
                </c:pt>
                <c:pt idx="24">
                  <c:v>-19.5811192817688</c:v>
                </c:pt>
                <c:pt idx="25">
                  <c:v>-557.09995751953124</c:v>
                </c:pt>
                <c:pt idx="26">
                  <c:v>-416.19917999267579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3E-4519-AE85-6CA178F14745}"/>
            </c:ext>
          </c:extLst>
        </c:ser>
        <c:ser>
          <c:idx val="4"/>
          <c:order val="3"/>
          <c:tx>
            <c:v>H(Tl) vs H(Na)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760245658252092"/>
                  <c:y val="8.294308179982774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H(Tl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0.745H(Na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+ 101.95</a:t>
                    </a:r>
                    <a:br>
                      <a:rPr lang="en-US" baseline="0"/>
                    </a:br>
                    <a:r>
                      <a:rPr lang="en-US" baseline="0"/>
                      <a:t>R² = 0.988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M'!$AL$2:$AL$28</c:f>
              <c:numCache>
                <c:formatCode>General</c:formatCode>
                <c:ptCount val="27"/>
                <c:pt idx="10">
                  <c:v>-931.77678723144538</c:v>
                </c:pt>
                <c:pt idx="11">
                  <c:v>-956.72603234863288</c:v>
                </c:pt>
                <c:pt idx="14">
                  <c:v>-639.48248083496094</c:v>
                </c:pt>
                <c:pt idx="19">
                  <c:v>-243.92719680786135</c:v>
                </c:pt>
                <c:pt idx="21">
                  <c:v>-173.21760638427736</c:v>
                </c:pt>
                <c:pt idx="22">
                  <c:v>-142.256</c:v>
                </c:pt>
                <c:pt idx="23">
                  <c:v>-123.84639361572266</c:v>
                </c:pt>
                <c:pt idx="25">
                  <c:v>-329.2999719848633</c:v>
                </c:pt>
                <c:pt idx="26">
                  <c:v>-238.89799829101563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3E-4519-AE85-6CA178F14745}"/>
            </c:ext>
          </c:extLst>
        </c:ser>
        <c:ser>
          <c:idx val="5"/>
          <c:order val="4"/>
          <c:tx>
            <c:v>H(Ag) vs H(Na)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M'!$AS$2:$AS$28</c:f>
              <c:numCache>
                <c:formatCode>General</c:formatCode>
                <c:ptCount val="27"/>
                <c:pt idx="10">
                  <c:v>-715.88236169433594</c:v>
                </c:pt>
                <c:pt idx="11">
                  <c:v>-731.78163830566405</c:v>
                </c:pt>
                <c:pt idx="14">
                  <c:v>-431.00000976562501</c:v>
                </c:pt>
                <c:pt idx="15">
                  <c:v>-735.9990919189454</c:v>
                </c:pt>
                <c:pt idx="19">
                  <c:v>-120.49919680786134</c:v>
                </c:pt>
                <c:pt idx="20">
                  <c:v>-31.099670372009278</c:v>
                </c:pt>
                <c:pt idx="21">
                  <c:v>-100.416</c:v>
                </c:pt>
                <c:pt idx="22">
                  <c:v>-45.061677925109862</c:v>
                </c:pt>
                <c:pt idx="23">
                  <c:v>-61.83951888275147</c:v>
                </c:pt>
                <c:pt idx="24">
                  <c:v>309.00001300048831</c:v>
                </c:pt>
                <c:pt idx="25">
                  <c:v>-202.92400000000001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3E-4519-AE85-6CA178F14745}"/>
            </c:ext>
          </c:extLst>
        </c:ser>
        <c:ser>
          <c:idx val="6"/>
          <c:order val="5"/>
          <c:tx>
            <c:v>H(Li) vs H(Na)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5531674503808516E-2"/>
                  <c:y val="0.351266249939354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H(Li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)= 1.0153H(Na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- 10.707</a:t>
                    </a:r>
                    <a:br>
                      <a:rPr lang="en-US" baseline="0"/>
                    </a:br>
                    <a:r>
                      <a:rPr lang="en-US" baseline="0"/>
                      <a:t>R² = 0.9984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M'!$AZ$2:$AZ$28</c:f>
              <c:numCache>
                <c:formatCode>General</c:formatCode>
                <c:ptCount val="27"/>
                <c:pt idx="6">
                  <c:v>-1843.469914794922</c:v>
                </c:pt>
                <c:pt idx="8">
                  <c:v>-1586.5729787597656</c:v>
                </c:pt>
                <c:pt idx="10">
                  <c:v>-1436.4889609375</c:v>
                </c:pt>
                <c:pt idx="11">
                  <c:v>-1388.6999636230469</c:v>
                </c:pt>
                <c:pt idx="12">
                  <c:v>-1143.4870212402345</c:v>
                </c:pt>
                <c:pt idx="14">
                  <c:v>-1146.4159999999999</c:v>
                </c:pt>
                <c:pt idx="15">
                  <c:v>-1075.288</c:v>
                </c:pt>
                <c:pt idx="17">
                  <c:v>-938.05278723144534</c:v>
                </c:pt>
                <c:pt idx="19">
                  <c:v>-482.70001538085938</c:v>
                </c:pt>
                <c:pt idx="20">
                  <c:v>-380.74400000000003</c:v>
                </c:pt>
                <c:pt idx="21">
                  <c:v>-351.15999298095704</c:v>
                </c:pt>
                <c:pt idx="22">
                  <c:v>-368.30082000732421</c:v>
                </c:pt>
                <c:pt idx="23">
                  <c:v>-270.41190850830077</c:v>
                </c:pt>
                <c:pt idx="24">
                  <c:v>3.9999998898506166</c:v>
                </c:pt>
                <c:pt idx="25">
                  <c:v>-616.93078723144538</c:v>
                </c:pt>
                <c:pt idx="26">
                  <c:v>-484.90000543212892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3E-4519-AE85-6CA178F14745}"/>
            </c:ext>
          </c:extLst>
        </c:ser>
        <c:ser>
          <c:idx val="7"/>
          <c:order val="6"/>
          <c:tx>
            <c:v>H(NH4) vs H(Na)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M'!$C$2:$C$28</c:f>
              <c:numCache>
                <c:formatCode>General</c:formatCode>
                <c:ptCount val="27"/>
                <c:pt idx="0">
                  <c:v>-5942.3683916015625</c:v>
                </c:pt>
                <c:pt idx="1">
                  <c:v>-5672.9217539062502</c:v>
                </c:pt>
                <c:pt idx="2">
                  <c:v>-4899.5058808593749</c:v>
                </c:pt>
                <c:pt idx="3">
                  <c:v>-2681.7008867187501</c:v>
                </c:pt>
                <c:pt idx="4">
                  <c:v>-2680.559122558594</c:v>
                </c:pt>
                <c:pt idx="5">
                  <c:v>-2352.2451064453126</c:v>
                </c:pt>
                <c:pt idx="6">
                  <c:v>-1739.0000263671875</c:v>
                </c:pt>
                <c:pt idx="7">
                  <c:v>-1460.2160000000001</c:v>
                </c:pt>
                <c:pt idx="8">
                  <c:v>-1445.5720000000001</c:v>
                </c:pt>
                <c:pt idx="9">
                  <c:v>-1233.9999855957033</c:v>
                </c:pt>
                <c:pt idx="10">
                  <c:v>-1181.98</c:v>
                </c:pt>
                <c:pt idx="11">
                  <c:v>-1182.3979147949219</c:v>
                </c:pt>
                <c:pt idx="12">
                  <c:v>-1027.0000075683595</c:v>
                </c:pt>
                <c:pt idx="13">
                  <c:v>-1059.7989770507813</c:v>
                </c:pt>
                <c:pt idx="14">
                  <c:v>-878.45000390625</c:v>
                </c:pt>
                <c:pt idx="15">
                  <c:v>-945.60072680664064</c:v>
                </c:pt>
                <c:pt idx="16">
                  <c:v>-849.40000976562499</c:v>
                </c:pt>
                <c:pt idx="17">
                  <c:v>-802.9012110595703</c:v>
                </c:pt>
                <c:pt idx="18">
                  <c:v>-338.904</c:v>
                </c:pt>
                <c:pt idx="19">
                  <c:v>-365.60001531982425</c:v>
                </c:pt>
                <c:pt idx="20">
                  <c:v>-295.76700213623047</c:v>
                </c:pt>
                <c:pt idx="21">
                  <c:v>-271.49978936767582</c:v>
                </c:pt>
                <c:pt idx="22">
                  <c:v>-238.00000180053712</c:v>
                </c:pt>
                <c:pt idx="23">
                  <c:v>-202.08719680786135</c:v>
                </c:pt>
                <c:pt idx="24">
                  <c:v>115.47840159606935</c:v>
                </c:pt>
                <c:pt idx="25">
                  <c:v>-467.55998895263673</c:v>
                </c:pt>
                <c:pt idx="26">
                  <c:v>-326.35200000000003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3E-4519-AE85-6CA178F14745}"/>
            </c:ext>
          </c:extLst>
        </c:ser>
        <c:ser>
          <c:idx val="0"/>
          <c:order val="7"/>
          <c:tx>
            <c:v>H(Cu) vs H(Na)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'[1]All M'!$Q$2:$Q$28</c:f>
              <c:numCache>
                <c:formatCode>General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'[1]All M'!$BF$2:$BF$28</c:f>
              <c:numCache>
                <c:formatCode>General</c:formatCode>
                <c:ptCount val="27"/>
                <c:pt idx="10">
                  <c:v>-751.77272595214845</c:v>
                </c:pt>
                <c:pt idx="14">
                  <c:v>-453.964</c:v>
                </c:pt>
                <c:pt idx="21">
                  <c:v>-104.99999891662598</c:v>
                </c:pt>
                <c:pt idx="23">
                  <c:v>-67.780803192138677</c:v>
                </c:pt>
                <c:pt idx="24">
                  <c:v>280.29997302246096</c:v>
                </c:pt>
                <c:pt idx="25">
                  <c:v>-280.29997302246096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03E-4519-AE85-6CA178F14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464008"/>
        <c:axId val="470469408"/>
      </c:scatterChart>
      <c:valAx>
        <c:axId val="470464008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u="none" strike="noStrike" baseline="0">
                    <a:effectLst/>
                    <a:sym typeface="Symbol" panose="05050102010706020507" pitchFamily="18" charset="2"/>
                  </a:rPr>
                  <a:t></a:t>
                </a:r>
                <a:r>
                  <a:rPr lang="en-AU" sz="1200" b="1" i="0" u="none" strike="noStrike" baseline="-25000">
                    <a:effectLst/>
                  </a:rPr>
                  <a:t>f</a:t>
                </a:r>
                <a:r>
                  <a:rPr lang="en-AU" sz="1200" b="1" i="1" u="none" strike="noStrike" baseline="0">
                    <a:effectLst/>
                  </a:rPr>
                  <a:t>H</a:t>
                </a:r>
                <a:r>
                  <a:rPr lang="en-AU" sz="1200" b="1" i="0" u="none" strike="noStrike" baseline="0">
                    <a:effectLst/>
                    <a:sym typeface="Symbol" panose="05050102010706020507" pitchFamily="18" charset="2"/>
                  </a:rPr>
                  <a:t></a:t>
                </a:r>
                <a:r>
                  <a:rPr lang="en-AU" sz="1200" b="1" i="0" u="none" strike="noStrike" baseline="0">
                    <a:effectLst/>
                  </a:rPr>
                  <a:t> </a:t>
                </a:r>
                <a:r>
                  <a:rPr lang="en-US" sz="1400" b="1"/>
                  <a:t>(Na</a:t>
                </a:r>
                <a:r>
                  <a:rPr lang="en-US" sz="1400" b="1" baseline="30000"/>
                  <a:t>+</a:t>
                </a:r>
                <a:r>
                  <a:rPr lang="en-US" sz="1400" b="1"/>
                  <a:t>) / kJ mol</a:t>
                </a:r>
                <a:r>
                  <a:rPr lang="en-US" sz="1400" b="1" baseline="30000"/>
                  <a:t>-1</a:t>
                </a:r>
              </a:p>
            </c:rich>
          </c:tx>
          <c:layout>
            <c:manualLayout>
              <c:xMode val="edge"/>
              <c:yMode val="edge"/>
              <c:x val="0.35944378268066879"/>
              <c:y val="0.76598254447920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9408"/>
        <c:crossesAt val="-7000"/>
        <c:crossBetween val="midCat"/>
        <c:majorUnit val="1000"/>
      </c:valAx>
      <c:valAx>
        <c:axId val="47046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u="none" strike="noStrike" baseline="0">
                    <a:effectLst/>
                    <a:sym typeface="Symbol" panose="05050102010706020507" pitchFamily="18" charset="2"/>
                  </a:rPr>
                  <a:t></a:t>
                </a:r>
                <a:r>
                  <a:rPr lang="en-AU" sz="1200" b="1" i="0" u="none" strike="noStrike" baseline="-25000">
                    <a:effectLst/>
                  </a:rPr>
                  <a:t>f</a:t>
                </a:r>
                <a:r>
                  <a:rPr lang="en-AU" sz="1200" b="1" i="1" u="none" strike="noStrike" baseline="0">
                    <a:effectLst/>
                  </a:rPr>
                  <a:t>H</a:t>
                </a:r>
                <a:r>
                  <a:rPr lang="en-AU" sz="1200" b="0" i="0" u="none" strike="noStrike" baseline="0">
                    <a:effectLst/>
                    <a:sym typeface="Symbol" panose="05050102010706020507" pitchFamily="18" charset="2"/>
                  </a:rPr>
                  <a:t></a:t>
                </a:r>
                <a:r>
                  <a:rPr lang="en-AU" sz="1200" b="0" i="0" u="none" strike="noStrike" baseline="0">
                    <a:effectLst/>
                  </a:rPr>
                  <a:t> </a:t>
                </a:r>
                <a:r>
                  <a:rPr lang="en-US" sz="12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</a:t>
                </a:r>
                <a:r>
                  <a:rPr lang="en-US" sz="12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+</a:t>
                </a:r>
                <a:r>
                  <a:rPr lang="en-US" sz="12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 / kJ mol</a:t>
                </a:r>
                <a:r>
                  <a:rPr lang="en-US" sz="12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1.5461265221705944E-2"/>
              <c:y val="0.18986939132608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4008"/>
        <c:crossesAt val="-7000"/>
        <c:crossBetween val="midCat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069730586370843E-2"/>
          <c:y val="0.87816514146740909"/>
          <c:w val="0.75660631169122872"/>
          <c:h val="0.11253253067998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86934329715336"/>
          <c:y val="4.6717230721905714E-2"/>
          <c:w val="0.81781512293295489"/>
          <c:h val="0.69103394675938001"/>
        </c:manualLayout>
      </c:layout>
      <c:scatterChart>
        <c:scatterStyle val="lineMarker"/>
        <c:varyColors val="0"/>
        <c:ser>
          <c:idx val="1"/>
          <c:order val="0"/>
          <c:tx>
            <c:v>S(K) vs S(Na)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M'!$K$2:$K$28</c:f>
              <c:numCache>
                <c:formatCode>General</c:formatCode>
                <c:ptCount val="27"/>
                <c:pt idx="0">
                  <c:v>687.39782299804688</c:v>
                </c:pt>
                <c:pt idx="1">
                  <c:v>707.93278723144533</c:v>
                </c:pt>
                <c:pt idx="2">
                  <c:v>405.80200128173828</c:v>
                </c:pt>
                <c:pt idx="3">
                  <c:v>226.00000238037111</c:v>
                </c:pt>
                <c:pt idx="4">
                  <c:v>226.00000238037111</c:v>
                </c:pt>
                <c:pt idx="5">
                  <c:v>204.60180404663086</c:v>
                </c:pt>
                <c:pt idx="6">
                  <c:v>157.69999783325196</c:v>
                </c:pt>
                <c:pt idx="7">
                  <c:v>355.43078723144532</c:v>
                </c:pt>
                <c:pt idx="8">
                  <c:v>134.85030212402344</c:v>
                </c:pt>
                <c:pt idx="9">
                  <c:v>370.99999670410159</c:v>
                </c:pt>
                <c:pt idx="10">
                  <c:v>175.56058828735351</c:v>
                </c:pt>
                <c:pt idx="11">
                  <c:v>200.1199934692383</c:v>
                </c:pt>
                <c:pt idx="12">
                  <c:v>138.072</c:v>
                </c:pt>
                <c:pt idx="13">
                  <c:v>152.00049807739259</c:v>
                </c:pt>
                <c:pt idx="14">
                  <c:v>180.00000726318359</c:v>
                </c:pt>
                <c:pt idx="15">
                  <c:v>167.86210745239256</c:v>
                </c:pt>
                <c:pt idx="16">
                  <c:v>115.49929414367676</c:v>
                </c:pt>
                <c:pt idx="17">
                  <c:v>104.26529627990723</c:v>
                </c:pt>
                <c:pt idx="18">
                  <c:v>161.49999951171876</c:v>
                </c:pt>
                <c:pt idx="19">
                  <c:v>133.05119680786134</c:v>
                </c:pt>
                <c:pt idx="20">
                  <c:v>151.04240957641602</c:v>
                </c:pt>
                <c:pt idx="21">
                  <c:v>95.920000366210942</c:v>
                </c:pt>
                <c:pt idx="22">
                  <c:v>152.10100256347656</c:v>
                </c:pt>
                <c:pt idx="23">
                  <c:v>106.05000505065918</c:v>
                </c:pt>
                <c:pt idx="24">
                  <c:v>85.981196807861338</c:v>
                </c:pt>
                <c:pt idx="25">
                  <c:v>66.546514892578131</c:v>
                </c:pt>
                <c:pt idx="26">
                  <c:v>81.250000396728524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A9-4360-A3BB-8222238CD61E}"/>
            </c:ext>
          </c:extLst>
        </c:ser>
        <c:ser>
          <c:idx val="2"/>
          <c:order val="1"/>
          <c:tx>
            <c:v>S(Rb) vs S(Na)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M'!$Y$2:$Y$28</c:f>
              <c:numCache>
                <c:formatCode>General</c:formatCode>
                <c:ptCount val="27"/>
                <c:pt idx="0">
                  <c:v>686.17600000000004</c:v>
                </c:pt>
                <c:pt idx="5">
                  <c:v>209.20000000000002</c:v>
                </c:pt>
                <c:pt idx="6">
                  <c:v>171.80000952148438</c:v>
                </c:pt>
                <c:pt idx="8">
                  <c:v>145.89610745239258</c:v>
                </c:pt>
                <c:pt idx="9">
                  <c:v>377.60599999999999</c:v>
                </c:pt>
                <c:pt idx="10">
                  <c:v>197.4999977722168</c:v>
                </c:pt>
                <c:pt idx="11">
                  <c:v>215.60149893188478</c:v>
                </c:pt>
                <c:pt idx="12">
                  <c:v>150.624</c:v>
                </c:pt>
                <c:pt idx="14">
                  <c:v>200.83199999999999</c:v>
                </c:pt>
                <c:pt idx="16">
                  <c:v>121.00000346374512</c:v>
                </c:pt>
                <c:pt idx="17">
                  <c:v>120.10170372009277</c:v>
                </c:pt>
                <c:pt idx="19">
                  <c:v>144.90030383300783</c:v>
                </c:pt>
                <c:pt idx="20">
                  <c:v>163.39999237060547</c:v>
                </c:pt>
                <c:pt idx="21">
                  <c:v>110.09999906921387</c:v>
                </c:pt>
                <c:pt idx="22">
                  <c:v>162.00030340576171</c:v>
                </c:pt>
                <c:pt idx="23">
                  <c:v>118.80000543212891</c:v>
                </c:pt>
                <c:pt idx="24">
                  <c:v>120.41549893188477</c:v>
                </c:pt>
                <c:pt idx="25">
                  <c:v>77.699999038696291</c:v>
                </c:pt>
                <c:pt idx="26">
                  <c:v>94.001908081054694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A9-4360-A3BB-8222238CD61E}"/>
            </c:ext>
          </c:extLst>
        </c:ser>
        <c:ser>
          <c:idx val="3"/>
          <c:order val="2"/>
          <c:tx>
            <c:v>S(Cs) vsS(Na)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M'!$AF$2:$AF$28</c:f>
              <c:numCache>
                <c:formatCode>General</c:formatCode>
                <c:ptCount val="27"/>
                <c:pt idx="0">
                  <c:v>686.17600000000004</c:v>
                </c:pt>
                <c:pt idx="3">
                  <c:v>266.0000057678223</c:v>
                </c:pt>
                <c:pt idx="4">
                  <c:v>266.0000057678223</c:v>
                </c:pt>
                <c:pt idx="5">
                  <c:v>217.56800000000001</c:v>
                </c:pt>
                <c:pt idx="8">
                  <c:v>159.28489468383788</c:v>
                </c:pt>
                <c:pt idx="10">
                  <c:v>211.87801281738282</c:v>
                </c:pt>
                <c:pt idx="14">
                  <c:v>217.99999212646486</c:v>
                </c:pt>
                <c:pt idx="16">
                  <c:v>129.70399201965333</c:v>
                </c:pt>
                <c:pt idx="17">
                  <c:v>135.20180447387696</c:v>
                </c:pt>
                <c:pt idx="19">
                  <c:v>153.83000851440431</c:v>
                </c:pt>
                <c:pt idx="20">
                  <c:v>175.26780532836915</c:v>
                </c:pt>
                <c:pt idx="21">
                  <c:v>112.94000494384765</c:v>
                </c:pt>
                <c:pt idx="22">
                  <c:v>181.19999603271486</c:v>
                </c:pt>
                <c:pt idx="23">
                  <c:v>122.20000021362306</c:v>
                </c:pt>
                <c:pt idx="24">
                  <c:v>134.34821063232422</c:v>
                </c:pt>
                <c:pt idx="25">
                  <c:v>92.960001998901376</c:v>
                </c:pt>
                <c:pt idx="26">
                  <c:v>98.699994033813482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A9-4360-A3BB-8222238CD61E}"/>
            </c:ext>
          </c:extLst>
        </c:ser>
        <c:ser>
          <c:idx val="4"/>
          <c:order val="3"/>
          <c:tx>
            <c:v>S(Tl) vs S(Na)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M'!$AM$2:$AM$28</c:f>
              <c:numCache>
                <c:formatCode>General</c:formatCode>
                <c:ptCount val="27"/>
                <c:pt idx="10">
                  <c:v>230.53799459838868</c:v>
                </c:pt>
                <c:pt idx="11">
                  <c:v>246.85600000000002</c:v>
                </c:pt>
                <c:pt idx="14">
                  <c:v>209.20000000000002</c:v>
                </c:pt>
                <c:pt idx="19">
                  <c:v>160.7000016784668</c:v>
                </c:pt>
                <c:pt idx="21">
                  <c:v>122.59120478820802</c:v>
                </c:pt>
                <c:pt idx="22">
                  <c:v>160.66560638427734</c:v>
                </c:pt>
                <c:pt idx="23">
                  <c:v>127.69569787597656</c:v>
                </c:pt>
                <c:pt idx="24">
                  <c:v>126.00000189208986</c:v>
                </c:pt>
                <c:pt idx="25">
                  <c:v>95.689998794555663</c:v>
                </c:pt>
                <c:pt idx="26">
                  <c:v>88.002083938598631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7A9-4360-A3BB-8222238CD61E}"/>
            </c:ext>
          </c:extLst>
        </c:ser>
        <c:ser>
          <c:idx val="5"/>
          <c:order val="4"/>
          <c:tx>
            <c:v>S(Ag) vs S(Na)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M'!$AT$2:$AT$28</c:f>
              <c:numCache>
                <c:formatCode>General</c:formatCode>
                <c:ptCount val="27"/>
                <c:pt idx="10">
                  <c:v>199.79999752807618</c:v>
                </c:pt>
                <c:pt idx="11">
                  <c:v>217.56800000000001</c:v>
                </c:pt>
                <c:pt idx="14">
                  <c:v>225.00000109863282</c:v>
                </c:pt>
                <c:pt idx="15">
                  <c:v>153.10090808105468</c:v>
                </c:pt>
                <c:pt idx="19">
                  <c:v>141.00101068115234</c:v>
                </c:pt>
                <c:pt idx="20">
                  <c:v>162.33919680786133</c:v>
                </c:pt>
                <c:pt idx="21">
                  <c:v>107.11039361572266</c:v>
                </c:pt>
                <c:pt idx="22">
                  <c:v>128.20199501037598</c:v>
                </c:pt>
                <c:pt idx="23">
                  <c:v>115.49929414367676</c:v>
                </c:pt>
                <c:pt idx="24">
                  <c:v>98.999999206542967</c:v>
                </c:pt>
                <c:pt idx="25">
                  <c:v>83.68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97A9-4360-A3BB-8222238CD61E}"/>
            </c:ext>
          </c:extLst>
        </c:ser>
        <c:ser>
          <c:idx val="6"/>
          <c:order val="5"/>
          <c:tx>
            <c:v>S(Li) vsS(Na)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name>Linear (S(Li) vs S(Na))</c:nam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021868136790105"/>
                  <c:y val="0.3714693142546807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S(Li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0.8685S(Na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- 3.6335</a:t>
                    </a:r>
                    <a:br>
                      <a:rPr lang="en-US" baseline="0"/>
                    </a:br>
                    <a:r>
                      <a:rPr lang="en-US" baseline="0"/>
                      <a:t>R² = 0.8684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M'!$BA$2:$BA$28</c:f>
              <c:numCache>
                <c:formatCode>General</c:formatCode>
                <c:ptCount val="27"/>
                <c:pt idx="6">
                  <c:v>138.69998944091796</c:v>
                </c:pt>
                <c:pt idx="8">
                  <c:v>104.47450106811525</c:v>
                </c:pt>
                <c:pt idx="10">
                  <c:v>113.90000074768066</c:v>
                </c:pt>
                <c:pt idx="11">
                  <c:v>145.69999841308595</c:v>
                </c:pt>
                <c:pt idx="12">
                  <c:v>108.78400000000001</c:v>
                </c:pt>
                <c:pt idx="14">
                  <c:v>69.454401596069346</c:v>
                </c:pt>
                <c:pt idx="15">
                  <c:v>123.42800000000001</c:v>
                </c:pt>
                <c:pt idx="17">
                  <c:v>71.002477127075196</c:v>
                </c:pt>
                <c:pt idx="19">
                  <c:v>103.99999763488771</c:v>
                </c:pt>
                <c:pt idx="20">
                  <c:v>119.39999981689454</c:v>
                </c:pt>
                <c:pt idx="21">
                  <c:v>74.009998458862313</c:v>
                </c:pt>
                <c:pt idx="22">
                  <c:v>88.002083938598631</c:v>
                </c:pt>
                <c:pt idx="23">
                  <c:v>86.710009948730473</c:v>
                </c:pt>
                <c:pt idx="24">
                  <c:v>71.755598403930662</c:v>
                </c:pt>
                <c:pt idx="25">
                  <c:v>35.659999580383293</c:v>
                </c:pt>
                <c:pt idx="26">
                  <c:v>42.810003158569337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97A9-4360-A3BB-8222238CD61E}"/>
            </c:ext>
          </c:extLst>
        </c:ser>
        <c:ser>
          <c:idx val="7"/>
          <c:order val="6"/>
          <c:tx>
            <c:v>S(NH4) vs S(Na)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4947591931427305"/>
                  <c:y val="0.1059776259273189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S(NH4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1.0273S(Na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+ 42.662</a:t>
                    </a:r>
                    <a:br>
                      <a:rPr lang="en-US" baseline="0"/>
                    </a:br>
                    <a:r>
                      <a:rPr lang="en-US" baseline="0"/>
                      <a:t>R² = 0.7491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M'!$D$2:$D$28</c:f>
              <c:numCache>
                <c:formatCode>General</c:formatCode>
                <c:ptCount val="27"/>
                <c:pt idx="0">
                  <c:v>697.05436169433597</c:v>
                </c:pt>
                <c:pt idx="1">
                  <c:v>711.69842553710942</c:v>
                </c:pt>
                <c:pt idx="2">
                  <c:v>439.29909149169924</c:v>
                </c:pt>
                <c:pt idx="3">
                  <c:v>280.19830340576175</c:v>
                </c:pt>
                <c:pt idx="4">
                  <c:v>284.47021490478517</c:v>
                </c:pt>
                <c:pt idx="5">
                  <c:v>216.31280319213869</c:v>
                </c:pt>
                <c:pt idx="6">
                  <c:v>195.69999865722659</c:v>
                </c:pt>
                <c:pt idx="7">
                  <c:v>388.69360638427736</c:v>
                </c:pt>
                <c:pt idx="8">
                  <c:v>151.96291064453126</c:v>
                </c:pt>
                <c:pt idx="9">
                  <c:v>431.00000976562501</c:v>
                </c:pt>
                <c:pt idx="10">
                  <c:v>220.09930212402344</c:v>
                </c:pt>
                <c:pt idx="11">
                  <c:v>167.77839361572265</c:v>
                </c:pt>
                <c:pt idx="12">
                  <c:v>62.760000000000005</c:v>
                </c:pt>
                <c:pt idx="13">
                  <c:v>172.05028915405273</c:v>
                </c:pt>
                <c:pt idx="14">
                  <c:v>209.65400192260742</c:v>
                </c:pt>
                <c:pt idx="15">
                  <c:v>232.60110574340823</c:v>
                </c:pt>
                <c:pt idx="16">
                  <c:v>121.00129627990724</c:v>
                </c:pt>
                <c:pt idx="17">
                  <c:v>115.52020265197754</c:v>
                </c:pt>
                <c:pt idx="18">
                  <c:v>192.00000668334962</c:v>
                </c:pt>
                <c:pt idx="19">
                  <c:v>150.8099899597168</c:v>
                </c:pt>
                <c:pt idx="20">
                  <c:v>184.17969787597656</c:v>
                </c:pt>
                <c:pt idx="21">
                  <c:v>112.83830340576172</c:v>
                </c:pt>
                <c:pt idx="22">
                  <c:v>254.00000634765627</c:v>
                </c:pt>
                <c:pt idx="23">
                  <c:v>112.968</c:v>
                </c:pt>
                <c:pt idx="24">
                  <c:v>112.54959840393067</c:v>
                </c:pt>
                <c:pt idx="25">
                  <c:v>71.968976913452153</c:v>
                </c:pt>
                <c:pt idx="26">
                  <c:v>165.56089468383789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97A9-4360-A3BB-8222238CD61E}"/>
            </c:ext>
          </c:extLst>
        </c:ser>
        <c:ser>
          <c:idx val="0"/>
          <c:order val="7"/>
          <c:tx>
            <c:v>S(Cu) vs S(Na)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'[1]All M'!$R$2:$R$28</c:f>
              <c:numCache>
                <c:formatCode>General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'[1]All M'!$BG$2:$BG$28</c:f>
              <c:numCache>
                <c:formatCode>General</c:formatCode>
                <c:ptCount val="27"/>
                <c:pt idx="10">
                  <c:v>182.42239361572265</c:v>
                </c:pt>
                <c:pt idx="14">
                  <c:v>143.92959042358399</c:v>
                </c:pt>
                <c:pt idx="21">
                  <c:v>96.099997085571289</c:v>
                </c:pt>
                <c:pt idx="23">
                  <c:v>96.099997085571289</c:v>
                </c:pt>
                <c:pt idx="24">
                  <c:v>102.00000305175782</c:v>
                </c:pt>
                <c:pt idx="25">
                  <c:v>64.999999519348151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97A9-4360-A3BB-8222238CD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464008"/>
        <c:axId val="470469408"/>
        <c:extLst/>
      </c:scatterChart>
      <c:valAx>
        <c:axId val="470464008"/>
        <c:scaling>
          <c:orientation val="minMax"/>
          <c:max val="30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1"/>
                  <a:t>S</a:t>
                </a:r>
                <a:r>
                  <a:rPr lang="en-US" sz="1400" b="1">
                    <a:sym typeface="Symbol" panose="05050102010706020507" pitchFamily="18" charset="2"/>
                  </a:rPr>
                  <a:t></a:t>
                </a:r>
                <a:r>
                  <a:rPr lang="en-US" sz="1400" b="1"/>
                  <a:t>(Na</a:t>
                </a:r>
                <a:r>
                  <a:rPr lang="en-US" sz="1400" b="1" baseline="30000"/>
                  <a:t>+</a:t>
                </a:r>
                <a:r>
                  <a:rPr lang="en-US" sz="1400" b="1"/>
                  <a:t>) / J K</a:t>
                </a:r>
                <a:r>
                  <a:rPr lang="en-US" sz="1400" b="1" baseline="30000"/>
                  <a:t>-1</a:t>
                </a:r>
                <a:r>
                  <a:rPr lang="en-US" sz="1400" b="1"/>
                  <a:t> mol</a:t>
                </a:r>
                <a:r>
                  <a:rPr lang="en-US" sz="1400" b="1" baseline="30000"/>
                  <a:t>-1</a:t>
                </a:r>
              </a:p>
            </c:rich>
          </c:tx>
          <c:layout>
            <c:manualLayout>
              <c:xMode val="edge"/>
              <c:yMode val="edge"/>
              <c:x val="0.43070369478924303"/>
              <c:y val="0.80526174333506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9408"/>
        <c:crossesAt val="-5500"/>
        <c:crossBetween val="midCat"/>
      </c:valAx>
      <c:valAx>
        <c:axId val="470469408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1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sym typeface="Symbol" panose="05050102010706020507" pitchFamily="18" charset="2"/>
                  </a:rPr>
                  <a:t>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+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 / J K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1.9342800490550035E-2"/>
              <c:y val="0.210382115224339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4008"/>
        <c:crossesAt val="-5500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346995381035892E-2"/>
          <c:y val="0.86412947670860907"/>
          <c:w val="0.86129292790366274"/>
          <c:h val="0.12121855890849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266763999983361"/>
          <c:y val="6.620456226755439E-2"/>
          <c:w val="0.78722552617519026"/>
          <c:h val="0.67620061005887777"/>
        </c:manualLayout>
      </c:layout>
      <c:scatterChart>
        <c:scatterStyle val="lineMarker"/>
        <c:varyColors val="0"/>
        <c:ser>
          <c:idx val="1"/>
          <c:order val="0"/>
          <c:tx>
            <c:v>V(K) vs V(Na)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M'!$I$2:$I$28</c:f>
              <c:numCache>
                <c:formatCode>General</c:formatCode>
                <c:ptCount val="27"/>
                <c:pt idx="0">
                  <c:v>0.45799934214961086</c:v>
                </c:pt>
                <c:pt idx="1">
                  <c:v>0.45316802715044613</c:v>
                </c:pt>
                <c:pt idx="6">
                  <c:v>8.3461709526895092E-2</c:v>
                </c:pt>
                <c:pt idx="8">
                  <c:v>9.6655532619636955E-2</c:v>
                </c:pt>
                <c:pt idx="10">
                  <c:v>0.10870434993466874</c:v>
                </c:pt>
                <c:pt idx="11">
                  <c:v>0.11812018851711319</c:v>
                </c:pt>
                <c:pt idx="12">
                  <c:v>9.7465073407714556E-2</c:v>
                </c:pt>
                <c:pt idx="13">
                  <c:v>0.10308946167474699</c:v>
                </c:pt>
                <c:pt idx="14">
                  <c:v>0.11962933132760828</c:v>
                </c:pt>
                <c:pt idx="16">
                  <c:v>7.6612433733837651E-2</c:v>
                </c:pt>
                <c:pt idx="17">
                  <c:v>5.4724133940240192E-2</c:v>
                </c:pt>
                <c:pt idx="18">
                  <c:v>0.1055648214057039</c:v>
                </c:pt>
                <c:pt idx="19">
                  <c:v>7.9606325372178308E-2</c:v>
                </c:pt>
                <c:pt idx="20">
                  <c:v>9.1298111322409739E-2</c:v>
                </c:pt>
                <c:pt idx="21">
                  <c:v>7.2121381931582351E-2</c:v>
                </c:pt>
                <c:pt idx="22">
                  <c:v>7.3797123077241927E-2</c:v>
                </c:pt>
                <c:pt idx="23">
                  <c:v>8.8352736594530273E-2</c:v>
                </c:pt>
                <c:pt idx="24">
                  <c:v>6.6031089857510425E-2</c:v>
                </c:pt>
                <c:pt idx="25">
                  <c:v>3.890084657076124E-2</c:v>
                </c:pt>
                <c:pt idx="26">
                  <c:v>4.558111001724207E-2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09-45C1-A5AD-61984D4CBB48}"/>
            </c:ext>
          </c:extLst>
        </c:ser>
        <c:ser>
          <c:idx val="2"/>
          <c:order val="1"/>
          <c:tx>
            <c:v>V(Rb) vs V(Na)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M'!$W$2:$W$28</c:f>
              <c:numCache>
                <c:formatCode>General</c:formatCode>
                <c:ptCount val="27"/>
                <c:pt idx="10">
                  <c:v>0.12271555923413068</c:v>
                </c:pt>
                <c:pt idx="11">
                  <c:v>0.13536035556876502</c:v>
                </c:pt>
                <c:pt idx="17">
                  <c:v>6.2635260672775514E-2</c:v>
                </c:pt>
                <c:pt idx="19">
                  <c:v>7.8742736960425941E-2</c:v>
                </c:pt>
                <c:pt idx="20">
                  <c:v>0.10966836074224369</c:v>
                </c:pt>
                <c:pt idx="21">
                  <c:v>8.1973958524111268E-2</c:v>
                </c:pt>
                <c:pt idx="23">
                  <c:v>9.9341041931973045E-2</c:v>
                </c:pt>
                <c:pt idx="25">
                  <c:v>5.4210707409463363E-2</c:v>
                </c:pt>
                <c:pt idx="26">
                  <c:v>5.3177483847248339E-2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09-45C1-A5AD-61984D4CBB48}"/>
            </c:ext>
          </c:extLst>
        </c:ser>
        <c:ser>
          <c:idx val="3"/>
          <c:order val="2"/>
          <c:tx>
            <c:v>V(Cs) vs V(Na)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M'!$AD$2:$AD$28</c:f>
              <c:numCache>
                <c:formatCode>General</c:formatCode>
                <c:ptCount val="27"/>
                <c:pt idx="10">
                  <c:v>0.14162600331005723</c:v>
                </c:pt>
                <c:pt idx="17">
                  <c:v>7.3956031235231645E-2</c:v>
                </c:pt>
                <c:pt idx="19">
                  <c:v>8.7713770797745561E-2</c:v>
                </c:pt>
                <c:pt idx="20">
                  <c:v>0.11597395001696677</c:v>
                </c:pt>
                <c:pt idx="21">
                  <c:v>7.9771260159817545E-2</c:v>
                </c:pt>
                <c:pt idx="23">
                  <c:v>9.5661771131382037E-2</c:v>
                </c:pt>
                <c:pt idx="25">
                  <c:v>5.4363833864186674E-2</c:v>
                </c:pt>
                <c:pt idx="26">
                  <c:v>6.7739284259367608E-2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09-45C1-A5AD-61984D4CBB48}"/>
            </c:ext>
          </c:extLst>
        </c:ser>
        <c:ser>
          <c:idx val="4"/>
          <c:order val="3"/>
          <c:tx>
            <c:v>V(Tl) vs V(Na)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M'!$AK$2:$AK$28</c:f>
              <c:numCache>
                <c:formatCode>General</c:formatCode>
                <c:ptCount val="27"/>
                <c:pt idx="10">
                  <c:v>0.12382691368043479</c:v>
                </c:pt>
                <c:pt idx="14">
                  <c:v>0.13326534826847014</c:v>
                </c:pt>
                <c:pt idx="19">
                  <c:v>7.9618130701922044E-2</c:v>
                </c:pt>
                <c:pt idx="21">
                  <c:v>6.2469391590539831E-2</c:v>
                </c:pt>
                <c:pt idx="22">
                  <c:v>7.294563453843933E-2</c:v>
                </c:pt>
                <c:pt idx="23">
                  <c:v>7.5463531690057428E-2</c:v>
                </c:pt>
                <c:pt idx="25">
                  <c:v>4.4371140017838727E-2</c:v>
                </c:pt>
                <c:pt idx="26">
                  <c:v>4.9413494225764909E-2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09-45C1-A5AD-61984D4CBB48}"/>
            </c:ext>
          </c:extLst>
        </c:ser>
        <c:ser>
          <c:idx val="5"/>
          <c:order val="4"/>
          <c:tx>
            <c:v>V(Ag) vs V(Na)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M'!$AR$2:$AR$28</c:f>
              <c:numCache>
                <c:formatCode>General</c:formatCode>
                <c:ptCount val="27"/>
                <c:pt idx="10">
                  <c:v>9.5003035022074828E-2</c:v>
                </c:pt>
                <c:pt idx="11">
                  <c:v>9.7931318498837586E-2</c:v>
                </c:pt>
                <c:pt idx="14">
                  <c:v>0.10413594592473908</c:v>
                </c:pt>
                <c:pt idx="15">
                  <c:v>8.4341525591150934E-2</c:v>
                </c:pt>
                <c:pt idx="19">
                  <c:v>6.4847705434182334E-2</c:v>
                </c:pt>
                <c:pt idx="20">
                  <c:v>0.12269031158901575</c:v>
                </c:pt>
                <c:pt idx="21">
                  <c:v>4.8193256896031801E-2</c:v>
                </c:pt>
                <c:pt idx="22">
                  <c:v>5.7381374076657193E-2</c:v>
                </c:pt>
                <c:pt idx="23">
                  <c:v>6.8637027230938757E-2</c:v>
                </c:pt>
                <c:pt idx="24">
                  <c:v>5.0796161381994893E-2</c:v>
                </c:pt>
                <c:pt idx="25">
                  <c:v>3.5999977195608865E-2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509-45C1-A5AD-61984D4CBB48}"/>
            </c:ext>
          </c:extLst>
        </c:ser>
        <c:ser>
          <c:idx val="6"/>
          <c:order val="5"/>
          <c:tx>
            <c:v>V(Li) vs V(Na)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5930165000148303E-2"/>
                  <c:y val="0.3390723963558609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V(Li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0.9723V(Na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- 0.0085</a:t>
                    </a:r>
                    <a:br>
                      <a:rPr lang="en-US" baseline="0"/>
                    </a:br>
                    <a:r>
                      <a:rPr lang="en-US" baseline="0"/>
                      <a:t>R² = 0.9671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M'!$AY$2:$AY$28</c:f>
              <c:numCache>
                <c:formatCode>General</c:formatCode>
                <c:ptCount val="27"/>
                <c:pt idx="10">
                  <c:v>8.2611569120042638E-2</c:v>
                </c:pt>
                <c:pt idx="19">
                  <c:v>4.770417999303677E-2</c:v>
                </c:pt>
                <c:pt idx="20">
                  <c:v>7.2764225551125356E-2</c:v>
                </c:pt>
                <c:pt idx="21">
                  <c:v>4.1631895681351935E-2</c:v>
                </c:pt>
                <c:pt idx="23">
                  <c:v>5.4744046822725184E-2</c:v>
                </c:pt>
                <c:pt idx="24">
                  <c:v>4.4428261086229263E-2</c:v>
                </c:pt>
                <c:pt idx="25">
                  <c:v>1.6347020606215772E-2</c:v>
                </c:pt>
                <c:pt idx="26">
                  <c:v>2.7238412776754945E-2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509-45C1-A5AD-61984D4CBB48}"/>
            </c:ext>
          </c:extLst>
        </c:ser>
        <c:ser>
          <c:idx val="7"/>
          <c:order val="6"/>
          <c:tx>
            <c:v>V(NH4) vs V(Na)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625652444845425"/>
                  <c:y val="0.166452746860014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V(NH4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1.1535V(Na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+ 0.0133</a:t>
                    </a:r>
                    <a:br>
                      <a:rPr lang="en-US" baseline="0"/>
                    </a:br>
                    <a:r>
                      <a:rPr lang="en-US" baseline="0"/>
                      <a:t>R² = 0.918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M'!$B$2:$B$28</c:f>
              <c:numCache>
                <c:formatCode>General</c:formatCode>
                <c:ptCount val="27"/>
                <c:pt idx="0">
                  <c:v>0.45901669736800199</c:v>
                </c:pt>
                <c:pt idx="3">
                  <c:v>0.14710923715952959</c:v>
                </c:pt>
                <c:pt idx="5">
                  <c:v>0.16408252316277594</c:v>
                </c:pt>
                <c:pt idx="8">
                  <c:v>0.10593962247646908</c:v>
                </c:pt>
                <c:pt idx="10">
                  <c:v>0.12397060254015217</c:v>
                </c:pt>
                <c:pt idx="11">
                  <c:v>0.13221210070712944</c:v>
                </c:pt>
                <c:pt idx="12">
                  <c:v>0.10738621482482368</c:v>
                </c:pt>
                <c:pt idx="13">
                  <c:v>0.11423103928408196</c:v>
                </c:pt>
                <c:pt idx="14">
                  <c:v>0.13557638833573574</c:v>
                </c:pt>
                <c:pt idx="15">
                  <c:v>0.11220113072674653</c:v>
                </c:pt>
                <c:pt idx="16">
                  <c:v>8.3087012024192733E-2</c:v>
                </c:pt>
                <c:pt idx="17">
                  <c:v>6.31497911280859E-2</c:v>
                </c:pt>
                <c:pt idx="18">
                  <c:v>0.11353469346646265</c:v>
                </c:pt>
                <c:pt idx="19">
                  <c:v>7.7054047135085721E-2</c:v>
                </c:pt>
                <c:pt idx="20">
                  <c:v>0.10005114335216857</c:v>
                </c:pt>
                <c:pt idx="21">
                  <c:v>6.6958044190127561E-2</c:v>
                </c:pt>
                <c:pt idx="23">
                  <c:v>9.5739470733364918E-2</c:v>
                </c:pt>
                <c:pt idx="24">
                  <c:v>7.4095036818240215E-2</c:v>
                </c:pt>
                <c:pt idx="25">
                  <c:v>6.059369125192321E-2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509-45C1-A5AD-61984D4CBB48}"/>
            </c:ext>
          </c:extLst>
        </c:ser>
        <c:ser>
          <c:idx val="0"/>
          <c:order val="7"/>
          <c:tx>
            <c:v>V(Cu) vs V(Na)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'[1]All M'!$P$2:$P$28</c:f>
              <c:numCache>
                <c:formatCode>General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'[1]All M'!$BE$2:$BE$28</c:f>
              <c:numCache>
                <c:formatCode>General</c:formatCode>
                <c:ptCount val="27"/>
                <c:pt idx="10">
                  <c:v>0.10279211951891801</c:v>
                </c:pt>
                <c:pt idx="21">
                  <c:v>4.7833312476269742E-2</c:v>
                </c:pt>
                <c:pt idx="23">
                  <c:v>5.5777395709368814E-2</c:v>
                </c:pt>
                <c:pt idx="25">
                  <c:v>1.9305832667949704E-2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509-45C1-A5AD-61984D4C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464008"/>
        <c:axId val="470469408"/>
      </c:scatterChart>
      <c:valAx>
        <c:axId val="470464008"/>
        <c:scaling>
          <c:orientation val="minMax"/>
          <c:max val="0.120000000000000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1" u="none" strike="noStrike" baseline="0">
                    <a:effectLst/>
                    <a:sym typeface="Symbol" panose="05050102010706020507" pitchFamily="18" charset="2"/>
                  </a:rPr>
                  <a:t>V</a:t>
                </a:r>
                <a:r>
                  <a:rPr lang="en-AU" sz="1200" b="1" i="0" u="none" strike="noStrike" baseline="-25000">
                    <a:effectLst/>
                    <a:sym typeface="Symbol" panose="05050102010706020507" pitchFamily="18" charset="2"/>
                  </a:rPr>
                  <a:t>m</a:t>
                </a:r>
                <a:r>
                  <a:rPr lang="en-US" sz="1400" b="1"/>
                  <a:t>(Na</a:t>
                </a:r>
                <a:r>
                  <a:rPr lang="en-US" sz="1400" b="1" baseline="30000"/>
                  <a:t>+</a:t>
                </a:r>
                <a:r>
                  <a:rPr lang="en-US" sz="1400" b="1"/>
                  <a:t>) / nm</a:t>
                </a:r>
                <a:r>
                  <a:rPr lang="en-US" sz="14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3505805625393657"/>
              <c:y val="0.79710703391805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9408"/>
        <c:crosses val="autoZero"/>
        <c:crossBetween val="midCat"/>
      </c:valAx>
      <c:valAx>
        <c:axId val="470469408"/>
        <c:scaling>
          <c:orientation val="minMax"/>
          <c:max val="0.15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1" u="none" strike="noStrike" baseline="0">
                    <a:effectLst/>
                    <a:sym typeface="Symbol" panose="05050102010706020507" pitchFamily="18" charset="2"/>
                  </a:rPr>
                  <a:t>V</a:t>
                </a:r>
                <a:r>
                  <a:rPr lang="en-AU" sz="1200" b="1" i="0" u="none" strike="noStrike" baseline="-25000">
                    <a:effectLst/>
                    <a:sym typeface="Symbol" panose="05050102010706020507" pitchFamily="18" charset="2"/>
                  </a:rPr>
                  <a:t>m</a:t>
                </a:r>
                <a:r>
                  <a:rPr lang="en-US" sz="12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</a:t>
                </a:r>
                <a:r>
                  <a:rPr lang="en-US" sz="12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+</a:t>
                </a:r>
                <a:r>
                  <a:rPr lang="en-US" sz="12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 / nm</a:t>
                </a:r>
                <a:r>
                  <a:rPr lang="en-US" sz="12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1.5461265221705944E-2"/>
              <c:y val="0.18986939132608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4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59983603376395"/>
          <c:y val="0.86596402976879849"/>
          <c:w val="0.81332943599220975"/>
          <c:h val="0.11253253067998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736252323954514"/>
          <c:y val="4.6717230721905714E-2"/>
          <c:w val="0.81781512293295489"/>
          <c:h val="0.70832015694608474"/>
        </c:manualLayout>
      </c:layout>
      <c:scatterChart>
        <c:scatterStyle val="lineMarker"/>
        <c:varyColors val="0"/>
        <c:ser>
          <c:idx val="1"/>
          <c:order val="0"/>
          <c:tx>
            <c:v>Cp(K) vs Cp(Na)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M'!$L$2:$L$28</c:f>
              <c:numCache>
                <c:formatCode>General</c:formatCode>
                <c:ptCount val="27"/>
                <c:pt idx="0">
                  <c:v>651.87837266411134</c:v>
                </c:pt>
                <c:pt idx="1">
                  <c:v>676.97121276855466</c:v>
                </c:pt>
                <c:pt idx="5">
                  <c:v>192.93843955142415</c:v>
                </c:pt>
                <c:pt idx="6">
                  <c:v>113.95225849920756</c:v>
                </c:pt>
                <c:pt idx="7">
                  <c:v>253.21569787597656</c:v>
                </c:pt>
                <c:pt idx="8">
                  <c:v>116.37038790601952</c:v>
                </c:pt>
                <c:pt idx="9">
                  <c:v>221.12440957641601</c:v>
                </c:pt>
                <c:pt idx="10">
                  <c:v>130.77375930714655</c:v>
                </c:pt>
                <c:pt idx="11">
                  <c:v>145.85816590124298</c:v>
                </c:pt>
                <c:pt idx="12">
                  <c:v>138.90880319213869</c:v>
                </c:pt>
                <c:pt idx="13">
                  <c:v>127.00109648132324</c:v>
                </c:pt>
                <c:pt idx="14">
                  <c:v>142.64089212036134</c:v>
                </c:pt>
                <c:pt idx="15">
                  <c:v>122.60379777526856</c:v>
                </c:pt>
                <c:pt idx="16">
                  <c:v>90.360721665840146</c:v>
                </c:pt>
                <c:pt idx="17">
                  <c:v>76.903634964131925</c:v>
                </c:pt>
                <c:pt idx="18">
                  <c:v>126.29820350646973</c:v>
                </c:pt>
                <c:pt idx="19">
                  <c:v>95.059949831841806</c:v>
                </c:pt>
                <c:pt idx="20">
                  <c:v>112.40147148361501</c:v>
                </c:pt>
                <c:pt idx="21">
                  <c:v>52.469963904487862</c:v>
                </c:pt>
                <c:pt idx="22">
                  <c:v>107.40080744874675</c:v>
                </c:pt>
                <c:pt idx="23">
                  <c:v>52.800091394313021</c:v>
                </c:pt>
                <c:pt idx="24">
                  <c:v>76.901916488647458</c:v>
                </c:pt>
                <c:pt idx="25">
                  <c:v>49.139250968419987</c:v>
                </c:pt>
                <c:pt idx="26">
                  <c:v>68.9297608242195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7F-4662-9B13-7AE952B71FF1}"/>
            </c:ext>
          </c:extLst>
        </c:ser>
        <c:ser>
          <c:idx val="2"/>
          <c:order val="1"/>
          <c:tx>
            <c:v>S(Rb) vs S(Na)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M'!$Z$2:$Z$28</c:f>
              <c:numCache>
                <c:formatCode>General</c:formatCode>
                <c:ptCount val="27"/>
                <c:pt idx="0">
                  <c:v>619.23199999999997</c:v>
                </c:pt>
                <c:pt idx="5">
                  <c:v>196.648</c:v>
                </c:pt>
                <c:pt idx="6">
                  <c:v>116.47166297706299</c:v>
                </c:pt>
                <c:pt idx="8">
                  <c:v>118.02949444507345</c:v>
                </c:pt>
                <c:pt idx="9">
                  <c:v>227.06569787597658</c:v>
                </c:pt>
                <c:pt idx="10">
                  <c:v>133.99084231367604</c:v>
                </c:pt>
                <c:pt idx="11">
                  <c:v>145.99485213408903</c:v>
                </c:pt>
                <c:pt idx="17">
                  <c:v>79.399772979736326</c:v>
                </c:pt>
                <c:pt idx="19">
                  <c:v>98.999734402003938</c:v>
                </c:pt>
                <c:pt idx="20">
                  <c:v>109.39910118103028</c:v>
                </c:pt>
                <c:pt idx="21">
                  <c:v>52.760090824222431</c:v>
                </c:pt>
                <c:pt idx="22">
                  <c:v>84.000970474491467</c:v>
                </c:pt>
                <c:pt idx="23">
                  <c:v>52.590055838087856</c:v>
                </c:pt>
                <c:pt idx="24">
                  <c:v>79.872560638427743</c:v>
                </c:pt>
                <c:pt idx="25">
                  <c:v>50.629647073064774</c:v>
                </c:pt>
                <c:pt idx="26">
                  <c:v>68.999585743616137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7F-4662-9B13-7AE952B71FF1}"/>
            </c:ext>
          </c:extLst>
        </c:ser>
        <c:ser>
          <c:idx val="3"/>
          <c:order val="2"/>
          <c:tx>
            <c:v>Cp(Cs) vs Cp(Na)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M'!$AG$2:$AG$28</c:f>
              <c:numCache>
                <c:formatCode>General</c:formatCode>
                <c:ptCount val="27"/>
                <c:pt idx="0">
                  <c:v>619.65048937988286</c:v>
                </c:pt>
                <c:pt idx="5">
                  <c:v>200.83199999999999</c:v>
                </c:pt>
                <c:pt idx="8">
                  <c:v>120.1208118117127</c:v>
                </c:pt>
                <c:pt idx="10">
                  <c:v>133.92290559680399</c:v>
                </c:pt>
                <c:pt idx="17">
                  <c:v>87.278234573364259</c:v>
                </c:pt>
                <c:pt idx="19">
                  <c:v>96.140065801246081</c:v>
                </c:pt>
                <c:pt idx="20">
                  <c:v>107.88568924426727</c:v>
                </c:pt>
                <c:pt idx="21">
                  <c:v>52.929959263986241</c:v>
                </c:pt>
                <c:pt idx="22">
                  <c:v>91.33554595709667</c:v>
                </c:pt>
                <c:pt idx="23">
                  <c:v>52.470315884973843</c:v>
                </c:pt>
                <c:pt idx="24">
                  <c:v>83.219757446289066</c:v>
                </c:pt>
                <c:pt idx="25">
                  <c:v>51.090282700934047</c:v>
                </c:pt>
                <c:pt idx="26">
                  <c:v>73.031003897558264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7F-4662-9B13-7AE952B71FF1}"/>
            </c:ext>
          </c:extLst>
        </c:ser>
        <c:ser>
          <c:idx val="4"/>
          <c:order val="3"/>
          <c:tx>
            <c:v>Cp(Tl) vs Cp(Na)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M'!$AN$2:$AN$28</c:f>
              <c:numCache>
                <c:formatCode>General</c:formatCode>
                <c:ptCount val="27"/>
                <c:pt idx="10">
                  <c:v>137.83926969560449</c:v>
                </c:pt>
                <c:pt idx="14">
                  <c:v>128.867204788208</c:v>
                </c:pt>
                <c:pt idx="19">
                  <c:v>102.08959840393067</c:v>
                </c:pt>
                <c:pt idx="21">
                  <c:v>52.493961672746387</c:v>
                </c:pt>
                <c:pt idx="22">
                  <c:v>99.495522872924809</c:v>
                </c:pt>
                <c:pt idx="23">
                  <c:v>53.257645396717713</c:v>
                </c:pt>
                <c:pt idx="24">
                  <c:v>80.542000000000002</c:v>
                </c:pt>
                <c:pt idx="25">
                  <c:v>53.387224691519663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CF7F-4662-9B13-7AE952B71FF1}"/>
            </c:ext>
          </c:extLst>
        </c:ser>
        <c:ser>
          <c:idx val="5"/>
          <c:order val="4"/>
          <c:tx>
            <c:v>Cp(Tl) vs Cp(Na)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M'!$AU$2:$AU$28</c:f>
              <c:numCache>
                <c:formatCode>General</c:formatCode>
                <c:ptCount val="27"/>
                <c:pt idx="10">
                  <c:v>131.45345325703812</c:v>
                </c:pt>
                <c:pt idx="11">
                  <c:v>142.14835598408513</c:v>
                </c:pt>
                <c:pt idx="15">
                  <c:v>116.264484127348</c:v>
                </c:pt>
                <c:pt idx="19">
                  <c:v>93.204122245739271</c:v>
                </c:pt>
                <c:pt idx="21">
                  <c:v>52.389863147671569</c:v>
                </c:pt>
                <c:pt idx="22">
                  <c:v>81.355160705647279</c:v>
                </c:pt>
                <c:pt idx="23">
                  <c:v>56.917960644303662</c:v>
                </c:pt>
                <c:pt idx="25">
                  <c:v>51.921152189455697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F7F-4662-9B13-7AE952B71FF1}"/>
            </c:ext>
          </c:extLst>
        </c:ser>
        <c:ser>
          <c:idx val="6"/>
          <c:order val="5"/>
          <c:tx>
            <c:v>Cp(Li) vs Cp(Na)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name>Linear (S(Li) vs S(Na))</c:nam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5336892744707007E-2"/>
                  <c:y val="0.2973922322758498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Cp(Li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1.0874Cp(Na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- 17.751</a:t>
                    </a:r>
                    <a:br>
                      <a:rPr lang="en-US" baseline="0"/>
                    </a:br>
                    <a:r>
                      <a:rPr lang="en-US" baseline="0"/>
                      <a:t>R² = 0.7533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M'!$BB$2:$BB$28</c:f>
              <c:numCache>
                <c:formatCode>General</c:formatCode>
                <c:ptCount val="27"/>
                <c:pt idx="6">
                  <c:v>112.09516615413044</c:v>
                </c:pt>
                <c:pt idx="8">
                  <c:v>108.83937466914557</c:v>
                </c:pt>
                <c:pt idx="10">
                  <c:v>120.96010953077227</c:v>
                </c:pt>
                <c:pt idx="11">
                  <c:v>150.37877103028782</c:v>
                </c:pt>
                <c:pt idx="17">
                  <c:v>70.165681915283201</c:v>
                </c:pt>
                <c:pt idx="19">
                  <c:v>89.000713226185795</c:v>
                </c:pt>
                <c:pt idx="20">
                  <c:v>104.96578816647133</c:v>
                </c:pt>
                <c:pt idx="21">
                  <c:v>49.829829143180717</c:v>
                </c:pt>
                <c:pt idx="22">
                  <c:v>62.999759553326413</c:v>
                </c:pt>
                <c:pt idx="23">
                  <c:v>51.040020858748989</c:v>
                </c:pt>
                <c:pt idx="24">
                  <c:v>0</c:v>
                </c:pt>
                <c:pt idx="25">
                  <c:v>41.814870294207985</c:v>
                </c:pt>
                <c:pt idx="26">
                  <c:v>48.758759306728166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CF7F-4662-9B13-7AE952B71FF1}"/>
            </c:ext>
          </c:extLst>
        </c:ser>
        <c:ser>
          <c:idx val="7"/>
          <c:order val="6"/>
          <c:tx>
            <c:v>C(NH4) vs C(Na)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966163829588565"/>
                  <c:y val="0.1108179916327483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Cp(NH4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= 0.9841Cp(Na</a:t>
                    </a:r>
                    <a:r>
                      <a:rPr lang="en-US" baseline="30000"/>
                      <a:t>+</a:t>
                    </a:r>
                    <a:r>
                      <a:rPr lang="en-US" baseline="0"/>
                      <a:t>) + 37.332</a:t>
                    </a:r>
                    <a:br>
                      <a:rPr lang="en-US" baseline="0"/>
                    </a:br>
                    <a:r>
                      <a:rPr lang="en-US" baseline="0"/>
                      <a:t>R² = 0.7868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M'!$E$2:$E$28</c:f>
              <c:numCache>
                <c:formatCode>General</c:formatCode>
                <c:ptCount val="27"/>
                <c:pt idx="0">
                  <c:v>681.83267488588706</c:v>
                </c:pt>
                <c:pt idx="1">
                  <c:v>703.33036169433592</c:v>
                </c:pt>
                <c:pt idx="3">
                  <c:v>228.09910488891603</c:v>
                </c:pt>
                <c:pt idx="4">
                  <c:v>247.90200000000002</c:v>
                </c:pt>
                <c:pt idx="5">
                  <c:v>226.4147674648475</c:v>
                </c:pt>
                <c:pt idx="6">
                  <c:v>134.24848659088184</c:v>
                </c:pt>
                <c:pt idx="7">
                  <c:v>324.67839361572265</c:v>
                </c:pt>
                <c:pt idx="8">
                  <c:v>142.256</c:v>
                </c:pt>
                <c:pt idx="9">
                  <c:v>264.84719680786134</c:v>
                </c:pt>
                <c:pt idx="10">
                  <c:v>187.25853725652769</c:v>
                </c:pt>
                <c:pt idx="12">
                  <c:v>142.8842276</c:v>
                </c:pt>
                <c:pt idx="13">
                  <c:v>151.16789254760744</c:v>
                </c:pt>
                <c:pt idx="15">
                  <c:v>149.73652402908138</c:v>
                </c:pt>
                <c:pt idx="16">
                  <c:v>146.60000595092774</c:v>
                </c:pt>
                <c:pt idx="17">
                  <c:v>105.19535419942017</c:v>
                </c:pt>
                <c:pt idx="18">
                  <c:v>153.88104135216773</c:v>
                </c:pt>
                <c:pt idx="19">
                  <c:v>139.08005306298946</c:v>
                </c:pt>
                <c:pt idx="20">
                  <c:v>128.07033272640689</c:v>
                </c:pt>
                <c:pt idx="21">
                  <c:v>88.70958947669854</c:v>
                </c:pt>
                <c:pt idx="23">
                  <c:v>81.687866953744503</c:v>
                </c:pt>
                <c:pt idx="25">
                  <c:v>65.26946797442443</c:v>
                </c:pt>
                <c:pt idx="26">
                  <c:v>154.89999743652345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CF7F-4662-9B13-7AE952B71FF1}"/>
            </c:ext>
          </c:extLst>
        </c:ser>
        <c:ser>
          <c:idx val="0"/>
          <c:order val="7"/>
          <c:tx>
            <c:v>S(Cu) vs S(Na)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'[1]All M'!$S$2:$S$28</c:f>
              <c:numCache>
                <c:formatCode>General</c:formatCode>
                <c:ptCount val="27"/>
                <c:pt idx="3">
                  <c:v>186.33692786321851</c:v>
                </c:pt>
                <c:pt idx="4">
                  <c:v>186.33692786321851</c:v>
                </c:pt>
                <c:pt idx="6">
                  <c:v>120.2500025024414</c:v>
                </c:pt>
                <c:pt idx="8">
                  <c:v>116.85909733581543</c:v>
                </c:pt>
                <c:pt idx="10">
                  <c:v>128.11782906496867</c:v>
                </c:pt>
                <c:pt idx="11">
                  <c:v>142.13088936624754</c:v>
                </c:pt>
                <c:pt idx="15">
                  <c:v>133.88800000000001</c:v>
                </c:pt>
                <c:pt idx="16">
                  <c:v>139.56511262216978</c:v>
                </c:pt>
                <c:pt idx="17">
                  <c:v>75.019121276855472</c:v>
                </c:pt>
                <c:pt idx="19">
                  <c:v>93.037669332727233</c:v>
                </c:pt>
                <c:pt idx="20">
                  <c:v>111.32401459996036</c:v>
                </c:pt>
                <c:pt idx="21">
                  <c:v>51.379872908633303</c:v>
                </c:pt>
                <c:pt idx="22">
                  <c:v>68.998086235674876</c:v>
                </c:pt>
                <c:pt idx="23">
                  <c:v>52.089669124251657</c:v>
                </c:pt>
                <c:pt idx="24">
                  <c:v>76.610270974433647</c:v>
                </c:pt>
                <c:pt idx="25">
                  <c:v>46.557004144372613</c:v>
                </c:pt>
                <c:pt idx="26">
                  <c:v>59.426665107837145</c:v>
                </c:pt>
              </c:numCache>
            </c:numRef>
          </c:xVal>
          <c:yVal>
            <c:numRef>
              <c:f>'[1]All M'!$BH$2:$BH$28</c:f>
              <c:numCache>
                <c:formatCode>General</c:formatCode>
                <c:ptCount val="27"/>
                <c:pt idx="10">
                  <c:v>120.2870266437294</c:v>
                </c:pt>
                <c:pt idx="14">
                  <c:v>0</c:v>
                </c:pt>
                <c:pt idx="21">
                  <c:v>54.889958916277457</c:v>
                </c:pt>
                <c:pt idx="23">
                  <c:v>53.600205696169176</c:v>
                </c:pt>
                <c:pt idx="24">
                  <c:v>0</c:v>
                </c:pt>
                <c:pt idx="25">
                  <c:v>52.000169149880264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CF7F-4662-9B13-7AE952B71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464008"/>
        <c:axId val="470469408"/>
        <c:extLst/>
      </c:scatterChart>
      <c:valAx>
        <c:axId val="470464008"/>
        <c:scaling>
          <c:orientation val="minMax"/>
          <c:max val="20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1"/>
                  <a:t>C</a:t>
                </a:r>
                <a:r>
                  <a:rPr lang="en-US" sz="1400" b="1" i="0" baseline="-25000"/>
                  <a:t>p</a:t>
                </a:r>
                <a:r>
                  <a:rPr lang="en-US" sz="1400" b="1">
                    <a:sym typeface="Symbol" panose="05050102010706020507" pitchFamily="18" charset="2"/>
                  </a:rPr>
                  <a:t></a:t>
                </a:r>
                <a:r>
                  <a:rPr lang="en-US" sz="1400" b="1"/>
                  <a:t>(Na</a:t>
                </a:r>
                <a:r>
                  <a:rPr lang="en-US" sz="1400" b="1" baseline="30000"/>
                  <a:t>+</a:t>
                </a:r>
                <a:r>
                  <a:rPr lang="en-US" sz="1400" b="1"/>
                  <a:t>) / J K</a:t>
                </a:r>
                <a:r>
                  <a:rPr lang="en-US" sz="1400" b="1" baseline="30000"/>
                  <a:t>-1</a:t>
                </a:r>
                <a:r>
                  <a:rPr lang="en-US" sz="1400" b="1"/>
                  <a:t> mol</a:t>
                </a:r>
                <a:r>
                  <a:rPr lang="en-US" sz="1400" b="1" baseline="30000"/>
                  <a:t>-1</a:t>
                </a:r>
              </a:p>
            </c:rich>
          </c:tx>
          <c:layout>
            <c:manualLayout>
              <c:xMode val="edge"/>
              <c:yMode val="edge"/>
              <c:x val="0.43070369478924303"/>
              <c:y val="0.80526174333506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9408"/>
        <c:crosses val="autoZero"/>
        <c:crossBetween val="midCat"/>
      </c:valAx>
      <c:valAx>
        <c:axId val="470469408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1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US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sym typeface="Symbol" panose="05050102010706020507" pitchFamily="18" charset="2"/>
                  </a:rPr>
                  <a:t>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+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 / J K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1.9342800490550035E-2"/>
              <c:y val="0.210382115224339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64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346995381035892E-2"/>
          <c:y val="0.86412947670860907"/>
          <c:w val="0.86129292790366274"/>
          <c:h val="0.12121855890849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NH4'!$K$2:$M$2</c:f>
              <c:strCache>
                <c:ptCount val="1"/>
                <c:pt idx="0">
                  <c:v>Cp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952865266841644"/>
                  <c:y val="0.1421580635753864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Cp(K) = 1.0489xCp(NH4)- 45.749</a:t>
                    </a:r>
                    <a:br>
                      <a:rPr lang="en-US" baseline="0"/>
                    </a:br>
                    <a:r>
                      <a:rPr lang="en-US" baseline="0"/>
                      <a:t>R² = 0.9923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NH4'!$L$3:$L$22</c:f>
              <c:numCache>
                <c:formatCode>0.0</c:formatCode>
                <c:ptCount val="20"/>
                <c:pt idx="0">
                  <c:v>139.30000000000001</c:v>
                </c:pt>
                <c:pt idx="1">
                  <c:v>65.3</c:v>
                </c:pt>
                <c:pt idx="2">
                  <c:v>106.7</c:v>
                </c:pt>
                <c:pt idx="3">
                  <c:v>84.1</c:v>
                </c:pt>
                <c:pt idx="4">
                  <c:v>96</c:v>
                </c:pt>
                <c:pt idx="5">
                  <c:v>93.7</c:v>
                </c:pt>
                <c:pt idx="6">
                  <c:v>142.30000000000001</c:v>
                </c:pt>
                <c:pt idx="7">
                  <c:v>168.7</c:v>
                </c:pt>
                <c:pt idx="8">
                  <c:v>134</c:v>
                </c:pt>
                <c:pt idx="9">
                  <c:v>133.80000000000001</c:v>
                </c:pt>
                <c:pt idx="10">
                  <c:v>357.1</c:v>
                </c:pt>
                <c:pt idx="11">
                  <c:v>226.4</c:v>
                </c:pt>
                <c:pt idx="12">
                  <c:v>683.2</c:v>
                </c:pt>
                <c:pt idx="13">
                  <c:v>-6.7</c:v>
                </c:pt>
                <c:pt idx="14">
                  <c:v>-26.8</c:v>
                </c:pt>
                <c:pt idx="15">
                  <c:v>-56.5</c:v>
                </c:pt>
                <c:pt idx="16">
                  <c:v>-61.9</c:v>
                </c:pt>
                <c:pt idx="17">
                  <c:v>-62.3</c:v>
                </c:pt>
                <c:pt idx="18">
                  <c:v>-66.599999999999994</c:v>
                </c:pt>
                <c:pt idx="19">
                  <c:v>39.700000000000003</c:v>
                </c:pt>
              </c:numCache>
            </c:numRef>
          </c:xVal>
          <c:yVal>
            <c:numRef>
              <c:f>'K &amp; NH4'!$M$3:$M$22</c:f>
              <c:numCache>
                <c:formatCode>0.0</c:formatCode>
                <c:ptCount val="20"/>
                <c:pt idx="0">
                  <c:v>96.4</c:v>
                </c:pt>
                <c:pt idx="1">
                  <c:v>49</c:v>
                </c:pt>
                <c:pt idx="2">
                  <c:v>76.900000000000006</c:v>
                </c:pt>
                <c:pt idx="3">
                  <c:v>51.3</c:v>
                </c:pt>
                <c:pt idx="4">
                  <c:v>52.3</c:v>
                </c:pt>
                <c:pt idx="5">
                  <c:v>65.7</c:v>
                </c:pt>
                <c:pt idx="6">
                  <c:v>116.6</c:v>
                </c:pt>
                <c:pt idx="7">
                  <c:v>158.4</c:v>
                </c:pt>
                <c:pt idx="8">
                  <c:v>66.3</c:v>
                </c:pt>
                <c:pt idx="9">
                  <c:v>123</c:v>
                </c:pt>
                <c:pt idx="10">
                  <c:v>330.5</c:v>
                </c:pt>
                <c:pt idx="11">
                  <c:v>193</c:v>
                </c:pt>
                <c:pt idx="12">
                  <c:v>651</c:v>
                </c:pt>
                <c:pt idx="13">
                  <c:v>-64.900000000000006</c:v>
                </c:pt>
                <c:pt idx="14">
                  <c:v>-84.9</c:v>
                </c:pt>
                <c:pt idx="15">
                  <c:v>-114.6</c:v>
                </c:pt>
                <c:pt idx="16">
                  <c:v>-120.1</c:v>
                </c:pt>
                <c:pt idx="17">
                  <c:v>-120.5</c:v>
                </c:pt>
                <c:pt idx="18">
                  <c:v>-125.5</c:v>
                </c:pt>
                <c:pt idx="19">
                  <c:v>-18.399999999999999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CC-4B50-B5C6-6D8A2671B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731704"/>
        <c:axId val="1279724504"/>
      </c:scatterChart>
      <c:valAx>
        <c:axId val="1279731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24504"/>
        <c:crosses val="autoZero"/>
        <c:crossBetween val="midCat"/>
      </c:valAx>
      <c:valAx>
        <c:axId val="12797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31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H(Tl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444444444444439E-2"/>
          <c:y val="0.13930555555555557"/>
          <c:w val="0.88439588801399827"/>
          <c:h val="0.75016149023038792"/>
        </c:manualLayout>
      </c:layout>
      <c:scatterChart>
        <c:scatterStyle val="lineMarker"/>
        <c:varyColors val="0"/>
        <c:ser>
          <c:idx val="0"/>
          <c:order val="0"/>
          <c:tx>
            <c:v>H(Tl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2764227642276422"/>
                  <c:y val="-0.460463088665640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Ref>
              <c:f>'All M vertical'!$C$103:$C$129</c:f>
              <c:strCache>
                <c:ptCount val="23"/>
                <c:pt idx="0">
                  <c:v>-1482</c:v>
                </c:pt>
                <c:pt idx="1">
                  <c:v>-1438</c:v>
                </c:pt>
                <c:pt idx="2">
                  <c:v>-1404</c:v>
                </c:pt>
                <c:pt idx="3">
                  <c:v>-1161</c:v>
                </c:pt>
                <c:pt idx="4">
                  <c:v>-1136</c:v>
                </c:pt>
                <c:pt idx="5">
                  <c:v>-1120</c:v>
                </c:pt>
                <c:pt idx="6">
                  <c:v>-1097</c:v>
                </c:pt>
                <c:pt idx="7">
                  <c:v>-965</c:v>
                </c:pt>
                <c:pt idx="8">
                  <c:v>-932</c:v>
                </c:pt>
                <c:pt idx="9">
                  <c:v>-508</c:v>
                </c:pt>
                <c:pt idx="10">
                  <c:v>-495</c:v>
                </c:pt>
                <c:pt idx="11">
                  <c:v>-433</c:v>
                </c:pt>
                <c:pt idx="12">
                  <c:v>-393</c:v>
                </c:pt>
                <c:pt idx="13">
                  <c:v>-370</c:v>
                </c:pt>
                <c:pt idx="14">
                  <c:v>-328</c:v>
                </c:pt>
                <c:pt idx="15">
                  <c:v>-3</c:v>
                </c:pt>
                <c:pt idx="16">
                  <c:v>-567</c:v>
                </c:pt>
                <c:pt idx="17">
                  <c:v>-425</c:v>
                </c:pt>
                <c:pt idx="21">
                  <c:v>H55</c:v>
                </c:pt>
                <c:pt idx="22">
                  <c:v>-6086</c:v>
                </c:pt>
              </c:strCache>
            </c:strRef>
          </c:xVal>
          <c:yVal>
            <c:numRef>
              <c:f>'All M vertical'!$C$185:$C$211</c:f>
              <c:numCache>
                <c:formatCode>0</c:formatCode>
                <c:ptCount val="27"/>
                <c:pt idx="10">
                  <c:v>-931.77678723144538</c:v>
                </c:pt>
                <c:pt idx="11">
                  <c:v>-956.72603234863288</c:v>
                </c:pt>
                <c:pt idx="14">
                  <c:v>-639.48248083496094</c:v>
                </c:pt>
                <c:pt idx="19">
                  <c:v>-243.92719680786135</c:v>
                </c:pt>
                <c:pt idx="21">
                  <c:v>-173.21760638427736</c:v>
                </c:pt>
                <c:pt idx="22">
                  <c:v>-142.256</c:v>
                </c:pt>
                <c:pt idx="23">
                  <c:v>-123.84639361572266</c:v>
                </c:pt>
                <c:pt idx="25">
                  <c:v>-329.2999719848633</c:v>
                </c:pt>
                <c:pt idx="26">
                  <c:v>-238.89799829101563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A7-4979-90BA-726AF645D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  <c:min val="-2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NH4'!$W$2:$Y$2</c:f>
              <c:strCache>
                <c:ptCount val="1"/>
                <c:pt idx="0">
                  <c:v>S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201968503937006"/>
                  <c:y val="0.1321372849227180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S(K) = 0.997S(NH4) - 12.643</a:t>
                    </a:r>
                    <a:br>
                      <a:rPr lang="en-US" baseline="0"/>
                    </a:br>
                    <a:r>
                      <a:rPr lang="en-US" baseline="0"/>
                      <a:t>R² = 0.9967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NH4'!$X$3:$X$48</c:f>
              <c:numCache>
                <c:formatCode>0.0</c:formatCode>
                <c:ptCount val="46"/>
                <c:pt idx="0">
                  <c:v>151.1</c:v>
                </c:pt>
                <c:pt idx="1">
                  <c:v>72</c:v>
                </c:pt>
                <c:pt idx="2">
                  <c:v>115.5</c:v>
                </c:pt>
                <c:pt idx="3">
                  <c:v>94.6</c:v>
                </c:pt>
                <c:pt idx="4">
                  <c:v>186.2</c:v>
                </c:pt>
                <c:pt idx="5">
                  <c:v>113</c:v>
                </c:pt>
                <c:pt idx="6">
                  <c:v>117</c:v>
                </c:pt>
                <c:pt idx="7">
                  <c:v>110.1</c:v>
                </c:pt>
                <c:pt idx="8">
                  <c:v>152</c:v>
                </c:pt>
                <c:pt idx="9">
                  <c:v>253.1</c:v>
                </c:pt>
                <c:pt idx="10">
                  <c:v>120.9</c:v>
                </c:pt>
                <c:pt idx="11">
                  <c:v>141.19999999999999</c:v>
                </c:pt>
                <c:pt idx="12">
                  <c:v>251.5</c:v>
                </c:pt>
                <c:pt idx="13">
                  <c:v>389</c:v>
                </c:pt>
                <c:pt idx="14">
                  <c:v>216.3</c:v>
                </c:pt>
                <c:pt idx="15">
                  <c:v>697.1</c:v>
                </c:pt>
                <c:pt idx="16">
                  <c:v>259.8</c:v>
                </c:pt>
                <c:pt idx="17">
                  <c:v>99.6</c:v>
                </c:pt>
                <c:pt idx="18">
                  <c:v>169.9</c:v>
                </c:pt>
                <c:pt idx="19">
                  <c:v>214.6</c:v>
                </c:pt>
                <c:pt idx="20">
                  <c:v>275.7</c:v>
                </c:pt>
                <c:pt idx="21">
                  <c:v>295.39999999999998</c:v>
                </c:pt>
                <c:pt idx="22">
                  <c:v>195.8</c:v>
                </c:pt>
                <c:pt idx="23">
                  <c:v>155</c:v>
                </c:pt>
                <c:pt idx="24">
                  <c:v>275.10000000000002</c:v>
                </c:pt>
                <c:pt idx="25">
                  <c:v>224.7</c:v>
                </c:pt>
                <c:pt idx="26">
                  <c:v>107.9</c:v>
                </c:pt>
                <c:pt idx="27">
                  <c:v>231.8</c:v>
                </c:pt>
                <c:pt idx="28">
                  <c:v>106.1</c:v>
                </c:pt>
                <c:pt idx="29">
                  <c:v>127.6</c:v>
                </c:pt>
                <c:pt idx="30">
                  <c:v>146.1</c:v>
                </c:pt>
                <c:pt idx="31">
                  <c:v>183.7</c:v>
                </c:pt>
                <c:pt idx="32">
                  <c:v>98.8</c:v>
                </c:pt>
                <c:pt idx="33">
                  <c:v>123.5</c:v>
                </c:pt>
                <c:pt idx="34">
                  <c:v>159</c:v>
                </c:pt>
                <c:pt idx="35">
                  <c:v>235.6</c:v>
                </c:pt>
                <c:pt idx="36">
                  <c:v>119</c:v>
                </c:pt>
                <c:pt idx="37">
                  <c:v>140.4</c:v>
                </c:pt>
                <c:pt idx="38">
                  <c:v>39</c:v>
                </c:pt>
                <c:pt idx="39">
                  <c:v>83.8</c:v>
                </c:pt>
                <c:pt idx="40">
                  <c:v>207.5</c:v>
                </c:pt>
                <c:pt idx="41">
                  <c:v>220.1</c:v>
                </c:pt>
                <c:pt idx="42">
                  <c:v>257.7</c:v>
                </c:pt>
                <c:pt idx="43">
                  <c:v>372</c:v>
                </c:pt>
                <c:pt idx="44">
                  <c:v>364</c:v>
                </c:pt>
                <c:pt idx="45">
                  <c:v>138.5</c:v>
                </c:pt>
              </c:numCache>
            </c:numRef>
          </c:xVal>
          <c:yVal>
            <c:numRef>
              <c:f>'K &amp; NH4'!$Y$3:$Y$48</c:f>
              <c:numCache>
                <c:formatCode>0.0</c:formatCode>
                <c:ptCount val="46"/>
                <c:pt idx="0">
                  <c:v>133.1</c:v>
                </c:pt>
                <c:pt idx="1">
                  <c:v>66.599999999999994</c:v>
                </c:pt>
                <c:pt idx="2">
                  <c:v>104.3</c:v>
                </c:pt>
                <c:pt idx="3">
                  <c:v>82.6</c:v>
                </c:pt>
                <c:pt idx="4">
                  <c:v>151</c:v>
                </c:pt>
                <c:pt idx="5">
                  <c:v>95.9</c:v>
                </c:pt>
                <c:pt idx="6">
                  <c:v>106.3</c:v>
                </c:pt>
                <c:pt idx="7">
                  <c:v>87.8</c:v>
                </c:pt>
                <c:pt idx="8">
                  <c:v>134.9</c:v>
                </c:pt>
                <c:pt idx="9">
                  <c:v>225.9</c:v>
                </c:pt>
                <c:pt idx="10">
                  <c:v>115.5</c:v>
                </c:pt>
                <c:pt idx="11">
                  <c:v>113</c:v>
                </c:pt>
                <c:pt idx="12">
                  <c:v>221.6</c:v>
                </c:pt>
                <c:pt idx="13">
                  <c:v>364.4</c:v>
                </c:pt>
                <c:pt idx="14">
                  <c:v>204.6</c:v>
                </c:pt>
                <c:pt idx="15">
                  <c:v>687.4</c:v>
                </c:pt>
                <c:pt idx="16">
                  <c:v>248.9</c:v>
                </c:pt>
                <c:pt idx="17">
                  <c:v>88.7</c:v>
                </c:pt>
                <c:pt idx="18">
                  <c:v>159</c:v>
                </c:pt>
                <c:pt idx="19">
                  <c:v>203.8</c:v>
                </c:pt>
                <c:pt idx="20">
                  <c:v>264.8</c:v>
                </c:pt>
                <c:pt idx="21">
                  <c:v>284.5</c:v>
                </c:pt>
                <c:pt idx="22">
                  <c:v>184.9</c:v>
                </c:pt>
                <c:pt idx="23">
                  <c:v>142</c:v>
                </c:pt>
                <c:pt idx="24">
                  <c:v>264.2</c:v>
                </c:pt>
                <c:pt idx="25">
                  <c:v>213.8</c:v>
                </c:pt>
                <c:pt idx="26">
                  <c:v>97.1</c:v>
                </c:pt>
                <c:pt idx="27">
                  <c:v>220.9</c:v>
                </c:pt>
                <c:pt idx="28">
                  <c:v>95.2</c:v>
                </c:pt>
                <c:pt idx="29">
                  <c:v>116.8</c:v>
                </c:pt>
                <c:pt idx="30">
                  <c:v>135.6</c:v>
                </c:pt>
                <c:pt idx="31">
                  <c:v>172.8</c:v>
                </c:pt>
                <c:pt idx="32">
                  <c:v>88</c:v>
                </c:pt>
                <c:pt idx="33">
                  <c:v>112.6</c:v>
                </c:pt>
                <c:pt idx="34">
                  <c:v>148.5</c:v>
                </c:pt>
                <c:pt idx="35">
                  <c:v>224.7</c:v>
                </c:pt>
                <c:pt idx="36">
                  <c:v>109</c:v>
                </c:pt>
                <c:pt idx="37">
                  <c:v>129.5</c:v>
                </c:pt>
                <c:pt idx="38">
                  <c:v>29.3</c:v>
                </c:pt>
                <c:pt idx="39">
                  <c:v>73.3</c:v>
                </c:pt>
                <c:pt idx="40">
                  <c:v>196.6</c:v>
                </c:pt>
                <c:pt idx="41">
                  <c:v>209.2</c:v>
                </c:pt>
                <c:pt idx="42">
                  <c:v>246.9</c:v>
                </c:pt>
                <c:pt idx="43">
                  <c:v>364</c:v>
                </c:pt>
                <c:pt idx="44">
                  <c:v>356</c:v>
                </c:pt>
                <c:pt idx="45">
                  <c:v>127.6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1-4A40-BDDD-0CD0E03A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656656"/>
        <c:axId val="1372655216"/>
      </c:scatterChart>
      <c:valAx>
        <c:axId val="137265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5216"/>
        <c:crosses val="autoZero"/>
        <c:crossBetween val="midCat"/>
      </c:valAx>
      <c:valAx>
        <c:axId val="137265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 NH4 K solids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NH4'!$W$2:$Y$2</c:f>
              <c:strCache>
                <c:ptCount val="1"/>
                <c:pt idx="0">
                  <c:v>S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201968503937006"/>
                  <c:y val="0.132137284922718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NH4'!$X$3:$X$18</c:f>
              <c:numCache>
                <c:formatCode>0.0</c:formatCode>
                <c:ptCount val="16"/>
                <c:pt idx="0">
                  <c:v>151.1</c:v>
                </c:pt>
                <c:pt idx="1">
                  <c:v>72</c:v>
                </c:pt>
                <c:pt idx="2">
                  <c:v>115.5</c:v>
                </c:pt>
                <c:pt idx="3">
                  <c:v>94.6</c:v>
                </c:pt>
                <c:pt idx="4">
                  <c:v>186.2</c:v>
                </c:pt>
                <c:pt idx="5">
                  <c:v>113</c:v>
                </c:pt>
                <c:pt idx="6">
                  <c:v>117</c:v>
                </c:pt>
                <c:pt idx="7">
                  <c:v>110.1</c:v>
                </c:pt>
                <c:pt idx="8">
                  <c:v>152</c:v>
                </c:pt>
                <c:pt idx="9">
                  <c:v>253.1</c:v>
                </c:pt>
                <c:pt idx="10">
                  <c:v>120.9</c:v>
                </c:pt>
                <c:pt idx="11">
                  <c:v>141.19999999999999</c:v>
                </c:pt>
                <c:pt idx="12">
                  <c:v>251.5</c:v>
                </c:pt>
                <c:pt idx="13">
                  <c:v>389</c:v>
                </c:pt>
                <c:pt idx="14">
                  <c:v>216.3</c:v>
                </c:pt>
                <c:pt idx="15">
                  <c:v>697.1</c:v>
                </c:pt>
              </c:numCache>
            </c:numRef>
          </c:xVal>
          <c:yVal>
            <c:numRef>
              <c:f>'K &amp; NH4'!$Y$3:$Y$18</c:f>
              <c:numCache>
                <c:formatCode>0.0</c:formatCode>
                <c:ptCount val="16"/>
                <c:pt idx="0">
                  <c:v>133.1</c:v>
                </c:pt>
                <c:pt idx="1">
                  <c:v>66.599999999999994</c:v>
                </c:pt>
                <c:pt idx="2">
                  <c:v>104.3</c:v>
                </c:pt>
                <c:pt idx="3">
                  <c:v>82.6</c:v>
                </c:pt>
                <c:pt idx="4">
                  <c:v>151</c:v>
                </c:pt>
                <c:pt idx="5">
                  <c:v>95.9</c:v>
                </c:pt>
                <c:pt idx="6">
                  <c:v>106.3</c:v>
                </c:pt>
                <c:pt idx="7">
                  <c:v>87.8</c:v>
                </c:pt>
                <c:pt idx="8">
                  <c:v>134.9</c:v>
                </c:pt>
                <c:pt idx="9">
                  <c:v>225.9</c:v>
                </c:pt>
                <c:pt idx="10">
                  <c:v>115.5</c:v>
                </c:pt>
                <c:pt idx="11">
                  <c:v>113</c:v>
                </c:pt>
                <c:pt idx="12">
                  <c:v>221.6</c:v>
                </c:pt>
                <c:pt idx="13">
                  <c:v>364.4</c:v>
                </c:pt>
                <c:pt idx="14">
                  <c:v>204.6</c:v>
                </c:pt>
                <c:pt idx="15">
                  <c:v>687.4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FD-44F8-B0D1-B57217276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656656"/>
        <c:axId val="1372655216"/>
      </c:scatterChart>
      <c:valAx>
        <c:axId val="137265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5216"/>
        <c:crosses val="autoZero"/>
        <c:crossBetween val="midCat"/>
      </c:valAx>
      <c:valAx>
        <c:axId val="137265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>
                <a:solidFill>
                  <a:sysClr val="windowText" lastClr="000000"/>
                </a:solidFill>
              </a:rPr>
              <a:t>S NH4 K aqueous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NH4'!$W$2:$Y$2</c:f>
              <c:strCache>
                <c:ptCount val="1"/>
                <c:pt idx="0">
                  <c:v>S NH4 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201968503937006"/>
                  <c:y val="0.132137284922718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NH4'!$X$19:$X$48</c:f>
              <c:numCache>
                <c:formatCode>0.0</c:formatCode>
                <c:ptCount val="30"/>
                <c:pt idx="0">
                  <c:v>259.8</c:v>
                </c:pt>
                <c:pt idx="1">
                  <c:v>99.6</c:v>
                </c:pt>
                <c:pt idx="2">
                  <c:v>169.9</c:v>
                </c:pt>
                <c:pt idx="3">
                  <c:v>214.6</c:v>
                </c:pt>
                <c:pt idx="4">
                  <c:v>275.7</c:v>
                </c:pt>
                <c:pt idx="5">
                  <c:v>295.39999999999998</c:v>
                </c:pt>
                <c:pt idx="6">
                  <c:v>195.8</c:v>
                </c:pt>
                <c:pt idx="7">
                  <c:v>155</c:v>
                </c:pt>
                <c:pt idx="8">
                  <c:v>275.10000000000002</c:v>
                </c:pt>
                <c:pt idx="9">
                  <c:v>224.7</c:v>
                </c:pt>
                <c:pt idx="10">
                  <c:v>107.9</c:v>
                </c:pt>
                <c:pt idx="11">
                  <c:v>231.8</c:v>
                </c:pt>
                <c:pt idx="12">
                  <c:v>106.1</c:v>
                </c:pt>
                <c:pt idx="13">
                  <c:v>127.6</c:v>
                </c:pt>
                <c:pt idx="14">
                  <c:v>146.1</c:v>
                </c:pt>
                <c:pt idx="15">
                  <c:v>183.7</c:v>
                </c:pt>
                <c:pt idx="16">
                  <c:v>98.8</c:v>
                </c:pt>
                <c:pt idx="17">
                  <c:v>123.5</c:v>
                </c:pt>
                <c:pt idx="18">
                  <c:v>159</c:v>
                </c:pt>
                <c:pt idx="19">
                  <c:v>235.6</c:v>
                </c:pt>
                <c:pt idx="20">
                  <c:v>119</c:v>
                </c:pt>
                <c:pt idx="21">
                  <c:v>140.4</c:v>
                </c:pt>
                <c:pt idx="22">
                  <c:v>39</c:v>
                </c:pt>
                <c:pt idx="23">
                  <c:v>83.8</c:v>
                </c:pt>
                <c:pt idx="24">
                  <c:v>207.5</c:v>
                </c:pt>
                <c:pt idx="25">
                  <c:v>220.1</c:v>
                </c:pt>
                <c:pt idx="26">
                  <c:v>257.7</c:v>
                </c:pt>
                <c:pt idx="27">
                  <c:v>372</c:v>
                </c:pt>
                <c:pt idx="28">
                  <c:v>364</c:v>
                </c:pt>
                <c:pt idx="29">
                  <c:v>138.5</c:v>
                </c:pt>
              </c:numCache>
            </c:numRef>
          </c:xVal>
          <c:yVal>
            <c:numRef>
              <c:f>'K &amp; NH4'!$Y$19:$Y$48</c:f>
              <c:numCache>
                <c:formatCode>0.0</c:formatCode>
                <c:ptCount val="30"/>
                <c:pt idx="0">
                  <c:v>248.9</c:v>
                </c:pt>
                <c:pt idx="1">
                  <c:v>88.7</c:v>
                </c:pt>
                <c:pt idx="2">
                  <c:v>159</c:v>
                </c:pt>
                <c:pt idx="3">
                  <c:v>203.8</c:v>
                </c:pt>
                <c:pt idx="4">
                  <c:v>264.8</c:v>
                </c:pt>
                <c:pt idx="5">
                  <c:v>284.5</c:v>
                </c:pt>
                <c:pt idx="6">
                  <c:v>184.9</c:v>
                </c:pt>
                <c:pt idx="7">
                  <c:v>142</c:v>
                </c:pt>
                <c:pt idx="8">
                  <c:v>264.2</c:v>
                </c:pt>
                <c:pt idx="9">
                  <c:v>213.8</c:v>
                </c:pt>
                <c:pt idx="10">
                  <c:v>97.1</c:v>
                </c:pt>
                <c:pt idx="11">
                  <c:v>220.9</c:v>
                </c:pt>
                <c:pt idx="12">
                  <c:v>95.2</c:v>
                </c:pt>
                <c:pt idx="13">
                  <c:v>116.8</c:v>
                </c:pt>
                <c:pt idx="14">
                  <c:v>135.6</c:v>
                </c:pt>
                <c:pt idx="15">
                  <c:v>172.8</c:v>
                </c:pt>
                <c:pt idx="16">
                  <c:v>88</c:v>
                </c:pt>
                <c:pt idx="17">
                  <c:v>112.6</c:v>
                </c:pt>
                <c:pt idx="18">
                  <c:v>148.5</c:v>
                </c:pt>
                <c:pt idx="19">
                  <c:v>224.7</c:v>
                </c:pt>
                <c:pt idx="20">
                  <c:v>109</c:v>
                </c:pt>
                <c:pt idx="21">
                  <c:v>129.5</c:v>
                </c:pt>
                <c:pt idx="22">
                  <c:v>29.3</c:v>
                </c:pt>
                <c:pt idx="23">
                  <c:v>73.3</c:v>
                </c:pt>
                <c:pt idx="24">
                  <c:v>196.6</c:v>
                </c:pt>
                <c:pt idx="25">
                  <c:v>209.2</c:v>
                </c:pt>
                <c:pt idx="26">
                  <c:v>246.9</c:v>
                </c:pt>
                <c:pt idx="27">
                  <c:v>364</c:v>
                </c:pt>
                <c:pt idx="28">
                  <c:v>356</c:v>
                </c:pt>
                <c:pt idx="29">
                  <c:v>127.6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0D-461C-9BA7-A687399B0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656656"/>
        <c:axId val="1372655216"/>
      </c:scatterChart>
      <c:valAx>
        <c:axId val="137265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5216"/>
        <c:crosses val="autoZero"/>
        <c:crossBetween val="midCat"/>
      </c:valAx>
      <c:valAx>
        <c:axId val="137265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6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NH4'!$K$2:$M$2</c:f>
              <c:strCache>
                <c:ptCount val="1"/>
                <c:pt idx="0">
                  <c:v>Cp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952865266841644"/>
                  <c:y val="0.1421580635753864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Cp(K) = 1.0489xCp(NH4)- 45.749</a:t>
                    </a:r>
                    <a:br>
                      <a:rPr lang="en-US" baseline="0"/>
                    </a:br>
                    <a:r>
                      <a:rPr lang="en-US" baseline="0"/>
                      <a:t>R² = 0.9923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NH4'!$L$3:$L$22</c:f>
              <c:numCache>
                <c:formatCode>0.0</c:formatCode>
                <c:ptCount val="20"/>
                <c:pt idx="0">
                  <c:v>139.30000000000001</c:v>
                </c:pt>
                <c:pt idx="1">
                  <c:v>65.3</c:v>
                </c:pt>
                <c:pt idx="2">
                  <c:v>106.7</c:v>
                </c:pt>
                <c:pt idx="3">
                  <c:v>84.1</c:v>
                </c:pt>
                <c:pt idx="4">
                  <c:v>96</c:v>
                </c:pt>
                <c:pt idx="5">
                  <c:v>93.7</c:v>
                </c:pt>
                <c:pt idx="6">
                  <c:v>142.30000000000001</c:v>
                </c:pt>
                <c:pt idx="7">
                  <c:v>168.7</c:v>
                </c:pt>
                <c:pt idx="8">
                  <c:v>134</c:v>
                </c:pt>
                <c:pt idx="9">
                  <c:v>133.80000000000001</c:v>
                </c:pt>
                <c:pt idx="10">
                  <c:v>357.1</c:v>
                </c:pt>
                <c:pt idx="11">
                  <c:v>226.4</c:v>
                </c:pt>
                <c:pt idx="12">
                  <c:v>683.2</c:v>
                </c:pt>
                <c:pt idx="13">
                  <c:v>-6.7</c:v>
                </c:pt>
                <c:pt idx="14">
                  <c:v>-26.8</c:v>
                </c:pt>
                <c:pt idx="15">
                  <c:v>-56.5</c:v>
                </c:pt>
                <c:pt idx="16">
                  <c:v>-61.9</c:v>
                </c:pt>
                <c:pt idx="17">
                  <c:v>-62.3</c:v>
                </c:pt>
                <c:pt idx="18">
                  <c:v>-66.599999999999994</c:v>
                </c:pt>
                <c:pt idx="19">
                  <c:v>39.700000000000003</c:v>
                </c:pt>
              </c:numCache>
            </c:numRef>
          </c:xVal>
          <c:yVal>
            <c:numRef>
              <c:f>'K &amp; NH4'!$M$3:$M$22</c:f>
              <c:numCache>
                <c:formatCode>0.0</c:formatCode>
                <c:ptCount val="20"/>
                <c:pt idx="0">
                  <c:v>96.4</c:v>
                </c:pt>
                <c:pt idx="1">
                  <c:v>49</c:v>
                </c:pt>
                <c:pt idx="2">
                  <c:v>76.900000000000006</c:v>
                </c:pt>
                <c:pt idx="3">
                  <c:v>51.3</c:v>
                </c:pt>
                <c:pt idx="4">
                  <c:v>52.3</c:v>
                </c:pt>
                <c:pt idx="5">
                  <c:v>65.7</c:v>
                </c:pt>
                <c:pt idx="6">
                  <c:v>116.6</c:v>
                </c:pt>
                <c:pt idx="7">
                  <c:v>158.4</c:v>
                </c:pt>
                <c:pt idx="8">
                  <c:v>66.3</c:v>
                </c:pt>
                <c:pt idx="9">
                  <c:v>123</c:v>
                </c:pt>
                <c:pt idx="10">
                  <c:v>330.5</c:v>
                </c:pt>
                <c:pt idx="11">
                  <c:v>193</c:v>
                </c:pt>
                <c:pt idx="12">
                  <c:v>651</c:v>
                </c:pt>
                <c:pt idx="13">
                  <c:v>-64.900000000000006</c:v>
                </c:pt>
                <c:pt idx="14">
                  <c:v>-84.9</c:v>
                </c:pt>
                <c:pt idx="15">
                  <c:v>-114.6</c:v>
                </c:pt>
                <c:pt idx="16">
                  <c:v>-120.1</c:v>
                </c:pt>
                <c:pt idx="17">
                  <c:v>-120.5</c:v>
                </c:pt>
                <c:pt idx="18">
                  <c:v>-125.5</c:v>
                </c:pt>
                <c:pt idx="19">
                  <c:v>-18.399999999999999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0E-41F0-A58F-55575C83D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731704"/>
        <c:axId val="1279724504"/>
      </c:scatterChart>
      <c:valAx>
        <c:axId val="1279731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24504"/>
        <c:crosses val="autoZero"/>
        <c:crossBetween val="midCat"/>
      </c:valAx>
      <c:valAx>
        <c:axId val="12797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31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Cp NH4 K solids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 &amp; NH4'!$K$2:$M$2</c:f>
              <c:strCache>
                <c:ptCount val="1"/>
                <c:pt idx="0">
                  <c:v>Cp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952865266841644"/>
                  <c:y val="0.142158063575386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NH4'!$L$3:$L$15</c:f>
              <c:numCache>
                <c:formatCode>0.0</c:formatCode>
                <c:ptCount val="13"/>
                <c:pt idx="0">
                  <c:v>139.30000000000001</c:v>
                </c:pt>
                <c:pt idx="1">
                  <c:v>65.3</c:v>
                </c:pt>
                <c:pt idx="2">
                  <c:v>106.7</c:v>
                </c:pt>
                <c:pt idx="3">
                  <c:v>84.1</c:v>
                </c:pt>
                <c:pt idx="4">
                  <c:v>96</c:v>
                </c:pt>
                <c:pt idx="5">
                  <c:v>93.7</c:v>
                </c:pt>
                <c:pt idx="6">
                  <c:v>142.30000000000001</c:v>
                </c:pt>
                <c:pt idx="7">
                  <c:v>168.7</c:v>
                </c:pt>
                <c:pt idx="8">
                  <c:v>134</c:v>
                </c:pt>
                <c:pt idx="9">
                  <c:v>133.80000000000001</c:v>
                </c:pt>
                <c:pt idx="10">
                  <c:v>357.1</c:v>
                </c:pt>
                <c:pt idx="11">
                  <c:v>226.4</c:v>
                </c:pt>
                <c:pt idx="12">
                  <c:v>683.2</c:v>
                </c:pt>
              </c:numCache>
            </c:numRef>
          </c:xVal>
          <c:yVal>
            <c:numRef>
              <c:f>'K &amp; NH4'!$M$3:$M$15</c:f>
              <c:numCache>
                <c:formatCode>0.0</c:formatCode>
                <c:ptCount val="13"/>
                <c:pt idx="0">
                  <c:v>96.4</c:v>
                </c:pt>
                <c:pt idx="1">
                  <c:v>49</c:v>
                </c:pt>
                <c:pt idx="2">
                  <c:v>76.900000000000006</c:v>
                </c:pt>
                <c:pt idx="3">
                  <c:v>51.3</c:v>
                </c:pt>
                <c:pt idx="4">
                  <c:v>52.3</c:v>
                </c:pt>
                <c:pt idx="5">
                  <c:v>65.7</c:v>
                </c:pt>
                <c:pt idx="6">
                  <c:v>116.6</c:v>
                </c:pt>
                <c:pt idx="7">
                  <c:v>158.4</c:v>
                </c:pt>
                <c:pt idx="8">
                  <c:v>66.3</c:v>
                </c:pt>
                <c:pt idx="9">
                  <c:v>123</c:v>
                </c:pt>
                <c:pt idx="10">
                  <c:v>330.5</c:v>
                </c:pt>
                <c:pt idx="11">
                  <c:v>193</c:v>
                </c:pt>
                <c:pt idx="12">
                  <c:v>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87-439F-895E-6D574427D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731704"/>
        <c:axId val="1279724504"/>
      </c:scatterChart>
      <c:valAx>
        <c:axId val="1279731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24504"/>
        <c:crosses val="autoZero"/>
        <c:crossBetween val="midCat"/>
      </c:valAx>
      <c:valAx>
        <c:axId val="12797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31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Cp NH4 K aqueous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577468514110154E-2"/>
          <c:y val="0.1316020658707984"/>
          <c:w val="0.90424423691224642"/>
          <c:h val="0.793161290322580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 &amp; NH4'!$K$2:$M$2</c:f>
              <c:strCache>
                <c:ptCount val="1"/>
                <c:pt idx="0">
                  <c:v>Cp NH4 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52670451077336"/>
                  <c:y val="0.153722462111590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 &amp; NH4'!$L$16:$L$22</c:f>
              <c:numCache>
                <c:formatCode>0.0</c:formatCode>
                <c:ptCount val="7"/>
                <c:pt idx="0">
                  <c:v>-6.7</c:v>
                </c:pt>
                <c:pt idx="1">
                  <c:v>-26.8</c:v>
                </c:pt>
                <c:pt idx="2">
                  <c:v>-56.5</c:v>
                </c:pt>
                <c:pt idx="3">
                  <c:v>-61.9</c:v>
                </c:pt>
                <c:pt idx="4">
                  <c:v>-62.3</c:v>
                </c:pt>
                <c:pt idx="5">
                  <c:v>-66.599999999999994</c:v>
                </c:pt>
                <c:pt idx="6">
                  <c:v>39.700000000000003</c:v>
                </c:pt>
              </c:numCache>
            </c:numRef>
          </c:xVal>
          <c:yVal>
            <c:numRef>
              <c:f>'K &amp; NH4'!$M$16:$M$22</c:f>
              <c:numCache>
                <c:formatCode>0.0</c:formatCode>
                <c:ptCount val="7"/>
                <c:pt idx="0">
                  <c:v>-64.900000000000006</c:v>
                </c:pt>
                <c:pt idx="1">
                  <c:v>-84.9</c:v>
                </c:pt>
                <c:pt idx="2">
                  <c:v>-114.6</c:v>
                </c:pt>
                <c:pt idx="3">
                  <c:v>-120.1</c:v>
                </c:pt>
                <c:pt idx="4">
                  <c:v>-120.5</c:v>
                </c:pt>
                <c:pt idx="5">
                  <c:v>-125.5</c:v>
                </c:pt>
                <c:pt idx="6">
                  <c:v>-18.399999999999999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A4-4525-B9DD-9CF88B0C7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731704"/>
        <c:axId val="1279724504"/>
      </c:scatterChart>
      <c:valAx>
        <c:axId val="1279731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24504"/>
        <c:crosses val="autoZero"/>
        <c:crossBetween val="midCat"/>
      </c:valAx>
      <c:valAx>
        <c:axId val="12797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31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S(K vs NH4) HCS solids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S(K vs NH4)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992322834645671"/>
                  <c:y val="8.31313794109069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vertical'!$D$2:$D$28</c:f>
              <c:numCache>
                <c:formatCode>0</c:formatCode>
                <c:ptCount val="27"/>
                <c:pt idx="0">
                  <c:v>697.05436169433597</c:v>
                </c:pt>
                <c:pt idx="1">
                  <c:v>711.69842553710942</c:v>
                </c:pt>
                <c:pt idx="2">
                  <c:v>439.29909149169924</c:v>
                </c:pt>
                <c:pt idx="3">
                  <c:v>280.19830340576175</c:v>
                </c:pt>
                <c:pt idx="4">
                  <c:v>284.47021490478517</c:v>
                </c:pt>
                <c:pt idx="5">
                  <c:v>216.31280319213869</c:v>
                </c:pt>
                <c:pt idx="6">
                  <c:v>195.69999865722659</c:v>
                </c:pt>
                <c:pt idx="7">
                  <c:v>388.69360638427736</c:v>
                </c:pt>
                <c:pt idx="8">
                  <c:v>151.96291064453126</c:v>
                </c:pt>
                <c:pt idx="9">
                  <c:v>431.00000976562501</c:v>
                </c:pt>
                <c:pt idx="10">
                  <c:v>220.09930212402344</c:v>
                </c:pt>
                <c:pt idx="11">
                  <c:v>167.77839361572265</c:v>
                </c:pt>
                <c:pt idx="12">
                  <c:v>62.760000000000005</c:v>
                </c:pt>
                <c:pt idx="13">
                  <c:v>172.05028915405273</c:v>
                </c:pt>
                <c:pt idx="14">
                  <c:v>209.65400192260742</c:v>
                </c:pt>
                <c:pt idx="15">
                  <c:v>232.60110574340823</c:v>
                </c:pt>
                <c:pt idx="16">
                  <c:v>121.00129627990724</c:v>
                </c:pt>
                <c:pt idx="17">
                  <c:v>115.52020265197754</c:v>
                </c:pt>
                <c:pt idx="18">
                  <c:v>192.00000668334962</c:v>
                </c:pt>
                <c:pt idx="19">
                  <c:v>150.8099899597168</c:v>
                </c:pt>
                <c:pt idx="20">
                  <c:v>184.17969787597656</c:v>
                </c:pt>
                <c:pt idx="21">
                  <c:v>112.83830340576172</c:v>
                </c:pt>
                <c:pt idx="22">
                  <c:v>254.00000634765627</c:v>
                </c:pt>
                <c:pt idx="23">
                  <c:v>112.968</c:v>
                </c:pt>
                <c:pt idx="24">
                  <c:v>112.54959840393067</c:v>
                </c:pt>
                <c:pt idx="25">
                  <c:v>71.968976913452153</c:v>
                </c:pt>
                <c:pt idx="26">
                  <c:v>165.56089468383789</c:v>
                </c:pt>
              </c:numCache>
            </c:numRef>
          </c:xVal>
          <c:yVal>
            <c:numRef>
              <c:f>'All M vertical'!$D$94:$D$120</c:f>
              <c:numCache>
                <c:formatCode>0</c:formatCode>
                <c:ptCount val="27"/>
                <c:pt idx="0">
                  <c:v>687.39782299804688</c:v>
                </c:pt>
                <c:pt idx="1">
                  <c:v>707.93278723144533</c:v>
                </c:pt>
                <c:pt idx="2">
                  <c:v>405.80200128173828</c:v>
                </c:pt>
                <c:pt idx="3">
                  <c:v>226.00000238037111</c:v>
                </c:pt>
                <c:pt idx="4">
                  <c:v>226.00000238037111</c:v>
                </c:pt>
                <c:pt idx="5">
                  <c:v>204.60180404663086</c:v>
                </c:pt>
                <c:pt idx="6">
                  <c:v>157.69999783325196</c:v>
                </c:pt>
                <c:pt idx="7">
                  <c:v>355.43078723144532</c:v>
                </c:pt>
                <c:pt idx="8">
                  <c:v>134.85030212402344</c:v>
                </c:pt>
                <c:pt idx="9">
                  <c:v>370.99999670410159</c:v>
                </c:pt>
                <c:pt idx="10">
                  <c:v>175.56058828735351</c:v>
                </c:pt>
                <c:pt idx="11">
                  <c:v>200.1199934692383</c:v>
                </c:pt>
                <c:pt idx="12">
                  <c:v>138.072</c:v>
                </c:pt>
                <c:pt idx="13">
                  <c:v>152.00049807739259</c:v>
                </c:pt>
                <c:pt idx="14">
                  <c:v>180.00000726318359</c:v>
                </c:pt>
                <c:pt idx="15">
                  <c:v>167.86210745239256</c:v>
                </c:pt>
                <c:pt idx="16">
                  <c:v>115.49929414367676</c:v>
                </c:pt>
                <c:pt idx="17">
                  <c:v>104.26529627990723</c:v>
                </c:pt>
                <c:pt idx="18">
                  <c:v>161.49999951171876</c:v>
                </c:pt>
                <c:pt idx="19">
                  <c:v>133.05119680786134</c:v>
                </c:pt>
                <c:pt idx="20">
                  <c:v>151.04240957641602</c:v>
                </c:pt>
                <c:pt idx="21">
                  <c:v>95.920000366210942</c:v>
                </c:pt>
                <c:pt idx="22">
                  <c:v>152.10100256347656</c:v>
                </c:pt>
                <c:pt idx="23">
                  <c:v>106.05000505065918</c:v>
                </c:pt>
                <c:pt idx="24">
                  <c:v>85.981196807861338</c:v>
                </c:pt>
                <c:pt idx="25">
                  <c:v>66.546514892578131</c:v>
                </c:pt>
                <c:pt idx="26">
                  <c:v>81.250000396728524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D2-47FF-A34F-17823ABF1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898424"/>
        <c:axId val="637900944"/>
      </c:scatterChart>
      <c:valAx>
        <c:axId val="63789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900944"/>
        <c:crosses val="autoZero"/>
        <c:crossBetween val="midCat"/>
      </c:valAx>
      <c:valAx>
        <c:axId val="63790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89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Cp(K vs NH4) HCS solids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Cp(K vs NH4)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60328083989501"/>
                  <c:y val="8.39964275298921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vertical'!$E$2:$E$28</c:f>
              <c:numCache>
                <c:formatCode>0</c:formatCode>
                <c:ptCount val="27"/>
                <c:pt idx="0">
                  <c:v>681.83267488588706</c:v>
                </c:pt>
                <c:pt idx="1">
                  <c:v>703.33036169433592</c:v>
                </c:pt>
                <c:pt idx="3">
                  <c:v>228.09910488891603</c:v>
                </c:pt>
                <c:pt idx="4">
                  <c:v>247.90200000000002</c:v>
                </c:pt>
                <c:pt idx="5">
                  <c:v>226.4147674648475</c:v>
                </c:pt>
                <c:pt idx="6">
                  <c:v>134.24848659088184</c:v>
                </c:pt>
                <c:pt idx="7">
                  <c:v>324.67839361572265</c:v>
                </c:pt>
                <c:pt idx="8">
                  <c:v>142.256</c:v>
                </c:pt>
                <c:pt idx="9">
                  <c:v>264.84719680786134</c:v>
                </c:pt>
                <c:pt idx="10">
                  <c:v>187.25853725652769</c:v>
                </c:pt>
                <c:pt idx="12">
                  <c:v>142.8842276</c:v>
                </c:pt>
                <c:pt idx="13">
                  <c:v>151.16789254760744</c:v>
                </c:pt>
                <c:pt idx="15">
                  <c:v>149.73652402908138</c:v>
                </c:pt>
                <c:pt idx="16">
                  <c:v>146.60000595092774</c:v>
                </c:pt>
                <c:pt idx="17">
                  <c:v>105.19535419942017</c:v>
                </c:pt>
                <c:pt idx="18">
                  <c:v>153.88104135216773</c:v>
                </c:pt>
                <c:pt idx="19">
                  <c:v>139.08005306298946</c:v>
                </c:pt>
                <c:pt idx="20">
                  <c:v>128.07033272640689</c:v>
                </c:pt>
                <c:pt idx="21">
                  <c:v>88.70958947669854</c:v>
                </c:pt>
                <c:pt idx="23">
                  <c:v>81.687866953744503</c:v>
                </c:pt>
                <c:pt idx="25">
                  <c:v>65.26946797442443</c:v>
                </c:pt>
                <c:pt idx="26">
                  <c:v>154.89999743652345</c:v>
                </c:pt>
              </c:numCache>
            </c:numRef>
          </c:xVal>
          <c:yVal>
            <c:numRef>
              <c:f>'All M vertical'!$E$94:$E$120</c:f>
              <c:numCache>
                <c:formatCode>0</c:formatCode>
                <c:ptCount val="27"/>
                <c:pt idx="0">
                  <c:v>651.87837266411134</c:v>
                </c:pt>
                <c:pt idx="1">
                  <c:v>676.97121276855466</c:v>
                </c:pt>
                <c:pt idx="5">
                  <c:v>192.93843955142415</c:v>
                </c:pt>
                <c:pt idx="6">
                  <c:v>113.95225849920756</c:v>
                </c:pt>
                <c:pt idx="7">
                  <c:v>253.21569787597656</c:v>
                </c:pt>
                <c:pt idx="8">
                  <c:v>116.37038790601952</c:v>
                </c:pt>
                <c:pt idx="9">
                  <c:v>221.12440957641601</c:v>
                </c:pt>
                <c:pt idx="10">
                  <c:v>130.77375930714655</c:v>
                </c:pt>
                <c:pt idx="11">
                  <c:v>145.85816590124298</c:v>
                </c:pt>
                <c:pt idx="12">
                  <c:v>138.90880319213869</c:v>
                </c:pt>
                <c:pt idx="13">
                  <c:v>127.00109648132324</c:v>
                </c:pt>
                <c:pt idx="14">
                  <c:v>142.64089212036134</c:v>
                </c:pt>
                <c:pt idx="15">
                  <c:v>122.60379777526856</c:v>
                </c:pt>
                <c:pt idx="16">
                  <c:v>90.360721665840146</c:v>
                </c:pt>
                <c:pt idx="17">
                  <c:v>76.903634964131925</c:v>
                </c:pt>
                <c:pt idx="18">
                  <c:v>126.29820350646973</c:v>
                </c:pt>
                <c:pt idx="19">
                  <c:v>95.059949831841806</c:v>
                </c:pt>
                <c:pt idx="20">
                  <c:v>112.40147148361501</c:v>
                </c:pt>
                <c:pt idx="21">
                  <c:v>52.469963904487862</c:v>
                </c:pt>
                <c:pt idx="22">
                  <c:v>107.40080744874675</c:v>
                </c:pt>
                <c:pt idx="23">
                  <c:v>52.800091394313021</c:v>
                </c:pt>
                <c:pt idx="24">
                  <c:v>76.901916488647458</c:v>
                </c:pt>
                <c:pt idx="25">
                  <c:v>49.139250968419987</c:v>
                </c:pt>
                <c:pt idx="26">
                  <c:v>68.9297608242195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AF-465E-9F4B-04E5FC0F0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898424"/>
        <c:axId val="637900944"/>
      </c:scatterChart>
      <c:valAx>
        <c:axId val="63789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900944"/>
        <c:crosses val="autoZero"/>
        <c:crossBetween val="midCat"/>
      </c:valAx>
      <c:valAx>
        <c:axId val="63790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89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Volume</a:t>
            </a:r>
            <a:r>
              <a:rPr lang="en-US"/>
              <a:t>(Tl)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Vm(Tl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435420506150253"/>
                  <c:y val="2.89289880431612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vertical'!$B$61:$B$89</c:f>
              <c:numCache>
                <c:formatCode>0.000</c:formatCode>
                <c:ptCount val="29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vertical'!$B$185:$B$211</c:f>
              <c:numCache>
                <c:formatCode>0.000</c:formatCode>
                <c:ptCount val="27"/>
                <c:pt idx="10">
                  <c:v>0.12382691368043479</c:v>
                </c:pt>
                <c:pt idx="14">
                  <c:v>0.13326534826847014</c:v>
                </c:pt>
                <c:pt idx="19">
                  <c:v>7.9618130701922044E-2</c:v>
                </c:pt>
                <c:pt idx="21">
                  <c:v>6.2469391590539831E-2</c:v>
                </c:pt>
                <c:pt idx="22">
                  <c:v>7.294563453843933E-2</c:v>
                </c:pt>
                <c:pt idx="23">
                  <c:v>7.5463531690057428E-2</c:v>
                </c:pt>
                <c:pt idx="25">
                  <c:v>4.4371140017838727E-2</c:v>
                </c:pt>
                <c:pt idx="26">
                  <c:v>4.9413494225764909E-2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42-4D5C-84CD-6CB1E8E6F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Vm</a:t>
            </a:r>
            <a:r>
              <a:rPr lang="en-US"/>
              <a:t>(Ag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Vm(Ag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992735505218246"/>
                  <c:y val="2.154915101631713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vertical'!$B$61:$B$87</c:f>
              <c:numCache>
                <c:formatCode>0.000</c:formatCode>
                <c:ptCount val="27"/>
                <c:pt idx="3">
                  <c:v>0.11565952877524456</c:v>
                </c:pt>
                <c:pt idx="4">
                  <c:v>0.11565952877524456</c:v>
                </c:pt>
                <c:pt idx="10">
                  <c:v>8.801195059769347E-2</c:v>
                </c:pt>
                <c:pt idx="11">
                  <c:v>9.8776780163367189E-2</c:v>
                </c:pt>
                <c:pt idx="14">
                  <c:v>9.8050967154004784E-2</c:v>
                </c:pt>
                <c:pt idx="15">
                  <c:v>8.4167075715337117E-2</c:v>
                </c:pt>
                <c:pt idx="16">
                  <c:v>6.4613025665984328E-2</c:v>
                </c:pt>
                <c:pt idx="17">
                  <c:v>4.9493617856278066E-2</c:v>
                </c:pt>
                <c:pt idx="18">
                  <c:v>9.2016597644987194E-2</c:v>
                </c:pt>
                <c:pt idx="19">
                  <c:v>6.2451446200700908E-2</c:v>
                </c:pt>
                <c:pt idx="20">
                  <c:v>8.1984583635755379E-2</c:v>
                </c:pt>
                <c:pt idx="21">
                  <c:v>5.3344712365517924E-2</c:v>
                </c:pt>
                <c:pt idx="22">
                  <c:v>5.2846872220601485E-2</c:v>
                </c:pt>
                <c:pt idx="23">
                  <c:v>6.8008484266627603E-2</c:v>
                </c:pt>
                <c:pt idx="24">
                  <c:v>5.8479931497940493E-2</c:v>
                </c:pt>
                <c:pt idx="25">
                  <c:v>2.5080802569905043E-2</c:v>
                </c:pt>
                <c:pt idx="26">
                  <c:v>3.1182305826235105E-2</c:v>
                </c:pt>
              </c:numCache>
            </c:numRef>
          </c:xVal>
          <c:yVal>
            <c:numRef>
              <c:f>'All M vertical'!$B$215:$B$241</c:f>
              <c:numCache>
                <c:formatCode>0.000</c:formatCode>
                <c:ptCount val="27"/>
                <c:pt idx="10">
                  <c:v>9.5003035022074828E-2</c:v>
                </c:pt>
                <c:pt idx="11">
                  <c:v>9.7931318498837586E-2</c:v>
                </c:pt>
                <c:pt idx="14">
                  <c:v>0.10413594592473908</c:v>
                </c:pt>
                <c:pt idx="15">
                  <c:v>8.4341525591150934E-2</c:v>
                </c:pt>
                <c:pt idx="19">
                  <c:v>6.4847705434182334E-2</c:v>
                </c:pt>
                <c:pt idx="20">
                  <c:v>0.12269031158901575</c:v>
                </c:pt>
                <c:pt idx="21">
                  <c:v>4.8193256896031801E-2</c:v>
                </c:pt>
                <c:pt idx="22">
                  <c:v>5.7381374076657193E-2</c:v>
                </c:pt>
                <c:pt idx="23">
                  <c:v>6.8637027230938757E-2</c:v>
                </c:pt>
                <c:pt idx="24">
                  <c:v>5.0796161381994893E-2</c:v>
                </c:pt>
                <c:pt idx="25">
                  <c:v>3.5999977195608865E-2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EF-4250-8255-4C5C6791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H(Ag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444444444444439E-2"/>
          <c:y val="0.14393518518518519"/>
          <c:w val="0.88439588801399827"/>
          <c:h val="0.74553186060075827"/>
        </c:manualLayout>
      </c:layout>
      <c:scatterChart>
        <c:scatterStyle val="lineMarker"/>
        <c:varyColors val="0"/>
        <c:ser>
          <c:idx val="0"/>
          <c:order val="0"/>
          <c:tx>
            <c:v>H(Ag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1389504804138949"/>
                  <c:y val="-0.475788759163725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vertical'!$C$215:$C$241</c:f>
              <c:numCache>
                <c:formatCode>0</c:formatCode>
                <c:ptCount val="27"/>
                <c:pt idx="10">
                  <c:v>-715.88236169433594</c:v>
                </c:pt>
                <c:pt idx="11">
                  <c:v>-731.78163830566405</c:v>
                </c:pt>
                <c:pt idx="14">
                  <c:v>-431.00000976562501</c:v>
                </c:pt>
                <c:pt idx="15">
                  <c:v>-735.9990919189454</c:v>
                </c:pt>
                <c:pt idx="19">
                  <c:v>-120.49919680786134</c:v>
                </c:pt>
                <c:pt idx="20">
                  <c:v>-31.099670372009278</c:v>
                </c:pt>
                <c:pt idx="21">
                  <c:v>-100.416</c:v>
                </c:pt>
                <c:pt idx="22">
                  <c:v>-45.061677925109862</c:v>
                </c:pt>
                <c:pt idx="23">
                  <c:v>-61.83951888275147</c:v>
                </c:pt>
                <c:pt idx="24">
                  <c:v>309.00001300048831</c:v>
                </c:pt>
                <c:pt idx="25">
                  <c:v>-202.92400000000001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E7-4A94-838C-3B72E3F35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S(Ag vs 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S(Ag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289091063030611"/>
                  <c:y val="0.147777777777777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vertical'!$D$61:$D$87</c:f>
              <c:numCache>
                <c:formatCode>0</c:formatCode>
                <c:ptCount val="27"/>
                <c:pt idx="2">
                  <c:v>393.30021362304689</c:v>
                </c:pt>
                <c:pt idx="3">
                  <c:v>207.09958871459961</c:v>
                </c:pt>
                <c:pt idx="4">
                  <c:v>207.09958871459961</c:v>
                </c:pt>
                <c:pt idx="6">
                  <c:v>145.30999887084963</c:v>
                </c:pt>
                <c:pt idx="8">
                  <c:v>127.48650106811525</c:v>
                </c:pt>
                <c:pt idx="10">
                  <c:v>149.57999508666992</c:v>
                </c:pt>
                <c:pt idx="11">
                  <c:v>176.6108019104004</c:v>
                </c:pt>
                <c:pt idx="12">
                  <c:v>112.968</c:v>
                </c:pt>
                <c:pt idx="14">
                  <c:v>117.152</c:v>
                </c:pt>
                <c:pt idx="15">
                  <c:v>133.67880319213867</c:v>
                </c:pt>
                <c:pt idx="16">
                  <c:v>101.69999787902833</c:v>
                </c:pt>
                <c:pt idx="17">
                  <c:v>90.918318084716802</c:v>
                </c:pt>
                <c:pt idx="18">
                  <c:v>163.00030468750001</c:v>
                </c:pt>
                <c:pt idx="19">
                  <c:v>116.40000395202637</c:v>
                </c:pt>
                <c:pt idx="20">
                  <c:v>143.80000555419923</c:v>
                </c:pt>
                <c:pt idx="21">
                  <c:v>86.929996185302741</c:v>
                </c:pt>
                <c:pt idx="22">
                  <c:v>106.00000019836426</c:v>
                </c:pt>
                <c:pt idx="23">
                  <c:v>98.560018753051764</c:v>
                </c:pt>
                <c:pt idx="24">
                  <c:v>70.500393615722658</c:v>
                </c:pt>
                <c:pt idx="25">
                  <c:v>51.212159042358401</c:v>
                </c:pt>
                <c:pt idx="26">
                  <c:v>64.42999926757814</c:v>
                </c:pt>
              </c:numCache>
            </c:numRef>
          </c:xVal>
          <c:yVal>
            <c:numRef>
              <c:f>'All M vertical'!$D$215:$D$240</c:f>
              <c:numCache>
                <c:formatCode>0</c:formatCode>
                <c:ptCount val="26"/>
                <c:pt idx="10">
                  <c:v>199.79999752807618</c:v>
                </c:pt>
                <c:pt idx="11">
                  <c:v>217.56800000000001</c:v>
                </c:pt>
                <c:pt idx="14">
                  <c:v>225.00000109863282</c:v>
                </c:pt>
                <c:pt idx="15">
                  <c:v>153.10090808105468</c:v>
                </c:pt>
                <c:pt idx="19">
                  <c:v>141.00101068115234</c:v>
                </c:pt>
                <c:pt idx="20">
                  <c:v>162.33919680786133</c:v>
                </c:pt>
                <c:pt idx="21">
                  <c:v>107.11039361572266</c:v>
                </c:pt>
                <c:pt idx="22">
                  <c:v>128.20199501037598</c:v>
                </c:pt>
                <c:pt idx="23">
                  <c:v>115.49929414367676</c:v>
                </c:pt>
                <c:pt idx="24">
                  <c:v>98.999999206542967</c:v>
                </c:pt>
                <c:pt idx="25">
                  <c:v>83.68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68-4BA9-B729-CA7EBAD13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H(Li) vs 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444444444444439E-2"/>
          <c:y val="0.14393518518518519"/>
          <c:w val="0.88439588801399827"/>
          <c:h val="0.74553186060075827"/>
        </c:manualLayout>
      </c:layout>
      <c:scatterChart>
        <c:scatterStyle val="lineMarker"/>
        <c:varyColors val="0"/>
        <c:ser>
          <c:idx val="0"/>
          <c:order val="0"/>
          <c:tx>
            <c:v>H(Li vs Na)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4099913867355728"/>
                  <c:y val="-0.499295000915583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'All M vertical'!$C$61:$C$87</c:f>
              <c:numCache>
                <c:formatCode>0</c:formatCode>
                <c:ptCount val="27"/>
                <c:pt idx="2">
                  <c:v>-5071.0079999999998</c:v>
                </c:pt>
                <c:pt idx="3">
                  <c:v>-2912.9008510742187</c:v>
                </c:pt>
                <c:pt idx="4">
                  <c:v>-2912.9008510742187</c:v>
                </c:pt>
                <c:pt idx="6">
                  <c:v>-1844.6999096679688</c:v>
                </c:pt>
                <c:pt idx="8">
                  <c:v>-1536.7830212402343</c:v>
                </c:pt>
                <c:pt idx="10">
                  <c:v>-1387.9000136718751</c:v>
                </c:pt>
                <c:pt idx="11">
                  <c:v>-1342.1980366210937</c:v>
                </c:pt>
                <c:pt idx="12">
                  <c:v>-1126.300035888672</c:v>
                </c:pt>
                <c:pt idx="14">
                  <c:v>-1101.0000385742187</c:v>
                </c:pt>
                <c:pt idx="15">
                  <c:v>-1057.0880213623047</c:v>
                </c:pt>
                <c:pt idx="16">
                  <c:v>-950.80997790527351</c:v>
                </c:pt>
                <c:pt idx="17">
                  <c:v>-906.2544893798829</c:v>
                </c:pt>
                <c:pt idx="18">
                  <c:v>-429.29927020263676</c:v>
                </c:pt>
                <c:pt idx="19">
                  <c:v>-467.70002807617192</c:v>
                </c:pt>
                <c:pt idx="20">
                  <c:v>-382.75230212402346</c:v>
                </c:pt>
                <c:pt idx="21">
                  <c:v>-361.16000579833985</c:v>
                </c:pt>
                <c:pt idx="22">
                  <c:v>-354.60000122070312</c:v>
                </c:pt>
                <c:pt idx="23">
                  <c:v>-287.81742767333986</c:v>
                </c:pt>
                <c:pt idx="24">
                  <c:v>21.254721675872805</c:v>
                </c:pt>
                <c:pt idx="25">
                  <c:v>-576.59996655273437</c:v>
                </c:pt>
                <c:pt idx="26">
                  <c:v>-425.7999839477539</c:v>
                </c:pt>
              </c:numCache>
            </c:numRef>
          </c:xVal>
          <c:yVal>
            <c:numRef>
              <c:f>'All M vertical'!$C$32:$C$58</c:f>
              <c:numCache>
                <c:formatCode>0</c:formatCode>
                <c:ptCount val="27"/>
                <c:pt idx="6">
                  <c:v>-1843.469914794922</c:v>
                </c:pt>
                <c:pt idx="8">
                  <c:v>-1586.5729787597656</c:v>
                </c:pt>
                <c:pt idx="10">
                  <c:v>-1436.4889609375</c:v>
                </c:pt>
                <c:pt idx="11">
                  <c:v>-1388.6999636230469</c:v>
                </c:pt>
                <c:pt idx="12">
                  <c:v>-1143.4870212402345</c:v>
                </c:pt>
                <c:pt idx="14">
                  <c:v>-1146.4159999999999</c:v>
                </c:pt>
                <c:pt idx="15">
                  <c:v>-1075.288</c:v>
                </c:pt>
                <c:pt idx="17">
                  <c:v>-938.05278723144534</c:v>
                </c:pt>
                <c:pt idx="19">
                  <c:v>-482.70001538085938</c:v>
                </c:pt>
                <c:pt idx="20">
                  <c:v>-380.74400000000003</c:v>
                </c:pt>
                <c:pt idx="21">
                  <c:v>-351.15999298095704</c:v>
                </c:pt>
                <c:pt idx="22">
                  <c:v>-368.30082000732421</c:v>
                </c:pt>
                <c:pt idx="23">
                  <c:v>-270.41190850830077</c:v>
                </c:pt>
                <c:pt idx="24">
                  <c:v>3.9999998898506166</c:v>
                </c:pt>
                <c:pt idx="25">
                  <c:v>-616.93078723144538</c:v>
                </c:pt>
                <c:pt idx="26">
                  <c:v>-484.90000543212892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70-4F6A-B0DF-C8A381B54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909944"/>
        <c:axId val="785912240"/>
      </c:scatterChart>
      <c:valAx>
        <c:axId val="785909944"/>
        <c:scaling>
          <c:orientation val="maxMin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12240"/>
        <c:crosses val="autoZero"/>
        <c:crossBetween val="midCat"/>
      </c:valAx>
      <c:valAx>
        <c:axId val="785912240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90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3" Type="http://schemas.openxmlformats.org/officeDocument/2006/relationships/chart" Target="../charts/chart2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2" Type="http://schemas.openxmlformats.org/officeDocument/2006/relationships/image" Target="../media/image1.png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29" Type="http://schemas.openxmlformats.org/officeDocument/2006/relationships/chart" Target="../charts/chart2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</xdr:row>
      <xdr:rowOff>0</xdr:rowOff>
    </xdr:from>
    <xdr:to>
      <xdr:col>10</xdr:col>
      <xdr:colOff>466725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E19E84-DAAD-406F-9131-CAB289D99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247650</xdr:colOff>
      <xdr:row>1</xdr:row>
      <xdr:rowOff>76200</xdr:rowOff>
    </xdr:from>
    <xdr:to>
      <xdr:col>16</xdr:col>
      <xdr:colOff>295018</xdr:colOff>
      <xdr:row>3</xdr:row>
      <xdr:rowOff>133286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A100BC-8CDB-46D2-AF65-D54B4C7B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58500" y="266700"/>
          <a:ext cx="2057143" cy="514286"/>
        </a:xfrm>
        <a:prstGeom prst="rect">
          <a:avLst/>
        </a:prstGeom>
      </xdr:spPr>
    </xdr:pic>
    <xdr:clientData/>
  </xdr:twoCellAnchor>
  <xdr:twoCellAnchor>
    <xdr:from>
      <xdr:col>5</xdr:col>
      <xdr:colOff>257175</xdr:colOff>
      <xdr:row>17</xdr:row>
      <xdr:rowOff>9525</xdr:rowOff>
    </xdr:from>
    <xdr:to>
      <xdr:col>10</xdr:col>
      <xdr:colOff>438150</xdr:colOff>
      <xdr:row>29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A1E0DD5-B9FE-4445-AC3B-D9C8036E0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676275</xdr:colOff>
      <xdr:row>182</xdr:row>
      <xdr:rowOff>142875</xdr:rowOff>
    </xdr:from>
    <xdr:to>
      <xdr:col>16</xdr:col>
      <xdr:colOff>514350</xdr:colOff>
      <xdr:row>198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D727511-FB69-4628-BEE3-1AA5EF578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323850</xdr:colOff>
      <xdr:row>183</xdr:row>
      <xdr:rowOff>9525</xdr:rowOff>
    </xdr:from>
    <xdr:to>
      <xdr:col>11</xdr:col>
      <xdr:colOff>247650</xdr:colOff>
      <xdr:row>197</xdr:row>
      <xdr:rowOff>161925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7B4BB3A-5C30-4FD3-A703-44D645779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342900</xdr:colOff>
      <xdr:row>198</xdr:row>
      <xdr:rowOff>95250</xdr:rowOff>
    </xdr:from>
    <xdr:to>
      <xdr:col>11</xdr:col>
      <xdr:colOff>85725</xdr:colOff>
      <xdr:row>214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2A3F720-21E6-445C-86CE-BED9342C8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238125</xdr:colOff>
      <xdr:row>230</xdr:row>
      <xdr:rowOff>9525</xdr:rowOff>
    </xdr:from>
    <xdr:to>
      <xdr:col>10</xdr:col>
      <xdr:colOff>495300</xdr:colOff>
      <xdr:row>244</xdr:row>
      <xdr:rowOff>19050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EB3B2D2-D806-421B-904D-E93737E0D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95250</xdr:colOff>
      <xdr:row>214</xdr:row>
      <xdr:rowOff>190500</xdr:rowOff>
    </xdr:from>
    <xdr:to>
      <xdr:col>11</xdr:col>
      <xdr:colOff>19050</xdr:colOff>
      <xdr:row>229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2EB51AE-7B28-49A5-BA46-C7C320BC6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352425</xdr:colOff>
      <xdr:row>215</xdr:row>
      <xdr:rowOff>19050</xdr:rowOff>
    </xdr:from>
    <xdr:to>
      <xdr:col>15</xdr:col>
      <xdr:colOff>1285875</xdr:colOff>
      <xdr:row>228</xdr:row>
      <xdr:rowOff>133350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9E9ABC8-B930-4BD2-B465-2AD75AB21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304800</xdr:colOff>
      <xdr:row>30</xdr:row>
      <xdr:rowOff>9524</xdr:rowOff>
    </xdr:from>
    <xdr:to>
      <xdr:col>10</xdr:col>
      <xdr:colOff>457200</xdr:colOff>
      <xdr:row>45</xdr:row>
      <xdr:rowOff>133349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321B466-A0ED-42FD-8DCC-53E15A2FC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552450</xdr:colOff>
      <xdr:row>29</xdr:row>
      <xdr:rowOff>66675</xdr:rowOff>
    </xdr:from>
    <xdr:to>
      <xdr:col>17</xdr:col>
      <xdr:colOff>47625</xdr:colOff>
      <xdr:row>46</xdr:row>
      <xdr:rowOff>28575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6865F26-207A-4B60-8472-A455A9E3E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133350</xdr:colOff>
      <xdr:row>89</xdr:row>
      <xdr:rowOff>133350</xdr:rowOff>
    </xdr:from>
    <xdr:to>
      <xdr:col>10</xdr:col>
      <xdr:colOff>590550</xdr:colOff>
      <xdr:row>105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9AF2EA6-C708-4324-96DC-95BBC522C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333375</xdr:colOff>
      <xdr:row>89</xdr:row>
      <xdr:rowOff>104775</xdr:rowOff>
    </xdr:from>
    <xdr:to>
      <xdr:col>16</xdr:col>
      <xdr:colOff>171450</xdr:colOff>
      <xdr:row>105</xdr:row>
      <xdr:rowOff>142875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156FA022-470E-4029-BAF8-F2930FEDF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438151</xdr:colOff>
      <xdr:row>245</xdr:row>
      <xdr:rowOff>9525</xdr:rowOff>
    </xdr:from>
    <xdr:to>
      <xdr:col>11</xdr:col>
      <xdr:colOff>609601</xdr:colOff>
      <xdr:row>259</xdr:row>
      <xdr:rowOff>123825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7F74CB0-B154-45FD-9C4A-528AB8DF5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628650</xdr:colOff>
      <xdr:row>245</xdr:row>
      <xdr:rowOff>28575</xdr:rowOff>
    </xdr:from>
    <xdr:to>
      <xdr:col>17</xdr:col>
      <xdr:colOff>123825</xdr:colOff>
      <xdr:row>258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6A22C030-8B5A-4D97-BD9F-D9D985E30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209550</xdr:colOff>
      <xdr:row>260</xdr:row>
      <xdr:rowOff>47625</xdr:rowOff>
    </xdr:from>
    <xdr:to>
      <xdr:col>11</xdr:col>
      <xdr:colOff>19050</xdr:colOff>
      <xdr:row>276</xdr:row>
      <xdr:rowOff>85725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678D7DBF-7A1E-4F00-86AC-83E75E90A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514350</xdr:colOff>
      <xdr:row>46</xdr:row>
      <xdr:rowOff>180974</xdr:rowOff>
    </xdr:from>
    <xdr:to>
      <xdr:col>10</xdr:col>
      <xdr:colOff>533400</xdr:colOff>
      <xdr:row>62</xdr:row>
      <xdr:rowOff>228599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7957EAE8-8953-44A5-B79E-6ABD35558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552449</xdr:colOff>
      <xdr:row>2</xdr:row>
      <xdr:rowOff>9525</xdr:rowOff>
    </xdr:from>
    <xdr:to>
      <xdr:col>17</xdr:col>
      <xdr:colOff>114300</xdr:colOff>
      <xdr:row>16</xdr:row>
      <xdr:rowOff>142875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CCF8DE85-99D5-4A97-8461-40418EB28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390525</xdr:colOff>
      <xdr:row>124</xdr:row>
      <xdr:rowOff>38100</xdr:rowOff>
    </xdr:from>
    <xdr:to>
      <xdr:col>16</xdr:col>
      <xdr:colOff>228600</xdr:colOff>
      <xdr:row>137</xdr:row>
      <xdr:rowOff>123825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5B016D89-B4DE-4FB5-B62E-7A1E76920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371475</xdr:colOff>
      <xdr:row>122</xdr:row>
      <xdr:rowOff>180975</xdr:rowOff>
    </xdr:from>
    <xdr:to>
      <xdr:col>10</xdr:col>
      <xdr:colOff>295275</xdr:colOff>
      <xdr:row>137</xdr:row>
      <xdr:rowOff>66675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5E55B01C-CDC8-4238-897A-029F3202A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137</xdr:row>
      <xdr:rowOff>209550</xdr:rowOff>
    </xdr:from>
    <xdr:to>
      <xdr:col>11</xdr:col>
      <xdr:colOff>28576</xdr:colOff>
      <xdr:row>152</xdr:row>
      <xdr:rowOff>171450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ECB6C970-6130-4C3A-9F0A-1697D837B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</xdr:col>
      <xdr:colOff>885825</xdr:colOff>
      <xdr:row>152</xdr:row>
      <xdr:rowOff>133350</xdr:rowOff>
    </xdr:from>
    <xdr:to>
      <xdr:col>17</xdr:col>
      <xdr:colOff>561975</xdr:colOff>
      <xdr:row>166</xdr:row>
      <xdr:rowOff>38100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CF48744E-AA83-403B-A778-243BD394C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333375</xdr:colOff>
      <xdr:row>169</xdr:row>
      <xdr:rowOff>0</xdr:rowOff>
    </xdr:from>
    <xdr:to>
      <xdr:col>11</xdr:col>
      <xdr:colOff>114301</xdr:colOff>
      <xdr:row>181</xdr:row>
      <xdr:rowOff>9525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2BEB0E72-CC63-4E9B-AD95-66BA23FC1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542925</xdr:colOff>
      <xdr:row>153</xdr:row>
      <xdr:rowOff>38100</xdr:rowOff>
    </xdr:from>
    <xdr:to>
      <xdr:col>11</xdr:col>
      <xdr:colOff>742950</xdr:colOff>
      <xdr:row>167</xdr:row>
      <xdr:rowOff>152400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CB7EC2F2-18CF-4F02-95A0-4C6B5751D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</xdr:col>
      <xdr:colOff>609599</xdr:colOff>
      <xdr:row>17</xdr:row>
      <xdr:rowOff>57150</xdr:rowOff>
    </xdr:from>
    <xdr:to>
      <xdr:col>16</xdr:col>
      <xdr:colOff>476249</xdr:colOff>
      <xdr:row>29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00998CC-6DFC-4EE6-0EB7-071F02635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</xdr:col>
      <xdr:colOff>409575</xdr:colOff>
      <xdr:row>46</xdr:row>
      <xdr:rowOff>171450</xdr:rowOff>
    </xdr:from>
    <xdr:to>
      <xdr:col>16</xdr:col>
      <xdr:colOff>514350</xdr:colOff>
      <xdr:row>64</xdr:row>
      <xdr:rowOff>57150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8AECB4C0-8B73-EFFA-2132-B516EBC50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106</xdr:row>
      <xdr:rowOff>0</xdr:rowOff>
    </xdr:from>
    <xdr:to>
      <xdr:col>11</xdr:col>
      <xdr:colOff>171450</xdr:colOff>
      <xdr:row>122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BF52777E-6B26-47CF-883F-DC95311F6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</xdr:col>
      <xdr:colOff>0</xdr:colOff>
      <xdr:row>106</xdr:row>
      <xdr:rowOff>0</xdr:rowOff>
    </xdr:from>
    <xdr:to>
      <xdr:col>15</xdr:col>
      <xdr:colOff>1495425</xdr:colOff>
      <xdr:row>122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855A4D4E-2245-4A51-BC8F-39853E30B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11</xdr:col>
      <xdr:colOff>200025</xdr:colOff>
      <xdr:row>137</xdr:row>
      <xdr:rowOff>180975</xdr:rowOff>
    </xdr:from>
    <xdr:to>
      <xdr:col>16</xdr:col>
      <xdr:colOff>38100</xdr:colOff>
      <xdr:row>151</xdr:row>
      <xdr:rowOff>152400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875717CB-6D84-4C45-AF3E-472A48202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800100</xdr:colOff>
      <xdr:row>167</xdr:row>
      <xdr:rowOff>133350</xdr:rowOff>
    </xdr:from>
    <xdr:to>
      <xdr:col>17</xdr:col>
      <xdr:colOff>476250</xdr:colOff>
      <xdr:row>180</xdr:row>
      <xdr:rowOff>152400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1E510C95-C100-452C-BB20-90EBF6F03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552450</xdr:colOff>
      <xdr:row>198</xdr:row>
      <xdr:rowOff>180975</xdr:rowOff>
    </xdr:from>
    <xdr:to>
      <xdr:col>16</xdr:col>
      <xdr:colOff>390525</xdr:colOff>
      <xdr:row>214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3B5A18ED-ABF2-413A-8EAF-219B54D63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11</xdr:col>
      <xdr:colOff>0</xdr:colOff>
      <xdr:row>230</xdr:row>
      <xdr:rowOff>0</xdr:rowOff>
    </xdr:from>
    <xdr:to>
      <xdr:col>15</xdr:col>
      <xdr:colOff>933450</xdr:colOff>
      <xdr:row>244</xdr:row>
      <xdr:rowOff>152400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11321AFB-CCDE-4656-ACD8-D1537E98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11</xdr:col>
      <xdr:colOff>676275</xdr:colOff>
      <xdr:row>259</xdr:row>
      <xdr:rowOff>38100</xdr:rowOff>
    </xdr:from>
    <xdr:to>
      <xdr:col>17</xdr:col>
      <xdr:colOff>171450</xdr:colOff>
      <xdr:row>277</xdr:row>
      <xdr:rowOff>76200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0969BC1-E93E-4288-9E51-0865719B4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13</xdr:col>
      <xdr:colOff>133350</xdr:colOff>
      <xdr:row>5</xdr:row>
      <xdr:rowOff>19050</xdr:rowOff>
    </xdr:from>
    <xdr:to>
      <xdr:col>19</xdr:col>
      <xdr:colOff>123825</xdr:colOff>
      <xdr:row>17</xdr:row>
      <xdr:rowOff>19050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E39D2E5-E7EE-475C-6072-2E5E26C48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13</xdr:col>
      <xdr:colOff>133350</xdr:colOff>
      <xdr:row>18</xdr:row>
      <xdr:rowOff>0</xdr:rowOff>
    </xdr:from>
    <xdr:to>
      <xdr:col>19</xdr:col>
      <xdr:colOff>123825</xdr:colOff>
      <xdr:row>30</xdr:row>
      <xdr:rowOff>76200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1D913D71-19E8-C652-C2A6-C10D80E51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95250</xdr:rowOff>
    </xdr:from>
    <xdr:to>
      <xdr:col>10</xdr:col>
      <xdr:colOff>187271</xdr:colOff>
      <xdr:row>24</xdr:row>
      <xdr:rowOff>67804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D7C88F9-508C-4F86-9AE4-FCE60E5B2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523875</xdr:colOff>
      <xdr:row>1</xdr:row>
      <xdr:rowOff>95250</xdr:rowOff>
    </xdr:from>
    <xdr:to>
      <xdr:col>21</xdr:col>
      <xdr:colOff>404570</xdr:colOff>
      <xdr:row>24</xdr:row>
      <xdr:rowOff>121888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853CC49-DED9-4812-9847-5BA49EB1F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323850</xdr:colOff>
      <xdr:row>25</xdr:row>
      <xdr:rowOff>66675</xdr:rowOff>
    </xdr:from>
    <xdr:to>
      <xdr:col>9</xdr:col>
      <xdr:colOff>568960</xdr:colOff>
      <xdr:row>46</xdr:row>
      <xdr:rowOff>13335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AAA939C-E57E-4E6E-AEC5-2882D932F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26</xdr:row>
      <xdr:rowOff>0</xdr:rowOff>
    </xdr:from>
    <xdr:to>
      <xdr:col>21</xdr:col>
      <xdr:colOff>490295</xdr:colOff>
      <xdr:row>49</xdr:row>
      <xdr:rowOff>26638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6EB47104-F18B-4DC7-84F1-9C0704562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8</xdr:col>
      <xdr:colOff>38100</xdr:colOff>
      <xdr:row>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A6AA98-1956-42F9-84B0-1F863CEBD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552450</xdr:colOff>
      <xdr:row>2</xdr:row>
      <xdr:rowOff>9525</xdr:rowOff>
    </xdr:from>
    <xdr:to>
      <xdr:col>21</xdr:col>
      <xdr:colOff>9525</xdr:colOff>
      <xdr:row>10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3A433E-C41A-4D60-904E-F1AF02C1D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180975</xdr:colOff>
      <xdr:row>11</xdr:row>
      <xdr:rowOff>161925</xdr:rowOff>
    </xdr:from>
    <xdr:to>
      <xdr:col>21</xdr:col>
      <xdr:colOff>485775</xdr:colOff>
      <xdr:row>16</xdr:row>
      <xdr:rowOff>390525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E4CFAB-06BA-4351-A8C3-C13511901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600075</xdr:colOff>
      <xdr:row>17</xdr:row>
      <xdr:rowOff>238125</xdr:rowOff>
    </xdr:from>
    <xdr:to>
      <xdr:col>20</xdr:col>
      <xdr:colOff>352425</xdr:colOff>
      <xdr:row>23</xdr:row>
      <xdr:rowOff>295275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3491864-B11B-47F3-8B02-75476A0B3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</xdr:row>
      <xdr:rowOff>57150</xdr:rowOff>
    </xdr:from>
    <xdr:to>
      <xdr:col>8</xdr:col>
      <xdr:colOff>190500</xdr:colOff>
      <xdr:row>9</xdr:row>
      <xdr:rowOff>352425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BCF44C5-AB68-43C5-AE61-DE0ACAEC2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9</xdr:row>
      <xdr:rowOff>371475</xdr:rowOff>
    </xdr:from>
    <xdr:to>
      <xdr:col>8</xdr:col>
      <xdr:colOff>295275</xdr:colOff>
      <xdr:row>16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6B911AA-F7CD-4D04-BA3F-95A6B6F86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57150</xdr:colOff>
      <xdr:row>16</xdr:row>
      <xdr:rowOff>228600</xdr:rowOff>
    </xdr:from>
    <xdr:to>
      <xdr:col>8</xdr:col>
      <xdr:colOff>104775</xdr:colOff>
      <xdr:row>24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358E0F5-5B6D-42BE-BAA4-FFB9160A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219075</xdr:colOff>
      <xdr:row>24</xdr:row>
      <xdr:rowOff>133350</xdr:rowOff>
    </xdr:from>
    <xdr:to>
      <xdr:col>21</xdr:col>
      <xdr:colOff>523875</xdr:colOff>
      <xdr:row>32</xdr:row>
      <xdr:rowOff>228600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96BF8D2-EA69-41ED-BD27-215D7BFDA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276225</xdr:colOff>
      <xdr:row>24</xdr:row>
      <xdr:rowOff>161925</xdr:rowOff>
    </xdr:from>
    <xdr:to>
      <xdr:col>8</xdr:col>
      <xdr:colOff>257175</xdr:colOff>
      <xdr:row>32</xdr:row>
      <xdr:rowOff>257175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92EC1AC-6705-45FA-B96E-B4BDD07BB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ocuments\IonSubstitution\M-NH4_MX-Chart%20backup.xlsx" TargetMode="External"/><Relationship Id="rId1" Type="http://schemas.openxmlformats.org/officeDocument/2006/relationships/externalLinkPath" Target="M-NH4_MX-Chart%20bac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M"/>
      <sheetName val="All M vertical"/>
      <sheetName val="Substitution Na -&gt; Li"/>
      <sheetName val="Chart X(M) vs X(Na)"/>
      <sheetName val="Volumes"/>
      <sheetName val="Cs &amp; Tl"/>
    </sheetNames>
    <sheetDataSet>
      <sheetData sheetId="0">
        <row r="2">
          <cell r="B2">
            <v>0.45901669736800199</v>
          </cell>
          <cell r="C2">
            <v>-5942.3683916015625</v>
          </cell>
          <cell r="D2">
            <v>697.05436169433597</v>
          </cell>
          <cell r="E2">
            <v>681.83267488588706</v>
          </cell>
          <cell r="I2">
            <v>0.45799934214961086</v>
          </cell>
          <cell r="J2">
            <v>-6061.7998339843753</v>
          </cell>
          <cell r="K2">
            <v>687.39782299804688</v>
          </cell>
          <cell r="L2">
            <v>651.87837266411134</v>
          </cell>
          <cell r="P2"/>
          <cell r="Q2"/>
          <cell r="R2"/>
          <cell r="S2"/>
          <cell r="W2"/>
          <cell r="X2">
            <v>-6086.2138212890632</v>
          </cell>
          <cell r="Y2">
            <v>686.17600000000004</v>
          </cell>
          <cell r="Z2">
            <v>619.23199999999997</v>
          </cell>
          <cell r="AD2"/>
          <cell r="AE2">
            <v>-6064.7080000000005</v>
          </cell>
          <cell r="AF2">
            <v>686.17600000000004</v>
          </cell>
          <cell r="AG2">
            <v>619.65048937988286</v>
          </cell>
          <cell r="AK2"/>
          <cell r="AL2"/>
          <cell r="AM2"/>
          <cell r="AN2"/>
          <cell r="AR2"/>
          <cell r="AS2"/>
          <cell r="AT2"/>
          <cell r="AU2"/>
          <cell r="AY2"/>
          <cell r="AZ2"/>
          <cell r="BA2"/>
          <cell r="BB2"/>
          <cell r="BE2"/>
          <cell r="BF2"/>
          <cell r="BG2"/>
          <cell r="BH2"/>
        </row>
        <row r="3">
          <cell r="C3">
            <v>-5672.9217539062502</v>
          </cell>
          <cell r="D3">
            <v>711.69842553710942</v>
          </cell>
          <cell r="E3">
            <v>703.33036169433592</v>
          </cell>
          <cell r="I3">
            <v>0.45316802715044613</v>
          </cell>
          <cell r="J3">
            <v>-5784.0000078125004</v>
          </cell>
          <cell r="K3">
            <v>707.93278723144533</v>
          </cell>
          <cell r="L3">
            <v>676.97121276855466</v>
          </cell>
          <cell r="P3"/>
          <cell r="Q3"/>
          <cell r="R3"/>
          <cell r="S3"/>
          <cell r="W3"/>
          <cell r="X3"/>
          <cell r="Y3"/>
          <cell r="Z3"/>
          <cell r="AD3"/>
          <cell r="AE3"/>
          <cell r="AF3"/>
          <cell r="AG3"/>
          <cell r="AK3"/>
          <cell r="AL3"/>
          <cell r="AM3"/>
          <cell r="AN3"/>
          <cell r="AR3"/>
          <cell r="AS3"/>
          <cell r="AT3"/>
          <cell r="AU3"/>
          <cell r="AY3"/>
          <cell r="AZ3"/>
          <cell r="BA3"/>
          <cell r="BB3"/>
          <cell r="BE3"/>
          <cell r="BF3"/>
          <cell r="BG3"/>
          <cell r="BH3"/>
        </row>
        <row r="4">
          <cell r="C4">
            <v>-4899.5058808593749</v>
          </cell>
          <cell r="D4">
            <v>439.29909149169924</v>
          </cell>
          <cell r="E4"/>
          <cell r="J4">
            <v>-5121.2160000000003</v>
          </cell>
          <cell r="K4">
            <v>405.80200128173828</v>
          </cell>
          <cell r="L4"/>
          <cell r="P4"/>
          <cell r="Q4">
            <v>-5071.0079999999998</v>
          </cell>
          <cell r="R4">
            <v>393.30021362304689</v>
          </cell>
          <cell r="S4"/>
          <cell r="W4"/>
          <cell r="X4"/>
          <cell r="Y4"/>
          <cell r="Z4"/>
          <cell r="AD4"/>
          <cell r="AE4"/>
          <cell r="AF4"/>
          <cell r="AG4"/>
          <cell r="AK4"/>
          <cell r="AL4"/>
          <cell r="AM4"/>
          <cell r="AN4"/>
          <cell r="AR4"/>
          <cell r="AS4"/>
          <cell r="AT4"/>
          <cell r="AU4"/>
          <cell r="AY4"/>
          <cell r="AZ4"/>
          <cell r="BA4"/>
          <cell r="BB4"/>
          <cell r="BE4"/>
          <cell r="BF4"/>
          <cell r="BG4"/>
          <cell r="BH4"/>
        </row>
        <row r="5">
          <cell r="B5">
            <v>0.14710923715952959</v>
          </cell>
          <cell r="C5">
            <v>-2681.7008867187501</v>
          </cell>
          <cell r="D5">
            <v>280.19830340576175</v>
          </cell>
          <cell r="E5">
            <v>228.09910488891603</v>
          </cell>
          <cell r="J5">
            <v>-2956.0000859375</v>
          </cell>
          <cell r="K5">
            <v>226.00000238037111</v>
          </cell>
          <cell r="L5"/>
          <cell r="P5">
            <v>0.11565952877524456</v>
          </cell>
          <cell r="Q5">
            <v>-2912.9008510742187</v>
          </cell>
          <cell r="R5">
            <v>207.09958871459961</v>
          </cell>
          <cell r="S5">
            <v>186.33692786321851</v>
          </cell>
          <cell r="W5"/>
          <cell r="X5"/>
          <cell r="Y5"/>
          <cell r="Z5"/>
          <cell r="AD5"/>
          <cell r="AE5">
            <v>-2801.000046875</v>
          </cell>
          <cell r="AF5">
            <v>266.0000057678223</v>
          </cell>
          <cell r="AG5"/>
          <cell r="AK5"/>
          <cell r="AL5"/>
          <cell r="AM5"/>
          <cell r="AN5"/>
          <cell r="AR5"/>
          <cell r="AS5"/>
          <cell r="AT5"/>
          <cell r="AU5"/>
          <cell r="AY5"/>
          <cell r="AZ5"/>
          <cell r="BA5"/>
          <cell r="BB5"/>
          <cell r="BE5"/>
          <cell r="BF5"/>
          <cell r="BG5"/>
          <cell r="BH5"/>
        </row>
        <row r="6">
          <cell r="C6">
            <v>-2680.559122558594</v>
          </cell>
          <cell r="D6">
            <v>284.47021490478517</v>
          </cell>
          <cell r="E6">
            <v>247.90200000000002</v>
          </cell>
          <cell r="J6">
            <v>-2956.0000859375</v>
          </cell>
          <cell r="K6">
            <v>226.00000238037111</v>
          </cell>
          <cell r="L6"/>
          <cell r="P6">
            <v>0.11565952877524456</v>
          </cell>
          <cell r="Q6">
            <v>-2912.9008510742187</v>
          </cell>
          <cell r="R6">
            <v>207.09958871459961</v>
          </cell>
          <cell r="S6">
            <v>186.33692786321851</v>
          </cell>
          <cell r="W6"/>
          <cell r="X6"/>
          <cell r="Y6"/>
          <cell r="Z6"/>
          <cell r="AD6"/>
          <cell r="AE6">
            <v>-2801.000046875</v>
          </cell>
          <cell r="AF6">
            <v>266.0000057678223</v>
          </cell>
          <cell r="AG6"/>
          <cell r="AK6"/>
          <cell r="AL6"/>
          <cell r="AM6"/>
          <cell r="AN6"/>
          <cell r="AR6"/>
          <cell r="AS6"/>
          <cell r="AT6"/>
          <cell r="AU6"/>
          <cell r="AY6"/>
          <cell r="AZ6"/>
          <cell r="BA6"/>
          <cell r="BB6"/>
          <cell r="BE6"/>
          <cell r="BF6"/>
          <cell r="BG6"/>
          <cell r="BH6"/>
        </row>
        <row r="7">
          <cell r="B7">
            <v>0.16408252316277594</v>
          </cell>
          <cell r="C7">
            <v>-2352.2451064453126</v>
          </cell>
          <cell r="D7">
            <v>216.31280319213869</v>
          </cell>
          <cell r="E7">
            <v>226.4147674648475</v>
          </cell>
          <cell r="J7">
            <v>-2470.1999931640626</v>
          </cell>
          <cell r="K7">
            <v>204.60180404663086</v>
          </cell>
          <cell r="L7">
            <v>192.93843955142415</v>
          </cell>
          <cell r="P7"/>
          <cell r="Q7"/>
          <cell r="R7"/>
          <cell r="S7"/>
          <cell r="W7"/>
          <cell r="X7">
            <v>-2491.5720000000001</v>
          </cell>
          <cell r="Y7">
            <v>209.20000000000002</v>
          </cell>
          <cell r="Z7">
            <v>196.648</v>
          </cell>
          <cell r="AD7"/>
          <cell r="AE7">
            <v>-2504.6679404296874</v>
          </cell>
          <cell r="AF7">
            <v>217.56800000000001</v>
          </cell>
          <cell r="AG7">
            <v>200.83199999999999</v>
          </cell>
          <cell r="AK7"/>
          <cell r="AL7"/>
          <cell r="AM7"/>
          <cell r="AN7"/>
          <cell r="AR7"/>
          <cell r="AS7"/>
          <cell r="AT7"/>
          <cell r="AU7"/>
          <cell r="AY7"/>
          <cell r="AZ7"/>
          <cell r="BA7"/>
          <cell r="BB7"/>
          <cell r="BE7"/>
          <cell r="BF7"/>
          <cell r="BG7"/>
          <cell r="BH7"/>
        </row>
        <row r="8">
          <cell r="C8">
            <v>-1739.0000263671875</v>
          </cell>
          <cell r="D8">
            <v>195.69999865722659</v>
          </cell>
          <cell r="E8">
            <v>134.24848659088184</v>
          </cell>
          <cell r="I8">
            <v>8.3461709526895092E-2</v>
          </cell>
          <cell r="J8">
            <v>-1886.9840000000002</v>
          </cell>
          <cell r="K8">
            <v>157.69999783325196</v>
          </cell>
          <cell r="L8">
            <v>113.95225849920756</v>
          </cell>
          <cell r="P8"/>
          <cell r="Q8">
            <v>-1844.6999096679688</v>
          </cell>
          <cell r="R8">
            <v>145.30999887084963</v>
          </cell>
          <cell r="S8">
            <v>120.2500025024414</v>
          </cell>
          <cell r="W8"/>
          <cell r="X8">
            <v>-1879.8710212402345</v>
          </cell>
          <cell r="Y8">
            <v>171.80000952148438</v>
          </cell>
          <cell r="Z8">
            <v>116.47166297706299</v>
          </cell>
          <cell r="AD8"/>
          <cell r="AE8"/>
          <cell r="AF8"/>
          <cell r="AG8"/>
          <cell r="AK8"/>
          <cell r="AL8"/>
          <cell r="AM8"/>
          <cell r="AN8"/>
          <cell r="AR8"/>
          <cell r="AS8"/>
          <cell r="AT8"/>
          <cell r="AU8"/>
          <cell r="AY8"/>
          <cell r="AZ8">
            <v>-1843.469914794922</v>
          </cell>
          <cell r="BA8">
            <v>138.69998944091796</v>
          </cell>
          <cell r="BB8">
            <v>112.09516615413044</v>
          </cell>
          <cell r="BE8"/>
          <cell r="BF8"/>
          <cell r="BG8"/>
          <cell r="BH8"/>
        </row>
        <row r="9">
          <cell r="C9">
            <v>-1460.2160000000001</v>
          </cell>
          <cell r="D9">
            <v>388.69360638427736</v>
          </cell>
          <cell r="E9">
            <v>324.67839361572265</v>
          </cell>
          <cell r="J9">
            <v>-1707.0720000000001</v>
          </cell>
          <cell r="K9">
            <v>355.43078723144532</v>
          </cell>
          <cell r="L9">
            <v>253.21569787597656</v>
          </cell>
          <cell r="P9"/>
          <cell r="Q9"/>
          <cell r="R9"/>
          <cell r="S9"/>
          <cell r="W9"/>
          <cell r="X9"/>
          <cell r="Y9"/>
          <cell r="Z9"/>
          <cell r="AD9"/>
          <cell r="AE9"/>
          <cell r="AF9"/>
          <cell r="AG9"/>
          <cell r="AK9"/>
          <cell r="AL9"/>
          <cell r="AM9"/>
          <cell r="AN9"/>
          <cell r="AR9"/>
          <cell r="AS9"/>
          <cell r="AT9"/>
          <cell r="AU9"/>
          <cell r="AY9"/>
          <cell r="AZ9"/>
          <cell r="BA9"/>
          <cell r="BB9"/>
          <cell r="BE9"/>
          <cell r="BF9"/>
          <cell r="BG9"/>
          <cell r="BH9"/>
        </row>
        <row r="10">
          <cell r="B10">
            <v>0.10593962247646908</v>
          </cell>
          <cell r="C10">
            <v>-1445.5720000000001</v>
          </cell>
          <cell r="D10">
            <v>151.96291064453126</v>
          </cell>
          <cell r="E10">
            <v>142.256</v>
          </cell>
          <cell r="I10">
            <v>9.6655532619636955E-2</v>
          </cell>
          <cell r="J10">
            <v>-1568.331055419922</v>
          </cell>
          <cell r="K10">
            <v>134.85030212402344</v>
          </cell>
          <cell r="L10">
            <v>116.37038790601952</v>
          </cell>
          <cell r="P10"/>
          <cell r="Q10">
            <v>-1536.7830212402343</v>
          </cell>
          <cell r="R10">
            <v>127.48650106811525</v>
          </cell>
          <cell r="S10">
            <v>116.85909733581543</v>
          </cell>
          <cell r="W10"/>
          <cell r="X10">
            <v>-1570.2550212402343</v>
          </cell>
          <cell r="Y10">
            <v>145.89610745239258</v>
          </cell>
          <cell r="Z10">
            <v>118.02949444507345</v>
          </cell>
          <cell r="AD10"/>
          <cell r="AE10">
            <v>-1572.3470212402344</v>
          </cell>
          <cell r="AF10">
            <v>159.28489468383788</v>
          </cell>
          <cell r="AG10">
            <v>120.1208118117127</v>
          </cell>
          <cell r="AK10"/>
          <cell r="AL10"/>
          <cell r="AM10"/>
          <cell r="AN10"/>
          <cell r="AR10"/>
          <cell r="AS10"/>
          <cell r="AT10"/>
          <cell r="AU10"/>
          <cell r="AY10"/>
          <cell r="AZ10">
            <v>-1586.5729787597656</v>
          </cell>
          <cell r="BA10">
            <v>104.47450106811525</v>
          </cell>
          <cell r="BB10">
            <v>108.83937466914557</v>
          </cell>
          <cell r="BE10"/>
          <cell r="BF10"/>
          <cell r="BG10"/>
          <cell r="BH10"/>
        </row>
        <row r="11">
          <cell r="C11">
            <v>-1233.9999855957033</v>
          </cell>
          <cell r="D11">
            <v>431.00000976562501</v>
          </cell>
          <cell r="E11">
            <v>264.84719680786134</v>
          </cell>
          <cell r="J11">
            <v>-1482.0000480957033</v>
          </cell>
          <cell r="K11">
            <v>370.99999670410159</v>
          </cell>
          <cell r="L11">
            <v>221.12440957641601</v>
          </cell>
          <cell r="P11"/>
          <cell r="Q11"/>
          <cell r="R11"/>
          <cell r="S11"/>
          <cell r="W11"/>
          <cell r="X11">
            <v>-1523.0010263671875</v>
          </cell>
          <cell r="Y11">
            <v>377.60599999999999</v>
          </cell>
          <cell r="Z11">
            <v>227.06569787597658</v>
          </cell>
          <cell r="AD11"/>
          <cell r="AE11"/>
          <cell r="AF11"/>
          <cell r="AG11"/>
          <cell r="AK11"/>
          <cell r="AL11"/>
          <cell r="AM11"/>
          <cell r="AN11"/>
          <cell r="AR11"/>
          <cell r="AS11"/>
          <cell r="AT11"/>
          <cell r="AU11"/>
          <cell r="AY11"/>
          <cell r="AZ11"/>
          <cell r="BA11"/>
          <cell r="BB11"/>
          <cell r="BE11"/>
          <cell r="BF11"/>
          <cell r="BG11"/>
          <cell r="BH11"/>
        </row>
        <row r="12">
          <cell r="B12">
            <v>0.12397060254015217</v>
          </cell>
          <cell r="C12">
            <v>-1181.98</v>
          </cell>
          <cell r="D12">
            <v>220.09930212402344</v>
          </cell>
          <cell r="E12">
            <v>187.25853725652769</v>
          </cell>
          <cell r="I12">
            <v>0.10870434993466874</v>
          </cell>
          <cell r="J12">
            <v>-1437.7900766601563</v>
          </cell>
          <cell r="K12">
            <v>175.56058828735351</v>
          </cell>
          <cell r="L12">
            <v>130.77375930714655</v>
          </cell>
          <cell r="P12">
            <v>8.801195059769347E-2</v>
          </cell>
          <cell r="Q12">
            <v>-1387.9000136718751</v>
          </cell>
          <cell r="R12">
            <v>149.57999508666992</v>
          </cell>
          <cell r="S12">
            <v>128.11782906496867</v>
          </cell>
          <cell r="W12">
            <v>0.12271555923413068</v>
          </cell>
          <cell r="X12">
            <v>-1435.9000751953126</v>
          </cell>
          <cell r="Y12">
            <v>197.4999977722168</v>
          </cell>
          <cell r="Z12">
            <v>133.99084231367604</v>
          </cell>
          <cell r="AD12">
            <v>0.14162600331005723</v>
          </cell>
          <cell r="AE12">
            <v>-1442.6428935546876</v>
          </cell>
          <cell r="AF12">
            <v>211.87801281738282</v>
          </cell>
          <cell r="AG12">
            <v>133.92290559680399</v>
          </cell>
          <cell r="AK12">
            <v>0.12382691368043479</v>
          </cell>
          <cell r="AL12">
            <v>-931.77678723144538</v>
          </cell>
          <cell r="AM12">
            <v>230.53799459838868</v>
          </cell>
          <cell r="AN12">
            <v>137.83926969560449</v>
          </cell>
          <cell r="AR12">
            <v>9.5003035022074828E-2</v>
          </cell>
          <cell r="AS12">
            <v>-715.88236169433594</v>
          </cell>
          <cell r="AT12">
            <v>199.79999752807618</v>
          </cell>
          <cell r="AU12">
            <v>131.45345325703812</v>
          </cell>
          <cell r="AY12">
            <v>8.2611569120042638E-2</v>
          </cell>
          <cell r="AZ12">
            <v>-1436.4889609375</v>
          </cell>
          <cell r="BA12">
            <v>113.90000074768066</v>
          </cell>
          <cell r="BB12">
            <v>120.96010953077227</v>
          </cell>
          <cell r="BE12">
            <v>0.10279211951891801</v>
          </cell>
          <cell r="BF12">
            <v>-751.77272595214845</v>
          </cell>
          <cell r="BG12">
            <v>182.42239361572265</v>
          </cell>
          <cell r="BH12">
            <v>120.2870266437294</v>
          </cell>
        </row>
        <row r="13">
          <cell r="B13">
            <v>0.13221210070712944</v>
          </cell>
          <cell r="C13">
            <v>-1182.3979147949219</v>
          </cell>
          <cell r="D13">
            <v>167.77839361572265</v>
          </cell>
          <cell r="E13"/>
          <cell r="I13">
            <v>0.11812018851711319</v>
          </cell>
          <cell r="J13">
            <v>-1403.6999509277343</v>
          </cell>
          <cell r="K13">
            <v>200.1199934692383</v>
          </cell>
          <cell r="L13">
            <v>145.85816590124298</v>
          </cell>
          <cell r="P13">
            <v>9.8776780163367189E-2</v>
          </cell>
          <cell r="Q13">
            <v>-1342.1980366210937</v>
          </cell>
          <cell r="R13">
            <v>176.6108019104004</v>
          </cell>
          <cell r="S13">
            <v>142.13088936624754</v>
          </cell>
          <cell r="W13">
            <v>0.13536035556876502</v>
          </cell>
          <cell r="X13">
            <v>-1410.7609616699219</v>
          </cell>
          <cell r="Y13">
            <v>215.60149893188478</v>
          </cell>
          <cell r="Z13">
            <v>145.99485213408903</v>
          </cell>
          <cell r="AD13"/>
          <cell r="AE13"/>
          <cell r="AF13"/>
          <cell r="AG13"/>
          <cell r="AK13"/>
          <cell r="AL13">
            <v>-956.72603234863288</v>
          </cell>
          <cell r="AM13">
            <v>246.85600000000002</v>
          </cell>
          <cell r="AN13"/>
          <cell r="AR13">
            <v>9.7931318498837586E-2</v>
          </cell>
          <cell r="AS13">
            <v>-731.78163830566405</v>
          </cell>
          <cell r="AT13">
            <v>217.56800000000001</v>
          </cell>
          <cell r="AU13">
            <v>142.14835598408513</v>
          </cell>
          <cell r="AY13"/>
          <cell r="AZ13">
            <v>-1388.6999636230469</v>
          </cell>
          <cell r="BA13">
            <v>145.69999841308595</v>
          </cell>
          <cell r="BB13">
            <v>150.37877103028782</v>
          </cell>
          <cell r="BE13"/>
          <cell r="BF13"/>
          <cell r="BG13"/>
          <cell r="BH13"/>
        </row>
        <row r="14">
          <cell r="B14">
            <v>0.10738621482482368</v>
          </cell>
          <cell r="C14">
            <v>-1027.0000075683595</v>
          </cell>
          <cell r="D14">
            <v>62.760000000000005</v>
          </cell>
          <cell r="E14">
            <v>142.8842276</v>
          </cell>
          <cell r="I14">
            <v>9.7465073407714556E-2</v>
          </cell>
          <cell r="J14">
            <v>-1160.9999877929688</v>
          </cell>
          <cell r="K14">
            <v>138.072</v>
          </cell>
          <cell r="L14">
            <v>138.90880319213869</v>
          </cell>
          <cell r="P14"/>
          <cell r="Q14">
            <v>-1126.300035888672</v>
          </cell>
          <cell r="R14">
            <v>112.968</v>
          </cell>
          <cell r="S14"/>
          <cell r="W14"/>
          <cell r="X14">
            <v>-1162.3148935546876</v>
          </cell>
          <cell r="Y14">
            <v>150.624</v>
          </cell>
          <cell r="Z14"/>
          <cell r="AD14"/>
          <cell r="AE14"/>
          <cell r="AF14"/>
          <cell r="AG14"/>
          <cell r="AK14"/>
          <cell r="AL14"/>
          <cell r="AM14"/>
          <cell r="AN14"/>
          <cell r="AR14"/>
          <cell r="AS14"/>
          <cell r="AT14"/>
          <cell r="AU14"/>
          <cell r="AY14"/>
          <cell r="AZ14">
            <v>-1143.4870212402345</v>
          </cell>
          <cell r="BA14">
            <v>108.78400000000001</v>
          </cell>
          <cell r="BB14"/>
          <cell r="BE14"/>
          <cell r="BF14"/>
          <cell r="BG14"/>
          <cell r="BH14"/>
        </row>
        <row r="15">
          <cell r="B15">
            <v>0.11423103928408196</v>
          </cell>
          <cell r="C15">
            <v>-1059.7989770507813</v>
          </cell>
          <cell r="D15">
            <v>172.05028915405273</v>
          </cell>
          <cell r="E15">
            <v>151.16789254760744</v>
          </cell>
          <cell r="I15">
            <v>0.10308946167474699</v>
          </cell>
          <cell r="J15">
            <v>-1136.001966796875</v>
          </cell>
          <cell r="K15">
            <v>152.00049807739259</v>
          </cell>
          <cell r="L15">
            <v>127.00109648132324</v>
          </cell>
          <cell r="P15"/>
          <cell r="Q15"/>
          <cell r="R15"/>
          <cell r="S15"/>
          <cell r="W15"/>
          <cell r="X15"/>
          <cell r="Y15"/>
          <cell r="Z15"/>
          <cell r="AD15"/>
          <cell r="AE15"/>
          <cell r="AF15"/>
          <cell r="AG15"/>
          <cell r="AK15"/>
          <cell r="AL15"/>
          <cell r="AM15"/>
          <cell r="AN15"/>
          <cell r="AR15"/>
          <cell r="AS15"/>
          <cell r="AT15"/>
          <cell r="AU15"/>
          <cell r="AY15"/>
          <cell r="AZ15"/>
          <cell r="BA15"/>
          <cell r="BB15"/>
          <cell r="BE15"/>
          <cell r="BF15"/>
          <cell r="BG15"/>
          <cell r="BH15"/>
        </row>
        <row r="16">
          <cell r="B16">
            <v>0.13557638833573574</v>
          </cell>
          <cell r="C16">
            <v>-878.45000390625</v>
          </cell>
          <cell r="D16">
            <v>209.65400192260742</v>
          </cell>
          <cell r="E16"/>
          <cell r="I16">
            <v>0.11962933132760828</v>
          </cell>
          <cell r="J16">
            <v>-1120.0000310058595</v>
          </cell>
          <cell r="K16">
            <v>180.00000726318359</v>
          </cell>
          <cell r="L16">
            <v>142.64089212036134</v>
          </cell>
          <cell r="P16">
            <v>9.8050967154004784E-2</v>
          </cell>
          <cell r="Q16">
            <v>-1101.0000385742187</v>
          </cell>
          <cell r="R16">
            <v>117.152</v>
          </cell>
          <cell r="S16"/>
          <cell r="W16"/>
          <cell r="X16">
            <v>-1115.4540424804688</v>
          </cell>
          <cell r="Y16">
            <v>200.83199999999999</v>
          </cell>
          <cell r="Z16"/>
          <cell r="AD16"/>
          <cell r="AE16">
            <v>-1136.0000515136719</v>
          </cell>
          <cell r="AF16">
            <v>217.99999212646486</v>
          </cell>
          <cell r="AG16"/>
          <cell r="AK16">
            <v>0.13326534826847014</v>
          </cell>
          <cell r="AL16">
            <v>-639.48248083496094</v>
          </cell>
          <cell r="AM16">
            <v>209.20000000000002</v>
          </cell>
          <cell r="AN16">
            <v>128.867204788208</v>
          </cell>
          <cell r="AR16">
            <v>0.10413594592473908</v>
          </cell>
          <cell r="AS16">
            <v>-431.00000976562501</v>
          </cell>
          <cell r="AT16">
            <v>225.00000109863282</v>
          </cell>
          <cell r="AU16"/>
          <cell r="AY16"/>
          <cell r="AZ16">
            <v>-1146.4159999999999</v>
          </cell>
          <cell r="BA16">
            <v>69.454401596069346</v>
          </cell>
          <cell r="BB16"/>
          <cell r="BE16"/>
          <cell r="BF16">
            <v>-453.964</v>
          </cell>
          <cell r="BG16">
            <v>143.92959042358399</v>
          </cell>
          <cell r="BH16">
            <v>0</v>
          </cell>
        </row>
        <row r="17">
          <cell r="B17">
            <v>0.11220113072674653</v>
          </cell>
          <cell r="C17">
            <v>-945.60072680664064</v>
          </cell>
          <cell r="D17">
            <v>232.60110574340823</v>
          </cell>
          <cell r="E17">
            <v>149.73652402908138</v>
          </cell>
          <cell r="J17">
            <v>-1097.0000334472657</v>
          </cell>
          <cell r="K17">
            <v>167.86210745239256</v>
          </cell>
          <cell r="L17">
            <v>122.60379777526856</v>
          </cell>
          <cell r="P17">
            <v>8.4167075715337117E-2</v>
          </cell>
          <cell r="Q17">
            <v>-1057.0880213623047</v>
          </cell>
          <cell r="R17">
            <v>133.67880319213867</v>
          </cell>
          <cell r="S17">
            <v>133.88800000000001</v>
          </cell>
          <cell r="W17"/>
          <cell r="X17"/>
          <cell r="Y17"/>
          <cell r="Z17"/>
          <cell r="AD17"/>
          <cell r="AE17"/>
          <cell r="AF17"/>
          <cell r="AG17"/>
          <cell r="AK17"/>
          <cell r="AL17"/>
          <cell r="AM17"/>
          <cell r="AN17"/>
          <cell r="AR17">
            <v>8.4341525591150934E-2</v>
          </cell>
          <cell r="AS17">
            <v>-735.9990919189454</v>
          </cell>
          <cell r="AT17">
            <v>153.10090808105468</v>
          </cell>
          <cell r="AU17">
            <v>116.264484127348</v>
          </cell>
          <cell r="AY17"/>
          <cell r="AZ17">
            <v>-1075.288</v>
          </cell>
          <cell r="BA17">
            <v>123.42800000000001</v>
          </cell>
          <cell r="BB17"/>
          <cell r="BE17"/>
          <cell r="BF17"/>
          <cell r="BG17"/>
          <cell r="BH17"/>
        </row>
        <row r="18">
          <cell r="B18">
            <v>8.3087012024192733E-2</v>
          </cell>
          <cell r="C18">
            <v>-849.40000976562499</v>
          </cell>
          <cell r="D18">
            <v>121.00129627990724</v>
          </cell>
          <cell r="E18">
            <v>146.60000595092774</v>
          </cell>
          <cell r="I18">
            <v>7.6612433733837651E-2</v>
          </cell>
          <cell r="J18">
            <v>-964.83878894042971</v>
          </cell>
          <cell r="K18">
            <v>115.49929414367676</v>
          </cell>
          <cell r="L18">
            <v>90.360721665840146</v>
          </cell>
          <cell r="P18">
            <v>6.4613025665984328E-2</v>
          </cell>
          <cell r="Q18">
            <v>-950.80997790527351</v>
          </cell>
          <cell r="R18">
            <v>101.69999787902833</v>
          </cell>
          <cell r="S18">
            <v>139.56511262216978</v>
          </cell>
          <cell r="W18"/>
          <cell r="X18">
            <v>-958.00001489257818</v>
          </cell>
          <cell r="Y18">
            <v>121.00000346374512</v>
          </cell>
          <cell r="Z18"/>
          <cell r="AD18"/>
          <cell r="AE18">
            <v>-933.00001477050785</v>
          </cell>
          <cell r="AF18">
            <v>129.70399201965333</v>
          </cell>
          <cell r="AG18"/>
          <cell r="AK18"/>
          <cell r="AL18"/>
          <cell r="AM18"/>
          <cell r="AN18"/>
          <cell r="AR18"/>
          <cell r="AS18"/>
          <cell r="AT18"/>
          <cell r="AU18"/>
          <cell r="AY18"/>
          <cell r="AZ18"/>
          <cell r="BA18"/>
          <cell r="BB18"/>
          <cell r="BE18"/>
          <cell r="BF18"/>
          <cell r="BG18"/>
          <cell r="BH18"/>
        </row>
        <row r="19">
          <cell r="B19">
            <v>6.31497911280859E-2</v>
          </cell>
          <cell r="C19">
            <v>-802.9012110595703</v>
          </cell>
          <cell r="D19">
            <v>115.52020265197754</v>
          </cell>
          <cell r="E19">
            <v>105.19535419942017</v>
          </cell>
          <cell r="I19">
            <v>5.4724133940240192E-2</v>
          </cell>
          <cell r="J19">
            <v>-931.65963574218756</v>
          </cell>
          <cell r="K19">
            <v>104.26529627990723</v>
          </cell>
          <cell r="L19">
            <v>76.903634964131925</v>
          </cell>
          <cell r="P19">
            <v>4.9493617856278066E-2</v>
          </cell>
          <cell r="Q19">
            <v>-906.2544893798829</v>
          </cell>
          <cell r="R19">
            <v>90.918318084716802</v>
          </cell>
          <cell r="S19">
            <v>75.019121276855472</v>
          </cell>
          <cell r="W19">
            <v>6.2635260672775514E-2</v>
          </cell>
          <cell r="X19">
            <v>-922.60130383300782</v>
          </cell>
          <cell r="Y19">
            <v>120.10170372009277</v>
          </cell>
          <cell r="Z19">
            <v>79.399772979736326</v>
          </cell>
          <cell r="AD19">
            <v>7.3956031235231645E-2</v>
          </cell>
          <cell r="AE19">
            <v>-923.80212255859374</v>
          </cell>
          <cell r="AF19">
            <v>135.20180447387696</v>
          </cell>
          <cell r="AG19">
            <v>87.278234573364259</v>
          </cell>
          <cell r="AK19"/>
          <cell r="AL19"/>
          <cell r="AM19"/>
          <cell r="AN19"/>
          <cell r="AR19"/>
          <cell r="AS19"/>
          <cell r="AT19"/>
          <cell r="AU19"/>
          <cell r="AY19"/>
          <cell r="AZ19">
            <v>-938.05278723144534</v>
          </cell>
          <cell r="BA19">
            <v>71.002477127075196</v>
          </cell>
          <cell r="BB19">
            <v>70.165681915283201</v>
          </cell>
          <cell r="BE19"/>
          <cell r="BF19"/>
          <cell r="BG19"/>
          <cell r="BH19"/>
        </row>
        <row r="20">
          <cell r="B20">
            <v>0.11353469346646265</v>
          </cell>
          <cell r="C20">
            <v>-338.904</v>
          </cell>
          <cell r="D20">
            <v>192.00000668334962</v>
          </cell>
          <cell r="E20">
            <v>153.88104135216773</v>
          </cell>
          <cell r="I20">
            <v>0.1055648214057039</v>
          </cell>
          <cell r="J20">
            <v>-508.00001269531253</v>
          </cell>
          <cell r="K20">
            <v>161.49999951171876</v>
          </cell>
          <cell r="L20">
            <v>126.29820350646973</v>
          </cell>
          <cell r="P20">
            <v>9.2016597644987194E-2</v>
          </cell>
          <cell r="Q20">
            <v>-429.29927020263676</v>
          </cell>
          <cell r="R20">
            <v>163.00030468750001</v>
          </cell>
          <cell r="S20"/>
          <cell r="W20"/>
          <cell r="X20"/>
          <cell r="Y20"/>
          <cell r="Z20"/>
          <cell r="AD20"/>
          <cell r="AE20"/>
          <cell r="AF20"/>
          <cell r="AG20"/>
          <cell r="AK20"/>
          <cell r="AL20"/>
          <cell r="AM20"/>
          <cell r="AN20"/>
          <cell r="AR20"/>
          <cell r="AS20"/>
          <cell r="AT20"/>
          <cell r="AU20"/>
          <cell r="AY20"/>
          <cell r="AZ20"/>
          <cell r="BA20"/>
          <cell r="BB20"/>
          <cell r="BE20"/>
          <cell r="BF20"/>
          <cell r="BG20"/>
          <cell r="BH20"/>
        </row>
        <row r="21">
          <cell r="B21">
            <v>7.7054047135085721E-2</v>
          </cell>
          <cell r="C21">
            <v>-365.60001531982425</v>
          </cell>
          <cell r="D21">
            <v>150.8099899597168</v>
          </cell>
          <cell r="E21">
            <v>139.08005306298946</v>
          </cell>
          <cell r="I21">
            <v>7.9606325372178308E-2</v>
          </cell>
          <cell r="J21">
            <v>-494.62830340576176</v>
          </cell>
          <cell r="K21">
            <v>133.05119680786134</v>
          </cell>
          <cell r="L21">
            <v>95.059949831841806</v>
          </cell>
          <cell r="P21">
            <v>6.2451446200700908E-2</v>
          </cell>
          <cell r="Q21">
            <v>-467.70002807617192</v>
          </cell>
          <cell r="R21">
            <v>116.40000395202637</v>
          </cell>
          <cell r="S21">
            <v>93.037669332727233</v>
          </cell>
          <cell r="W21">
            <v>7.8742736960425941E-2</v>
          </cell>
          <cell r="X21">
            <v>-494.69999884033206</v>
          </cell>
          <cell r="Y21">
            <v>144.90030383300783</v>
          </cell>
          <cell r="Z21">
            <v>98.999734402003938</v>
          </cell>
          <cell r="AD21">
            <v>8.7713770797745561E-2</v>
          </cell>
          <cell r="AE21">
            <v>-505.00000885009769</v>
          </cell>
          <cell r="AF21">
            <v>153.83000851440431</v>
          </cell>
          <cell r="AG21">
            <v>96.140065801246081</v>
          </cell>
          <cell r="AK21">
            <v>7.9618130701922044E-2</v>
          </cell>
          <cell r="AL21">
            <v>-243.92719680786135</v>
          </cell>
          <cell r="AM21">
            <v>160.7000016784668</v>
          </cell>
          <cell r="AN21">
            <v>102.08959840393067</v>
          </cell>
          <cell r="AR21">
            <v>6.4847705434182334E-2</v>
          </cell>
          <cell r="AS21">
            <v>-120.49919680786134</v>
          </cell>
          <cell r="AT21">
            <v>141.00101068115234</v>
          </cell>
          <cell r="AU21">
            <v>93.204122245739271</v>
          </cell>
          <cell r="AY21">
            <v>4.770417999303677E-2</v>
          </cell>
          <cell r="AZ21">
            <v>-482.70001538085938</v>
          </cell>
          <cell r="BA21">
            <v>103.99999763488771</v>
          </cell>
          <cell r="BB21">
            <v>89.000713226185795</v>
          </cell>
          <cell r="BE21"/>
          <cell r="BF21"/>
          <cell r="BG21"/>
          <cell r="BH21"/>
        </row>
        <row r="22">
          <cell r="B22">
            <v>0.10005114335216857</v>
          </cell>
          <cell r="C22">
            <v>-295.76700213623047</v>
          </cell>
          <cell r="D22">
            <v>184.17969787597656</v>
          </cell>
          <cell r="E22">
            <v>128.07033272640689</v>
          </cell>
          <cell r="I22">
            <v>9.1298111322409739E-2</v>
          </cell>
          <cell r="J22">
            <v>-432.75108935546876</v>
          </cell>
          <cell r="K22">
            <v>151.04240957641602</v>
          </cell>
          <cell r="L22">
            <v>112.40147148361501</v>
          </cell>
          <cell r="P22">
            <v>8.1984583635755379E-2</v>
          </cell>
          <cell r="Q22">
            <v>-382.75230212402346</v>
          </cell>
          <cell r="R22">
            <v>143.80000555419923</v>
          </cell>
          <cell r="S22">
            <v>111.32401459996036</v>
          </cell>
          <cell r="W22">
            <v>0.10966836074224369</v>
          </cell>
          <cell r="X22">
            <v>-434.59209149169925</v>
          </cell>
          <cell r="Y22">
            <v>163.39999237060547</v>
          </cell>
          <cell r="Z22">
            <v>109.39910118103028</v>
          </cell>
          <cell r="AD22">
            <v>0.11597395001696677</v>
          </cell>
          <cell r="AE22">
            <v>-437.22800000000001</v>
          </cell>
          <cell r="AF22">
            <v>175.26780532836915</v>
          </cell>
          <cell r="AG22">
            <v>107.88568924426727</v>
          </cell>
          <cell r="AK22"/>
          <cell r="AL22"/>
          <cell r="AM22"/>
          <cell r="AN22"/>
          <cell r="AR22">
            <v>0.12269031158901575</v>
          </cell>
          <cell r="AS22">
            <v>-31.099670372009278</v>
          </cell>
          <cell r="AT22">
            <v>162.33919680786133</v>
          </cell>
          <cell r="AU22"/>
          <cell r="AY22">
            <v>7.2764225551125356E-2</v>
          </cell>
          <cell r="AZ22">
            <v>-380.74400000000003</v>
          </cell>
          <cell r="BA22">
            <v>119.39999981689454</v>
          </cell>
          <cell r="BB22">
            <v>104.96578816647133</v>
          </cell>
          <cell r="BE22"/>
          <cell r="BF22"/>
          <cell r="BG22"/>
          <cell r="BH22"/>
        </row>
        <row r="23">
          <cell r="B23">
            <v>6.6958044190127561E-2</v>
          </cell>
          <cell r="C23">
            <v>-271.49978936767582</v>
          </cell>
          <cell r="D23">
            <v>112.83830340576172</v>
          </cell>
          <cell r="E23">
            <v>88.70958947669854</v>
          </cell>
          <cell r="I23">
            <v>7.2121381931582351E-2</v>
          </cell>
          <cell r="J23">
            <v>-393.450020690918</v>
          </cell>
          <cell r="K23">
            <v>95.920000366210942</v>
          </cell>
          <cell r="L23">
            <v>52.469963904487862</v>
          </cell>
          <cell r="P23">
            <v>5.3344712365517924E-2</v>
          </cell>
          <cell r="Q23">
            <v>-361.16000579833985</v>
          </cell>
          <cell r="R23">
            <v>86.929996185302741</v>
          </cell>
          <cell r="S23">
            <v>51.379872908633303</v>
          </cell>
          <cell r="W23">
            <v>8.1973958524111268E-2</v>
          </cell>
          <cell r="X23">
            <v>-394.77000195312502</v>
          </cell>
          <cell r="Y23">
            <v>110.09999906921387</v>
          </cell>
          <cell r="Z23">
            <v>52.760090824222431</v>
          </cell>
          <cell r="AD23">
            <v>7.9771260159817545E-2</v>
          </cell>
          <cell r="AE23">
            <v>-405.60000274658205</v>
          </cell>
          <cell r="AF23">
            <v>112.94000494384765</v>
          </cell>
          <cell r="AG23">
            <v>52.929959263986241</v>
          </cell>
          <cell r="AK23">
            <v>6.2469391590539831E-2</v>
          </cell>
          <cell r="AL23">
            <v>-173.21760638427736</v>
          </cell>
          <cell r="AM23">
            <v>122.59120478820802</v>
          </cell>
          <cell r="AN23">
            <v>52.493961672746387</v>
          </cell>
          <cell r="AR23">
            <v>4.8193256896031801E-2</v>
          </cell>
          <cell r="AS23">
            <v>-100.416</v>
          </cell>
          <cell r="AT23">
            <v>107.11039361572266</v>
          </cell>
          <cell r="AU23">
            <v>52.389863147671569</v>
          </cell>
          <cell r="AY23">
            <v>4.1631895681351935E-2</v>
          </cell>
          <cell r="AZ23">
            <v>-351.15999298095704</v>
          </cell>
          <cell r="BA23">
            <v>74.009998458862313</v>
          </cell>
          <cell r="BB23">
            <v>49.829829143180717</v>
          </cell>
          <cell r="BE23">
            <v>4.7833312476269742E-2</v>
          </cell>
          <cell r="BF23">
            <v>-104.99999891662598</v>
          </cell>
          <cell r="BG23">
            <v>96.099997085571289</v>
          </cell>
          <cell r="BH23">
            <v>54.889958916277457</v>
          </cell>
        </row>
        <row r="24">
          <cell r="C24">
            <v>-238.00000180053712</v>
          </cell>
          <cell r="D24">
            <v>254.00000634765627</v>
          </cell>
          <cell r="E24"/>
          <cell r="I24">
            <v>7.3797123077241927E-2</v>
          </cell>
          <cell r="J24">
            <v>-369.82378936767577</v>
          </cell>
          <cell r="K24">
            <v>152.10100256347656</v>
          </cell>
          <cell r="L24">
            <v>107.40080744874675</v>
          </cell>
          <cell r="P24">
            <v>5.2846872220601485E-2</v>
          </cell>
          <cell r="Q24">
            <v>-354.60000122070312</v>
          </cell>
          <cell r="R24">
            <v>106.00000019836426</v>
          </cell>
          <cell r="S24">
            <v>68.998086235674876</v>
          </cell>
          <cell r="W24"/>
          <cell r="X24">
            <v>-366.99951275634766</v>
          </cell>
          <cell r="Y24">
            <v>162.00030340576171</v>
          </cell>
          <cell r="Z24">
            <v>84.000970474491467</v>
          </cell>
          <cell r="AD24"/>
          <cell r="AE24">
            <v>-369.5000107421875</v>
          </cell>
          <cell r="AF24">
            <v>181.19999603271486</v>
          </cell>
          <cell r="AG24">
            <v>91.33554595709667</v>
          </cell>
          <cell r="AK24">
            <v>7.294563453843933E-2</v>
          </cell>
          <cell r="AL24">
            <v>-142.256</v>
          </cell>
          <cell r="AM24">
            <v>160.66560638427734</v>
          </cell>
          <cell r="AN24">
            <v>99.495522872924809</v>
          </cell>
          <cell r="AR24">
            <v>5.7381374076657193E-2</v>
          </cell>
          <cell r="AS24">
            <v>-45.061677925109862</v>
          </cell>
          <cell r="AT24">
            <v>128.20199501037598</v>
          </cell>
          <cell r="AU24">
            <v>81.355160705647279</v>
          </cell>
          <cell r="AY24"/>
          <cell r="AZ24">
            <v>-368.30082000732421</v>
          </cell>
          <cell r="BA24">
            <v>88.002083938598631</v>
          </cell>
          <cell r="BB24">
            <v>62.999759553326413</v>
          </cell>
          <cell r="BE24"/>
          <cell r="BF24"/>
          <cell r="BG24"/>
          <cell r="BH24"/>
        </row>
        <row r="25">
          <cell r="B25">
            <v>9.5739470733364918E-2</v>
          </cell>
          <cell r="C25">
            <v>-202.08719680786135</v>
          </cell>
          <cell r="D25">
            <v>112.968</v>
          </cell>
          <cell r="E25">
            <v>81.687866953744503</v>
          </cell>
          <cell r="I25">
            <v>8.8352736594530273E-2</v>
          </cell>
          <cell r="J25">
            <v>-327.60721276855469</v>
          </cell>
          <cell r="K25">
            <v>106.05000505065918</v>
          </cell>
          <cell r="L25">
            <v>52.800091394313021</v>
          </cell>
          <cell r="P25">
            <v>6.8008484266627603E-2</v>
          </cell>
          <cell r="Q25">
            <v>-287.81742767333986</v>
          </cell>
          <cell r="R25">
            <v>98.560018753051764</v>
          </cell>
          <cell r="S25">
            <v>52.089669124251657</v>
          </cell>
          <cell r="W25">
            <v>9.9341041931973045E-2</v>
          </cell>
          <cell r="X25">
            <v>-333.60000622558596</v>
          </cell>
          <cell r="Y25">
            <v>118.80000543212891</v>
          </cell>
          <cell r="Z25">
            <v>52.590055838087856</v>
          </cell>
          <cell r="AD25">
            <v>9.5661771131382037E-2</v>
          </cell>
          <cell r="AE25">
            <v>-348.10000885009765</v>
          </cell>
          <cell r="AF25">
            <v>122.20000021362306</v>
          </cell>
          <cell r="AG25">
            <v>52.470315884973843</v>
          </cell>
          <cell r="AK25">
            <v>7.5463531690057428E-2</v>
          </cell>
          <cell r="AL25">
            <v>-123.84639361572266</v>
          </cell>
          <cell r="AM25">
            <v>127.69569787597656</v>
          </cell>
          <cell r="AN25">
            <v>53.257645396717713</v>
          </cell>
          <cell r="AR25">
            <v>6.8637027230938757E-2</v>
          </cell>
          <cell r="AS25">
            <v>-61.83951888275147</v>
          </cell>
          <cell r="AT25">
            <v>115.49929414367676</v>
          </cell>
          <cell r="AU25">
            <v>56.917960644303662</v>
          </cell>
          <cell r="AY25">
            <v>5.4744046822725184E-2</v>
          </cell>
          <cell r="AZ25">
            <v>-270.41190850830077</v>
          </cell>
          <cell r="BA25">
            <v>86.710009948730473</v>
          </cell>
          <cell r="BB25">
            <v>51.040020858748989</v>
          </cell>
          <cell r="BE25">
            <v>5.5777395709368814E-2</v>
          </cell>
          <cell r="BF25">
            <v>-67.780803192138677</v>
          </cell>
          <cell r="BG25">
            <v>96.099997085571289</v>
          </cell>
          <cell r="BH25">
            <v>53.600205696169176</v>
          </cell>
        </row>
        <row r="26">
          <cell r="B26">
            <v>7.4095036818240215E-2</v>
          </cell>
          <cell r="C26">
            <v>115.47840159606935</v>
          </cell>
          <cell r="D26">
            <v>112.54959840393067</v>
          </cell>
          <cell r="E26"/>
          <cell r="I26">
            <v>6.6031089857510425E-2</v>
          </cell>
          <cell r="J26">
            <v>-3.0000001044273379</v>
          </cell>
          <cell r="K26">
            <v>85.981196807861338</v>
          </cell>
          <cell r="L26">
            <v>76.901916488647458</v>
          </cell>
          <cell r="P26">
            <v>5.8479931497940493E-2</v>
          </cell>
          <cell r="Q26">
            <v>21.254721675872805</v>
          </cell>
          <cell r="R26">
            <v>70.500393615722658</v>
          </cell>
          <cell r="S26">
            <v>76.610270974433647</v>
          </cell>
          <cell r="W26"/>
          <cell r="X26">
            <v>4.1840000000000002</v>
          </cell>
          <cell r="Y26">
            <v>120.41549893188477</v>
          </cell>
          <cell r="Z26">
            <v>79.872560638427743</v>
          </cell>
          <cell r="AD26"/>
          <cell r="AE26">
            <v>-19.5811192817688</v>
          </cell>
          <cell r="AF26">
            <v>134.34821063232422</v>
          </cell>
          <cell r="AG26">
            <v>83.219757446289066</v>
          </cell>
          <cell r="AK26"/>
          <cell r="AL26"/>
          <cell r="AM26">
            <v>126.00000189208986</v>
          </cell>
          <cell r="AN26">
            <v>80.542000000000002</v>
          </cell>
          <cell r="AR26">
            <v>5.0796161381994893E-2</v>
          </cell>
          <cell r="AS26">
            <v>309.00001300048831</v>
          </cell>
          <cell r="AT26">
            <v>98.999999206542967</v>
          </cell>
          <cell r="AU26"/>
          <cell r="AY26">
            <v>4.4428261086229263E-2</v>
          </cell>
          <cell r="AZ26">
            <v>3.9999998898506166</v>
          </cell>
          <cell r="BA26">
            <v>71.755598403930662</v>
          </cell>
          <cell r="BB26">
            <v>0</v>
          </cell>
          <cell r="BE26"/>
          <cell r="BF26">
            <v>280.29997302246096</v>
          </cell>
          <cell r="BG26">
            <v>102.00000305175782</v>
          </cell>
          <cell r="BH26">
            <v>0</v>
          </cell>
        </row>
        <row r="27">
          <cell r="B27">
            <v>6.059369125192321E-2</v>
          </cell>
          <cell r="C27">
            <v>-467.55998895263673</v>
          </cell>
          <cell r="D27">
            <v>71.968976913452153</v>
          </cell>
          <cell r="E27">
            <v>65.26946797442443</v>
          </cell>
          <cell r="I27">
            <v>3.890084657076124E-2</v>
          </cell>
          <cell r="J27">
            <v>-567.35042553710934</v>
          </cell>
          <cell r="K27">
            <v>66.546514892578131</v>
          </cell>
          <cell r="L27">
            <v>49.139250968419987</v>
          </cell>
          <cell r="P27">
            <v>2.5080802569905043E-2</v>
          </cell>
          <cell r="Q27">
            <v>-576.59996655273437</v>
          </cell>
          <cell r="R27">
            <v>51.212159042358401</v>
          </cell>
          <cell r="S27">
            <v>46.557004144372613</v>
          </cell>
          <cell r="W27">
            <v>5.4210707409463363E-2</v>
          </cell>
          <cell r="X27">
            <v>-559.70001831054685</v>
          </cell>
          <cell r="Y27">
            <v>77.699999038696291</v>
          </cell>
          <cell r="Z27">
            <v>50.629647073064774</v>
          </cell>
          <cell r="AD27">
            <v>5.4363833864186674E-2</v>
          </cell>
          <cell r="AE27">
            <v>-557.09995751953124</v>
          </cell>
          <cell r="AF27">
            <v>92.960001998901376</v>
          </cell>
          <cell r="AG27">
            <v>51.090282700934047</v>
          </cell>
          <cell r="AK27">
            <v>4.4371140017838727E-2</v>
          </cell>
          <cell r="AL27">
            <v>-329.2999719848633</v>
          </cell>
          <cell r="AM27">
            <v>95.689998794555663</v>
          </cell>
          <cell r="AN27">
            <v>53.387224691519663</v>
          </cell>
          <cell r="AR27">
            <v>3.5999977195608865E-2</v>
          </cell>
          <cell r="AS27">
            <v>-202.92400000000001</v>
          </cell>
          <cell r="AT27">
            <v>83.68</v>
          </cell>
          <cell r="AU27">
            <v>51.921152189455697</v>
          </cell>
          <cell r="AY27">
            <v>1.6347020606215772E-2</v>
          </cell>
          <cell r="AZ27">
            <v>-616.93078723144538</v>
          </cell>
          <cell r="BA27">
            <v>35.659999580383293</v>
          </cell>
          <cell r="BB27">
            <v>41.814870294207985</v>
          </cell>
          <cell r="BE27">
            <v>1.9305832667949704E-2</v>
          </cell>
          <cell r="BF27">
            <v>-280.29997302246096</v>
          </cell>
          <cell r="BG27">
            <v>64.999999519348151</v>
          </cell>
          <cell r="BH27">
            <v>52.000169149880264</v>
          </cell>
        </row>
        <row r="28">
          <cell r="C28">
            <v>-326.35200000000003</v>
          </cell>
          <cell r="D28">
            <v>165.56089468383789</v>
          </cell>
          <cell r="E28">
            <v>154.89999743652345</v>
          </cell>
          <cell r="I28">
            <v>4.558111001724207E-2</v>
          </cell>
          <cell r="J28">
            <v>-424.57998046875002</v>
          </cell>
          <cell r="K28">
            <v>81.250000396728524</v>
          </cell>
          <cell r="L28">
            <v>68.9297608242195</v>
          </cell>
          <cell r="P28">
            <v>3.1182305826235105E-2</v>
          </cell>
          <cell r="Q28">
            <v>-425.7999839477539</v>
          </cell>
          <cell r="R28">
            <v>64.42999926757814</v>
          </cell>
          <cell r="S28">
            <v>59.426665107837145</v>
          </cell>
          <cell r="W28">
            <v>5.3177483847248339E-2</v>
          </cell>
          <cell r="X28">
            <v>-418.80169873046879</v>
          </cell>
          <cell r="Y28">
            <v>94.001908081054694</v>
          </cell>
          <cell r="Z28">
            <v>68.999585743616137</v>
          </cell>
          <cell r="AD28">
            <v>6.7739284259367608E-2</v>
          </cell>
          <cell r="AE28">
            <v>-416.19917999267579</v>
          </cell>
          <cell r="AF28">
            <v>98.699994033813482</v>
          </cell>
          <cell r="AG28">
            <v>73.031003897558264</v>
          </cell>
          <cell r="AK28">
            <v>4.9413494225764909E-2</v>
          </cell>
          <cell r="AL28">
            <v>-238.89799829101563</v>
          </cell>
          <cell r="AM28">
            <v>88.002083938598631</v>
          </cell>
          <cell r="AN28"/>
          <cell r="AR28"/>
          <cell r="AS28"/>
          <cell r="AT28"/>
          <cell r="AU28"/>
          <cell r="AY28">
            <v>2.7238412776754945E-2</v>
          </cell>
          <cell r="AZ28">
            <v>-484.90000543212892</v>
          </cell>
          <cell r="BA28">
            <v>42.810003158569337</v>
          </cell>
          <cell r="BB28">
            <v>48.758759306728166</v>
          </cell>
          <cell r="BE28"/>
          <cell r="BF28"/>
          <cell r="BG28"/>
          <cell r="BH28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E1E2-BA80-4185-A3EA-C752EE3C5C78}">
  <dimension ref="A1:BM314"/>
  <sheetViews>
    <sheetView topLeftCell="A44" zoomScaleNormal="100" workbookViewId="0">
      <selection activeCell="A61" sqref="A61:E120"/>
    </sheetView>
  </sheetViews>
  <sheetFormatPr defaultRowHeight="15"/>
  <cols>
    <col min="1" max="1" width="27.5703125" style="21" bestFit="1" customWidth="1"/>
    <col min="2" max="2" width="9.140625" style="41"/>
    <col min="3" max="5" width="9.140625" style="40"/>
    <col min="6" max="6" width="9.140625" style="66"/>
    <col min="7" max="7" width="11" customWidth="1"/>
    <col min="8" max="8" width="11.42578125" customWidth="1"/>
    <col min="9" max="9" width="24.85546875" bestFit="1" customWidth="1"/>
    <col min="12" max="12" width="16" customWidth="1"/>
    <col min="14" max="14" width="4.28515625" customWidth="1"/>
    <col min="15" max="15" width="5.28515625" customWidth="1"/>
    <col min="16" max="16" width="24.85546875" bestFit="1" customWidth="1"/>
    <col min="19" max="19" width="16" customWidth="1"/>
    <col min="20" max="20" width="6" style="21" customWidth="1"/>
    <col min="21" max="22" width="9.140625" style="21"/>
    <col min="23" max="23" width="24.85546875" style="21" bestFit="1" customWidth="1"/>
    <col min="24" max="25" width="9.140625" style="21"/>
    <col min="26" max="26" width="16" style="21" customWidth="1"/>
    <col min="27" max="29" width="9.140625" style="21"/>
    <col min="30" max="30" width="24.85546875" style="25" bestFit="1" customWidth="1"/>
    <col min="33" max="33" width="16" customWidth="1"/>
    <col min="36" max="36" width="16" customWidth="1"/>
    <col min="39" max="39" width="16" customWidth="1"/>
    <col min="42" max="42" width="24.85546875" style="26" bestFit="1" customWidth="1"/>
    <col min="45" max="45" width="16" customWidth="1"/>
    <col min="55" max="55" width="3.42578125" bestFit="1" customWidth="1"/>
    <col min="56" max="56" width="10.140625" bestFit="1" customWidth="1"/>
    <col min="57" max="57" width="13.140625" style="31" bestFit="1" customWidth="1"/>
  </cols>
  <sheetData>
    <row r="1" spans="1:65" s="13" customForma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61"/>
      <c r="G1" s="4"/>
      <c r="H1" s="4"/>
      <c r="I1" s="4"/>
      <c r="J1" s="5"/>
      <c r="K1" s="6"/>
      <c r="L1" s="6"/>
      <c r="M1" s="6"/>
      <c r="N1" s="6"/>
      <c r="O1" s="6"/>
      <c r="P1" s="7"/>
      <c r="Q1" s="8"/>
      <c r="R1" s="6"/>
      <c r="S1" s="6"/>
      <c r="T1" s="6"/>
      <c r="U1" s="9"/>
      <c r="V1" s="9"/>
      <c r="W1" s="10"/>
      <c r="X1" s="11"/>
      <c r="Y1" s="6"/>
      <c r="Z1" s="6"/>
      <c r="AA1" s="6"/>
      <c r="AB1" s="6"/>
      <c r="AC1" s="6"/>
      <c r="AD1" s="12"/>
      <c r="AP1" s="12"/>
      <c r="AV1" s="14"/>
      <c r="BD1" s="15"/>
      <c r="BE1" s="16"/>
      <c r="BF1" s="16"/>
    </row>
    <row r="2" spans="1:65" ht="18">
      <c r="A2" s="42" t="s">
        <v>259</v>
      </c>
      <c r="B2" s="43">
        <v>0.45901669736800199</v>
      </c>
      <c r="C2" s="44">
        <v>-5942.3683916015625</v>
      </c>
      <c r="D2" s="44">
        <v>697.05436169433597</v>
      </c>
      <c r="E2" s="57">
        <v>681.83267488588706</v>
      </c>
      <c r="F2" s="63"/>
      <c r="G2" s="17">
        <v>-5942.3683916015625</v>
      </c>
      <c r="H2" s="18" t="s">
        <v>5</v>
      </c>
      <c r="I2" s="19" cm="1">
        <f t="array" ref="I2">_xll.H(A2,25)</f>
        <v>-5942.3683916015625</v>
      </c>
      <c r="J2" s="19"/>
      <c r="K2" s="20"/>
      <c r="L2" s="20"/>
      <c r="M2" s="20"/>
      <c r="N2" s="20"/>
      <c r="O2" s="20"/>
      <c r="U2" s="22"/>
      <c r="V2" s="22"/>
      <c r="W2" s="23"/>
      <c r="X2" s="22"/>
      <c r="Y2" s="24"/>
      <c r="Z2" s="24"/>
      <c r="AA2" s="24"/>
      <c r="AB2" s="24"/>
      <c r="AC2" s="24"/>
      <c r="AV2" s="27"/>
      <c r="BC2" s="28"/>
      <c r="BD2" s="29"/>
      <c r="BE2" s="29"/>
      <c r="BF2" s="29"/>
      <c r="BH2" s="29"/>
      <c r="BJ2" s="28"/>
      <c r="BK2" s="29"/>
      <c r="BL2" s="29"/>
      <c r="BM2" s="29"/>
    </row>
    <row r="3" spans="1:65" ht="18">
      <c r="A3" s="45" t="s">
        <v>251</v>
      </c>
      <c r="B3" s="43"/>
      <c r="C3" s="44">
        <v>-5672.9217539062502</v>
      </c>
      <c r="D3" s="44">
        <v>711.69842553710942</v>
      </c>
      <c r="E3" s="57">
        <v>703.33036169433592</v>
      </c>
      <c r="F3" s="63"/>
      <c r="G3" s="19"/>
      <c r="H3" s="19"/>
      <c r="I3" s="19"/>
      <c r="J3" s="19"/>
      <c r="K3" s="20"/>
      <c r="L3" s="20"/>
      <c r="M3" s="20"/>
      <c r="N3" s="20"/>
      <c r="O3" s="20"/>
      <c r="U3" s="24"/>
      <c r="V3" s="24"/>
      <c r="W3" s="30"/>
      <c r="X3" s="24"/>
      <c r="Y3" s="24"/>
      <c r="Z3" s="24"/>
      <c r="AA3" s="24"/>
      <c r="AB3" s="24"/>
      <c r="AC3" s="24"/>
      <c r="AV3" s="27"/>
      <c r="BC3" s="28"/>
      <c r="BD3" s="29"/>
      <c r="BE3" s="29"/>
      <c r="BF3" s="29"/>
      <c r="BH3" s="29"/>
      <c r="BJ3" s="28"/>
      <c r="BK3" s="29"/>
      <c r="BL3" s="29"/>
      <c r="BM3" s="29"/>
    </row>
    <row r="4" spans="1:65" ht="18">
      <c r="A4" s="42" t="s">
        <v>252</v>
      </c>
      <c r="B4" s="43"/>
      <c r="C4" s="44">
        <v>-4899.5058808593749</v>
      </c>
      <c r="D4" s="44">
        <v>439.29909149169924</v>
      </c>
      <c r="E4" s="57"/>
      <c r="F4" s="63"/>
      <c r="G4" s="19"/>
      <c r="H4" s="19"/>
      <c r="I4" s="19"/>
      <c r="J4" s="19"/>
      <c r="K4" s="20"/>
      <c r="L4" s="20"/>
      <c r="M4" s="20"/>
      <c r="N4" s="20"/>
      <c r="O4" s="20"/>
      <c r="U4" s="22"/>
      <c r="V4" s="22"/>
      <c r="W4" s="23"/>
      <c r="X4" s="22"/>
      <c r="Y4" s="24"/>
      <c r="Z4" s="24"/>
      <c r="AA4" s="24"/>
      <c r="AB4" s="24"/>
      <c r="AC4" s="24"/>
      <c r="AV4" s="27"/>
      <c r="BC4" s="28"/>
      <c r="BD4" s="29"/>
      <c r="BE4" s="29"/>
      <c r="BF4" s="29"/>
      <c r="BH4" s="29"/>
    </row>
    <row r="5" spans="1:65" ht="18">
      <c r="A5" s="45" t="s">
        <v>253</v>
      </c>
      <c r="B5" s="43">
        <v>0.14710923715952959</v>
      </c>
      <c r="C5" s="44">
        <v>-2681.7008867187501</v>
      </c>
      <c r="D5" s="44">
        <v>280.19830340576175</v>
      </c>
      <c r="E5" s="57">
        <v>228.09910488891603</v>
      </c>
      <c r="F5" s="63"/>
      <c r="G5" s="19"/>
      <c r="H5" s="19"/>
      <c r="I5" s="19"/>
      <c r="J5" s="19"/>
      <c r="K5" s="20"/>
      <c r="L5" s="20"/>
      <c r="M5" s="20"/>
      <c r="N5" s="20"/>
      <c r="O5" s="20"/>
      <c r="U5" s="24"/>
      <c r="V5" s="24"/>
      <c r="W5" s="30"/>
      <c r="X5" s="24"/>
      <c r="Y5" s="24"/>
      <c r="Z5" s="24"/>
      <c r="AA5" s="24"/>
      <c r="AB5" s="24"/>
      <c r="AC5" s="24"/>
      <c r="AV5" s="27"/>
      <c r="BC5" s="28"/>
      <c r="BD5" s="29"/>
      <c r="BE5" s="29"/>
      <c r="BF5" s="29"/>
      <c r="BH5" s="29"/>
    </row>
    <row r="6" spans="1:65" ht="18">
      <c r="A6" s="42" t="s">
        <v>254</v>
      </c>
      <c r="B6" s="43"/>
      <c r="C6" s="44">
        <v>-2680.559122558594</v>
      </c>
      <c r="D6" s="44">
        <v>284.47021490478517</v>
      </c>
      <c r="E6" s="57">
        <v>247.90200000000002</v>
      </c>
      <c r="F6" s="63"/>
      <c r="G6" s="19"/>
      <c r="H6" s="19"/>
      <c r="I6" s="19"/>
      <c r="J6" s="19"/>
      <c r="K6" s="20"/>
      <c r="L6" s="20"/>
      <c r="M6" s="20"/>
      <c r="N6" s="20"/>
      <c r="O6" s="20"/>
      <c r="U6" s="22"/>
      <c r="V6" s="22"/>
      <c r="W6" s="23"/>
      <c r="X6" s="22"/>
      <c r="Y6" s="24"/>
      <c r="Z6" s="24"/>
      <c r="AA6" s="24"/>
      <c r="AB6" s="24"/>
      <c r="AC6" s="24"/>
      <c r="AV6" s="27"/>
      <c r="BC6" s="28"/>
      <c r="BD6" s="29"/>
      <c r="BE6" s="29"/>
      <c r="BF6" s="29"/>
      <c r="BH6" s="29"/>
    </row>
    <row r="7" spans="1:65" ht="18">
      <c r="A7" s="45" t="s">
        <v>255</v>
      </c>
      <c r="B7" s="43">
        <v>0.16408252316277594</v>
      </c>
      <c r="C7" s="44">
        <v>-2352.2451064453126</v>
      </c>
      <c r="D7" s="44">
        <v>216.31280319213869</v>
      </c>
      <c r="E7" s="57">
        <v>226.4147674648475</v>
      </c>
      <c r="F7" s="63"/>
      <c r="G7" s="19"/>
      <c r="H7" s="19"/>
      <c r="I7" s="19"/>
      <c r="J7" s="19"/>
      <c r="K7" s="20"/>
      <c r="L7" s="20"/>
      <c r="M7" s="20"/>
      <c r="N7" s="20"/>
      <c r="O7" s="20"/>
      <c r="U7" s="24"/>
      <c r="V7" s="24"/>
      <c r="W7" s="30"/>
      <c r="X7" s="24"/>
      <c r="Y7" s="24"/>
      <c r="Z7" s="24"/>
      <c r="AA7" s="24"/>
      <c r="AB7" s="24"/>
      <c r="AC7" s="24"/>
      <c r="AV7" s="27"/>
      <c r="BC7" s="28"/>
      <c r="BD7" s="29"/>
      <c r="BE7" s="29"/>
      <c r="BF7" s="29"/>
      <c r="BH7" s="29"/>
    </row>
    <row r="8" spans="1:65" ht="18">
      <c r="A8" s="42" t="s">
        <v>256</v>
      </c>
      <c r="B8" s="43"/>
      <c r="C8" s="44">
        <v>-1739.0000263671875</v>
      </c>
      <c r="D8" s="44">
        <v>195.69999865722659</v>
      </c>
      <c r="E8" s="57">
        <v>134.24848659088184</v>
      </c>
      <c r="F8" s="63"/>
      <c r="G8" s="19"/>
      <c r="H8" s="19"/>
      <c r="I8" s="19"/>
      <c r="J8" s="19"/>
      <c r="K8" s="20"/>
      <c r="L8" s="20"/>
      <c r="M8" s="20"/>
      <c r="N8" s="20"/>
      <c r="O8" s="20"/>
      <c r="U8" s="22"/>
      <c r="V8" s="22"/>
      <c r="W8" s="23"/>
      <c r="X8" s="22"/>
      <c r="Y8" s="24"/>
      <c r="Z8" s="24"/>
      <c r="AA8" s="24"/>
      <c r="AB8" s="24"/>
      <c r="AC8" s="24"/>
      <c r="AV8" s="27"/>
      <c r="BH8" s="29"/>
    </row>
    <row r="9" spans="1:65" ht="18">
      <c r="A9" s="45" t="s">
        <v>257</v>
      </c>
      <c r="B9" s="43"/>
      <c r="C9" s="44">
        <v>-1460.2160000000001</v>
      </c>
      <c r="D9" s="44">
        <v>388.69360638427736</v>
      </c>
      <c r="E9" s="57">
        <v>324.67839361572265</v>
      </c>
      <c r="F9" s="63"/>
      <c r="G9" s="19"/>
      <c r="H9" s="19"/>
      <c r="I9" s="19"/>
      <c r="J9" s="19"/>
      <c r="K9" s="20"/>
      <c r="L9" s="20"/>
      <c r="M9" s="20"/>
      <c r="N9" s="20"/>
      <c r="O9" s="20"/>
      <c r="U9" s="24"/>
      <c r="V9" s="24"/>
      <c r="W9" s="30"/>
      <c r="X9" s="24"/>
      <c r="Y9" s="24"/>
      <c r="Z9" s="24"/>
      <c r="AA9" s="24"/>
      <c r="AB9" s="24"/>
      <c r="AC9" s="24"/>
      <c r="AV9" s="27"/>
      <c r="BH9" s="29"/>
    </row>
    <row r="10" spans="1:65" ht="18">
      <c r="A10" s="42" t="s">
        <v>258</v>
      </c>
      <c r="B10" s="43">
        <v>0.10593962247646908</v>
      </c>
      <c r="C10" s="44">
        <v>-1445.5720000000001</v>
      </c>
      <c r="D10" s="44">
        <v>151.96291064453126</v>
      </c>
      <c r="E10" s="57">
        <v>142.256</v>
      </c>
      <c r="F10" s="63"/>
      <c r="G10" s="19"/>
      <c r="H10" s="19"/>
      <c r="I10" s="19"/>
      <c r="J10" s="19"/>
      <c r="K10" s="20"/>
      <c r="L10" s="20"/>
      <c r="M10" s="20"/>
      <c r="N10" s="20"/>
      <c r="O10" s="20"/>
      <c r="U10" s="22"/>
      <c r="V10" s="22"/>
      <c r="W10" s="23"/>
      <c r="X10" s="22"/>
      <c r="Y10" s="24"/>
      <c r="Z10" s="24"/>
      <c r="AA10" s="24"/>
      <c r="AB10" s="24"/>
      <c r="AC10" s="24"/>
      <c r="AV10" s="27"/>
      <c r="BE10" s="32"/>
      <c r="BF10" s="29"/>
      <c r="BG10" s="29"/>
      <c r="BH10" s="29"/>
    </row>
    <row r="11" spans="1:65" ht="18">
      <c r="A11" s="45" t="s">
        <v>6</v>
      </c>
      <c r="B11" s="43"/>
      <c r="C11" s="44" cm="1">
        <f t="array" ref="C11">_xll.H($A11,25)</f>
        <v>-1233.9999855957033</v>
      </c>
      <c r="D11" s="44" cm="1">
        <f t="array" ref="D11">_xll.S($A11,25)</f>
        <v>431.00000976562501</v>
      </c>
      <c r="E11" s="57" cm="1">
        <f t="array" ref="E11">_xll.CP($A11,25)</f>
        <v>264.84719680786134</v>
      </c>
      <c r="F11" s="63"/>
      <c r="G11" s="19"/>
      <c r="H11" s="19"/>
      <c r="I11" s="19"/>
      <c r="J11" s="19"/>
      <c r="K11" s="20"/>
      <c r="L11" s="20"/>
      <c r="M11" s="20"/>
      <c r="N11" s="20"/>
      <c r="O11" s="20"/>
      <c r="U11" s="24"/>
      <c r="V11" s="24"/>
      <c r="W11" s="30"/>
      <c r="X11" s="24"/>
      <c r="Y11" s="24"/>
      <c r="Z11" s="24"/>
      <c r="AA11" s="24"/>
      <c r="AB11" s="24"/>
      <c r="AC11" s="24"/>
      <c r="AV11" s="27"/>
      <c r="BE11" s="32"/>
      <c r="BF11" s="29"/>
      <c r="BG11" s="29"/>
      <c r="BH11" s="29"/>
    </row>
    <row r="12" spans="1:65" ht="18">
      <c r="A12" s="42" t="s">
        <v>7</v>
      </c>
      <c r="B12" s="43" cm="1">
        <f t="array" ref="B12">_xll.MW(A12)/(602.2*_xll.DE(A12,25))</f>
        <v>0.12397060254015217</v>
      </c>
      <c r="C12" s="46" cm="1">
        <f t="array" ref="C12">_xll.H($A12,25)</f>
        <v>-1181.98</v>
      </c>
      <c r="D12" s="46" cm="1">
        <f t="array" ref="D12">_xll.S($A12,25)</f>
        <v>220.09930212402344</v>
      </c>
      <c r="E12" s="58" cm="1">
        <f t="array" ref="E12">_xll.CP($A12,25)</f>
        <v>187.25853725652769</v>
      </c>
      <c r="F12" s="63"/>
      <c r="G12" s="19"/>
      <c r="H12" s="19"/>
      <c r="I12" s="19"/>
      <c r="J12" s="19"/>
      <c r="K12" s="20"/>
      <c r="L12" s="20"/>
      <c r="M12" s="20"/>
      <c r="N12" s="20"/>
      <c r="O12" s="20"/>
      <c r="U12" s="22"/>
      <c r="V12" s="22"/>
      <c r="W12" s="23"/>
      <c r="X12" s="22"/>
      <c r="Y12" s="24"/>
      <c r="Z12" s="24"/>
      <c r="AA12" s="24"/>
      <c r="AB12" s="24"/>
      <c r="AC12" s="24"/>
      <c r="AV12" s="27"/>
      <c r="BE12" s="32"/>
      <c r="BF12" s="29"/>
      <c r="BG12" s="29"/>
      <c r="BH12" s="29"/>
    </row>
    <row r="13" spans="1:65" ht="18">
      <c r="A13" s="45" t="s">
        <v>8</v>
      </c>
      <c r="B13" s="47" cm="1">
        <f t="array" ref="B13">_xll.MW(A13)/(602.2*_xll.DE(A13,25))</f>
        <v>0.13221210070712944</v>
      </c>
      <c r="C13" s="44" cm="1">
        <f t="array" ref="C13">_xll.H($A13,25)</f>
        <v>-1182.3979147949219</v>
      </c>
      <c r="D13" s="44" cm="1">
        <f t="array" ref="D13">_xll.S($A13,25)</f>
        <v>167.77839361572265</v>
      </c>
      <c r="E13" s="57"/>
      <c r="F13" s="63"/>
      <c r="G13" s="19"/>
      <c r="H13" s="19"/>
      <c r="I13" s="19"/>
      <c r="J13" s="19"/>
      <c r="K13" s="20"/>
      <c r="L13" s="20"/>
      <c r="M13" s="20"/>
      <c r="N13" s="20"/>
      <c r="O13" s="20"/>
      <c r="U13" s="24"/>
      <c r="V13" s="24"/>
      <c r="W13" s="30"/>
      <c r="X13" s="24"/>
      <c r="Y13" s="24"/>
      <c r="Z13" s="24"/>
      <c r="AA13" s="24"/>
      <c r="AB13" s="24"/>
      <c r="AC13" s="24"/>
      <c r="AV13" s="27"/>
      <c r="BE13" s="32"/>
      <c r="BF13" s="29"/>
      <c r="BG13" s="29"/>
      <c r="BH13" s="29"/>
    </row>
    <row r="14" spans="1:65" ht="18">
      <c r="A14" s="42" t="s">
        <v>9</v>
      </c>
      <c r="B14" s="43" cm="1">
        <f t="array" ref="B14">_xll.MW(A14)/(602.2*_xll.DE(A14,25))</f>
        <v>0.10738621482482368</v>
      </c>
      <c r="C14" s="46" cm="1">
        <f t="array" ref="C14">_xll.H($A14,25)</f>
        <v>-1027.0000075683595</v>
      </c>
      <c r="D14" s="46" cm="1">
        <f t="array" ref="D14">_xll.S($A14,25)</f>
        <v>62.760000000000005</v>
      </c>
      <c r="E14" s="58" cm="1">
        <f t="array" ref="E14">_xll.CP($A14,25)</f>
        <v>142.8842276</v>
      </c>
      <c r="F14" s="63"/>
      <c r="G14" s="19"/>
      <c r="H14" s="19"/>
      <c r="I14" s="19"/>
      <c r="J14" s="19"/>
      <c r="K14" s="20"/>
      <c r="L14" s="20"/>
      <c r="M14" s="20"/>
      <c r="N14" s="20"/>
      <c r="O14" s="20"/>
      <c r="U14" s="22"/>
      <c r="V14" s="22"/>
      <c r="W14" s="23"/>
      <c r="X14" s="22"/>
      <c r="Y14" s="24"/>
      <c r="Z14" s="24"/>
      <c r="AA14" s="24"/>
      <c r="AB14" s="24"/>
      <c r="AC14" s="24"/>
      <c r="AV14" s="27"/>
      <c r="BE14" s="32"/>
      <c r="BF14" s="29"/>
      <c r="BG14" s="29"/>
      <c r="BH14" s="29"/>
    </row>
    <row r="15" spans="1:65" ht="18">
      <c r="A15" s="45" t="s">
        <v>10</v>
      </c>
      <c r="B15" s="47" cm="1">
        <f t="array" ref="B15">_xll.MW(A15)/(602.2*_xll.DE(A15,25))</f>
        <v>0.11423103928408196</v>
      </c>
      <c r="C15" s="44" cm="1">
        <f t="array" ref="C15">_xll.H($A15,25)</f>
        <v>-1059.7989770507813</v>
      </c>
      <c r="D15" s="44" cm="1">
        <f t="array" ref="D15">_xll.S($A15,25)</f>
        <v>172.05028915405273</v>
      </c>
      <c r="E15" s="57" cm="1">
        <f t="array" ref="E15">_xll.CP($A15,25)</f>
        <v>151.16789254760744</v>
      </c>
      <c r="F15" s="63"/>
      <c r="G15" s="19"/>
      <c r="H15" s="19"/>
      <c r="I15" s="19"/>
      <c r="J15" s="19"/>
      <c r="K15" s="20"/>
      <c r="L15" s="20"/>
      <c r="M15" s="20"/>
      <c r="N15" s="20"/>
      <c r="O15" s="20"/>
      <c r="U15" s="24"/>
      <c r="V15" s="24"/>
      <c r="W15" s="30"/>
      <c r="X15" s="24"/>
      <c r="Y15" s="24"/>
      <c r="Z15" s="24"/>
      <c r="AA15" s="24"/>
      <c r="AB15" s="24"/>
      <c r="AC15" s="24"/>
      <c r="AV15" s="27"/>
      <c r="BE15" s="32"/>
      <c r="BF15" s="29"/>
      <c r="BG15" s="29"/>
      <c r="BH15" s="29"/>
    </row>
    <row r="16" spans="1:65" ht="18">
      <c r="A16" s="42" t="s">
        <v>11</v>
      </c>
      <c r="B16" s="43" cm="1">
        <f t="array" ref="B16">_xll.MW(A16)/(602.2*_xll.DE(A16,25))</f>
        <v>0.13557638833573574</v>
      </c>
      <c r="C16" s="46" cm="1">
        <f t="array" ref="C16">_xll.H($A16,25)</f>
        <v>-878.45000390625</v>
      </c>
      <c r="D16" s="46" cm="1">
        <f t="array" ref="D16">_xll.S($A16,25)</f>
        <v>209.65400192260742</v>
      </c>
      <c r="E16" s="58"/>
      <c r="F16" s="64"/>
      <c r="G16" s="19"/>
      <c r="H16" s="19"/>
      <c r="I16" s="19"/>
      <c r="J16" s="19"/>
      <c r="K16" s="20"/>
      <c r="L16" s="20"/>
      <c r="M16" s="20"/>
      <c r="N16" s="20"/>
      <c r="O16" s="20"/>
      <c r="U16" s="22"/>
      <c r="V16" s="22"/>
      <c r="W16" s="23"/>
      <c r="X16" s="22"/>
      <c r="Y16" s="24"/>
      <c r="Z16" s="24"/>
      <c r="AA16" s="24"/>
      <c r="AB16" s="24"/>
      <c r="AC16" s="24"/>
      <c r="AV16" s="27"/>
      <c r="BE16" s="32"/>
      <c r="BF16" s="29"/>
      <c r="BG16" s="29"/>
      <c r="BH16" s="29"/>
    </row>
    <row r="17" spans="1:60" ht="18">
      <c r="A17" s="45" t="s">
        <v>12</v>
      </c>
      <c r="B17" s="47" cm="1">
        <f t="array" ref="B17">_xll.MW(A17)/(602.2*_xll.DE(A17,25))</f>
        <v>0.11220113072674653</v>
      </c>
      <c r="C17" s="44" cm="1">
        <f t="array" ref="C17">_xll.H($A17,25)</f>
        <v>-945.60072680664064</v>
      </c>
      <c r="D17" s="44" cm="1">
        <f t="array" ref="D17">_xll.S($A17,25)</f>
        <v>232.60110574340823</v>
      </c>
      <c r="E17" s="57" cm="1">
        <f t="array" ref="E17">_xll.CP($A17,25)</f>
        <v>149.73652402908138</v>
      </c>
      <c r="F17" s="63"/>
      <c r="G17" s="19"/>
      <c r="H17" s="19"/>
      <c r="I17" s="19"/>
      <c r="J17" s="19"/>
      <c r="K17" s="20"/>
      <c r="L17" s="20"/>
      <c r="M17" s="20"/>
      <c r="N17" s="20"/>
      <c r="O17" s="20"/>
      <c r="U17" s="24"/>
      <c r="V17" s="24"/>
      <c r="W17" s="30"/>
      <c r="X17" s="24"/>
      <c r="Y17" s="24"/>
      <c r="Z17" s="24"/>
      <c r="AA17" s="24"/>
      <c r="AB17" s="24"/>
      <c r="AC17" s="24"/>
      <c r="AV17" s="27"/>
      <c r="BE17" s="32"/>
      <c r="BF17" s="29"/>
      <c r="BG17" s="29"/>
      <c r="BH17" s="29"/>
    </row>
    <row r="18" spans="1:60" ht="18">
      <c r="A18" s="42" t="s">
        <v>13</v>
      </c>
      <c r="B18" s="43" cm="1">
        <f t="array" ref="B18">_xll.MW(A18)/(602.2*_xll.DE(A18,25))</f>
        <v>8.3087012024192733E-2</v>
      </c>
      <c r="C18" s="46" cm="1">
        <f t="array" ref="C18">_xll.H($A18,25)</f>
        <v>-849.40000976562499</v>
      </c>
      <c r="D18" s="46" cm="1">
        <f t="array" ref="D18">_xll.S($A18,25)</f>
        <v>121.00129627990724</v>
      </c>
      <c r="E18" s="58" cm="1">
        <f t="array" ref="E18">_xll.CP($A18,25)</f>
        <v>146.60000595092774</v>
      </c>
      <c r="F18" s="64"/>
      <c r="G18" s="19"/>
      <c r="H18" s="19"/>
      <c r="I18" s="19"/>
      <c r="J18" s="19"/>
      <c r="K18" s="20"/>
      <c r="L18" s="20"/>
      <c r="M18" s="20"/>
      <c r="N18" s="20"/>
      <c r="O18" s="20"/>
      <c r="U18" s="22"/>
      <c r="V18" s="22"/>
      <c r="W18" s="23"/>
      <c r="X18" s="22"/>
      <c r="Y18" s="24"/>
      <c r="Z18" s="24"/>
      <c r="AA18" s="24"/>
      <c r="AB18" s="24"/>
      <c r="AC18" s="24"/>
      <c r="AV18" s="27"/>
      <c r="BE18" s="32"/>
      <c r="BF18" s="29"/>
      <c r="BG18" s="29"/>
      <c r="BH18" s="29"/>
    </row>
    <row r="19" spans="1:60" ht="18">
      <c r="A19" s="45" t="s">
        <v>14</v>
      </c>
      <c r="B19" s="47" cm="1">
        <f t="array" ref="B19">_xll.MW(A19)/(602.2*_xll.DE(A19,25))</f>
        <v>6.31497911280859E-2</v>
      </c>
      <c r="C19" s="44" cm="1">
        <f t="array" ref="C19">_xll.H($A19,25)</f>
        <v>-802.9012110595703</v>
      </c>
      <c r="D19" s="44" cm="1">
        <f t="array" ref="D19">_xll.S($A19,25)</f>
        <v>115.52020265197754</v>
      </c>
      <c r="E19" s="57" cm="1">
        <f t="array" ref="E19">_xll.CP($A19,25)</f>
        <v>105.19535419942017</v>
      </c>
      <c r="F19" s="63"/>
      <c r="G19" s="19"/>
      <c r="H19" s="19"/>
      <c r="I19" s="19"/>
      <c r="J19" s="19"/>
      <c r="K19" s="20"/>
      <c r="L19" s="20"/>
      <c r="M19" s="20"/>
      <c r="N19" s="20"/>
      <c r="O19" s="20"/>
      <c r="U19" s="24"/>
      <c r="V19" s="24"/>
      <c r="W19" s="30"/>
      <c r="X19" s="24"/>
      <c r="Y19" s="24"/>
      <c r="Z19" s="24"/>
      <c r="AA19" s="24"/>
      <c r="AB19" s="24"/>
      <c r="AC19" s="24"/>
      <c r="AV19" s="27"/>
      <c r="BE19" s="32"/>
      <c r="BF19" s="29"/>
      <c r="BG19" s="29"/>
      <c r="BH19" s="29"/>
    </row>
    <row r="20" spans="1:60" ht="18">
      <c r="A20" s="42" t="s">
        <v>15</v>
      </c>
      <c r="B20" s="43" cm="1">
        <f t="array" ref="B20">_xll.MW(A20)/(602.2*_xll.DE(A20,25))</f>
        <v>0.11353469346646265</v>
      </c>
      <c r="C20" s="46" cm="1">
        <f t="array" ref="C20">_xll.H($A20,25)</f>
        <v>-338.904</v>
      </c>
      <c r="D20" s="46" cm="1">
        <f t="array" ref="D20">_xll.S($A20,25)</f>
        <v>192.00000668334962</v>
      </c>
      <c r="E20" s="58" cm="1">
        <f t="array" ref="E20">_xll.CP($A20,25)</f>
        <v>153.88104135216773</v>
      </c>
      <c r="F20" s="64"/>
      <c r="G20" s="19"/>
      <c r="H20" s="19"/>
      <c r="I20" s="19"/>
      <c r="J20" s="19"/>
      <c r="K20" s="20"/>
      <c r="L20" s="20"/>
      <c r="M20" s="20"/>
      <c r="N20" s="20"/>
      <c r="O20" s="20"/>
      <c r="U20" s="22"/>
      <c r="V20" s="22"/>
      <c r="W20" s="23"/>
      <c r="X20" s="22"/>
      <c r="Y20" s="24"/>
      <c r="Z20" s="24"/>
      <c r="AA20" s="24"/>
      <c r="AB20" s="24"/>
      <c r="AC20" s="24"/>
      <c r="AV20" s="27"/>
      <c r="BE20" s="32"/>
      <c r="BF20" s="29"/>
      <c r="BG20" s="29"/>
      <c r="BH20" s="29"/>
    </row>
    <row r="21" spans="1:60" ht="18">
      <c r="A21" s="45" t="s">
        <v>16</v>
      </c>
      <c r="B21" s="47" cm="1">
        <f t="array" ref="B21">_xll.MW(A21)/(602.2*_xll.DE(A21,25))</f>
        <v>7.7054047135085721E-2</v>
      </c>
      <c r="C21" s="44" cm="1">
        <f t="array" ref="C21">_xll.H($A21,25)</f>
        <v>-365.60001531982425</v>
      </c>
      <c r="D21" s="44" cm="1">
        <f t="array" ref="D21">_xll.S($A21,25)</f>
        <v>150.8099899597168</v>
      </c>
      <c r="E21" s="57" cm="1">
        <f t="array" ref="E21">_xll.CP($A21,25)</f>
        <v>139.08005306298946</v>
      </c>
      <c r="F21" s="63"/>
      <c r="G21" s="19"/>
      <c r="H21" s="19"/>
      <c r="I21" s="19"/>
      <c r="J21" s="19"/>
      <c r="K21" s="20"/>
      <c r="L21" s="20"/>
      <c r="M21" s="20"/>
      <c r="N21" s="20"/>
      <c r="O21" s="20"/>
      <c r="U21" s="24"/>
      <c r="V21" s="24"/>
      <c r="W21" s="30"/>
      <c r="X21" s="24"/>
      <c r="Y21" s="24"/>
      <c r="Z21" s="24"/>
      <c r="AA21" s="24"/>
      <c r="AB21" s="24"/>
      <c r="AC21" s="24"/>
      <c r="AV21" s="27"/>
      <c r="BE21" s="32"/>
      <c r="BF21" s="29"/>
      <c r="BG21" s="29"/>
      <c r="BH21" s="29"/>
    </row>
    <row r="22" spans="1:60" ht="18">
      <c r="A22" s="42" t="s">
        <v>17</v>
      </c>
      <c r="B22" s="43" cm="1">
        <f t="array" ref="B22">_xll.MW(A22)/(602.2*_xll.DE(A22,25))</f>
        <v>0.10005114335216857</v>
      </c>
      <c r="C22" s="46" cm="1">
        <f t="array" ref="C22">_xll.H($A22,25)</f>
        <v>-295.76700213623047</v>
      </c>
      <c r="D22" s="46" cm="1">
        <f t="array" ref="D22">_xll.S($A22,25)</f>
        <v>184.17969787597656</v>
      </c>
      <c r="E22" s="58" cm="1">
        <f t="array" ref="E22">_xll.CP($A22,25)</f>
        <v>128.07033272640689</v>
      </c>
      <c r="F22" s="64"/>
      <c r="G22" s="19"/>
      <c r="H22" s="19"/>
      <c r="I22" s="19"/>
      <c r="J22" s="19"/>
      <c r="K22" s="20"/>
      <c r="L22" s="20"/>
      <c r="M22" s="20"/>
      <c r="N22" s="20"/>
      <c r="O22" s="20"/>
      <c r="U22" s="22"/>
      <c r="V22" s="22"/>
      <c r="W22" s="23"/>
      <c r="X22" s="22"/>
      <c r="Y22" s="24"/>
      <c r="Z22" s="24"/>
      <c r="AA22" s="24"/>
      <c r="AB22" s="24"/>
      <c r="AC22" s="24"/>
      <c r="AV22" s="27"/>
      <c r="BE22" s="32"/>
      <c r="BF22" s="29"/>
      <c r="BG22" s="29"/>
      <c r="BH22" s="29"/>
    </row>
    <row r="23" spans="1:60" ht="18">
      <c r="A23" s="45" t="s">
        <v>18</v>
      </c>
      <c r="B23" s="47" cm="1">
        <f t="array" ref="B23">_xll.MW(A23)/(602.2*_xll.DE(A23,25))</f>
        <v>6.6958044190127561E-2</v>
      </c>
      <c r="C23" s="44" cm="1">
        <f t="array" ref="C23">_xll.H($A23,25)</f>
        <v>-271.49978936767582</v>
      </c>
      <c r="D23" s="44" cm="1">
        <f t="array" ref="D23">_xll.S($A23,25)</f>
        <v>112.83830340576172</v>
      </c>
      <c r="E23" s="57" cm="1">
        <f t="array" ref="E23">_xll.CP($A23,25)</f>
        <v>88.70958947669854</v>
      </c>
      <c r="F23" s="63"/>
      <c r="G23" s="19"/>
      <c r="H23" s="19"/>
      <c r="I23" s="19"/>
      <c r="J23" s="19"/>
      <c r="K23" s="20"/>
      <c r="L23" s="20"/>
      <c r="M23" s="20"/>
      <c r="N23" s="20"/>
      <c r="O23" s="20"/>
      <c r="U23" s="24"/>
      <c r="V23" s="24"/>
      <c r="W23" s="30"/>
      <c r="X23" s="24"/>
      <c r="Y23" s="24"/>
      <c r="Z23" s="24"/>
      <c r="AA23" s="24"/>
      <c r="AB23" s="24"/>
      <c r="AC23" s="24"/>
      <c r="AV23" s="27"/>
      <c r="BE23" s="32"/>
      <c r="BF23" s="29"/>
      <c r="BG23" s="29"/>
      <c r="BH23" s="29"/>
    </row>
    <row r="24" spans="1:60" ht="18">
      <c r="A24" s="42" t="s">
        <v>19</v>
      </c>
      <c r="B24" s="43"/>
      <c r="C24" s="46" cm="1">
        <f t="array" ref="C24">_xll.H($A24,25)</f>
        <v>-238.00000180053712</v>
      </c>
      <c r="D24" s="46" cm="1">
        <f t="array" ref="D24">_xll.S($A24,25)</f>
        <v>254.00000634765627</v>
      </c>
      <c r="E24" s="58"/>
      <c r="F24" s="64"/>
      <c r="G24" s="19"/>
      <c r="H24" s="19"/>
      <c r="I24" s="19"/>
      <c r="J24" s="19"/>
      <c r="K24" s="20"/>
      <c r="L24" s="20"/>
      <c r="M24" s="20"/>
      <c r="N24" s="20"/>
      <c r="O24" s="20"/>
      <c r="U24" s="22"/>
      <c r="V24" s="22"/>
      <c r="W24" s="23"/>
      <c r="X24" s="22"/>
      <c r="Y24" s="24"/>
      <c r="Z24" s="24"/>
      <c r="AA24" s="24"/>
      <c r="AB24" s="24"/>
      <c r="AC24" s="24"/>
      <c r="AV24" s="27"/>
      <c r="BE24" s="32"/>
      <c r="BF24" s="29"/>
      <c r="BG24" s="29"/>
      <c r="BH24" s="29"/>
    </row>
    <row r="25" spans="1:60" ht="18">
      <c r="A25" s="45" t="s">
        <v>20</v>
      </c>
      <c r="B25" s="47" cm="1">
        <f t="array" ref="B25">_xll.MW(A25)/(602.2*_xll.DE(A25,25))</f>
        <v>9.5739470733364918E-2</v>
      </c>
      <c r="C25" s="44" cm="1">
        <f t="array" ref="C25">_xll.H($A25,25)</f>
        <v>-202.08719680786135</v>
      </c>
      <c r="D25" s="44" cm="1">
        <f t="array" ref="D25">_xll.S($A25,25)</f>
        <v>112.968</v>
      </c>
      <c r="E25" s="57" cm="1">
        <f t="array" ref="E25">_xll.CP($A25,25)</f>
        <v>81.687866953744503</v>
      </c>
      <c r="F25" s="63"/>
      <c r="G25" s="19"/>
      <c r="H25" s="19"/>
      <c r="I25" s="19"/>
      <c r="J25" s="19"/>
      <c r="K25" s="20"/>
      <c r="L25" s="20"/>
      <c r="M25" s="20"/>
      <c r="N25" s="20"/>
      <c r="O25" s="20"/>
      <c r="U25" s="24"/>
      <c r="V25" s="24"/>
      <c r="W25" s="30"/>
      <c r="X25" s="24"/>
      <c r="Y25" s="24"/>
      <c r="Z25" s="24"/>
      <c r="AA25" s="24"/>
      <c r="AB25" s="24"/>
      <c r="AC25" s="24"/>
      <c r="AV25" s="27"/>
      <c r="BE25" s="32"/>
      <c r="BF25" s="29"/>
      <c r="BG25" s="29"/>
      <c r="BH25" s="29"/>
    </row>
    <row r="26" spans="1:60" ht="18">
      <c r="A26" s="42" t="s">
        <v>21</v>
      </c>
      <c r="B26" s="43" cm="1">
        <f t="array" ref="B26">_xll.MW(A26)/(602.2*_xll.DE(A26,25))</f>
        <v>7.4095036818240215E-2</v>
      </c>
      <c r="C26" s="46" cm="1">
        <f t="array" ref="C26">_xll.H($A26,25)</f>
        <v>115.47840159606935</v>
      </c>
      <c r="D26" s="46" cm="1">
        <f t="array" ref="D26">_xll.S($A26,25)</f>
        <v>112.54959840393067</v>
      </c>
      <c r="E26" s="58"/>
      <c r="F26" s="64"/>
      <c r="G26" s="20"/>
      <c r="H26" s="19"/>
      <c r="I26" s="19"/>
      <c r="J26" s="19"/>
      <c r="K26" s="20"/>
      <c r="L26" s="20"/>
      <c r="M26" s="20"/>
      <c r="N26" s="20"/>
      <c r="O26" s="20"/>
      <c r="U26" s="22"/>
      <c r="V26" s="22"/>
      <c r="W26" s="23"/>
      <c r="X26" s="22"/>
      <c r="Y26" s="24"/>
      <c r="Z26" s="24"/>
      <c r="AA26" s="24"/>
      <c r="AB26" s="24"/>
      <c r="AC26" s="24"/>
      <c r="AV26" s="27"/>
      <c r="BE26" s="32"/>
      <c r="BF26" s="29"/>
      <c r="BG26" s="29"/>
      <c r="BH26" s="29"/>
    </row>
    <row r="27" spans="1:60" ht="18">
      <c r="A27" s="45" t="s">
        <v>22</v>
      </c>
      <c r="B27" s="47" cm="1">
        <f t="array" ref="B27">_xll.MW(A27)/(602.2*_xll.DE(A27,25))</f>
        <v>6.059369125192321E-2</v>
      </c>
      <c r="C27" s="44" cm="1">
        <f t="array" ref="C27">_xll.H($A27,25)</f>
        <v>-467.55998895263673</v>
      </c>
      <c r="D27" s="44" cm="1">
        <f t="array" ref="D27">_xll.S($A27,25)</f>
        <v>71.968976913452153</v>
      </c>
      <c r="E27" s="57" cm="1">
        <f t="array" ref="E27">_xll.CP($A27,25)</f>
        <v>65.26946797442443</v>
      </c>
      <c r="F27" s="63"/>
      <c r="G27" s="19"/>
      <c r="H27" s="19"/>
      <c r="I27" s="19"/>
      <c r="J27" s="19"/>
      <c r="K27" s="20"/>
      <c r="L27" s="20"/>
      <c r="M27" s="20"/>
      <c r="N27" s="20"/>
      <c r="O27" s="20"/>
      <c r="U27" s="24"/>
      <c r="V27" s="24"/>
      <c r="W27" s="30"/>
      <c r="X27" s="24"/>
      <c r="Y27" s="24"/>
      <c r="Z27" s="24"/>
      <c r="AA27" s="24"/>
      <c r="AB27" s="24"/>
      <c r="AC27" s="24"/>
      <c r="AV27" s="27"/>
      <c r="BE27" s="32"/>
      <c r="BF27" s="29"/>
      <c r="BG27" s="29"/>
      <c r="BH27" s="29"/>
    </row>
    <row r="28" spans="1:60" ht="18">
      <c r="A28" s="42" t="s">
        <v>23</v>
      </c>
      <c r="B28" s="47"/>
      <c r="C28" s="46" cm="1">
        <f t="array" ref="C28">_xll.H($A28,25)</f>
        <v>-326.35200000000003</v>
      </c>
      <c r="D28" s="46" cm="1">
        <f t="array" ref="D28">_xll.S($A28,25)</f>
        <v>165.56089468383789</v>
      </c>
      <c r="E28" s="58" cm="1">
        <f t="array" ref="E28">_xll.CP($A28,25)</f>
        <v>154.89999743652345</v>
      </c>
      <c r="F28" s="64"/>
      <c r="G28" s="19"/>
      <c r="H28" s="19"/>
      <c r="I28" s="19"/>
      <c r="J28" s="19"/>
      <c r="K28" s="20"/>
      <c r="L28" s="20"/>
      <c r="M28" s="20"/>
      <c r="N28" s="20"/>
      <c r="O28" s="20"/>
      <c r="U28" s="22"/>
      <c r="V28" s="22"/>
      <c r="W28" s="23"/>
      <c r="X28" s="22"/>
      <c r="Y28" s="24"/>
      <c r="Z28" s="24"/>
      <c r="AA28" s="24"/>
      <c r="AB28" s="24"/>
      <c r="AC28" s="24"/>
      <c r="AV28" s="27"/>
      <c r="BE28" s="32"/>
      <c r="BF28" s="29"/>
      <c r="BG28" s="29"/>
      <c r="BH28" s="29"/>
    </row>
    <row r="29" spans="1:60">
      <c r="A29" s="45"/>
      <c r="B29" s="47"/>
      <c r="C29" s="44"/>
      <c r="D29" s="44"/>
      <c r="E29" s="58"/>
      <c r="F29" s="64"/>
      <c r="G29" s="20"/>
      <c r="H29" s="19"/>
      <c r="I29" s="19"/>
      <c r="J29" s="19"/>
      <c r="K29" s="20"/>
      <c r="L29" s="20"/>
      <c r="M29" s="20"/>
      <c r="N29" s="20"/>
      <c r="O29" s="20"/>
      <c r="U29" s="24"/>
      <c r="V29" s="24"/>
      <c r="W29" s="33"/>
      <c r="X29" s="24"/>
      <c r="Y29" s="24"/>
      <c r="Z29" s="24"/>
      <c r="AA29" s="24"/>
      <c r="AB29" s="24"/>
      <c r="AC29" s="24"/>
      <c r="AV29" s="27"/>
      <c r="BE29" s="32"/>
      <c r="BF29" s="29"/>
      <c r="BG29" s="29"/>
      <c r="BH29" s="29"/>
    </row>
    <row r="30" spans="1:60">
      <c r="A30" s="45"/>
      <c r="B30" s="47"/>
      <c r="C30" s="44"/>
      <c r="D30" s="44"/>
      <c r="E30" s="57"/>
      <c r="F30" s="63"/>
      <c r="K30" s="29"/>
      <c r="L30" s="29"/>
      <c r="M30" s="29"/>
      <c r="N30" s="29"/>
      <c r="O30" s="29"/>
      <c r="U30" s="36"/>
      <c r="V30" s="36"/>
      <c r="W30" s="37"/>
      <c r="X30" s="36"/>
      <c r="Y30" s="36"/>
      <c r="Z30" s="36"/>
      <c r="AA30" s="36"/>
      <c r="AB30" s="36"/>
      <c r="AC30" s="36"/>
      <c r="BE30" s="32"/>
      <c r="BF30" s="29"/>
      <c r="BG30" s="29"/>
      <c r="BH30" s="29"/>
    </row>
    <row r="31" spans="1:60">
      <c r="A31" s="48" t="s">
        <v>24</v>
      </c>
      <c r="B31" s="49" t="s">
        <v>25</v>
      </c>
      <c r="C31" s="50" t="s">
        <v>26</v>
      </c>
      <c r="D31" s="50" t="s">
        <v>27</v>
      </c>
      <c r="E31" s="59" t="s">
        <v>28</v>
      </c>
      <c r="F31" s="65"/>
    </row>
    <row r="32" spans="1:60" ht="18">
      <c r="A32" s="51" t="s">
        <v>29</v>
      </c>
      <c r="B32" s="43"/>
      <c r="C32" s="46"/>
      <c r="D32" s="46"/>
      <c r="E32" s="58"/>
      <c r="F32" s="64"/>
    </row>
    <row r="33" spans="1:6" ht="18">
      <c r="A33" s="52" t="s">
        <v>30</v>
      </c>
      <c r="B33" s="43"/>
      <c r="C33" s="44"/>
      <c r="D33" s="44"/>
      <c r="E33" s="57"/>
      <c r="F33" s="63"/>
    </row>
    <row r="34" spans="1:6" ht="18">
      <c r="A34" s="51" t="s">
        <v>31</v>
      </c>
      <c r="B34" s="43"/>
      <c r="C34" s="46"/>
      <c r="D34" s="46"/>
      <c r="E34" s="58"/>
      <c r="F34" s="64"/>
    </row>
    <row r="35" spans="1:6" ht="18">
      <c r="A35" s="52" t="s">
        <v>32</v>
      </c>
      <c r="B35" s="43"/>
      <c r="C35" s="44"/>
      <c r="D35" s="44"/>
      <c r="E35" s="57"/>
      <c r="F35" s="63"/>
    </row>
    <row r="36" spans="1:6" ht="18">
      <c r="A36" s="51" t="s">
        <v>32</v>
      </c>
      <c r="B36" s="43"/>
      <c r="C36" s="46"/>
      <c r="D36" s="46"/>
      <c r="E36" s="58"/>
      <c r="F36" s="64"/>
    </row>
    <row r="37" spans="1:6" ht="18">
      <c r="A37" s="52" t="s">
        <v>33</v>
      </c>
      <c r="B37" s="43"/>
      <c r="C37" s="44"/>
      <c r="D37" s="44"/>
      <c r="E37" s="57"/>
      <c r="F37" s="63"/>
    </row>
    <row r="38" spans="1:6" ht="18">
      <c r="A38" s="51" t="s">
        <v>34</v>
      </c>
      <c r="B38" s="43"/>
      <c r="C38" s="46" cm="1">
        <f t="array" ref="C38">_xll.H(A38,25)</f>
        <v>-1843.469914794922</v>
      </c>
      <c r="D38" s="46" cm="1">
        <f t="array" ref="D38">_xll.S(A38,25)</f>
        <v>138.69998944091796</v>
      </c>
      <c r="E38" s="58" cm="1">
        <f t="array" ref="E38">_xll.CP(A38,25)</f>
        <v>112.09516615413044</v>
      </c>
      <c r="F38" s="64"/>
    </row>
    <row r="39" spans="1:6" ht="18">
      <c r="A39" s="52" t="s">
        <v>35</v>
      </c>
      <c r="B39" s="43"/>
      <c r="C39" s="44"/>
      <c r="D39" s="44"/>
      <c r="E39" s="57"/>
      <c r="F39" s="63"/>
    </row>
    <row r="40" spans="1:6" ht="18">
      <c r="A40" s="51" t="s">
        <v>36</v>
      </c>
      <c r="B40" s="43"/>
      <c r="C40" s="46" cm="1">
        <f t="array" ref="C40">_xll.H(A40,25)</f>
        <v>-1586.5729787597656</v>
      </c>
      <c r="D40" s="46" cm="1">
        <f t="array" ref="D40">_xll.S(A40,25)</f>
        <v>104.47450106811525</v>
      </c>
      <c r="E40" s="58" cm="1">
        <f t="array" ref="E40">_xll.CP(A40,25)</f>
        <v>108.83937466914557</v>
      </c>
      <c r="F40" s="64"/>
    </row>
    <row r="41" spans="1:6" ht="18">
      <c r="A41" s="52" t="s">
        <v>37</v>
      </c>
      <c r="B41" s="43"/>
      <c r="C41" s="44"/>
      <c r="D41" s="44"/>
      <c r="E41" s="57"/>
      <c r="F41" s="63"/>
    </row>
    <row r="42" spans="1:6" ht="18">
      <c r="A42" s="51" t="s">
        <v>38</v>
      </c>
      <c r="B42" s="43" cm="1">
        <f t="array" ref="B42">_xll.MW(A42)/(602.2*_xll.DE(A42,25))</f>
        <v>8.2611569120042638E-2</v>
      </c>
      <c r="C42" s="46" cm="1">
        <f t="array" ref="C42">_xll.H(A42,25)</f>
        <v>-1436.4889609375</v>
      </c>
      <c r="D42" s="46" cm="1">
        <f t="array" ref="D42">_xll.S(A42,25)</f>
        <v>113.90000074768066</v>
      </c>
      <c r="E42" s="58" cm="1">
        <f t="array" ref="E42">_xll.CP(A42,25)</f>
        <v>120.96010953077227</v>
      </c>
      <c r="F42" s="64"/>
    </row>
    <row r="43" spans="1:6" ht="18">
      <c r="A43" s="52" t="s">
        <v>39</v>
      </c>
      <c r="B43" s="43"/>
      <c r="C43" s="44" cm="1">
        <f t="array" ref="C43">_xll.H(A43,25)</f>
        <v>-1388.6999636230469</v>
      </c>
      <c r="D43" s="44" cm="1">
        <f t="array" ref="D43">_xll.S(A43,25)</f>
        <v>145.69999841308595</v>
      </c>
      <c r="E43" s="57" cm="1">
        <f t="array" ref="E43">_xll.CP(A43,25)</f>
        <v>150.37877103028782</v>
      </c>
      <c r="F43" s="63"/>
    </row>
    <row r="44" spans="1:6" ht="18">
      <c r="A44" s="51" t="s">
        <v>40</v>
      </c>
      <c r="B44" s="43"/>
      <c r="C44" s="46" cm="1">
        <f t="array" ref="C44">_xll.H(A44,25)</f>
        <v>-1143.4870212402345</v>
      </c>
      <c r="D44" s="46" cm="1">
        <f t="array" ref="D44">_xll.S(A44,25)</f>
        <v>108.78400000000001</v>
      </c>
      <c r="E44" s="58"/>
      <c r="F44" s="64"/>
    </row>
    <row r="45" spans="1:6" ht="18">
      <c r="A45" s="52" t="s">
        <v>41</v>
      </c>
      <c r="B45" s="43"/>
      <c r="C45" s="44"/>
      <c r="D45" s="44"/>
      <c r="E45" s="57"/>
      <c r="F45" s="63"/>
    </row>
    <row r="46" spans="1:6" ht="18">
      <c r="A46" s="51" t="s">
        <v>42</v>
      </c>
      <c r="B46" s="43"/>
      <c r="C46" s="46" cm="1">
        <f t="array" ref="C46">_xll.H(A46,25)</f>
        <v>-1146.4159999999999</v>
      </c>
      <c r="D46" s="46" cm="1">
        <f t="array" ref="D46">_xll.S(A46,25)</f>
        <v>69.454401596069346</v>
      </c>
      <c r="E46" s="58"/>
      <c r="F46" s="64"/>
    </row>
    <row r="47" spans="1:6" ht="18">
      <c r="A47" s="52" t="s">
        <v>43</v>
      </c>
      <c r="B47" s="43"/>
      <c r="C47" s="44" cm="1">
        <f t="array" ref="C47">_xll.H(A47,25)</f>
        <v>-1075.288</v>
      </c>
      <c r="D47" s="44" cm="1">
        <f t="array" ref="D47">_xll.S(A47,25)</f>
        <v>123.42800000000001</v>
      </c>
      <c r="E47" s="57"/>
      <c r="F47" s="63"/>
    </row>
    <row r="48" spans="1:6" ht="18">
      <c r="A48" s="51" t="s">
        <v>44</v>
      </c>
      <c r="B48" s="43"/>
      <c r="C48" s="46"/>
      <c r="D48" s="46"/>
      <c r="E48" s="58"/>
      <c r="F48" s="64"/>
    </row>
    <row r="49" spans="1:62" ht="18">
      <c r="A49" s="52" t="s">
        <v>45</v>
      </c>
      <c r="B49" s="43"/>
      <c r="C49" s="44" cm="1">
        <f t="array" ref="C49">_xll.H(A49,25)</f>
        <v>-938.05278723144534</v>
      </c>
      <c r="D49" s="44" cm="1">
        <f t="array" ref="D49">_xll.S(A49,25)</f>
        <v>71.002477127075196</v>
      </c>
      <c r="E49" s="57" cm="1">
        <f t="array" ref="E49">_xll.CP(A49,25)</f>
        <v>70.165681915283201</v>
      </c>
      <c r="F49" s="63"/>
    </row>
    <row r="50" spans="1:62" ht="18">
      <c r="A50" s="51" t="s">
        <v>46</v>
      </c>
      <c r="B50" s="43"/>
      <c r="C50" s="46"/>
      <c r="D50" s="46"/>
      <c r="E50" s="58"/>
      <c r="F50" s="64"/>
    </row>
    <row r="51" spans="1:62" ht="18">
      <c r="A51" s="52" t="s">
        <v>47</v>
      </c>
      <c r="B51" s="43" cm="1">
        <f t="array" ref="B51">_xll.MW(A51)/(602.2*_xll.DE(A51,25))</f>
        <v>4.770417999303677E-2</v>
      </c>
      <c r="C51" s="44" cm="1">
        <f t="array" ref="C51">_xll.H(A51,25)</f>
        <v>-482.70001538085938</v>
      </c>
      <c r="D51" s="44" cm="1">
        <f t="array" ref="D51">_xll.S(A51,25)</f>
        <v>103.99999763488771</v>
      </c>
      <c r="E51" s="57" cm="1">
        <f t="array" ref="E51">_xll.CP(A51,25)</f>
        <v>89.000713226185795</v>
      </c>
      <c r="F51" s="63"/>
    </row>
    <row r="52" spans="1:62" ht="18">
      <c r="A52" s="51" t="s">
        <v>48</v>
      </c>
      <c r="B52" s="43" cm="1">
        <f t="array" ref="B52">_xll.MW(A52)/(602.2*_xll.DE(A52,25))</f>
        <v>7.2764225551125356E-2</v>
      </c>
      <c r="C52" s="46" cm="1">
        <f t="array" ref="C52">_xll.H(A52,25)</f>
        <v>-380.74400000000003</v>
      </c>
      <c r="D52" s="46" cm="1">
        <f t="array" ref="D52">_xll.S(A52,25)</f>
        <v>119.39999981689454</v>
      </c>
      <c r="E52" s="58" cm="1">
        <f t="array" ref="E52">_xll.CP(A52,25)</f>
        <v>104.96578816647133</v>
      </c>
      <c r="F52" s="64"/>
    </row>
    <row r="53" spans="1:62">
      <c r="A53" s="52" t="s">
        <v>49</v>
      </c>
      <c r="B53" s="43" cm="1">
        <f t="array" ref="B53">_xll.MW(A53)/(602.2*_xll.DE(A53,25))</f>
        <v>4.1631895681351935E-2</v>
      </c>
      <c r="C53" s="44" cm="1">
        <f t="array" ref="C53">_xll.H(A53,25)</f>
        <v>-351.15999298095704</v>
      </c>
      <c r="D53" s="44" cm="1">
        <f t="array" ref="D53">_xll.S(A53,25)</f>
        <v>74.009998458862313</v>
      </c>
      <c r="E53" s="57" cm="1">
        <f t="array" ref="E53">_xll.CP(A53,25)</f>
        <v>49.829829143180717</v>
      </c>
      <c r="F53" s="63"/>
    </row>
    <row r="54" spans="1:62" ht="18">
      <c r="A54" s="51" t="s">
        <v>50</v>
      </c>
      <c r="B54" s="43"/>
      <c r="C54" s="46" cm="1">
        <f t="array" ref="C54">_xll.H(A54,25)</f>
        <v>-368.30082000732421</v>
      </c>
      <c r="D54" s="46" cm="1">
        <f t="array" ref="D54">_xll.S(A54,25)</f>
        <v>88.002083938598631</v>
      </c>
      <c r="E54" s="58" cm="1">
        <f t="array" ref="E54">_xll.CP(A54,25)</f>
        <v>62.999759553326413</v>
      </c>
      <c r="F54" s="64"/>
    </row>
    <row r="55" spans="1:62">
      <c r="A55" s="52" t="s">
        <v>51</v>
      </c>
      <c r="B55" s="43" cm="1">
        <f t="array" ref="B55">_xll.MW(A55)/(602.2*_xll.DE(A55,25))</f>
        <v>5.4744046822725184E-2</v>
      </c>
      <c r="C55" s="44" cm="1">
        <f t="array" ref="C55">_xll.H(A55,25)</f>
        <v>-270.41190850830077</v>
      </c>
      <c r="D55" s="44" cm="1">
        <f t="array" ref="D55">_xll.S(A55,25)</f>
        <v>86.710009948730473</v>
      </c>
      <c r="E55" s="57" cm="1">
        <f t="array" ref="E55">_xll.CP(A55,25)</f>
        <v>51.040020858748989</v>
      </c>
      <c r="F55" s="63"/>
    </row>
    <row r="56" spans="1:62" ht="18">
      <c r="A56" s="51" t="s">
        <v>52</v>
      </c>
      <c r="B56" s="43" cm="1">
        <f t="array" ref="B56">_xll.MW(A56)/(602.2*_xll.DE(A56,25))</f>
        <v>4.4428261086229263E-2</v>
      </c>
      <c r="C56" s="46" cm="1">
        <f t="array" ref="C56">_xll.H(A56,25)</f>
        <v>3.9999998898506166</v>
      </c>
      <c r="D56" s="46" cm="1">
        <f t="array" ref="D56">_xll.S(A56,25)</f>
        <v>71.755598403930662</v>
      </c>
      <c r="E56" s="58" cm="1">
        <f t="array" ref="E56">_xll.CP(A56,25)</f>
        <v>0</v>
      </c>
      <c r="F56" s="64"/>
    </row>
    <row r="57" spans="1:62">
      <c r="A57" s="52" t="s">
        <v>53</v>
      </c>
      <c r="B57" s="43" cm="1">
        <f t="array" ref="B57">_xll.MW(A57)/(602.2*_xll.DE(A57,25))</f>
        <v>1.6347020606215772E-2</v>
      </c>
      <c r="C57" s="44" cm="1">
        <f t="array" ref="C57">_xll.H(A57,25)</f>
        <v>-616.93078723144538</v>
      </c>
      <c r="D57" s="44" cm="1">
        <f t="array" ref="D57">_xll.S(A57,25)</f>
        <v>35.659999580383293</v>
      </c>
      <c r="E57" s="57" cm="1">
        <f t="array" ref="E57">_xll.CP(A57,25)</f>
        <v>41.814870294207985</v>
      </c>
      <c r="F57" s="63"/>
    </row>
    <row r="58" spans="1:62">
      <c r="A58" s="51" t="s">
        <v>54</v>
      </c>
      <c r="B58" s="43" cm="1">
        <f t="array" ref="B58">_xll.MW(A58)/(602.2*_xll.DE(A58,25))</f>
        <v>2.7238412776754945E-2</v>
      </c>
      <c r="C58" s="46" cm="1">
        <f t="array" ref="C58">_xll.H(A58,25)</f>
        <v>-484.90000543212892</v>
      </c>
      <c r="D58" s="46" cm="1">
        <f t="array" ref="D58">_xll.S(A58,25)</f>
        <v>42.810003158569337</v>
      </c>
      <c r="E58" s="58" cm="1">
        <f t="array" ref="E58">_xll.CP(A58,25)</f>
        <v>48.758759306728166</v>
      </c>
      <c r="F58" s="64"/>
    </row>
    <row r="59" spans="1:62">
      <c r="A59" s="53"/>
      <c r="B59" s="43"/>
      <c r="C59" s="44"/>
      <c r="D59" s="44"/>
      <c r="E59" s="57"/>
      <c r="F59" s="63"/>
    </row>
    <row r="60" spans="1:62">
      <c r="A60" s="53"/>
      <c r="B60" s="43"/>
      <c r="C60" s="44"/>
      <c r="D60" s="44"/>
      <c r="E60" s="57"/>
      <c r="F60" s="63"/>
    </row>
    <row r="61" spans="1:62" ht="18">
      <c r="A61" s="51" t="s">
        <v>55</v>
      </c>
      <c r="B61" s="47"/>
      <c r="C61" s="46"/>
      <c r="D61" s="46"/>
      <c r="E61" s="58"/>
      <c r="F61" s="64"/>
      <c r="G61" s="38"/>
      <c r="H61" s="29"/>
      <c r="I61" s="29"/>
      <c r="J61" s="29"/>
      <c r="K61" s="29"/>
      <c r="AD61" s="21"/>
      <c r="AO61" s="26"/>
      <c r="AP61"/>
      <c r="AU61" s="26"/>
      <c r="BE61"/>
      <c r="BJ61" s="31"/>
    </row>
    <row r="62" spans="1:62" ht="18">
      <c r="A62" s="52" t="s">
        <v>56</v>
      </c>
      <c r="B62" s="47"/>
      <c r="C62" s="44"/>
      <c r="D62" s="44"/>
      <c r="E62" s="57"/>
      <c r="F62" s="63"/>
      <c r="G62" s="38"/>
      <c r="H62" s="29"/>
      <c r="I62" s="29"/>
      <c r="J62" s="29"/>
      <c r="K62" s="29"/>
      <c r="AD62" s="21"/>
      <c r="AO62" s="26"/>
      <c r="AP62"/>
      <c r="AU62" s="26"/>
      <c r="BE62"/>
      <c r="BJ62" s="31"/>
    </row>
    <row r="63" spans="1:62" ht="18">
      <c r="A63" s="51" t="s">
        <v>57</v>
      </c>
      <c r="B63" s="47"/>
      <c r="C63" s="46" cm="1">
        <f t="array" ref="C63">_xll.H($A63,25)</f>
        <v>-5071.0079999999998</v>
      </c>
      <c r="D63" s="46" cm="1">
        <f t="array" ref="D63">_xll.S($A63,25)</f>
        <v>393.30021362304689</v>
      </c>
      <c r="E63" s="58"/>
      <c r="F63" s="64"/>
      <c r="G63" s="38"/>
      <c r="H63" s="29"/>
      <c r="I63" s="29"/>
      <c r="J63" s="29"/>
      <c r="K63" s="29"/>
      <c r="AD63" s="21"/>
      <c r="AO63" s="26"/>
      <c r="AP63"/>
      <c r="AU63" s="26"/>
      <c r="BE63"/>
      <c r="BJ63" s="31"/>
    </row>
    <row r="64" spans="1:62" ht="18">
      <c r="A64" s="52" t="s">
        <v>58</v>
      </c>
      <c r="B64" s="47" cm="1">
        <f t="array" ref="B64">_xll.MW(A64)/(602.2*_xll.DE(A64,25))</f>
        <v>0.11565952877524456</v>
      </c>
      <c r="C64" s="44" cm="1">
        <f t="array" ref="C64">_xll.H($A64,25)</f>
        <v>-2912.9008510742187</v>
      </c>
      <c r="D64" s="44" cm="1">
        <f t="array" ref="D64">_xll.S($A64,25)</f>
        <v>207.09958871459961</v>
      </c>
      <c r="E64" s="57" cm="1">
        <f t="array" ref="E64">_xll.CP($A64,25)</f>
        <v>186.33692786321851</v>
      </c>
      <c r="F64" s="63"/>
      <c r="G64" s="38"/>
      <c r="H64" s="29"/>
      <c r="I64" s="29"/>
      <c r="J64" s="29"/>
      <c r="K64" s="29"/>
      <c r="AD64" s="21"/>
      <c r="AO64" s="26"/>
      <c r="AP64"/>
      <c r="AU64" s="26"/>
      <c r="BE64"/>
      <c r="BJ64" s="31"/>
    </row>
    <row r="65" spans="1:62" ht="18">
      <c r="A65" s="51" t="s">
        <v>58</v>
      </c>
      <c r="B65" s="47" cm="1">
        <f t="array" ref="B65">_xll.MW(A65)/(602.2*_xll.DE(A65,25))</f>
        <v>0.11565952877524456</v>
      </c>
      <c r="C65" s="46" cm="1">
        <f t="array" ref="C65">_xll.H($A65,25)</f>
        <v>-2912.9008510742187</v>
      </c>
      <c r="D65" s="46" cm="1">
        <f t="array" ref="D65">_xll.S($A65,25)</f>
        <v>207.09958871459961</v>
      </c>
      <c r="E65" s="58" cm="1">
        <f t="array" ref="E65">_xll.CP($A65,25)</f>
        <v>186.33692786321851</v>
      </c>
      <c r="F65" s="64"/>
      <c r="G65" s="38"/>
      <c r="H65" s="29"/>
      <c r="I65" s="29"/>
      <c r="J65" s="29"/>
      <c r="K65" s="29"/>
      <c r="AD65" s="21"/>
      <c r="AO65" s="26"/>
      <c r="AP65"/>
      <c r="AU65" s="26"/>
      <c r="BE65"/>
      <c r="BJ65" s="31"/>
    </row>
    <row r="66" spans="1:62" ht="18">
      <c r="A66" s="52" t="s">
        <v>59</v>
      </c>
      <c r="B66" s="47"/>
      <c r="C66" s="44"/>
      <c r="D66" s="44"/>
      <c r="E66" s="57"/>
      <c r="F66" s="63"/>
      <c r="G66" s="38"/>
      <c r="H66" s="29"/>
      <c r="I66" s="29"/>
      <c r="J66" s="29"/>
      <c r="K66" s="29"/>
      <c r="AD66" s="21"/>
      <c r="AO66" s="26"/>
      <c r="AP66"/>
      <c r="AU66" s="26"/>
      <c r="BE66"/>
      <c r="BJ66" s="31"/>
    </row>
    <row r="67" spans="1:62" ht="18">
      <c r="A67" s="51" t="s">
        <v>60</v>
      </c>
      <c r="B67" s="47"/>
      <c r="C67" s="46" cm="1">
        <f t="array" ref="C67">_xll.H($A67,25)</f>
        <v>-1844.6999096679688</v>
      </c>
      <c r="D67" s="46" cm="1">
        <f t="array" ref="D67">_xll.S($A67,25)</f>
        <v>145.30999887084963</v>
      </c>
      <c r="E67" s="58" cm="1">
        <f t="array" ref="E67">_xll.CP($A67,25)</f>
        <v>120.2500025024414</v>
      </c>
      <c r="F67" s="64"/>
      <c r="G67" s="38"/>
      <c r="H67" s="29"/>
      <c r="I67" s="29"/>
      <c r="J67" s="29"/>
      <c r="K67" s="29"/>
      <c r="AD67" s="21"/>
      <c r="AO67" s="26"/>
      <c r="AP67"/>
      <c r="AU67" s="26"/>
      <c r="BE67"/>
      <c r="BJ67" s="31"/>
    </row>
    <row r="68" spans="1:62" ht="18">
      <c r="A68" s="52" t="s">
        <v>61</v>
      </c>
      <c r="B68" s="47"/>
      <c r="C68" s="44"/>
      <c r="D68" s="44"/>
      <c r="E68" s="57"/>
      <c r="F68" s="63"/>
      <c r="G68" s="38"/>
      <c r="H68" s="29"/>
      <c r="I68" s="29"/>
      <c r="J68" s="29"/>
      <c r="K68" s="29"/>
      <c r="AD68" s="21"/>
      <c r="AO68" s="26"/>
      <c r="AP68"/>
      <c r="AU68" s="26"/>
      <c r="BE68"/>
      <c r="BJ68" s="31"/>
    </row>
    <row r="69" spans="1:62" ht="18">
      <c r="A69" s="51" t="s">
        <v>62</v>
      </c>
      <c r="B69" s="47"/>
      <c r="C69" s="46" cm="1">
        <f t="array" ref="C69">_xll.H($A69,25)</f>
        <v>-1536.7830212402343</v>
      </c>
      <c r="D69" s="46" cm="1">
        <f t="array" ref="D69">_xll.S($A69,25)</f>
        <v>127.48650106811525</v>
      </c>
      <c r="E69" s="58" cm="1">
        <f t="array" ref="E69">_xll.CP($A69,25)</f>
        <v>116.85909733581543</v>
      </c>
      <c r="F69" s="64"/>
      <c r="G69" s="38"/>
      <c r="H69" s="29"/>
      <c r="I69" s="29"/>
      <c r="J69" s="29"/>
      <c r="K69" s="29"/>
      <c r="AD69" s="21"/>
      <c r="AO69" s="26"/>
      <c r="AP69"/>
      <c r="AU69" s="26"/>
      <c r="BE69"/>
      <c r="BJ69" s="31"/>
    </row>
    <row r="70" spans="1:62" ht="18">
      <c r="A70" s="52" t="s">
        <v>63</v>
      </c>
      <c r="B70" s="47"/>
      <c r="C70" s="44"/>
      <c r="D70" s="44"/>
      <c r="E70" s="57"/>
      <c r="F70" s="63"/>
      <c r="G70" s="38"/>
      <c r="H70" s="29"/>
      <c r="I70" s="29"/>
      <c r="J70" s="29"/>
      <c r="K70" s="29"/>
      <c r="AD70" s="21"/>
      <c r="AO70" s="26"/>
      <c r="AP70"/>
      <c r="AU70" s="26"/>
      <c r="BE70"/>
      <c r="BJ70" s="31"/>
    </row>
    <row r="71" spans="1:62" ht="18">
      <c r="A71" s="51" t="s">
        <v>64</v>
      </c>
      <c r="B71" s="47" cm="1">
        <f t="array" ref="B71">_xll.MW(A71)/(602.2*_xll.DE(A71,25))</f>
        <v>8.801195059769347E-2</v>
      </c>
      <c r="C71" s="46" cm="1">
        <f t="array" ref="C71">_xll.H($A71,25)</f>
        <v>-1387.9000136718751</v>
      </c>
      <c r="D71" s="46" cm="1">
        <f t="array" ref="D71">_xll.S($A71,25)</f>
        <v>149.57999508666992</v>
      </c>
      <c r="E71" s="58" cm="1">
        <f t="array" ref="E71">_xll.CP($A71,25)</f>
        <v>128.11782906496867</v>
      </c>
      <c r="F71" s="64"/>
      <c r="G71" s="38"/>
      <c r="H71" s="29"/>
      <c r="I71" s="29"/>
      <c r="J71" s="29"/>
      <c r="K71" s="29"/>
      <c r="AD71" s="21"/>
      <c r="AO71" s="26"/>
      <c r="AP71"/>
      <c r="AU71" s="26"/>
      <c r="BE71"/>
      <c r="BJ71" s="31"/>
    </row>
    <row r="72" spans="1:62" ht="18">
      <c r="A72" s="52" t="s">
        <v>65</v>
      </c>
      <c r="B72" s="47" cm="1">
        <f t="array" ref="B72">_xll.MW(A72)/(602.2*_xll.DE(A72,25))</f>
        <v>9.8776780163367189E-2</v>
      </c>
      <c r="C72" s="44" cm="1">
        <f t="array" ref="C72">_xll.H($A72,25)</f>
        <v>-1342.1980366210937</v>
      </c>
      <c r="D72" s="44" cm="1">
        <f t="array" ref="D72">_xll.S($A72,25)</f>
        <v>176.6108019104004</v>
      </c>
      <c r="E72" s="57" cm="1">
        <f t="array" ref="E72">_xll.CP($A72,25)</f>
        <v>142.13088936624754</v>
      </c>
      <c r="F72" s="63"/>
      <c r="G72" s="38"/>
      <c r="H72" s="29"/>
      <c r="I72" s="29"/>
      <c r="J72" s="29"/>
      <c r="K72" s="29"/>
      <c r="AD72" s="21"/>
      <c r="AO72" s="26"/>
      <c r="AP72"/>
      <c r="AU72" s="26"/>
      <c r="BE72"/>
      <c r="BJ72" s="31"/>
    </row>
    <row r="73" spans="1:62" ht="18">
      <c r="A73" s="51" t="s">
        <v>66</v>
      </c>
      <c r="B73" s="47"/>
      <c r="C73" s="46" cm="1">
        <f t="array" ref="C73">_xll.H($A73,25)</f>
        <v>-1126.300035888672</v>
      </c>
      <c r="D73" s="46" cm="1">
        <f t="array" ref="D73">_xll.S($A73,25)</f>
        <v>112.968</v>
      </c>
      <c r="E73" s="58"/>
      <c r="F73" s="64"/>
      <c r="G73" s="38"/>
      <c r="H73" s="29"/>
      <c r="I73" s="29"/>
      <c r="J73" s="29"/>
      <c r="K73" s="29"/>
      <c r="AD73" s="21"/>
      <c r="AO73" s="26"/>
      <c r="AP73"/>
      <c r="AU73" s="26"/>
      <c r="BE73"/>
      <c r="BJ73" s="31"/>
    </row>
    <row r="74" spans="1:62" ht="18">
      <c r="A74" s="52" t="s">
        <v>67</v>
      </c>
      <c r="B74" s="47"/>
      <c r="C74" s="44"/>
      <c r="D74" s="44"/>
      <c r="E74" s="57"/>
      <c r="F74" s="63"/>
      <c r="G74" s="38"/>
      <c r="H74" s="29"/>
      <c r="I74" s="29"/>
      <c r="J74" s="29"/>
      <c r="K74" s="29"/>
      <c r="AD74" s="21"/>
      <c r="AO74" s="26"/>
      <c r="AP74"/>
      <c r="AU74" s="26"/>
      <c r="BE74"/>
      <c r="BJ74" s="31"/>
    </row>
    <row r="75" spans="1:62" ht="18">
      <c r="A75" s="51" t="s">
        <v>68</v>
      </c>
      <c r="B75" s="47" cm="1">
        <f t="array" ref="B75">_xll.MW(A75)/(602.2*_xll.DE(A75,25))</f>
        <v>9.8050967154004784E-2</v>
      </c>
      <c r="C75" s="46" cm="1">
        <f t="array" ref="C75">_xll.H($A75,25)</f>
        <v>-1101.0000385742187</v>
      </c>
      <c r="D75" s="46" cm="1">
        <f t="array" ref="D75">_xll.S($A75,25)</f>
        <v>117.152</v>
      </c>
      <c r="E75" s="58"/>
      <c r="F75" s="64"/>
      <c r="G75" s="38"/>
      <c r="H75" s="29"/>
      <c r="I75" s="29"/>
      <c r="J75" s="29"/>
      <c r="K75" s="29"/>
      <c r="AD75" s="21"/>
      <c r="AO75" s="26"/>
      <c r="AP75"/>
      <c r="AU75" s="26"/>
      <c r="BE75"/>
      <c r="BJ75" s="31"/>
    </row>
    <row r="76" spans="1:62" ht="18">
      <c r="A76" s="52" t="s">
        <v>69</v>
      </c>
      <c r="B76" s="47" cm="1">
        <f t="array" ref="B76">_xll.MW(A76)/(602.2*_xll.DE(A76,25))</f>
        <v>8.4167075715337117E-2</v>
      </c>
      <c r="C76" s="44" cm="1">
        <f t="array" ref="C76">_xll.H($A76,25)</f>
        <v>-1057.0880213623047</v>
      </c>
      <c r="D76" s="44" cm="1">
        <f t="array" ref="D76">_xll.S($A76,25)</f>
        <v>133.67880319213867</v>
      </c>
      <c r="E76" s="57" cm="1">
        <f t="array" ref="E76">_xll.CP($A76,25)</f>
        <v>133.88800000000001</v>
      </c>
      <c r="F76" s="63"/>
      <c r="G76" s="38"/>
      <c r="H76" s="29"/>
      <c r="I76" s="29"/>
      <c r="J76" s="29"/>
      <c r="K76" s="29"/>
      <c r="AD76" s="21"/>
      <c r="AO76" s="26"/>
      <c r="AP76"/>
      <c r="AU76" s="26"/>
      <c r="BE76"/>
      <c r="BJ76" s="31"/>
    </row>
    <row r="77" spans="1:62" ht="18">
      <c r="A77" s="51" t="s">
        <v>70</v>
      </c>
      <c r="B77" s="47" cm="1">
        <f t="array" ref="B77">_xll.MW(A77)/(602.2*_xll.DE(A77,25))</f>
        <v>6.4613025665984328E-2</v>
      </c>
      <c r="C77" s="46" cm="1">
        <f t="array" ref="C77">_xll.H($A77,25)</f>
        <v>-950.80997790527351</v>
      </c>
      <c r="D77" s="46" cm="1">
        <f t="array" ref="D77">_xll.S($A77,25)</f>
        <v>101.69999787902833</v>
      </c>
      <c r="E77" s="58" cm="1">
        <f t="array" ref="E77">_xll.CP($A77,25)</f>
        <v>139.56511262216978</v>
      </c>
      <c r="F77" s="64"/>
      <c r="G77" s="38"/>
      <c r="H77" s="29"/>
      <c r="I77" s="29"/>
      <c r="J77" s="29"/>
      <c r="K77" s="29"/>
      <c r="AD77" s="21"/>
      <c r="AO77" s="26"/>
      <c r="AP77"/>
      <c r="AU77" s="26"/>
      <c r="BE77"/>
      <c r="BJ77" s="31"/>
    </row>
    <row r="78" spans="1:62" ht="18">
      <c r="A78" s="52" t="s">
        <v>71</v>
      </c>
      <c r="B78" s="47" cm="1">
        <f t="array" ref="B78">_xll.MW(A78)/(602.2*_xll.DE(A78,25))</f>
        <v>4.9493617856278066E-2</v>
      </c>
      <c r="C78" s="44" cm="1">
        <f t="array" ref="C78">_xll.H($A78,25)</f>
        <v>-906.2544893798829</v>
      </c>
      <c r="D78" s="44" cm="1">
        <f t="array" ref="D78">_xll.S($A78,25)</f>
        <v>90.918318084716802</v>
      </c>
      <c r="E78" s="57" cm="1">
        <f t="array" ref="E78">_xll.CP($A78,25)</f>
        <v>75.019121276855472</v>
      </c>
      <c r="F78" s="63"/>
      <c r="G78" s="38"/>
      <c r="H78" s="29"/>
      <c r="I78" s="29"/>
      <c r="J78" s="29"/>
      <c r="K78" s="29"/>
      <c r="AD78" s="21"/>
      <c r="AO78" s="26"/>
      <c r="AP78"/>
      <c r="AU78" s="26"/>
      <c r="BE78"/>
      <c r="BJ78" s="31"/>
    </row>
    <row r="79" spans="1:62" ht="18">
      <c r="A79" s="51" t="s">
        <v>72</v>
      </c>
      <c r="B79" s="47" cm="1">
        <f t="array" ref="B79">_xll.MW(A79)/(602.2*_xll.DE(A79,25))</f>
        <v>9.2016597644987194E-2</v>
      </c>
      <c r="C79" s="46" cm="1">
        <f t="array" ref="C79">_xll.H($A79,25)</f>
        <v>-429.29927020263676</v>
      </c>
      <c r="D79" s="46" cm="1">
        <f t="array" ref="D79">_xll.S($A79,25)</f>
        <v>163.00030468750001</v>
      </c>
      <c r="E79" s="58"/>
      <c r="F79" s="64"/>
      <c r="G79" s="38"/>
      <c r="H79" s="29"/>
      <c r="I79" s="29"/>
      <c r="J79" s="29"/>
      <c r="K79" s="29"/>
      <c r="AD79" s="21"/>
      <c r="AO79" s="26"/>
      <c r="AP79"/>
      <c r="AU79" s="26"/>
      <c r="BE79"/>
      <c r="BJ79" s="31"/>
    </row>
    <row r="80" spans="1:62" ht="18">
      <c r="A80" s="52" t="s">
        <v>73</v>
      </c>
      <c r="B80" s="47" cm="1">
        <f t="array" ref="B80">_xll.MW(A80)/(602.2*_xll.DE(A80,25))</f>
        <v>6.2451446200700908E-2</v>
      </c>
      <c r="C80" s="44" cm="1">
        <f t="array" ref="C80">_xll.H($A80,25)</f>
        <v>-467.70002807617192</v>
      </c>
      <c r="D80" s="44" cm="1">
        <f t="array" ref="D80">_xll.S($A80,25)</f>
        <v>116.40000395202637</v>
      </c>
      <c r="E80" s="57" cm="1">
        <f t="array" ref="E80">_xll.CP($A80,25)</f>
        <v>93.037669332727233</v>
      </c>
      <c r="F80" s="63"/>
      <c r="G80" s="38"/>
      <c r="H80" s="29"/>
      <c r="I80" s="29"/>
      <c r="J80" s="29"/>
      <c r="K80" s="29"/>
      <c r="AD80" s="21"/>
      <c r="AO80" s="26"/>
      <c r="AP80"/>
      <c r="AU80" s="26"/>
      <c r="BE80"/>
      <c r="BJ80" s="31"/>
    </row>
    <row r="81" spans="1:62" ht="18">
      <c r="A81" s="51" t="s">
        <v>74</v>
      </c>
      <c r="B81" s="47" cm="1">
        <f t="array" ref="B81">_xll.MW(A81)/(602.2*_xll.DE(A81,25))</f>
        <v>8.1984583635755379E-2</v>
      </c>
      <c r="C81" s="46" cm="1">
        <f t="array" ref="C81">_xll.H($A81,25)</f>
        <v>-382.75230212402346</v>
      </c>
      <c r="D81" s="46" cm="1">
        <f t="array" ref="D81">_xll.S($A81,25)</f>
        <v>143.80000555419923</v>
      </c>
      <c r="E81" s="58" cm="1">
        <f t="array" ref="E81">_xll.CP($A81,25)</f>
        <v>111.32401459996036</v>
      </c>
      <c r="F81" s="64"/>
      <c r="G81" s="38"/>
      <c r="H81" s="29"/>
      <c r="I81" s="29"/>
      <c r="J81" s="29"/>
      <c r="K81" s="29"/>
      <c r="AD81" s="21"/>
      <c r="AO81" s="26"/>
      <c r="AP81"/>
      <c r="AU81" s="26"/>
      <c r="BE81"/>
      <c r="BJ81" s="31"/>
    </row>
    <row r="82" spans="1:62">
      <c r="A82" s="52" t="s">
        <v>75</v>
      </c>
      <c r="B82" s="47" cm="1">
        <f t="array" ref="B82">_xll.MW(A82)/(602.2*_xll.DE(A82,25))</f>
        <v>5.3344712365517924E-2</v>
      </c>
      <c r="C82" s="44" cm="1">
        <f t="array" ref="C82">_xll.H($A82,25)</f>
        <v>-361.16000579833985</v>
      </c>
      <c r="D82" s="44" cm="1">
        <f t="array" ref="D82">_xll.S($A82,25)</f>
        <v>86.929996185302741</v>
      </c>
      <c r="E82" s="57" cm="1">
        <f t="array" ref="E82">_xll.CP($A82,25)</f>
        <v>51.379872908633303</v>
      </c>
      <c r="F82" s="63"/>
      <c r="G82" s="38"/>
      <c r="H82" s="29"/>
      <c r="I82" s="29"/>
      <c r="J82" s="29"/>
      <c r="K82" s="29"/>
      <c r="AD82" s="21"/>
      <c r="AO82" s="26"/>
      <c r="AP82"/>
      <c r="AU82" s="26"/>
      <c r="BE82"/>
      <c r="BJ82" s="31"/>
    </row>
    <row r="83" spans="1:62" ht="18">
      <c r="A83" s="51" t="s">
        <v>76</v>
      </c>
      <c r="B83" s="47" cm="1">
        <f t="array" ref="B83">_xll.MW(A83)/(602.2*_xll.DE(A83,25))</f>
        <v>5.2846872220601485E-2</v>
      </c>
      <c r="C83" s="46" cm="1">
        <f t="array" ref="C83">_xll.H($A83,25)</f>
        <v>-354.60000122070312</v>
      </c>
      <c r="D83" s="46" cm="1">
        <f t="array" ref="D83">_xll.S($A83,25)</f>
        <v>106.00000019836426</v>
      </c>
      <c r="E83" s="58" cm="1">
        <f t="array" ref="E83">_xll.CP($A83,25)</f>
        <v>68.998086235674876</v>
      </c>
      <c r="F83" s="64"/>
      <c r="G83" s="38"/>
      <c r="H83" s="29"/>
      <c r="I83" s="29"/>
      <c r="J83" s="29"/>
      <c r="K83" s="29"/>
      <c r="AD83" s="21"/>
      <c r="AO83" s="26"/>
      <c r="AP83"/>
      <c r="AU83" s="26"/>
      <c r="BE83"/>
      <c r="BJ83" s="31"/>
    </row>
    <row r="84" spans="1:62">
      <c r="A84" s="52" t="s">
        <v>77</v>
      </c>
      <c r="B84" s="47" cm="1">
        <f t="array" ref="B84">_xll.MW(A84)/(602.2*_xll.DE(A84,25))</f>
        <v>6.8008484266627603E-2</v>
      </c>
      <c r="C84" s="44" cm="1">
        <f t="array" ref="C84">_xll.H($A84,25)</f>
        <v>-287.81742767333986</v>
      </c>
      <c r="D84" s="44" cm="1">
        <f t="array" ref="D84">_xll.S($A84,25)</f>
        <v>98.560018753051764</v>
      </c>
      <c r="E84" s="57" cm="1">
        <f t="array" ref="E84">_xll.CP($A84,25)</f>
        <v>52.089669124251657</v>
      </c>
      <c r="F84" s="63"/>
      <c r="G84" s="38"/>
      <c r="H84" s="29"/>
      <c r="I84" s="29"/>
      <c r="J84" s="29"/>
      <c r="K84" s="29"/>
      <c r="AD84" s="21"/>
      <c r="AO84" s="26"/>
      <c r="AP84"/>
      <c r="AU84" s="26"/>
      <c r="BE84"/>
      <c r="BJ84" s="31"/>
    </row>
    <row r="85" spans="1:62" ht="18">
      <c r="A85" s="51" t="s">
        <v>78</v>
      </c>
      <c r="B85" s="47" cm="1">
        <f t="array" ref="B85">_xll.MW(A85)/(602.2*_xll.DE(A85,25))</f>
        <v>5.8479931497940493E-2</v>
      </c>
      <c r="C85" s="46" cm="1">
        <f t="array" ref="C85">_xll.H($A85,25)</f>
        <v>21.254721675872805</v>
      </c>
      <c r="D85" s="46" cm="1">
        <f t="array" ref="D85">_xll.S($A85,25)</f>
        <v>70.500393615722658</v>
      </c>
      <c r="E85" s="58" cm="1">
        <f t="array" ref="E85">_xll.CP($A85,25)</f>
        <v>76.610270974433647</v>
      </c>
      <c r="F85" s="64"/>
      <c r="G85" s="38"/>
      <c r="H85" s="29"/>
      <c r="I85" s="29"/>
      <c r="J85" s="29"/>
      <c r="K85" s="29"/>
      <c r="AD85" s="21"/>
      <c r="AO85" s="26"/>
      <c r="AP85"/>
      <c r="AU85" s="26"/>
      <c r="BE85"/>
      <c r="BJ85" s="31"/>
    </row>
    <row r="86" spans="1:62">
      <c r="A86" s="52" t="s">
        <v>79</v>
      </c>
      <c r="B86" s="47" cm="1">
        <f t="array" ref="B86">_xll.MW(A86)/(602.2*_xll.DE(A86,25))</f>
        <v>2.5080802569905043E-2</v>
      </c>
      <c r="C86" s="44" cm="1">
        <f t="array" ref="C86">_xll.H($A86,25)</f>
        <v>-576.59996655273437</v>
      </c>
      <c r="D86" s="44" cm="1">
        <f t="array" ref="D86">_xll.S($A86,25)</f>
        <v>51.212159042358401</v>
      </c>
      <c r="E86" s="57" cm="1">
        <f t="array" ref="E86">_xll.CP($A86,25)</f>
        <v>46.557004144372613</v>
      </c>
      <c r="F86" s="63"/>
      <c r="G86" s="38"/>
      <c r="H86" s="29"/>
      <c r="I86" s="29"/>
      <c r="J86" s="29"/>
      <c r="K86" s="29"/>
      <c r="AD86" s="21"/>
      <c r="AO86" s="26"/>
      <c r="AP86"/>
      <c r="AU86" s="26"/>
      <c r="BE86"/>
      <c r="BJ86" s="31"/>
    </row>
    <row r="87" spans="1:62">
      <c r="A87" s="51" t="s">
        <v>80</v>
      </c>
      <c r="B87" s="47" cm="1">
        <f t="array" ref="B87">_xll.MW(A87)/(602.2*_xll.DE(A87,25))</f>
        <v>3.1182305826235105E-2</v>
      </c>
      <c r="C87" s="46" cm="1">
        <f t="array" ref="C87">_xll.H($A87,25)</f>
        <v>-425.7999839477539</v>
      </c>
      <c r="D87" s="46" cm="1">
        <f t="array" ref="D87">_xll.S($A87,25)</f>
        <v>64.42999926757814</v>
      </c>
      <c r="E87" s="58" cm="1">
        <f t="array" ref="E87">_xll.CP($A87,25)</f>
        <v>59.426665107837145</v>
      </c>
      <c r="F87" s="64"/>
      <c r="G87" s="38"/>
      <c r="H87" s="29"/>
      <c r="I87" s="29"/>
      <c r="J87" s="29"/>
      <c r="K87" s="29"/>
      <c r="AD87" s="21"/>
      <c r="AO87" s="26"/>
      <c r="AP87"/>
      <c r="AU87" s="26"/>
      <c r="BE87"/>
      <c r="BJ87" s="31"/>
    </row>
    <row r="88" spans="1:62">
      <c r="A88" s="53"/>
      <c r="B88" s="47"/>
      <c r="C88" s="44"/>
      <c r="D88" s="44"/>
      <c r="E88" s="57"/>
      <c r="F88" s="63"/>
      <c r="G88" s="39"/>
      <c r="H88" s="29"/>
      <c r="I88" s="29"/>
      <c r="J88" s="29"/>
      <c r="K88" s="29"/>
      <c r="AD88" s="21"/>
      <c r="AO88" s="26"/>
      <c r="AP88"/>
      <c r="AU88" s="26"/>
      <c r="BE88"/>
      <c r="BJ88" s="31"/>
    </row>
    <row r="89" spans="1:62">
      <c r="A89" s="51"/>
      <c r="B89" s="47"/>
      <c r="C89" s="46"/>
      <c r="D89" s="46"/>
      <c r="E89" s="58"/>
      <c r="F89" s="64"/>
      <c r="G89" s="38"/>
      <c r="H89" s="29"/>
      <c r="I89" s="29"/>
      <c r="J89" s="29"/>
      <c r="K89" s="29"/>
      <c r="AD89" s="21"/>
      <c r="AO89" s="26"/>
      <c r="AP89"/>
      <c r="AU89" s="26"/>
      <c r="BE89"/>
      <c r="BJ89" s="31"/>
    </row>
    <row r="90" spans="1:62">
      <c r="A90" s="53"/>
      <c r="B90" s="43"/>
      <c r="C90" s="44"/>
      <c r="D90" s="44"/>
      <c r="E90" s="57"/>
      <c r="F90" s="63"/>
    </row>
    <row r="91" spans="1:62">
      <c r="A91" s="53"/>
      <c r="B91" s="43"/>
      <c r="C91" s="44"/>
      <c r="D91" s="44"/>
      <c r="E91" s="57"/>
      <c r="F91" s="63"/>
    </row>
    <row r="92" spans="1:62">
      <c r="A92" s="51"/>
      <c r="B92" s="43"/>
      <c r="C92" s="46"/>
      <c r="D92" s="46"/>
      <c r="E92" s="58"/>
      <c r="F92" s="64"/>
    </row>
    <row r="93" spans="1:62">
      <c r="A93" s="45"/>
      <c r="B93" s="47"/>
      <c r="C93" s="44"/>
      <c r="D93" s="44"/>
      <c r="E93" s="57"/>
      <c r="F93" s="63"/>
      <c r="K93" s="29"/>
      <c r="L93" s="29"/>
      <c r="M93" s="29"/>
      <c r="N93" s="29"/>
      <c r="O93" s="29"/>
      <c r="U93" s="36"/>
      <c r="V93" s="36"/>
      <c r="W93" s="37"/>
      <c r="X93" s="36"/>
      <c r="Y93" s="36"/>
      <c r="Z93" s="36"/>
      <c r="AA93" s="36"/>
      <c r="AB93" s="36"/>
      <c r="AC93" s="36"/>
      <c r="BE93" s="32"/>
      <c r="BF93" s="29"/>
      <c r="BG93" s="29"/>
      <c r="BH93" s="29"/>
    </row>
    <row r="94" spans="1:62">
      <c r="A94" s="42" t="s">
        <v>81</v>
      </c>
      <c r="B94" s="45"/>
      <c r="C94" s="44" cm="1">
        <f t="array" ref="C94">_xll.H($A94,25)</f>
        <v>-6061.7998339843753</v>
      </c>
      <c r="D94" s="44" cm="1">
        <f t="array" ref="D94">_xll.S($A94,25)</f>
        <v>687.39782299804688</v>
      </c>
      <c r="E94" s="57" cm="1">
        <f t="array" ref="E94">_xll.CP($A94,25)</f>
        <v>651.87837266411134</v>
      </c>
      <c r="F94" s="63"/>
    </row>
    <row r="95" spans="1:62">
      <c r="A95" s="45" t="s">
        <v>82</v>
      </c>
      <c r="B95" s="45"/>
      <c r="C95" s="44" cm="1">
        <f t="array" ref="C95">_xll.H($A95,25)</f>
        <v>-5784.0000078125004</v>
      </c>
      <c r="D95" s="44" cm="1">
        <f t="array" ref="D95">_xll.S($A95,25)</f>
        <v>707.93278723144533</v>
      </c>
      <c r="E95" s="57" cm="1">
        <f t="array" ref="E95">_xll.CP($A95,25)</f>
        <v>676.97121276855466</v>
      </c>
      <c r="F95" s="63"/>
    </row>
    <row r="96" spans="1:62" ht="18">
      <c r="A96" s="42" t="s">
        <v>83</v>
      </c>
      <c r="B96" s="47"/>
      <c r="C96" s="46" cm="1">
        <f t="array" ref="C96">_xll.H($A96,25)</f>
        <v>-5121.2160000000003</v>
      </c>
      <c r="D96" s="46" cm="1">
        <f t="array" ref="D96">_xll.S($A96,25)</f>
        <v>405.80200128173828</v>
      </c>
      <c r="E96" s="58"/>
      <c r="F96" s="64"/>
    </row>
    <row r="97" spans="1:7" ht="18">
      <c r="A97" s="45" t="s">
        <v>84</v>
      </c>
      <c r="B97" s="47"/>
      <c r="C97" s="44" cm="1">
        <f t="array" ref="C97">_xll.H($A97,25)</f>
        <v>-2956.0000859375</v>
      </c>
      <c r="D97" s="44" cm="1">
        <f t="array" ref="D97">_xll.S($A97,25)</f>
        <v>226.00000238037111</v>
      </c>
      <c r="E97" s="57"/>
      <c r="F97" s="63"/>
    </row>
    <row r="98" spans="1:7" ht="18">
      <c r="A98" s="42" t="s">
        <v>84</v>
      </c>
      <c r="B98" s="47"/>
      <c r="C98" s="46" cm="1">
        <f t="array" ref="C98">_xll.H($A98,25)</f>
        <v>-2956.0000859375</v>
      </c>
      <c r="D98" s="46" cm="1">
        <f t="array" ref="D98">_xll.S($A98,25)</f>
        <v>226.00000238037111</v>
      </c>
      <c r="E98" s="58"/>
      <c r="F98" s="64"/>
    </row>
    <row r="99" spans="1:7" ht="18">
      <c r="A99" s="45" t="s">
        <v>85</v>
      </c>
      <c r="B99" s="47"/>
      <c r="C99" s="44" cm="1">
        <f t="array" ref="C99">_xll.H($A99,25)</f>
        <v>-2470.1999931640626</v>
      </c>
      <c r="D99" s="44" cm="1">
        <f t="array" ref="D99">_xll.S($A99,25)</f>
        <v>204.60180404663086</v>
      </c>
      <c r="E99" s="57" cm="1">
        <f t="array" ref="E99">_xll.CP($A99,25)</f>
        <v>192.93843955142415</v>
      </c>
      <c r="F99" s="63"/>
    </row>
    <row r="100" spans="1:7" ht="18">
      <c r="A100" s="42" t="s">
        <v>86</v>
      </c>
      <c r="B100" s="47" cm="1">
        <f t="array" ref="B100">_xll.MW(A100)/(602.2*_xll.DE(A100,25))</f>
        <v>8.3461709526895092E-2</v>
      </c>
      <c r="C100" s="46" cm="1">
        <f t="array" ref="C100">_xll.H($A100,25)</f>
        <v>-1886.9840000000002</v>
      </c>
      <c r="D100" s="46" cm="1">
        <f t="array" ref="D100">_xll.S($A100,25)</f>
        <v>157.69999783325196</v>
      </c>
      <c r="E100" s="58" cm="1">
        <f t="array" ref="E100">_xll.CP($A100,25)</f>
        <v>113.95225849920756</v>
      </c>
      <c r="F100" s="64"/>
    </row>
    <row r="101" spans="1:7">
      <c r="A101" s="45" t="s">
        <v>87</v>
      </c>
      <c r="B101" s="45"/>
      <c r="C101" s="46" cm="1">
        <f t="array" ref="C101">_xll.H($A101,25)</f>
        <v>-1707.0720000000001</v>
      </c>
      <c r="D101" s="46" cm="1">
        <f t="array" ref="D101">_xll.S($A101,25)</f>
        <v>355.43078723144532</v>
      </c>
      <c r="E101" s="58" cm="1">
        <f t="array" ref="E101">_xll.CP($A101,25)</f>
        <v>253.21569787597656</v>
      </c>
      <c r="F101" s="64"/>
      <c r="G101" s="34"/>
    </row>
    <row r="102" spans="1:7" ht="18">
      <c r="A102" s="42" t="s">
        <v>88</v>
      </c>
      <c r="B102" s="47" cm="1">
        <f t="array" ref="B102">_xll.MW(A102)/(602.2*_xll.DE(A102,25))</f>
        <v>9.6655532619636955E-2</v>
      </c>
      <c r="C102" s="46" cm="1">
        <f t="array" ref="C102">_xll.H($A102,25)</f>
        <v>-1568.331055419922</v>
      </c>
      <c r="D102" s="46" cm="1">
        <f t="array" ref="D102">_xll.S($A102,25)</f>
        <v>134.85030212402344</v>
      </c>
      <c r="E102" s="58" cm="1">
        <f t="array" ref="E102">_xll.CP($A102,25)</f>
        <v>116.37038790601952</v>
      </c>
      <c r="F102" s="64"/>
    </row>
    <row r="103" spans="1:7" ht="18">
      <c r="A103" s="45" t="s">
        <v>89</v>
      </c>
      <c r="B103" s="47"/>
      <c r="C103" s="44" cm="1">
        <f t="array" ref="C103">_xll.H($A103,25)</f>
        <v>-1482.0000480957033</v>
      </c>
      <c r="D103" s="44" cm="1">
        <f t="array" ref="D103">_xll.S($A103,25)</f>
        <v>370.99999670410159</v>
      </c>
      <c r="E103" s="57" cm="1">
        <f t="array" ref="E103">_xll.CP($A103,25)</f>
        <v>221.12440957641601</v>
      </c>
      <c r="F103" s="63"/>
    </row>
    <row r="104" spans="1:7" ht="18">
      <c r="A104" s="42" t="s">
        <v>90</v>
      </c>
      <c r="B104" s="47" cm="1">
        <f t="array" ref="B104">_xll.MW(A104)/(602.2*_xll.DE(A104,25))</f>
        <v>0.10870434993466874</v>
      </c>
      <c r="C104" s="46" cm="1">
        <f t="array" ref="C104">_xll.H($A104,25)</f>
        <v>-1437.7900766601563</v>
      </c>
      <c r="D104" s="46" cm="1">
        <f t="array" ref="D104">_xll.S($A104,25)</f>
        <v>175.56058828735351</v>
      </c>
      <c r="E104" s="58" cm="1">
        <f t="array" ref="E104">_xll.CP($A104,25)</f>
        <v>130.77375930714655</v>
      </c>
      <c r="F104" s="64"/>
    </row>
    <row r="105" spans="1:7" ht="18">
      <c r="A105" s="45" t="s">
        <v>91</v>
      </c>
      <c r="B105" s="47" cm="1">
        <f t="array" ref="B105">_xll.MW(A105)/(602.2*_xll.DE(A105,25))</f>
        <v>0.11812018851711319</v>
      </c>
      <c r="C105" s="44" cm="1">
        <f t="array" ref="C105">_xll.H($A105,25)</f>
        <v>-1403.6999509277343</v>
      </c>
      <c r="D105" s="44" cm="1">
        <f t="array" ref="D105">_xll.S($A105,25)</f>
        <v>200.1199934692383</v>
      </c>
      <c r="E105" s="57" cm="1">
        <f t="array" ref="E105">_xll.CP($A105,25)</f>
        <v>145.85816590124298</v>
      </c>
      <c r="F105" s="63"/>
    </row>
    <row r="106" spans="1:7" ht="18">
      <c r="A106" s="42" t="s">
        <v>92</v>
      </c>
      <c r="B106" s="47" cm="1">
        <f t="array" ref="B106">_xll.MW(A106)/(602.2*_xll.DE(A106,25))</f>
        <v>9.7465073407714556E-2</v>
      </c>
      <c r="C106" s="46" cm="1">
        <f t="array" ref="C106">_xll.H($A106,25)</f>
        <v>-1160.9999877929688</v>
      </c>
      <c r="D106" s="46" cm="1">
        <f t="array" ref="D106">_xll.S($A106,25)</f>
        <v>138.072</v>
      </c>
      <c r="E106" s="58" cm="1">
        <f t="array" ref="E106">_xll.CP($A106,25)</f>
        <v>138.90880319213869</v>
      </c>
      <c r="F106" s="64"/>
    </row>
    <row r="107" spans="1:7" ht="18">
      <c r="A107" s="45" t="s">
        <v>93</v>
      </c>
      <c r="B107" s="47" cm="1">
        <f t="array" ref="B107">_xll.MW(A107)/(602.2*_xll.DE(A107,25))</f>
        <v>0.10308946167474699</v>
      </c>
      <c r="C107" s="44" cm="1">
        <f t="array" ref="C107">_xll.H($A107,25)</f>
        <v>-1136.001966796875</v>
      </c>
      <c r="D107" s="44" cm="1">
        <f t="array" ref="D107">_xll.S($A107,25)</f>
        <v>152.00049807739259</v>
      </c>
      <c r="E107" s="57" cm="1">
        <f t="array" ref="E107">_xll.CP($A107,25)</f>
        <v>127.00109648132324</v>
      </c>
      <c r="F107" s="63"/>
    </row>
    <row r="108" spans="1:7" ht="18">
      <c r="A108" s="42" t="s">
        <v>94</v>
      </c>
      <c r="B108" s="47" cm="1">
        <f t="array" ref="B108">_xll.MW(A108)/(602.2*_xll.DE(A108,25))</f>
        <v>0.11962933132760828</v>
      </c>
      <c r="C108" s="46" cm="1">
        <f t="array" ref="C108">_xll.H($A108,25)</f>
        <v>-1120.0000310058595</v>
      </c>
      <c r="D108" s="46" cm="1">
        <f t="array" ref="D108">_xll.S($A108,25)</f>
        <v>180.00000726318359</v>
      </c>
      <c r="E108" s="58" cm="1">
        <f t="array" ref="E108">_xll.CP($A108,25)</f>
        <v>142.64089212036134</v>
      </c>
      <c r="F108" s="64"/>
    </row>
    <row r="109" spans="1:7" ht="18">
      <c r="A109" s="45" t="s">
        <v>95</v>
      </c>
      <c r="B109" s="47"/>
      <c r="C109" s="44" cm="1">
        <f t="array" ref="C109">_xll.H($A109,25)</f>
        <v>-1097.0000334472657</v>
      </c>
      <c r="D109" s="44" cm="1">
        <f t="array" ref="D109">_xll.S($A109,25)</f>
        <v>167.86210745239256</v>
      </c>
      <c r="E109" s="57" cm="1">
        <f t="array" ref="E109">_xll.CP($A109,25)</f>
        <v>122.60379777526856</v>
      </c>
      <c r="F109" s="63"/>
    </row>
    <row r="110" spans="1:7" ht="18">
      <c r="A110" s="42" t="s">
        <v>96</v>
      </c>
      <c r="B110" s="47" cm="1">
        <f t="array" ref="B110">_xll.MW(A110)/(602.2*_xll.DE(A110,25))</f>
        <v>7.6612433733837651E-2</v>
      </c>
      <c r="C110" s="46" cm="1">
        <f t="array" ref="C110">_xll.H($A110,25)</f>
        <v>-964.83878894042971</v>
      </c>
      <c r="D110" s="46" cm="1">
        <f t="array" ref="D110">_xll.S($A110,25)</f>
        <v>115.49929414367676</v>
      </c>
      <c r="E110" s="58" cm="1">
        <f t="array" ref="E110">_xll.CP($A110,25)</f>
        <v>90.360721665840146</v>
      </c>
      <c r="F110" s="64"/>
    </row>
    <row r="111" spans="1:7" ht="18">
      <c r="A111" s="45" t="s">
        <v>97</v>
      </c>
      <c r="B111" s="47" cm="1">
        <f t="array" ref="B111">_xll.MW(A111)/(602.2*_xll.DE(A111,25))</f>
        <v>5.4724133940240192E-2</v>
      </c>
      <c r="C111" s="44" cm="1">
        <f t="array" ref="C111">_xll.H($A111,25)</f>
        <v>-931.65963574218756</v>
      </c>
      <c r="D111" s="44" cm="1">
        <f t="array" ref="D111">_xll.S($A111,25)</f>
        <v>104.26529627990723</v>
      </c>
      <c r="E111" s="57" cm="1">
        <f t="array" ref="E111">_xll.CP($A111,25)</f>
        <v>76.903634964131925</v>
      </c>
      <c r="F111" s="63"/>
    </row>
    <row r="112" spans="1:7" ht="18">
      <c r="A112" s="42" t="s">
        <v>98</v>
      </c>
      <c r="B112" s="47" cm="1">
        <f t="array" ref="B112">_xll.MW(A112)/(602.2*_xll.DE(A112,25))</f>
        <v>0.1055648214057039</v>
      </c>
      <c r="C112" s="46" cm="1">
        <f t="array" ref="C112">_xll.H($A112,25)</f>
        <v>-508.00001269531253</v>
      </c>
      <c r="D112" s="46" cm="1">
        <f t="array" ref="D112">_xll.S($A112,25)</f>
        <v>161.49999951171876</v>
      </c>
      <c r="E112" s="58" cm="1">
        <f t="array" ref="E112">_xll.CP($A112,25)</f>
        <v>126.29820350646973</v>
      </c>
      <c r="F112" s="64"/>
    </row>
    <row r="113" spans="1:62" ht="18">
      <c r="A113" s="45" t="s">
        <v>99</v>
      </c>
      <c r="B113" s="47" cm="1">
        <f t="array" ref="B113">_xll.MW(A113)/(602.2*_xll.DE(A113,25))</f>
        <v>7.9606325372178308E-2</v>
      </c>
      <c r="C113" s="44" cm="1">
        <f t="array" ref="C113">_xll.H($A113,25)</f>
        <v>-494.62830340576176</v>
      </c>
      <c r="D113" s="44" cm="1">
        <f t="array" ref="D113">_xll.S($A113,25)</f>
        <v>133.05119680786134</v>
      </c>
      <c r="E113" s="57" cm="1">
        <f t="array" ref="E113">_xll.CP($A113,25)</f>
        <v>95.059949831841806</v>
      </c>
      <c r="F113" s="63"/>
    </row>
    <row r="114" spans="1:62" ht="18">
      <c r="A114" s="42" t="s">
        <v>100</v>
      </c>
      <c r="B114" s="47" cm="1">
        <f t="array" ref="B114">_xll.MW(A114)/(602.2*_xll.DE(A114,25))</f>
        <v>9.1298111322409739E-2</v>
      </c>
      <c r="C114" s="46" cm="1">
        <f t="array" ref="C114">_xll.H($A114,25)</f>
        <v>-432.75108935546876</v>
      </c>
      <c r="D114" s="46" cm="1">
        <f t="array" ref="D114">_xll.S($A114,25)</f>
        <v>151.04240957641602</v>
      </c>
      <c r="E114" s="58" cm="1">
        <f t="array" ref="E114">_xll.CP($A114,25)</f>
        <v>112.40147148361501</v>
      </c>
      <c r="F114" s="64"/>
    </row>
    <row r="115" spans="1:62">
      <c r="A115" s="45" t="s">
        <v>101</v>
      </c>
      <c r="B115" s="47" cm="1">
        <f t="array" ref="B115">_xll.MW(A115)/(602.2*_xll.DE(A115,25))</f>
        <v>7.2121381931582351E-2</v>
      </c>
      <c r="C115" s="44" cm="1">
        <f t="array" ref="C115">_xll.H($A115,25)</f>
        <v>-393.450020690918</v>
      </c>
      <c r="D115" s="44" cm="1">
        <f t="array" ref="D115">_xll.S($A115,25)</f>
        <v>95.920000366210942</v>
      </c>
      <c r="E115" s="57" cm="1">
        <f t="array" ref="E115">_xll.CP($A115,25)</f>
        <v>52.469963904487862</v>
      </c>
      <c r="F115" s="63"/>
    </row>
    <row r="116" spans="1:62" ht="18">
      <c r="A116" s="42" t="s">
        <v>102</v>
      </c>
      <c r="B116" s="47" cm="1">
        <f t="array" ref="B116">_xll.MW(A116)/(602.2*_xll.DE(A116,25))</f>
        <v>7.3797123077241927E-2</v>
      </c>
      <c r="C116" s="46" cm="1">
        <f t="array" ref="C116">_xll.H($A116,25)</f>
        <v>-369.82378936767577</v>
      </c>
      <c r="D116" s="46" cm="1">
        <f t="array" ref="D116">_xll.S($A116,25)</f>
        <v>152.10100256347656</v>
      </c>
      <c r="E116" s="58" cm="1">
        <f t="array" ref="E116">_xll.CP($A116,25)</f>
        <v>107.40080744874675</v>
      </c>
      <c r="F116" s="64"/>
    </row>
    <row r="117" spans="1:62">
      <c r="A117" s="45" t="s">
        <v>103</v>
      </c>
      <c r="B117" s="47" cm="1">
        <f t="array" ref="B117">_xll.MW(A117)/(602.2*_xll.DE(A117,25))</f>
        <v>8.8352736594530273E-2</v>
      </c>
      <c r="C117" s="44" cm="1">
        <f t="array" ref="C117">_xll.H($A117,25)</f>
        <v>-327.60721276855469</v>
      </c>
      <c r="D117" s="44" cm="1">
        <f t="array" ref="D117">_xll.S($A117,25)</f>
        <v>106.05000505065918</v>
      </c>
      <c r="E117" s="57" cm="1">
        <f t="array" ref="E117">_xll.CP($A117,25)</f>
        <v>52.800091394313021</v>
      </c>
      <c r="F117" s="63"/>
    </row>
    <row r="118" spans="1:62" ht="18">
      <c r="A118" s="42" t="s">
        <v>104</v>
      </c>
      <c r="B118" s="47" cm="1">
        <f t="array" ref="B118">_xll.MW(A118)/(602.2*_xll.DE(A118,25))</f>
        <v>6.6031089857510425E-2</v>
      </c>
      <c r="C118" s="46" cm="1">
        <f t="array" ref="C118">_xll.H($A118,25)</f>
        <v>-3.0000001044273379</v>
      </c>
      <c r="D118" s="46" cm="1">
        <f t="array" ref="D118">_xll.S($A118,25)</f>
        <v>85.981196807861338</v>
      </c>
      <c r="E118" s="58" cm="1">
        <f t="array" ref="E118">_xll.CP($A118,25)</f>
        <v>76.901916488647458</v>
      </c>
      <c r="F118" s="64"/>
    </row>
    <row r="119" spans="1:62">
      <c r="A119" s="45" t="s">
        <v>105</v>
      </c>
      <c r="B119" s="47" cm="1">
        <f t="array" ref="B119">_xll.MW(A119)/(602.2*_xll.DE(A119,25))</f>
        <v>3.890084657076124E-2</v>
      </c>
      <c r="C119" s="44" cm="1">
        <f t="array" ref="C119">_xll.H($A119,25)</f>
        <v>-567.35042553710934</v>
      </c>
      <c r="D119" s="44" cm="1">
        <f t="array" ref="D119">_xll.S($A119,25)</f>
        <v>66.546514892578131</v>
      </c>
      <c r="E119" s="57" cm="1">
        <f t="array" ref="E119">_xll.CP($A119,25)</f>
        <v>49.139250968419987</v>
      </c>
      <c r="F119" s="63"/>
    </row>
    <row r="120" spans="1:62">
      <c r="A120" s="42" t="s">
        <v>106</v>
      </c>
      <c r="B120" s="47" cm="1">
        <f t="array" ref="B120">_xll.MW(A120)/(602.2*_xll.DE(A120,25))</f>
        <v>4.558111001724207E-2</v>
      </c>
      <c r="C120" s="46" cm="1">
        <f t="array" ref="C120">_xll.H($A120,25)</f>
        <v>-424.57998046875002</v>
      </c>
      <c r="D120" s="46" cm="1">
        <f t="array" ref="D120">_xll.S($A120,25)</f>
        <v>81.250000396728524</v>
      </c>
      <c r="E120" s="58" cm="1">
        <f t="array" ref="E120">_xll.CP($A120,25)</f>
        <v>68.9297608242195</v>
      </c>
      <c r="F120" s="64"/>
    </row>
    <row r="121" spans="1:62">
      <c r="A121" s="45"/>
      <c r="B121" s="47"/>
      <c r="C121" s="54"/>
      <c r="D121" s="54"/>
      <c r="E121" s="60"/>
    </row>
    <row r="122" spans="1:62">
      <c r="A122" s="45"/>
      <c r="B122" s="47"/>
      <c r="C122" s="54"/>
      <c r="D122" s="54"/>
      <c r="E122" s="60"/>
    </row>
    <row r="123" spans="1:62">
      <c r="A123" s="52"/>
      <c r="B123" s="47"/>
      <c r="C123" s="44"/>
      <c r="D123" s="44"/>
      <c r="E123" s="57"/>
      <c r="F123" s="63"/>
      <c r="G123" s="38"/>
      <c r="H123" s="29"/>
      <c r="I123" s="29"/>
      <c r="J123" s="29"/>
      <c r="K123" s="29"/>
      <c r="AD123" s="21"/>
      <c r="AO123" s="26"/>
      <c r="AP123"/>
      <c r="AU123" s="26"/>
      <c r="BE123"/>
      <c r="BJ123" s="31"/>
    </row>
    <row r="124" spans="1:62">
      <c r="A124" s="48" t="s">
        <v>107</v>
      </c>
      <c r="B124" s="47"/>
      <c r="C124" s="50" t="s">
        <v>108</v>
      </c>
      <c r="D124" s="50" t="s">
        <v>109</v>
      </c>
      <c r="E124" s="59" t="s">
        <v>110</v>
      </c>
      <c r="F124" s="65"/>
      <c r="G124" s="38"/>
      <c r="H124" s="29"/>
      <c r="I124" s="29"/>
      <c r="J124" s="29"/>
      <c r="K124" s="29"/>
      <c r="AD124" s="21"/>
      <c r="AO124" s="26"/>
      <c r="AP124"/>
      <c r="AU124" s="26"/>
      <c r="BE124"/>
      <c r="BJ124" s="31"/>
    </row>
    <row r="125" spans="1:62">
      <c r="A125" s="51" t="s">
        <v>111</v>
      </c>
      <c r="B125" s="55"/>
      <c r="C125" s="46" cm="1">
        <f t="array" ref="C125">_xll.H($A125,25)</f>
        <v>-6086.2138212890632</v>
      </c>
      <c r="D125" s="46" cm="1">
        <f t="array" ref="D125">_xll.S($A125,25)</f>
        <v>686.17600000000004</v>
      </c>
      <c r="E125" s="58" cm="1">
        <f t="array" ref="E125">_xll.CP($A125,25)</f>
        <v>619.23199999999997</v>
      </c>
      <c r="F125" s="64"/>
      <c r="G125" s="38"/>
      <c r="H125" s="29"/>
      <c r="I125" s="29"/>
      <c r="J125" s="29"/>
      <c r="K125" s="29"/>
      <c r="AD125" s="21"/>
      <c r="AO125" s="26"/>
      <c r="AP125"/>
      <c r="AU125" s="26"/>
      <c r="BE125"/>
      <c r="BJ125" s="31"/>
    </row>
    <row r="126" spans="1:62" ht="18">
      <c r="A126" s="52" t="s">
        <v>112</v>
      </c>
      <c r="B126" s="47"/>
      <c r="C126" s="46"/>
      <c r="D126" s="46"/>
      <c r="E126" s="58"/>
      <c r="F126" s="64"/>
      <c r="G126" s="38"/>
      <c r="H126" s="29"/>
      <c r="I126" s="29"/>
      <c r="J126" s="29"/>
      <c r="K126" s="29"/>
      <c r="AD126" s="21"/>
      <c r="AO126" s="26"/>
      <c r="AP126"/>
      <c r="AU126" s="26"/>
      <c r="BE126"/>
      <c r="BJ126" s="31"/>
    </row>
    <row r="127" spans="1:62" ht="18">
      <c r="A127" s="51" t="s">
        <v>113</v>
      </c>
      <c r="B127" s="47"/>
      <c r="C127" s="46"/>
      <c r="D127" s="46"/>
      <c r="E127" s="58"/>
      <c r="F127" s="64"/>
      <c r="G127" s="38"/>
      <c r="H127" s="29"/>
      <c r="I127" s="29"/>
      <c r="J127" s="29"/>
      <c r="K127" s="29"/>
      <c r="AD127" s="21"/>
      <c r="AO127" s="26"/>
      <c r="AP127"/>
      <c r="AU127" s="26"/>
      <c r="BE127"/>
      <c r="BJ127" s="31"/>
    </row>
    <row r="128" spans="1:62" ht="18">
      <c r="A128" s="52" t="s">
        <v>114</v>
      </c>
      <c r="B128" s="47"/>
      <c r="C128" s="46"/>
      <c r="D128" s="46"/>
      <c r="E128" s="58"/>
      <c r="F128" s="64"/>
      <c r="G128" s="38"/>
      <c r="H128" s="29"/>
      <c r="I128" s="29"/>
      <c r="J128" s="29"/>
      <c r="K128" s="29"/>
      <c r="AD128" s="21"/>
      <c r="AO128" s="26"/>
      <c r="AP128"/>
      <c r="AU128" s="26"/>
      <c r="BE128"/>
      <c r="BJ128" s="31"/>
    </row>
    <row r="129" spans="1:62" ht="18">
      <c r="A129" s="51" t="s">
        <v>114</v>
      </c>
      <c r="B129" s="47"/>
      <c r="C129" s="46"/>
      <c r="D129" s="46"/>
      <c r="E129" s="58"/>
      <c r="F129" s="64"/>
      <c r="G129" s="38"/>
      <c r="H129" s="29"/>
      <c r="I129" s="29"/>
      <c r="J129" s="29"/>
      <c r="K129" s="29"/>
      <c r="AD129" s="21"/>
      <c r="AO129" s="26"/>
      <c r="AP129"/>
      <c r="AU129" s="26"/>
      <c r="BE129"/>
      <c r="BJ129" s="31"/>
    </row>
    <row r="130" spans="1:62" ht="18">
      <c r="A130" s="52" t="s">
        <v>115</v>
      </c>
      <c r="B130" s="47"/>
      <c r="C130" s="46" cm="1">
        <f t="array" ref="C130">_xll.H($A130,25)</f>
        <v>-2491.5720000000001</v>
      </c>
      <c r="D130" s="46" cm="1">
        <f t="array" ref="D130">_xll.S($A130,25)</f>
        <v>209.20000000000002</v>
      </c>
      <c r="E130" s="58" cm="1">
        <f t="array" ref="E130">_xll.CP($A130,25)</f>
        <v>196.648</v>
      </c>
      <c r="F130" s="64"/>
      <c r="G130" s="38"/>
      <c r="H130" s="29"/>
      <c r="I130" s="29"/>
      <c r="J130" s="29"/>
      <c r="K130" s="29"/>
      <c r="AD130" s="21"/>
      <c r="AO130" s="26"/>
      <c r="AP130"/>
      <c r="AU130" s="26"/>
      <c r="BE130"/>
      <c r="BJ130" s="31"/>
    </row>
    <row r="131" spans="1:62" ht="18">
      <c r="A131" s="51" t="s">
        <v>116</v>
      </c>
      <c r="B131" s="47"/>
      <c r="C131" s="46" cm="1">
        <f t="array" ref="C131">_xll.H($A131,25)</f>
        <v>-1879.8710212402345</v>
      </c>
      <c r="D131" s="46" cm="1">
        <f t="array" ref="D131">_xll.S($A131,25)</f>
        <v>171.80000952148438</v>
      </c>
      <c r="E131" s="58" cm="1">
        <f t="array" ref="E131">_xll.CP($A131,25)</f>
        <v>116.47166297706299</v>
      </c>
      <c r="F131" s="64"/>
      <c r="G131" s="38"/>
      <c r="H131" s="29"/>
      <c r="I131" s="29"/>
      <c r="J131" s="29"/>
      <c r="K131" s="29"/>
      <c r="AD131" s="21"/>
      <c r="AO131" s="26"/>
      <c r="AP131"/>
      <c r="AU131" s="26"/>
      <c r="BE131"/>
      <c r="BJ131" s="31"/>
    </row>
    <row r="132" spans="1:62" ht="18">
      <c r="A132" s="52" t="s">
        <v>117</v>
      </c>
      <c r="B132" s="47"/>
      <c r="C132" s="46"/>
      <c r="D132" s="46"/>
      <c r="E132" s="58"/>
      <c r="F132" s="64"/>
      <c r="G132" s="38"/>
      <c r="H132" s="29"/>
      <c r="I132" s="29"/>
      <c r="J132" s="29"/>
      <c r="K132" s="29"/>
      <c r="AD132" s="21"/>
      <c r="AO132" s="26"/>
      <c r="AP132"/>
      <c r="AU132" s="26"/>
      <c r="BE132"/>
      <c r="BJ132" s="31"/>
    </row>
    <row r="133" spans="1:62" ht="18">
      <c r="A133" s="51" t="s">
        <v>118</v>
      </c>
      <c r="B133" s="47"/>
      <c r="C133" s="46" cm="1">
        <f t="array" ref="C133">_xll.H($A133,25)</f>
        <v>-1570.2550212402343</v>
      </c>
      <c r="D133" s="46" cm="1">
        <f t="array" ref="D133">_xll.S($A133,25)</f>
        <v>145.89610745239258</v>
      </c>
      <c r="E133" s="58" cm="1">
        <f t="array" ref="E133">_xll.CP($A133,25)</f>
        <v>118.02949444507345</v>
      </c>
      <c r="F133" s="64"/>
      <c r="G133" s="38"/>
      <c r="H133" s="29"/>
      <c r="I133" s="29"/>
      <c r="J133" s="29"/>
      <c r="K133" s="29"/>
      <c r="AD133" s="21"/>
      <c r="AO133" s="26"/>
      <c r="AP133"/>
      <c r="AU133" s="26"/>
      <c r="BE133"/>
      <c r="BJ133" s="31"/>
    </row>
    <row r="134" spans="1:62" ht="18">
      <c r="A134" s="52" t="s">
        <v>119</v>
      </c>
      <c r="B134" s="47"/>
      <c r="C134" s="46" cm="1">
        <f t="array" ref="C134">_xll.H($A134,25)</f>
        <v>-1523.0010263671875</v>
      </c>
      <c r="D134" s="46" cm="1">
        <f t="array" ref="D134">_xll.S($A134,25)</f>
        <v>377.60599999999999</v>
      </c>
      <c r="E134" s="58" cm="1">
        <f t="array" ref="E134">_xll.CP($A134,25)</f>
        <v>227.06569787597658</v>
      </c>
      <c r="F134" s="64"/>
      <c r="G134" s="38"/>
      <c r="H134" s="29"/>
      <c r="I134" s="29"/>
      <c r="J134" s="29"/>
      <c r="K134" s="29"/>
      <c r="AD134" s="21"/>
      <c r="AO134" s="26"/>
      <c r="AP134"/>
      <c r="AU134" s="26"/>
      <c r="BE134"/>
      <c r="BJ134" s="31"/>
    </row>
    <row r="135" spans="1:62" ht="18">
      <c r="A135" s="51" t="s">
        <v>120</v>
      </c>
      <c r="B135" s="47" cm="1">
        <f t="array" ref="B135">_xll.MW(A135)/(602.2*_xll.DE(A135,25))</f>
        <v>0.12271555923413068</v>
      </c>
      <c r="C135" s="46" cm="1">
        <f t="array" ref="C135">_xll.H($A135,25)</f>
        <v>-1435.9000751953126</v>
      </c>
      <c r="D135" s="46" cm="1">
        <f t="array" ref="D135">_xll.S($A135,25)</f>
        <v>197.4999977722168</v>
      </c>
      <c r="E135" s="58" cm="1">
        <f t="array" ref="E135">_xll.CP($A135,25)</f>
        <v>133.99084231367604</v>
      </c>
      <c r="F135" s="64"/>
      <c r="G135" s="38"/>
      <c r="H135" s="29"/>
      <c r="I135" s="29"/>
      <c r="J135" s="29"/>
      <c r="K135" s="29"/>
      <c r="AD135" s="21"/>
      <c r="AO135" s="26"/>
      <c r="AP135"/>
      <c r="AU135" s="26"/>
      <c r="BE135"/>
      <c r="BJ135" s="31"/>
    </row>
    <row r="136" spans="1:62" ht="18">
      <c r="A136" s="52" t="s">
        <v>121</v>
      </c>
      <c r="B136" s="47" cm="1">
        <f t="array" ref="B136">_xll.MW(A136)/(602.2*_xll.DE(A136,25))</f>
        <v>0.13536035556876502</v>
      </c>
      <c r="C136" s="46" cm="1">
        <f t="array" ref="C136">_xll.H($A136,25)</f>
        <v>-1410.7609616699219</v>
      </c>
      <c r="D136" s="46" cm="1">
        <f t="array" ref="D136">_xll.S($A136,25)</f>
        <v>215.60149893188478</v>
      </c>
      <c r="E136" s="58" cm="1">
        <f t="array" ref="E136">_xll.CP($A136,25)</f>
        <v>145.99485213408903</v>
      </c>
      <c r="F136" s="64"/>
      <c r="G136" s="38"/>
      <c r="H136" s="29"/>
      <c r="I136" s="29"/>
      <c r="J136" s="29"/>
      <c r="K136" s="29"/>
      <c r="AD136" s="21"/>
      <c r="AO136" s="26"/>
      <c r="AP136"/>
      <c r="AU136" s="26"/>
      <c r="BE136"/>
      <c r="BJ136" s="31"/>
    </row>
    <row r="137" spans="1:62" ht="18">
      <c r="A137" s="51" t="s">
        <v>122</v>
      </c>
      <c r="B137" s="47"/>
      <c r="C137" s="46" cm="1">
        <f t="array" ref="C137">_xll.H($A137,25)</f>
        <v>-1162.3148935546876</v>
      </c>
      <c r="D137" s="46" cm="1">
        <f t="array" ref="D137">_xll.S($A137,25)</f>
        <v>150.624</v>
      </c>
      <c r="E137" s="58"/>
      <c r="F137" s="64"/>
      <c r="G137" s="38"/>
      <c r="H137" s="29"/>
      <c r="I137" s="29"/>
      <c r="J137" s="29"/>
      <c r="K137" s="29"/>
      <c r="AD137" s="21"/>
      <c r="AO137" s="26"/>
      <c r="AP137"/>
      <c r="AU137" s="26"/>
      <c r="BE137"/>
      <c r="BJ137" s="31"/>
    </row>
    <row r="138" spans="1:62" ht="18">
      <c r="A138" s="52" t="s">
        <v>123</v>
      </c>
      <c r="B138" s="47"/>
      <c r="C138" s="46"/>
      <c r="D138" s="46"/>
      <c r="E138" s="58"/>
      <c r="F138" s="64"/>
      <c r="G138" s="38"/>
      <c r="H138" s="29"/>
      <c r="I138" s="29"/>
      <c r="J138" s="29"/>
      <c r="K138" s="29"/>
      <c r="AD138" s="21"/>
      <c r="AO138" s="26"/>
      <c r="AP138"/>
      <c r="AU138" s="26"/>
      <c r="BE138"/>
      <c r="BJ138" s="31"/>
    </row>
    <row r="139" spans="1:62" ht="18">
      <c r="A139" s="51" t="s">
        <v>124</v>
      </c>
      <c r="B139" s="47"/>
      <c r="C139" s="46" cm="1">
        <f t="array" ref="C139">_xll.H($A139,25)</f>
        <v>-1115.4540424804688</v>
      </c>
      <c r="D139" s="46" cm="1">
        <f t="array" ref="D139">_xll.S($A139,25)</f>
        <v>200.83199999999999</v>
      </c>
      <c r="E139" s="58"/>
      <c r="F139" s="64"/>
      <c r="G139" s="38"/>
      <c r="H139" s="29"/>
      <c r="I139" s="29"/>
      <c r="J139" s="29"/>
      <c r="K139" s="29"/>
      <c r="AD139" s="21"/>
      <c r="AO139" s="26"/>
      <c r="AP139"/>
      <c r="AU139" s="26"/>
      <c r="BE139"/>
      <c r="BJ139" s="31"/>
    </row>
    <row r="140" spans="1:62" ht="18">
      <c r="A140" s="52" t="s">
        <v>125</v>
      </c>
      <c r="B140" s="47"/>
      <c r="C140" s="46"/>
      <c r="D140" s="46"/>
      <c r="E140" s="58"/>
      <c r="F140" s="64"/>
      <c r="G140" s="38"/>
      <c r="H140" s="29"/>
      <c r="I140" s="29"/>
      <c r="J140" s="29"/>
      <c r="K140" s="29"/>
      <c r="AD140" s="21"/>
      <c r="AO140" s="26"/>
      <c r="AP140"/>
      <c r="AU140" s="26"/>
      <c r="BE140"/>
      <c r="BJ140" s="31"/>
    </row>
    <row r="141" spans="1:62" ht="18">
      <c r="A141" s="51" t="s">
        <v>126</v>
      </c>
      <c r="B141" s="47"/>
      <c r="C141" s="46" cm="1">
        <f t="array" ref="C141">_xll.H($A141,25)</f>
        <v>-958.00001489257818</v>
      </c>
      <c r="D141" s="46" cm="1">
        <f t="array" ref="D141">_xll.S($A141,25)</f>
        <v>121.00000346374512</v>
      </c>
      <c r="E141" s="58"/>
      <c r="F141" s="64"/>
      <c r="G141" s="38"/>
      <c r="H141" s="29"/>
      <c r="I141" s="29"/>
      <c r="J141" s="29"/>
      <c r="K141" s="29"/>
      <c r="AD141" s="21"/>
      <c r="AO141" s="26"/>
      <c r="AP141"/>
      <c r="AU141" s="26"/>
      <c r="BE141"/>
      <c r="BJ141" s="31"/>
    </row>
    <row r="142" spans="1:62" ht="18">
      <c r="A142" s="52" t="s">
        <v>127</v>
      </c>
      <c r="B142" s="47" cm="1">
        <f t="array" ref="B142">_xll.MW(A142)/(602.2*_xll.DE(A142,25))</f>
        <v>6.2635260672775514E-2</v>
      </c>
      <c r="C142" s="46" cm="1">
        <f t="array" ref="C142">_xll.H($A142,25)</f>
        <v>-922.60130383300782</v>
      </c>
      <c r="D142" s="46" cm="1">
        <f t="array" ref="D142">_xll.S($A142,25)</f>
        <v>120.10170372009277</v>
      </c>
      <c r="E142" s="58" cm="1">
        <f t="array" ref="E142">_xll.CP($A142,25)</f>
        <v>79.399772979736326</v>
      </c>
      <c r="F142" s="64"/>
      <c r="G142" s="38"/>
      <c r="H142" s="29"/>
      <c r="I142" s="29"/>
      <c r="J142" s="29"/>
      <c r="K142" s="29"/>
      <c r="AD142" s="21"/>
      <c r="AO142" s="26"/>
      <c r="AP142"/>
      <c r="AU142" s="26"/>
      <c r="BE142"/>
      <c r="BJ142" s="31"/>
    </row>
    <row r="143" spans="1:62" ht="18">
      <c r="A143" s="51" t="s">
        <v>128</v>
      </c>
      <c r="B143" s="47"/>
      <c r="C143" s="46"/>
      <c r="D143" s="46"/>
      <c r="E143" s="58"/>
      <c r="F143" s="64"/>
      <c r="G143" s="38"/>
      <c r="H143" s="29"/>
      <c r="I143" s="29"/>
      <c r="J143" s="29"/>
      <c r="K143" s="29"/>
      <c r="AD143" s="21"/>
      <c r="AO143" s="26"/>
      <c r="AP143"/>
      <c r="AU143" s="26"/>
      <c r="BE143"/>
      <c r="BJ143" s="31"/>
    </row>
    <row r="144" spans="1:62" ht="18">
      <c r="A144" s="52" t="s">
        <v>129</v>
      </c>
      <c r="B144" s="47" cm="1">
        <f t="array" ref="B144">_xll.MW(A144)/(602.2*_xll.DE(A144,25))</f>
        <v>7.8742736960425941E-2</v>
      </c>
      <c r="C144" s="46" cm="1">
        <f t="array" ref="C144">_xll.H($A144,25)</f>
        <v>-494.69999884033206</v>
      </c>
      <c r="D144" s="46" cm="1">
        <f t="array" ref="D144">_xll.S($A144,25)</f>
        <v>144.90030383300783</v>
      </c>
      <c r="E144" s="58" cm="1">
        <f t="array" ref="E144">_xll.CP($A144,25)</f>
        <v>98.999734402003938</v>
      </c>
      <c r="F144" s="64"/>
      <c r="G144" s="38"/>
      <c r="H144" s="29"/>
      <c r="I144" s="29"/>
      <c r="J144" s="29"/>
      <c r="K144" s="29"/>
      <c r="AD144" s="21"/>
      <c r="AO144" s="26"/>
      <c r="AP144"/>
      <c r="AU144" s="26"/>
      <c r="BE144"/>
      <c r="BJ144" s="31"/>
    </row>
    <row r="145" spans="1:62" ht="18">
      <c r="A145" s="51" t="s">
        <v>130</v>
      </c>
      <c r="B145" s="47" cm="1">
        <f t="array" ref="B145">_xll.MW(A145)/(602.2*_xll.DE(A145,25))</f>
        <v>0.10966836074224369</v>
      </c>
      <c r="C145" s="46" cm="1">
        <f t="array" ref="C145">_xll.H($A145,25)</f>
        <v>-434.59209149169925</v>
      </c>
      <c r="D145" s="46" cm="1">
        <f t="array" ref="D145">_xll.S($A145,25)</f>
        <v>163.39999237060547</v>
      </c>
      <c r="E145" s="58" cm="1">
        <f t="array" ref="E145">_xll.CP($A145,25)</f>
        <v>109.39910118103028</v>
      </c>
      <c r="F145" s="64"/>
      <c r="G145" s="38"/>
      <c r="H145" s="29"/>
      <c r="I145" s="29"/>
      <c r="J145" s="29"/>
      <c r="K145" s="29"/>
      <c r="AD145" s="21"/>
      <c r="AO145" s="26"/>
      <c r="AP145"/>
      <c r="AU145" s="26"/>
      <c r="BE145"/>
      <c r="BJ145" s="31"/>
    </row>
    <row r="146" spans="1:62">
      <c r="A146" s="52" t="s">
        <v>131</v>
      </c>
      <c r="B146" s="47" cm="1">
        <f t="array" ref="B146">_xll.MW(A146)/(602.2*_xll.DE(A146,25))</f>
        <v>8.1973958524111268E-2</v>
      </c>
      <c r="C146" s="46" cm="1">
        <f t="array" ref="C146">_xll.H($A146,25)</f>
        <v>-394.77000195312502</v>
      </c>
      <c r="D146" s="46" cm="1">
        <f t="array" ref="D146">_xll.S($A146,25)</f>
        <v>110.09999906921387</v>
      </c>
      <c r="E146" s="58" cm="1">
        <f t="array" ref="E146">_xll.CP($A146,25)</f>
        <v>52.760090824222431</v>
      </c>
      <c r="F146" s="64"/>
      <c r="G146" s="38"/>
      <c r="H146" s="29"/>
      <c r="I146" s="29"/>
      <c r="J146" s="29"/>
      <c r="K146" s="29"/>
      <c r="AD146" s="21"/>
      <c r="AO146" s="26"/>
      <c r="AP146"/>
      <c r="AU146" s="26"/>
      <c r="BE146"/>
      <c r="BJ146" s="31"/>
    </row>
    <row r="147" spans="1:62" ht="18">
      <c r="A147" s="51" t="s">
        <v>132</v>
      </c>
      <c r="B147" s="47"/>
      <c r="C147" s="46" cm="1">
        <f t="array" ref="C147">_xll.H($A147,25)</f>
        <v>-366.99951275634766</v>
      </c>
      <c r="D147" s="46" cm="1">
        <f t="array" ref="D147">_xll.S($A147,25)</f>
        <v>162.00030340576171</v>
      </c>
      <c r="E147" s="58" cm="1">
        <f t="array" ref="E147">_xll.CP($A147,25)</f>
        <v>84.000970474491467</v>
      </c>
      <c r="F147" s="64"/>
      <c r="G147" s="38"/>
      <c r="H147" s="29"/>
      <c r="I147" s="29"/>
      <c r="J147" s="29"/>
      <c r="K147" s="29"/>
      <c r="AD147" s="21"/>
      <c r="AO147" s="26"/>
      <c r="AP147"/>
      <c r="AU147" s="26"/>
      <c r="BE147"/>
      <c r="BJ147" s="31"/>
    </row>
    <row r="148" spans="1:62">
      <c r="A148" s="52" t="s">
        <v>133</v>
      </c>
      <c r="B148" s="47" cm="1">
        <f t="array" ref="B148">_xll.MW(A148)/(602.2*_xll.DE(A148,25))</f>
        <v>9.9341041931973045E-2</v>
      </c>
      <c r="C148" s="46" cm="1">
        <f t="array" ref="C148">_xll.H($A148,25)</f>
        <v>-333.60000622558596</v>
      </c>
      <c r="D148" s="46" cm="1">
        <f t="array" ref="D148">_xll.S($A148,25)</f>
        <v>118.80000543212891</v>
      </c>
      <c r="E148" s="58" cm="1">
        <f t="array" ref="E148">_xll.CP($A148,25)</f>
        <v>52.590055838087856</v>
      </c>
      <c r="F148" s="64"/>
      <c r="G148" s="38"/>
      <c r="H148" s="29"/>
      <c r="I148" s="29"/>
      <c r="J148" s="29"/>
      <c r="K148" s="29"/>
      <c r="AD148" s="21"/>
      <c r="AO148" s="26"/>
      <c r="AP148"/>
      <c r="AU148" s="26"/>
      <c r="BE148"/>
      <c r="BJ148" s="31"/>
    </row>
    <row r="149" spans="1:62" ht="18">
      <c r="A149" s="51" t="s">
        <v>134</v>
      </c>
      <c r="B149" s="47"/>
      <c r="C149" s="46" cm="1">
        <f t="array" ref="C149">_xll.H($A149,25)</f>
        <v>4.1840000000000002</v>
      </c>
      <c r="D149" s="46" cm="1">
        <f t="array" ref="D149">_xll.S($A149,25)</f>
        <v>120.41549893188477</v>
      </c>
      <c r="E149" s="58" cm="1">
        <f t="array" ref="E149">_xll.CP($A149,25)</f>
        <v>79.872560638427743</v>
      </c>
      <c r="F149" s="64"/>
      <c r="G149" s="38"/>
      <c r="H149" s="29"/>
      <c r="I149" s="29"/>
      <c r="J149" s="29"/>
      <c r="K149" s="29"/>
      <c r="AD149" s="21"/>
      <c r="AO149" s="26"/>
      <c r="AP149"/>
      <c r="AU149" s="26"/>
      <c r="BE149"/>
      <c r="BJ149" s="31"/>
    </row>
    <row r="150" spans="1:62">
      <c r="A150" s="52" t="s">
        <v>135</v>
      </c>
      <c r="B150" s="47" cm="1">
        <f t="array" ref="B150">_xll.MW(A150)/(602.2*_xll.DE(A150,25))</f>
        <v>5.4210707409463363E-2</v>
      </c>
      <c r="C150" s="46" cm="1">
        <f t="array" ref="C150">_xll.H($A150,25)</f>
        <v>-559.70001831054685</v>
      </c>
      <c r="D150" s="46" cm="1">
        <f t="array" ref="D150">_xll.S($A150,25)</f>
        <v>77.699999038696291</v>
      </c>
      <c r="E150" s="58" cm="1">
        <f t="array" ref="E150">_xll.CP($A150,25)</f>
        <v>50.629647073064774</v>
      </c>
      <c r="F150" s="64"/>
      <c r="G150" s="38"/>
      <c r="H150" s="29"/>
      <c r="I150" s="29"/>
      <c r="J150" s="29"/>
      <c r="K150" s="29"/>
      <c r="AD150" s="21"/>
      <c r="AO150" s="26"/>
      <c r="AP150"/>
      <c r="AU150" s="26"/>
      <c r="BE150"/>
      <c r="BJ150" s="31"/>
    </row>
    <row r="151" spans="1:62">
      <c r="A151" s="51" t="s">
        <v>136</v>
      </c>
      <c r="B151" s="47" cm="1">
        <f t="array" ref="B151">_xll.MW(A151)/(602.2*_xll.DE(A151,25))</f>
        <v>5.3177483847248339E-2</v>
      </c>
      <c r="C151" s="46" cm="1">
        <f t="array" ref="C151">_xll.H($A151,25)</f>
        <v>-418.80169873046879</v>
      </c>
      <c r="D151" s="46" cm="1">
        <f t="array" ref="D151">_xll.S($A151,25)</f>
        <v>94.001908081054694</v>
      </c>
      <c r="E151" s="58" cm="1">
        <f t="array" ref="E151">_xll.CP($A151,25)</f>
        <v>68.999585743616137</v>
      </c>
      <c r="F151" s="64"/>
      <c r="G151" s="38"/>
      <c r="H151" s="29"/>
      <c r="I151" s="29"/>
      <c r="J151" s="29"/>
      <c r="K151" s="29"/>
      <c r="AD151" s="21"/>
      <c r="AO151" s="26"/>
      <c r="AP151"/>
      <c r="AU151" s="26"/>
      <c r="BE151"/>
      <c r="BJ151" s="31"/>
    </row>
    <row r="152" spans="1:62">
      <c r="A152" s="53"/>
      <c r="B152" s="47"/>
      <c r="C152" s="44"/>
      <c r="D152" s="44"/>
      <c r="E152" s="57"/>
      <c r="F152" s="63"/>
      <c r="G152" s="38"/>
      <c r="H152" s="29"/>
      <c r="I152" s="29"/>
      <c r="J152" s="29"/>
      <c r="K152" s="29"/>
      <c r="AD152" s="21"/>
      <c r="AO152" s="26"/>
      <c r="AP152"/>
      <c r="AU152" s="26"/>
      <c r="BE152"/>
      <c r="BJ152" s="31"/>
    </row>
    <row r="153" spans="1:62">
      <c r="A153" s="48" t="s">
        <v>137</v>
      </c>
      <c r="B153" s="49" t="s">
        <v>138</v>
      </c>
      <c r="C153" s="50" t="s">
        <v>139</v>
      </c>
      <c r="D153" s="50" t="s">
        <v>140</v>
      </c>
      <c r="E153" s="59" t="s">
        <v>141</v>
      </c>
      <c r="F153" s="65"/>
      <c r="G153" s="38"/>
      <c r="H153" s="29"/>
      <c r="I153" s="29"/>
      <c r="J153" s="29"/>
      <c r="K153" s="29"/>
      <c r="AD153" s="21"/>
      <c r="AO153" s="26"/>
      <c r="AP153"/>
      <c r="AU153" s="26"/>
      <c r="BE153"/>
      <c r="BJ153" s="31"/>
    </row>
    <row r="154" spans="1:62">
      <c r="A154" s="51" t="s">
        <v>142</v>
      </c>
      <c r="B154" s="55"/>
      <c r="C154" s="44" cm="1">
        <f t="array" ref="C154">_xll.H($A154,25)</f>
        <v>-6064.7080000000005</v>
      </c>
      <c r="D154" s="44" cm="1">
        <f t="array" ref="D154">_xll.S($A154,25)</f>
        <v>686.17600000000004</v>
      </c>
      <c r="E154" s="57" cm="1">
        <f t="array" ref="E154">_xll.CP($A154,25)</f>
        <v>619.65048937988286</v>
      </c>
      <c r="F154" s="63"/>
      <c r="G154" s="38"/>
      <c r="H154" s="29"/>
      <c r="I154" s="29"/>
      <c r="J154" s="29"/>
      <c r="K154" s="29"/>
      <c r="AD154" s="21"/>
      <c r="AO154" s="26"/>
      <c r="AP154"/>
      <c r="AU154" s="26"/>
      <c r="BE154"/>
      <c r="BJ154" s="31"/>
    </row>
    <row r="155" spans="1:62" ht="18">
      <c r="A155" s="52" t="s">
        <v>143</v>
      </c>
      <c r="B155" s="47"/>
      <c r="C155" s="44"/>
      <c r="D155" s="44"/>
      <c r="E155" s="57"/>
      <c r="F155" s="63"/>
      <c r="G155" s="38"/>
      <c r="H155" s="29"/>
      <c r="I155" s="29"/>
      <c r="J155" s="29"/>
      <c r="K155" s="29"/>
      <c r="AD155" s="21"/>
      <c r="AO155" s="26"/>
      <c r="AP155"/>
      <c r="AU155" s="26"/>
      <c r="BE155"/>
      <c r="BJ155" s="31"/>
    </row>
    <row r="156" spans="1:62" ht="18">
      <c r="A156" s="51" t="s">
        <v>144</v>
      </c>
      <c r="B156" s="43"/>
      <c r="C156" s="46"/>
      <c r="D156" s="46"/>
      <c r="E156" s="58"/>
      <c r="F156" s="64"/>
      <c r="G156" s="38"/>
      <c r="H156" s="29"/>
      <c r="I156" s="29"/>
      <c r="J156" s="29"/>
      <c r="K156" s="29"/>
      <c r="AD156" s="21"/>
      <c r="AO156" s="26"/>
      <c r="AP156"/>
      <c r="AU156" s="26"/>
      <c r="BE156"/>
      <c r="BJ156" s="31"/>
    </row>
    <row r="157" spans="1:62" ht="18">
      <c r="A157" s="52" t="s">
        <v>145</v>
      </c>
      <c r="B157" s="47"/>
      <c r="C157" s="44" cm="1">
        <f t="array" ref="C157">_xll.H($A157,25)</f>
        <v>-2801.000046875</v>
      </c>
      <c r="D157" s="44" cm="1">
        <f t="array" ref="D157">_xll.S($A157,25)</f>
        <v>266.0000057678223</v>
      </c>
      <c r="E157" s="57"/>
      <c r="F157" s="63"/>
      <c r="G157" s="38"/>
      <c r="H157" s="29"/>
      <c r="I157" s="29"/>
      <c r="J157" s="29"/>
      <c r="K157" s="29"/>
      <c r="AD157" s="21"/>
      <c r="AO157" s="26"/>
      <c r="AP157"/>
      <c r="AU157" s="26"/>
      <c r="BE157"/>
      <c r="BJ157" s="31"/>
    </row>
    <row r="158" spans="1:62" ht="18">
      <c r="A158" s="51" t="s">
        <v>145</v>
      </c>
      <c r="B158" s="43"/>
      <c r="C158" s="46" cm="1">
        <f t="array" ref="C158">_xll.H($A158,25)</f>
        <v>-2801.000046875</v>
      </c>
      <c r="D158" s="46" cm="1">
        <f t="array" ref="D158">_xll.S($A158,25)</f>
        <v>266.0000057678223</v>
      </c>
      <c r="E158" s="58"/>
      <c r="F158" s="64"/>
      <c r="G158" s="38"/>
      <c r="H158" s="29"/>
      <c r="I158" s="29"/>
      <c r="J158" s="29"/>
      <c r="K158" s="29"/>
      <c r="AD158" s="21"/>
      <c r="AO158" s="26"/>
      <c r="AP158"/>
      <c r="AU158" s="26"/>
      <c r="BE158"/>
      <c r="BJ158" s="31"/>
    </row>
    <row r="159" spans="1:62" ht="18">
      <c r="A159" s="52" t="s">
        <v>146</v>
      </c>
      <c r="B159" s="47"/>
      <c r="C159" s="44" cm="1">
        <f t="array" ref="C159">_xll.H($A159,25)</f>
        <v>-2504.6679404296874</v>
      </c>
      <c r="D159" s="44" cm="1">
        <f t="array" ref="D159">_xll.S($A159,25)</f>
        <v>217.56800000000001</v>
      </c>
      <c r="E159" s="57" cm="1">
        <f t="array" ref="E159">_xll.CP($A159,25)</f>
        <v>200.83199999999999</v>
      </c>
      <c r="F159" s="63"/>
      <c r="G159" s="38"/>
      <c r="H159" s="29"/>
      <c r="I159" s="29"/>
      <c r="J159" s="29"/>
      <c r="K159" s="29"/>
      <c r="AD159" s="21"/>
      <c r="AO159" s="26"/>
      <c r="AP159"/>
      <c r="AU159" s="26"/>
      <c r="BE159"/>
      <c r="BJ159" s="31"/>
    </row>
    <row r="160" spans="1:62" ht="18">
      <c r="A160" s="51" t="s">
        <v>147</v>
      </c>
      <c r="B160" s="43"/>
      <c r="C160" s="46"/>
      <c r="D160" s="46"/>
      <c r="E160" s="58"/>
      <c r="F160" s="64"/>
      <c r="G160" s="38"/>
      <c r="H160" s="29"/>
      <c r="I160" s="29"/>
      <c r="J160" s="29"/>
      <c r="K160" s="29"/>
      <c r="AD160" s="21"/>
      <c r="AO160" s="26"/>
      <c r="AP160"/>
      <c r="AU160" s="26"/>
      <c r="BE160"/>
      <c r="BJ160" s="31"/>
    </row>
    <row r="161" spans="1:62" ht="18">
      <c r="A161" s="52" t="s">
        <v>148</v>
      </c>
      <c r="B161" s="47"/>
      <c r="C161" s="44"/>
      <c r="D161" s="44"/>
      <c r="E161" s="57"/>
      <c r="F161" s="63"/>
      <c r="G161" s="38"/>
      <c r="H161" s="29"/>
      <c r="I161" s="29"/>
      <c r="J161" s="29"/>
      <c r="K161" s="29"/>
      <c r="AD161" s="21"/>
      <c r="AO161" s="26"/>
      <c r="AP161"/>
      <c r="AU161" s="26"/>
      <c r="BE161"/>
      <c r="BJ161" s="31"/>
    </row>
    <row r="162" spans="1:62" ht="18">
      <c r="A162" s="51" t="s">
        <v>149</v>
      </c>
      <c r="B162" s="43"/>
      <c r="C162" s="46" cm="1">
        <f t="array" ref="C162">_xll.H($A162,25)</f>
        <v>-1572.3470212402344</v>
      </c>
      <c r="D162" s="46" cm="1">
        <f t="array" ref="D162">_xll.S($A162,25)</f>
        <v>159.28489468383788</v>
      </c>
      <c r="E162" s="58" cm="1">
        <f t="array" ref="E162">_xll.CP($A162,25)</f>
        <v>120.1208118117127</v>
      </c>
      <c r="F162" s="64"/>
      <c r="G162" s="38"/>
      <c r="H162" s="29"/>
      <c r="I162" s="29"/>
      <c r="J162" s="29"/>
      <c r="K162" s="29"/>
      <c r="AD162" s="21"/>
      <c r="AO162" s="26"/>
      <c r="AP162"/>
      <c r="AU162" s="26"/>
      <c r="BE162"/>
      <c r="BJ162" s="31"/>
    </row>
    <row r="163" spans="1:62" ht="18">
      <c r="A163" s="52" t="s">
        <v>150</v>
      </c>
      <c r="B163" s="47"/>
      <c r="C163" s="44"/>
      <c r="D163" s="44"/>
      <c r="E163" s="57"/>
      <c r="F163" s="63"/>
      <c r="G163" s="38"/>
      <c r="H163" s="29"/>
      <c r="I163" s="29"/>
      <c r="J163" s="29"/>
      <c r="K163" s="29"/>
      <c r="AD163" s="21"/>
      <c r="AO163" s="26"/>
      <c r="AP163"/>
      <c r="AU163" s="26"/>
      <c r="BE163"/>
      <c r="BJ163" s="31"/>
    </row>
    <row r="164" spans="1:62" ht="18">
      <c r="A164" s="51" t="s">
        <v>151</v>
      </c>
      <c r="B164" s="43" cm="1">
        <f t="array" ref="B164">_xll.MW(A164)/(602.2*_xll.DE(A164,25))</f>
        <v>0.14162600331005723</v>
      </c>
      <c r="C164" s="46" cm="1">
        <f t="array" ref="C164">_xll.H($A164,25)</f>
        <v>-1442.6428935546876</v>
      </c>
      <c r="D164" s="46" cm="1">
        <f t="array" ref="D164">_xll.S($A164,25)</f>
        <v>211.87801281738282</v>
      </c>
      <c r="E164" s="58" cm="1">
        <f t="array" ref="E164">_xll.CP($A164,25)</f>
        <v>133.92290559680399</v>
      </c>
      <c r="F164" s="64"/>
    </row>
    <row r="165" spans="1:62" ht="18">
      <c r="A165" s="52" t="s">
        <v>152</v>
      </c>
      <c r="B165" s="47"/>
      <c r="C165" s="44"/>
      <c r="D165" s="44"/>
      <c r="E165" s="57"/>
      <c r="F165" s="63"/>
    </row>
    <row r="166" spans="1:62" ht="18">
      <c r="A166" s="51" t="s">
        <v>153</v>
      </c>
      <c r="B166" s="43"/>
      <c r="C166" s="46"/>
      <c r="D166" s="46"/>
      <c r="E166" s="58"/>
      <c r="F166" s="64"/>
    </row>
    <row r="167" spans="1:62" ht="18">
      <c r="A167" s="52" t="s">
        <v>154</v>
      </c>
      <c r="B167" s="47"/>
      <c r="C167" s="44"/>
      <c r="D167" s="44"/>
      <c r="E167" s="57"/>
      <c r="F167" s="63"/>
    </row>
    <row r="168" spans="1:62" ht="18">
      <c r="A168" s="51" t="s">
        <v>155</v>
      </c>
      <c r="B168" s="43"/>
      <c r="C168" s="46" cm="1">
        <f t="array" ref="C168">_xll.H($A168,25)</f>
        <v>-1136.0000515136719</v>
      </c>
      <c r="D168" s="46" cm="1">
        <f t="array" ref="D168">_xll.S($A168,25)</f>
        <v>217.99999212646486</v>
      </c>
      <c r="E168" s="58"/>
      <c r="F168" s="64"/>
    </row>
    <row r="169" spans="1:62" ht="18">
      <c r="A169" s="52" t="s">
        <v>156</v>
      </c>
      <c r="B169" s="47"/>
      <c r="C169" s="44"/>
      <c r="D169" s="44"/>
      <c r="E169" s="57"/>
      <c r="F169" s="63"/>
    </row>
    <row r="170" spans="1:62" ht="18">
      <c r="A170" s="51" t="s">
        <v>157</v>
      </c>
      <c r="B170" s="43"/>
      <c r="C170" s="46" cm="1">
        <f t="array" ref="C170">_xll.H($A170,25)</f>
        <v>-933.00001477050785</v>
      </c>
      <c r="D170" s="46" cm="1">
        <f t="array" ref="D170">_xll.S($A170,25)</f>
        <v>129.70399201965333</v>
      </c>
      <c r="E170" s="58"/>
      <c r="F170" s="64"/>
    </row>
    <row r="171" spans="1:62" ht="18">
      <c r="A171" s="52" t="s">
        <v>158</v>
      </c>
      <c r="B171" s="47" cm="1">
        <f t="array" ref="B171">_xll.MW(A171)/(602.2*_xll.DE(A171,25))</f>
        <v>7.3956031235231645E-2</v>
      </c>
      <c r="C171" s="44" cm="1">
        <f t="array" ref="C171">_xll.H($A171,25)</f>
        <v>-923.80212255859374</v>
      </c>
      <c r="D171" s="44" cm="1">
        <f t="array" ref="D171">_xll.S($A171,25)</f>
        <v>135.20180447387696</v>
      </c>
      <c r="E171" s="57" cm="1">
        <f t="array" ref="E171">_xll.CP($A171,25)</f>
        <v>87.278234573364259</v>
      </c>
      <c r="F171" s="63"/>
    </row>
    <row r="172" spans="1:62" ht="18">
      <c r="A172" s="51" t="s">
        <v>159</v>
      </c>
      <c r="B172" s="43"/>
      <c r="C172" s="46"/>
      <c r="D172" s="46"/>
      <c r="E172" s="58"/>
      <c r="F172" s="64"/>
    </row>
    <row r="173" spans="1:62" ht="18">
      <c r="A173" s="52" t="s">
        <v>160</v>
      </c>
      <c r="B173" s="47" cm="1">
        <f t="array" ref="B173">_xll.MW(A173)/(602.2*_xll.DE(A173,25))</f>
        <v>8.7713770797745561E-2</v>
      </c>
      <c r="C173" s="44" cm="1">
        <f t="array" ref="C173">_xll.H($A173,25)</f>
        <v>-505.00000885009769</v>
      </c>
      <c r="D173" s="44" cm="1">
        <f t="array" ref="D173">_xll.S($A173,25)</f>
        <v>153.83000851440431</v>
      </c>
      <c r="E173" s="57" cm="1">
        <f t="array" ref="E173">_xll.CP($A173,25)</f>
        <v>96.140065801246081</v>
      </c>
      <c r="F173" s="63"/>
    </row>
    <row r="174" spans="1:62" ht="18">
      <c r="A174" s="51" t="s">
        <v>161</v>
      </c>
      <c r="B174" s="43" cm="1">
        <f t="array" ref="B174">_xll.MW(A174)/(602.2*_xll.DE(A174,25))</f>
        <v>0.11597395001696677</v>
      </c>
      <c r="C174" s="46" cm="1">
        <f t="array" ref="C174">_xll.H($A174,25)</f>
        <v>-437.22800000000001</v>
      </c>
      <c r="D174" s="46" cm="1">
        <f t="array" ref="D174">_xll.S($A174,25)</f>
        <v>175.26780532836915</v>
      </c>
      <c r="E174" s="58" cm="1">
        <f t="array" ref="E174">_xll.CP($A174,25)</f>
        <v>107.88568924426727</v>
      </c>
      <c r="F174" s="64"/>
    </row>
    <row r="175" spans="1:62">
      <c r="A175" s="52" t="s">
        <v>162</v>
      </c>
      <c r="B175" s="47" cm="1">
        <f t="array" ref="B175">_xll.MW(A175)/(602.2*_xll.DE(A175,25))</f>
        <v>7.9771260159817545E-2</v>
      </c>
      <c r="C175" s="44" cm="1">
        <f t="array" ref="C175">_xll.H($A175,25)</f>
        <v>-405.60000274658205</v>
      </c>
      <c r="D175" s="44" cm="1">
        <f t="array" ref="D175">_xll.S($A175,25)</f>
        <v>112.94000494384765</v>
      </c>
      <c r="E175" s="57" cm="1">
        <f t="array" ref="E175">_xll.CP($A175,25)</f>
        <v>52.929959263986241</v>
      </c>
      <c r="F175" s="63"/>
    </row>
    <row r="176" spans="1:62" ht="18">
      <c r="A176" s="51" t="s">
        <v>163</v>
      </c>
      <c r="B176" s="43"/>
      <c r="C176" s="46" cm="1">
        <f t="array" ref="C176">_xll.H($A176,25)</f>
        <v>-369.5000107421875</v>
      </c>
      <c r="D176" s="46" cm="1">
        <f t="array" ref="D176">_xll.S($A176,25)</f>
        <v>181.19999603271486</v>
      </c>
      <c r="E176" s="58" cm="1">
        <f t="array" ref="E176">_xll.CP($A176,25)</f>
        <v>91.33554595709667</v>
      </c>
      <c r="F176" s="64"/>
    </row>
    <row r="177" spans="1:6">
      <c r="A177" s="52" t="s">
        <v>164</v>
      </c>
      <c r="B177" s="47" cm="1">
        <f t="array" ref="B177">_xll.MW(A177)/(602.2*_xll.DE(A177,25))</f>
        <v>9.5661771131382037E-2</v>
      </c>
      <c r="C177" s="44" cm="1">
        <f t="array" ref="C177">_xll.H($A177,25)</f>
        <v>-348.10000885009765</v>
      </c>
      <c r="D177" s="44" cm="1">
        <f t="array" ref="D177">_xll.S($A177,25)</f>
        <v>122.20000021362306</v>
      </c>
      <c r="E177" s="57" cm="1">
        <f t="array" ref="E177">_xll.CP($A177,25)</f>
        <v>52.470315884973843</v>
      </c>
      <c r="F177" s="63"/>
    </row>
    <row r="178" spans="1:6" ht="18">
      <c r="A178" s="51" t="s">
        <v>165</v>
      </c>
      <c r="B178" s="43"/>
      <c r="C178" s="46" cm="1">
        <f t="array" ref="C178">_xll.H($A178,25)</f>
        <v>-19.5811192817688</v>
      </c>
      <c r="D178" s="46" cm="1">
        <f t="array" ref="D178">_xll.S($A178,25)</f>
        <v>134.34821063232422</v>
      </c>
      <c r="E178" s="58" cm="1">
        <f t="array" ref="E178">_xll.CP($A178,25)</f>
        <v>83.219757446289066</v>
      </c>
      <c r="F178" s="64"/>
    </row>
    <row r="179" spans="1:6">
      <c r="A179" s="52" t="s">
        <v>166</v>
      </c>
      <c r="B179" s="47" cm="1">
        <f t="array" ref="B179">_xll.MW(A179)/(602.2*_xll.DE(A179,25))</f>
        <v>5.4363833864186674E-2</v>
      </c>
      <c r="C179" s="44" cm="1">
        <f t="array" ref="C179">_xll.H($A179,25)</f>
        <v>-557.09995751953124</v>
      </c>
      <c r="D179" s="44" cm="1">
        <f t="array" ref="D179">_xll.S($A179,25)</f>
        <v>92.960001998901376</v>
      </c>
      <c r="E179" s="57" cm="1">
        <f t="array" ref="E179">_xll.CP($A179,25)</f>
        <v>51.090282700934047</v>
      </c>
      <c r="F179" s="63"/>
    </row>
    <row r="180" spans="1:6">
      <c r="A180" s="51" t="s">
        <v>167</v>
      </c>
      <c r="B180" s="43" cm="1">
        <f t="array" ref="B180">_xll.MW(A180)/(602.2*_xll.DE(A180,25))</f>
        <v>6.7739284259367608E-2</v>
      </c>
      <c r="C180" s="46" cm="1">
        <f t="array" ref="C180">_xll.H($A180,25)</f>
        <v>-416.19917999267579</v>
      </c>
      <c r="D180" s="46" cm="1">
        <f t="array" ref="D180">_xll.S($A180,25)</f>
        <v>98.699994033813482</v>
      </c>
      <c r="E180" s="58" cm="1">
        <f t="array" ref="E180">_xll.CP($A180,25)</f>
        <v>73.031003897558264</v>
      </c>
      <c r="F180" s="64"/>
    </row>
    <row r="181" spans="1:6">
      <c r="A181" s="51"/>
      <c r="B181" s="43"/>
      <c r="C181" s="46"/>
      <c r="D181" s="46"/>
      <c r="E181" s="58"/>
      <c r="F181" s="64"/>
    </row>
    <row r="182" spans="1:6">
      <c r="A182" s="51"/>
      <c r="B182" s="43"/>
      <c r="C182" s="46"/>
      <c r="D182" s="46"/>
      <c r="E182" s="58"/>
      <c r="F182" s="64"/>
    </row>
    <row r="183" spans="1:6">
      <c r="A183" s="51"/>
      <c r="B183" s="43"/>
      <c r="C183" s="46"/>
      <c r="D183" s="46"/>
      <c r="E183" s="58"/>
      <c r="F183" s="64"/>
    </row>
    <row r="184" spans="1:6">
      <c r="A184" s="48" t="s">
        <v>168</v>
      </c>
      <c r="B184" s="49" t="s">
        <v>169</v>
      </c>
      <c r="C184" s="50" t="s">
        <v>170</v>
      </c>
      <c r="D184" s="50" t="s">
        <v>171</v>
      </c>
      <c r="E184" s="59" t="s">
        <v>172</v>
      </c>
      <c r="F184" s="65"/>
    </row>
    <row r="185" spans="1:6" ht="18">
      <c r="A185" s="51" t="s">
        <v>173</v>
      </c>
      <c r="B185" s="43"/>
      <c r="C185" s="46"/>
      <c r="D185" s="46"/>
      <c r="E185" s="58"/>
      <c r="F185" s="64"/>
    </row>
    <row r="186" spans="1:6" ht="18">
      <c r="A186" s="52" t="s">
        <v>174</v>
      </c>
      <c r="B186" s="43"/>
      <c r="C186" s="44"/>
      <c r="D186" s="44"/>
      <c r="E186" s="57"/>
      <c r="F186" s="63"/>
    </row>
    <row r="187" spans="1:6" ht="18">
      <c r="A187" s="51" t="s">
        <v>175</v>
      </c>
      <c r="B187" s="43"/>
      <c r="C187" s="46"/>
      <c r="D187" s="46"/>
      <c r="E187" s="58"/>
      <c r="F187" s="64"/>
    </row>
    <row r="188" spans="1:6" ht="18">
      <c r="A188" s="52" t="s">
        <v>176</v>
      </c>
      <c r="B188" s="43"/>
      <c r="C188" s="44"/>
      <c r="D188" s="44"/>
      <c r="E188" s="57"/>
      <c r="F188" s="63"/>
    </row>
    <row r="189" spans="1:6" ht="18">
      <c r="A189" s="51" t="s">
        <v>176</v>
      </c>
      <c r="B189" s="43"/>
      <c r="C189" s="46"/>
      <c r="D189" s="46"/>
      <c r="E189" s="58"/>
      <c r="F189" s="64"/>
    </row>
    <row r="190" spans="1:6" ht="18">
      <c r="A190" s="52" t="s">
        <v>177</v>
      </c>
      <c r="B190" s="43"/>
      <c r="C190" s="44"/>
      <c r="D190" s="44"/>
      <c r="E190" s="57"/>
      <c r="F190" s="63"/>
    </row>
    <row r="191" spans="1:6" ht="18">
      <c r="A191" s="51" t="s">
        <v>178</v>
      </c>
      <c r="B191" s="43"/>
      <c r="C191" s="46"/>
      <c r="D191" s="46"/>
      <c r="E191" s="58"/>
      <c r="F191" s="64"/>
    </row>
    <row r="192" spans="1:6" ht="18">
      <c r="A192" s="52" t="s">
        <v>179</v>
      </c>
      <c r="B192" s="43"/>
      <c r="C192" s="44"/>
      <c r="D192" s="44"/>
      <c r="E192" s="57"/>
      <c r="F192" s="63"/>
    </row>
    <row r="193" spans="1:6" ht="18">
      <c r="A193" s="51" t="s">
        <v>180</v>
      </c>
      <c r="B193" s="43"/>
      <c r="C193" s="46"/>
      <c r="D193" s="46"/>
      <c r="E193" s="58"/>
      <c r="F193" s="64"/>
    </row>
    <row r="194" spans="1:6" ht="18">
      <c r="A194" s="52" t="s">
        <v>181</v>
      </c>
      <c r="B194" s="43"/>
      <c r="C194" s="44"/>
      <c r="D194" s="44"/>
      <c r="E194" s="57"/>
      <c r="F194" s="63"/>
    </row>
    <row r="195" spans="1:6" ht="18">
      <c r="A195" s="51" t="s">
        <v>182</v>
      </c>
      <c r="B195" s="43" cm="1">
        <f t="array" ref="B195">_xll.MW(A195)/(602.2*_xll.DE(A195,25))</f>
        <v>0.12382691368043479</v>
      </c>
      <c r="C195" s="46" cm="1">
        <f t="array" ref="C195">_xll.H(A195,25)</f>
        <v>-931.77678723144538</v>
      </c>
      <c r="D195" s="46" cm="1">
        <f t="array" ref="D195">_xll.S(A195,25)</f>
        <v>230.53799459838868</v>
      </c>
      <c r="E195" s="58" cm="1">
        <f t="array" ref="E195">_xll.CP(A195,25)</f>
        <v>137.83926969560449</v>
      </c>
      <c r="F195" s="64"/>
    </row>
    <row r="196" spans="1:6" ht="18">
      <c r="A196" s="52" t="s">
        <v>183</v>
      </c>
      <c r="B196" s="43"/>
      <c r="C196" s="44" cm="1">
        <f t="array" ref="C196">_xll.H(A196,25)</f>
        <v>-956.72603234863288</v>
      </c>
      <c r="D196" s="44" cm="1">
        <f t="array" ref="D196">_xll.S(A196,25)</f>
        <v>246.85600000000002</v>
      </c>
      <c r="E196" s="57"/>
      <c r="F196" s="63"/>
    </row>
    <row r="197" spans="1:6" ht="18">
      <c r="A197" s="51" t="s">
        <v>184</v>
      </c>
      <c r="B197" s="43"/>
      <c r="C197" s="46"/>
      <c r="D197" s="46"/>
      <c r="E197" s="58"/>
      <c r="F197" s="64"/>
    </row>
    <row r="198" spans="1:6" ht="18">
      <c r="A198" s="52" t="s">
        <v>185</v>
      </c>
      <c r="B198" s="43"/>
      <c r="C198" s="44"/>
      <c r="D198" s="44"/>
      <c r="E198" s="57"/>
      <c r="F198" s="63"/>
    </row>
    <row r="199" spans="1:6" ht="18">
      <c r="A199" s="51" t="s">
        <v>186</v>
      </c>
      <c r="B199" s="43" cm="1">
        <f t="array" ref="B199">_xll.MW(A199)/(602.2*_xll.DE(A199,25))</f>
        <v>0.13326534826847014</v>
      </c>
      <c r="C199" s="46" cm="1">
        <f t="array" ref="C199">_xll.H(A199,25)</f>
        <v>-639.48248083496094</v>
      </c>
      <c r="D199" s="46" cm="1">
        <f t="array" ref="D199">_xll.S(A199,25)</f>
        <v>209.20000000000002</v>
      </c>
      <c r="E199" s="58" cm="1">
        <f t="array" ref="E199">_xll.CP(A199,25)</f>
        <v>128.867204788208</v>
      </c>
      <c r="F199" s="64"/>
    </row>
    <row r="200" spans="1:6" ht="18">
      <c r="A200" s="52" t="s">
        <v>187</v>
      </c>
      <c r="B200" s="43"/>
      <c r="C200" s="44"/>
      <c r="D200" s="44"/>
      <c r="E200" s="57"/>
      <c r="F200" s="63"/>
    </row>
    <row r="201" spans="1:6" ht="18">
      <c r="A201" s="51" t="s">
        <v>188</v>
      </c>
      <c r="B201" s="43"/>
      <c r="C201" s="46"/>
      <c r="D201" s="46"/>
      <c r="E201" s="58"/>
      <c r="F201" s="64"/>
    </row>
    <row r="202" spans="1:6" ht="18">
      <c r="A202" s="52" t="s">
        <v>189</v>
      </c>
      <c r="B202" s="43"/>
      <c r="C202" s="44"/>
      <c r="D202" s="44"/>
      <c r="E202" s="57"/>
      <c r="F202" s="63"/>
    </row>
    <row r="203" spans="1:6" ht="18">
      <c r="A203" s="51" t="s">
        <v>190</v>
      </c>
      <c r="B203" s="43"/>
      <c r="C203" s="46"/>
      <c r="D203" s="46"/>
      <c r="E203" s="58"/>
      <c r="F203" s="64"/>
    </row>
    <row r="204" spans="1:6" ht="18">
      <c r="A204" s="52" t="s">
        <v>191</v>
      </c>
      <c r="B204" s="43" cm="1">
        <f t="array" ref="B204">_xll.MW(A204)/(602.2*_xll.DE(A204,25))</f>
        <v>7.9618130701922044E-2</v>
      </c>
      <c r="C204" s="44" cm="1">
        <f t="array" ref="C204">_xll.H(A204,25)</f>
        <v>-243.92719680786135</v>
      </c>
      <c r="D204" s="44" cm="1">
        <f t="array" ref="D204">_xll.S(A204,25)</f>
        <v>160.7000016784668</v>
      </c>
      <c r="E204" s="57" cm="1">
        <f t="array" ref="E204">_xll.CP(A204,25)</f>
        <v>102.08959840393067</v>
      </c>
      <c r="F204" s="63"/>
    </row>
    <row r="205" spans="1:6" ht="18">
      <c r="A205" s="51" t="s">
        <v>192</v>
      </c>
      <c r="B205" s="43"/>
      <c r="C205" s="46"/>
      <c r="D205" s="46"/>
      <c r="E205" s="58"/>
      <c r="F205" s="64"/>
    </row>
    <row r="206" spans="1:6">
      <c r="A206" s="52" t="s">
        <v>193</v>
      </c>
      <c r="B206" s="43" cm="1">
        <f t="array" ref="B206">_xll.MW(A206)/(602.2*_xll.DE(A206,25))</f>
        <v>6.2469391590539831E-2</v>
      </c>
      <c r="C206" s="44" cm="1">
        <f t="array" ref="C206">_xll.H(A206,25)</f>
        <v>-173.21760638427736</v>
      </c>
      <c r="D206" s="44" cm="1">
        <f t="array" ref="D206">_xll.S(A206,25)</f>
        <v>122.59120478820802</v>
      </c>
      <c r="E206" s="57" cm="1">
        <f t="array" ref="E206">_xll.CP(A206,25)</f>
        <v>52.493961672746387</v>
      </c>
      <c r="F206" s="63"/>
    </row>
    <row r="207" spans="1:6" ht="18">
      <c r="A207" s="51" t="s">
        <v>194</v>
      </c>
      <c r="B207" s="43" cm="1">
        <f t="array" ref="B207">_xll.MW(A207)/(602.2*_xll.DE(A207,25))</f>
        <v>7.294563453843933E-2</v>
      </c>
      <c r="C207" s="46" cm="1">
        <f t="array" ref="C207">_xll.H(A207,25)</f>
        <v>-142.256</v>
      </c>
      <c r="D207" s="46" cm="1">
        <f t="array" ref="D207">_xll.S(A207,25)</f>
        <v>160.66560638427734</v>
      </c>
      <c r="E207" s="58" cm="1">
        <f t="array" ref="E207">_xll.CP(A207,25)</f>
        <v>99.495522872924809</v>
      </c>
      <c r="F207" s="64"/>
    </row>
    <row r="208" spans="1:6">
      <c r="A208" s="52" t="s">
        <v>195</v>
      </c>
      <c r="B208" s="43" cm="1">
        <f t="array" ref="B208">_xll.MW(A208)/(602.2*_xll.DE(A208,25))</f>
        <v>7.5463531690057428E-2</v>
      </c>
      <c r="C208" s="44" cm="1">
        <f t="array" ref="C208">_xll.H(A208,25)</f>
        <v>-123.84639361572266</v>
      </c>
      <c r="D208" s="44" cm="1">
        <f t="array" ref="D208">_xll.S(A208,25)</f>
        <v>127.69569787597656</v>
      </c>
      <c r="E208" s="57" cm="1">
        <f t="array" ref="E208">_xll.CP(A208,25)</f>
        <v>53.257645396717713</v>
      </c>
      <c r="F208" s="63"/>
    </row>
    <row r="209" spans="1:6" ht="18">
      <c r="A209" s="51" t="s">
        <v>196</v>
      </c>
      <c r="B209" s="43"/>
      <c r="C209" s="46"/>
      <c r="D209" s="46" cm="1">
        <f t="array" ref="D209">_xll.S(A209,25)</f>
        <v>126.00000189208986</v>
      </c>
      <c r="E209" s="58" cm="1">
        <f t="array" ref="E209">_xll.CP(A209,25)</f>
        <v>80.542000000000002</v>
      </c>
      <c r="F209" s="64"/>
    </row>
    <row r="210" spans="1:6">
      <c r="A210" s="52" t="s">
        <v>197</v>
      </c>
      <c r="B210" s="43" cm="1">
        <f t="array" ref="B210">_xll.MW(A210)/(602.2*_xll.DE(A210,25))</f>
        <v>4.4371140017838727E-2</v>
      </c>
      <c r="C210" s="44" cm="1">
        <f t="array" ref="C210">_xll.H(A210,25)</f>
        <v>-329.2999719848633</v>
      </c>
      <c r="D210" s="44" cm="1">
        <f t="array" ref="D210">_xll.S(A210,25)</f>
        <v>95.689998794555663</v>
      </c>
      <c r="E210" s="57" cm="1">
        <f t="array" ref="E210">_xll.CP(A210,25)</f>
        <v>53.387224691519663</v>
      </c>
      <c r="F210" s="63"/>
    </row>
    <row r="211" spans="1:6">
      <c r="A211" s="51" t="s">
        <v>198</v>
      </c>
      <c r="B211" s="43" cm="1">
        <f t="array" ref="B211">_xll.MW(A211)/(602.2*_xll.DE(A211,25))</f>
        <v>4.9413494225764909E-2</v>
      </c>
      <c r="C211" s="46" cm="1">
        <f t="array" ref="C211">_xll.H(A211,25)</f>
        <v>-238.89799829101563</v>
      </c>
      <c r="D211" s="46" cm="1">
        <f t="array" ref="D211">_xll.S(A211,25)</f>
        <v>88.002083938598631</v>
      </c>
      <c r="E211" s="58"/>
      <c r="F211" s="64"/>
    </row>
    <row r="212" spans="1:6">
      <c r="A212" s="53"/>
      <c r="B212" s="43"/>
      <c r="C212" s="44"/>
      <c r="D212" s="44"/>
      <c r="E212" s="57"/>
      <c r="F212" s="63"/>
    </row>
    <row r="213" spans="1:6">
      <c r="A213" s="51"/>
      <c r="B213" s="43"/>
      <c r="C213" s="46"/>
      <c r="D213" s="46"/>
      <c r="E213" s="58"/>
      <c r="F213" s="64"/>
    </row>
    <row r="214" spans="1:6">
      <c r="A214" s="51"/>
      <c r="B214" s="43"/>
      <c r="C214" s="46"/>
      <c r="D214" s="46"/>
      <c r="E214" s="58"/>
      <c r="F214" s="64"/>
    </row>
    <row r="215" spans="1:6" ht="18">
      <c r="A215" s="51" t="s">
        <v>199</v>
      </c>
      <c r="B215" s="43"/>
      <c r="C215" s="46"/>
      <c r="D215" s="46"/>
      <c r="E215" s="58"/>
      <c r="F215" s="64"/>
    </row>
    <row r="216" spans="1:6" ht="18">
      <c r="A216" s="52" t="s">
        <v>200</v>
      </c>
      <c r="B216" s="43"/>
      <c r="C216" s="44"/>
      <c r="D216" s="44"/>
      <c r="E216" s="57"/>
      <c r="F216" s="63"/>
    </row>
    <row r="217" spans="1:6" ht="18">
      <c r="A217" s="51" t="s">
        <v>201</v>
      </c>
      <c r="B217" s="43"/>
      <c r="C217" s="46"/>
      <c r="D217" s="46"/>
      <c r="E217" s="58"/>
      <c r="F217" s="64"/>
    </row>
    <row r="218" spans="1:6" ht="18">
      <c r="A218" s="52" t="s">
        <v>202</v>
      </c>
      <c r="B218" s="43"/>
      <c r="C218" s="44"/>
      <c r="D218" s="44"/>
      <c r="E218" s="57"/>
      <c r="F218" s="63"/>
    </row>
    <row r="219" spans="1:6" ht="18">
      <c r="A219" s="51" t="s">
        <v>202</v>
      </c>
      <c r="B219" s="43"/>
      <c r="C219" s="46"/>
      <c r="D219" s="46"/>
      <c r="E219" s="58"/>
      <c r="F219" s="64"/>
    </row>
    <row r="220" spans="1:6" ht="18">
      <c r="A220" s="52" t="s">
        <v>203</v>
      </c>
      <c r="B220" s="43"/>
      <c r="C220" s="44"/>
      <c r="D220" s="44"/>
      <c r="E220" s="57"/>
      <c r="F220" s="63"/>
    </row>
    <row r="221" spans="1:6" ht="18">
      <c r="A221" s="51" t="s">
        <v>204</v>
      </c>
      <c r="B221" s="43"/>
      <c r="C221" s="46"/>
      <c r="D221" s="46"/>
      <c r="E221" s="58"/>
      <c r="F221" s="64"/>
    </row>
    <row r="222" spans="1:6" ht="18">
      <c r="A222" s="52" t="s">
        <v>205</v>
      </c>
      <c r="B222" s="43"/>
      <c r="C222" s="44"/>
      <c r="D222" s="44"/>
      <c r="E222" s="57"/>
      <c r="F222" s="63"/>
    </row>
    <row r="223" spans="1:6" ht="18">
      <c r="A223" s="51" t="s">
        <v>206</v>
      </c>
      <c r="B223" s="43"/>
      <c r="C223" s="46"/>
      <c r="D223" s="46"/>
      <c r="E223" s="58"/>
      <c r="F223" s="64"/>
    </row>
    <row r="224" spans="1:6" ht="18">
      <c r="A224" s="52" t="s">
        <v>207</v>
      </c>
      <c r="B224" s="43"/>
      <c r="C224" s="44"/>
      <c r="D224" s="44"/>
      <c r="E224" s="57"/>
      <c r="F224" s="63"/>
    </row>
    <row r="225" spans="1:6" ht="18">
      <c r="A225" s="51" t="s">
        <v>208</v>
      </c>
      <c r="B225" s="43" cm="1">
        <f t="array" ref="B225">_xll.MW(A225)/(602.2*_xll.DE(A225,25))</f>
        <v>9.5003035022074828E-2</v>
      </c>
      <c r="C225" s="46" cm="1">
        <f t="array" ref="C225">_xll.H(A225,25)</f>
        <v>-715.88236169433594</v>
      </c>
      <c r="D225" s="46" cm="1">
        <f t="array" ref="D225">_xll.S(A225,25)</f>
        <v>199.79999752807618</v>
      </c>
      <c r="E225" s="58" cm="1">
        <f t="array" ref="E225">_xll.CP(A225,25)</f>
        <v>131.45345325703812</v>
      </c>
      <c r="F225" s="64"/>
    </row>
    <row r="226" spans="1:6" ht="18">
      <c r="A226" s="52" t="s">
        <v>209</v>
      </c>
      <c r="B226" s="43" cm="1">
        <f t="array" ref="B226">_xll.MW(A226)/(602.2*_xll.DE(A226,25))</f>
        <v>9.7931318498837586E-2</v>
      </c>
      <c r="C226" s="44" cm="1">
        <f t="array" ref="C226">_xll.H(A226,25)</f>
        <v>-731.78163830566405</v>
      </c>
      <c r="D226" s="44" cm="1">
        <f t="array" ref="D226">_xll.S(A226,25)</f>
        <v>217.56800000000001</v>
      </c>
      <c r="E226" s="57" cm="1">
        <f t="array" ref="E226">_xll.CP(A226,25)</f>
        <v>142.14835598408513</v>
      </c>
      <c r="F226" s="63"/>
    </row>
    <row r="227" spans="1:6" ht="18">
      <c r="A227" s="51" t="s">
        <v>210</v>
      </c>
      <c r="B227" s="43"/>
      <c r="C227" s="46"/>
      <c r="D227" s="46"/>
      <c r="E227" s="58"/>
      <c r="F227" s="64"/>
    </row>
    <row r="228" spans="1:6" ht="18">
      <c r="A228" s="52" t="s">
        <v>211</v>
      </c>
      <c r="B228" s="43"/>
      <c r="C228" s="44"/>
      <c r="D228" s="44"/>
      <c r="E228" s="57"/>
      <c r="F228" s="63"/>
    </row>
    <row r="229" spans="1:6" ht="18">
      <c r="A229" s="51" t="s">
        <v>212</v>
      </c>
      <c r="B229" s="43" cm="1">
        <f t="array" ref="B229">_xll.MW(A229)/(602.2*_xll.DE(A229,25))</f>
        <v>0.10413594592473908</v>
      </c>
      <c r="C229" s="46" cm="1">
        <f t="array" ref="C229">_xll.H(A229,25)</f>
        <v>-431.00000976562501</v>
      </c>
      <c r="D229" s="46" cm="1">
        <f t="array" ref="D229">_xll.S(A229,25)</f>
        <v>225.00000109863282</v>
      </c>
      <c r="E229" s="58"/>
      <c r="F229" s="64"/>
    </row>
    <row r="230" spans="1:6" ht="18">
      <c r="A230" s="52" t="s">
        <v>213</v>
      </c>
      <c r="B230" s="43" cm="1">
        <f t="array" ref="B230">_xll.MW(A230)/(602.2*_xll.DE(A230,25))</f>
        <v>8.4341525591150934E-2</v>
      </c>
      <c r="C230" s="44" cm="1">
        <f t="array" ref="C230">_xll.H(A230,25)</f>
        <v>-735.9990919189454</v>
      </c>
      <c r="D230" s="44" cm="1">
        <f t="array" ref="D230">_xll.S(A230,25)</f>
        <v>153.10090808105468</v>
      </c>
      <c r="E230" s="57" cm="1">
        <f t="array" ref="E230">_xll.CP(A230,25)</f>
        <v>116.264484127348</v>
      </c>
      <c r="F230" s="63"/>
    </row>
    <row r="231" spans="1:6" ht="18">
      <c r="A231" s="51" t="s">
        <v>214</v>
      </c>
      <c r="B231" s="43"/>
      <c r="C231" s="46"/>
      <c r="D231" s="46"/>
      <c r="E231" s="58"/>
      <c r="F231" s="64"/>
    </row>
    <row r="232" spans="1:6" ht="18">
      <c r="A232" s="52" t="s">
        <v>215</v>
      </c>
      <c r="B232" s="43"/>
      <c r="C232" s="44"/>
      <c r="D232" s="44"/>
      <c r="E232" s="57"/>
      <c r="F232" s="63"/>
    </row>
    <row r="233" spans="1:6" ht="18">
      <c r="A233" s="51" t="s">
        <v>216</v>
      </c>
      <c r="B233" s="43"/>
      <c r="C233" s="46"/>
      <c r="D233" s="46"/>
      <c r="E233" s="58"/>
      <c r="F233" s="64"/>
    </row>
    <row r="234" spans="1:6" ht="18">
      <c r="A234" s="52" t="s">
        <v>217</v>
      </c>
      <c r="B234" s="43" cm="1">
        <f t="array" ref="B234">_xll.MW(A234)/(602.2*_xll.DE(A234,25))</f>
        <v>6.4847705434182334E-2</v>
      </c>
      <c r="C234" s="44" cm="1">
        <f t="array" ref="C234">_xll.H(A234,25)</f>
        <v>-120.49919680786134</v>
      </c>
      <c r="D234" s="44" cm="1">
        <f t="array" ref="D234">_xll.S(A234,25)</f>
        <v>141.00101068115234</v>
      </c>
      <c r="E234" s="57" cm="1">
        <f t="array" ref="E234">_xll.CP(A234,25)</f>
        <v>93.204122245739271</v>
      </c>
      <c r="F234" s="63"/>
    </row>
    <row r="235" spans="1:6" ht="18">
      <c r="A235" s="51" t="s">
        <v>218</v>
      </c>
      <c r="B235" s="43" cm="1">
        <f t="array" ref="B235">_xll.MW(A235)/(602.2*_xll.DE(A235,25))</f>
        <v>0.12269031158901575</v>
      </c>
      <c r="C235" s="46" cm="1">
        <f t="array" ref="C235">_xll.H(A235,25)</f>
        <v>-31.099670372009278</v>
      </c>
      <c r="D235" s="46" cm="1">
        <f t="array" ref="D235">_xll.S(A235,25)</f>
        <v>162.33919680786133</v>
      </c>
      <c r="E235" s="58"/>
      <c r="F235" s="64"/>
    </row>
    <row r="236" spans="1:6">
      <c r="A236" s="52" t="s">
        <v>219</v>
      </c>
      <c r="B236" s="43" cm="1">
        <f t="array" ref="B236">_xll.MW(A236)/(602.2*_xll.DE(A236,25))</f>
        <v>4.8193256896031801E-2</v>
      </c>
      <c r="C236" s="44" cm="1">
        <f t="array" ref="C236">_xll.H(A236,25)</f>
        <v>-100.416</v>
      </c>
      <c r="D236" s="44" cm="1">
        <f t="array" ref="D236">_xll.S(A236,25)</f>
        <v>107.11039361572266</v>
      </c>
      <c r="E236" s="57" cm="1">
        <f t="array" ref="E236">_xll.CP(A236,25)</f>
        <v>52.389863147671569</v>
      </c>
      <c r="F236" s="63"/>
    </row>
    <row r="237" spans="1:6" ht="18">
      <c r="A237" s="51" t="s">
        <v>220</v>
      </c>
      <c r="B237" s="43" cm="1">
        <f t="array" ref="B237">_xll.MW(A237)/(602.2*_xll.DE(A237,25))</f>
        <v>5.7381374076657193E-2</v>
      </c>
      <c r="C237" s="46" cm="1">
        <f t="array" ref="C237">_xll.H(A237,25)</f>
        <v>-45.061677925109862</v>
      </c>
      <c r="D237" s="46" cm="1">
        <f t="array" ref="D237">_xll.S(A237,25)</f>
        <v>128.20199501037598</v>
      </c>
      <c r="E237" s="58" cm="1">
        <f t="array" ref="E237">_xll.CP(A237,25)</f>
        <v>81.355160705647279</v>
      </c>
      <c r="F237" s="64"/>
    </row>
    <row r="238" spans="1:6">
      <c r="A238" s="52" t="s">
        <v>221</v>
      </c>
      <c r="B238" s="43" cm="1">
        <f t="array" ref="B238">_xll.MW(A238)/(602.2*_xll.DE(A238,25))</f>
        <v>6.8637027230938757E-2</v>
      </c>
      <c r="C238" s="44" cm="1">
        <f t="array" ref="C238">_xll.H(A238,25)</f>
        <v>-61.83951888275147</v>
      </c>
      <c r="D238" s="44" cm="1">
        <f t="array" ref="D238">_xll.S(A238,25)</f>
        <v>115.49929414367676</v>
      </c>
      <c r="E238" s="57" cm="1">
        <f t="array" ref="E238">_xll.CP(A238,25)</f>
        <v>56.917960644303662</v>
      </c>
      <c r="F238" s="63"/>
    </row>
    <row r="239" spans="1:6" ht="18">
      <c r="A239" s="51" t="s">
        <v>222</v>
      </c>
      <c r="B239" s="43" cm="1">
        <f t="array" ref="B239">_xll.MW(A239)/(602.2*_xll.DE(A239,25))</f>
        <v>5.0796161381994893E-2</v>
      </c>
      <c r="C239" s="46" cm="1">
        <f t="array" ref="C239">_xll.H(A239,25)</f>
        <v>309.00001300048831</v>
      </c>
      <c r="D239" s="46" cm="1">
        <f t="array" ref="D239">_xll.S(A239,25)</f>
        <v>98.999999206542967</v>
      </c>
      <c r="E239" s="58" cm="1">
        <f t="array" ref="E239">_xll.CP(A239,25)</f>
        <v>0</v>
      </c>
      <c r="F239" s="64"/>
    </row>
    <row r="240" spans="1:6">
      <c r="A240" s="52" t="s">
        <v>223</v>
      </c>
      <c r="B240" s="43" cm="1">
        <f t="array" ref="B240">_xll.MW(A240)/(602.2*_xll.DE(A240,25))</f>
        <v>3.5999977195608865E-2</v>
      </c>
      <c r="C240" s="44" cm="1">
        <f t="array" ref="C240">_xll.H(A240,25)</f>
        <v>-202.92400000000001</v>
      </c>
      <c r="D240" s="44" cm="1">
        <f t="array" ref="D240">_xll.S(A240,25)</f>
        <v>83.68</v>
      </c>
      <c r="E240" s="57" cm="1">
        <f t="array" ref="E240">_xll.CP(A240,25)</f>
        <v>51.921152189455697</v>
      </c>
      <c r="F240" s="63"/>
    </row>
    <row r="241" spans="1:6">
      <c r="A241" s="51" t="s">
        <v>224</v>
      </c>
      <c r="B241" s="43"/>
      <c r="C241" s="46"/>
      <c r="D241" s="46"/>
      <c r="E241" s="58"/>
      <c r="F241" s="64"/>
    </row>
    <row r="242" spans="1:6">
      <c r="A242" s="53"/>
      <c r="B242" s="43"/>
      <c r="C242" s="44"/>
      <c r="D242" s="44"/>
      <c r="E242" s="57"/>
      <c r="F242" s="63"/>
    </row>
    <row r="243" spans="1:6">
      <c r="A243" s="53"/>
      <c r="B243" s="43"/>
      <c r="C243" s="44"/>
      <c r="D243" s="44"/>
      <c r="E243" s="57"/>
      <c r="F243" s="63"/>
    </row>
    <row r="244" spans="1:6">
      <c r="A244" s="53"/>
      <c r="B244" s="43"/>
      <c r="C244" s="44"/>
      <c r="D244" s="44"/>
      <c r="E244" s="57"/>
      <c r="F244" s="63"/>
    </row>
    <row r="245" spans="1:6" ht="18">
      <c r="A245" s="52" t="s">
        <v>225</v>
      </c>
      <c r="B245" s="43"/>
      <c r="C245" s="44"/>
      <c r="D245" s="44"/>
      <c r="E245" s="57"/>
      <c r="F245" s="63"/>
    </row>
    <row r="246" spans="1:6" ht="18">
      <c r="A246" s="52" t="s">
        <v>226</v>
      </c>
      <c r="B246" s="43"/>
      <c r="C246" s="44"/>
      <c r="D246" s="44"/>
      <c r="E246" s="57"/>
      <c r="F246" s="63"/>
    </row>
    <row r="247" spans="1:6" ht="18">
      <c r="A247" s="52" t="s">
        <v>227</v>
      </c>
      <c r="B247" s="43"/>
      <c r="C247" s="44"/>
      <c r="D247" s="44"/>
      <c r="E247" s="57"/>
      <c r="F247" s="63"/>
    </row>
    <row r="248" spans="1:6" ht="18">
      <c r="A248" s="52" t="s">
        <v>228</v>
      </c>
      <c r="B248" s="43"/>
      <c r="C248" s="44"/>
      <c r="D248" s="44"/>
      <c r="E248" s="57"/>
      <c r="F248" s="63"/>
    </row>
    <row r="249" spans="1:6" ht="18">
      <c r="A249" s="52" t="s">
        <v>228</v>
      </c>
      <c r="B249" s="43"/>
      <c r="C249" s="44"/>
      <c r="D249" s="44"/>
      <c r="E249" s="57"/>
      <c r="F249" s="63"/>
    </row>
    <row r="250" spans="1:6" ht="18">
      <c r="A250" s="52" t="s">
        <v>229</v>
      </c>
      <c r="B250" s="43"/>
      <c r="C250" s="44"/>
      <c r="D250" s="44"/>
      <c r="E250" s="57"/>
      <c r="F250" s="63"/>
    </row>
    <row r="251" spans="1:6" ht="18">
      <c r="A251" s="52" t="s">
        <v>230</v>
      </c>
      <c r="B251" s="43"/>
      <c r="C251" s="44"/>
      <c r="D251" s="44"/>
      <c r="E251" s="57"/>
      <c r="F251" s="63"/>
    </row>
    <row r="252" spans="1:6" ht="18">
      <c r="A252" s="52" t="s">
        <v>231</v>
      </c>
      <c r="B252" s="43"/>
      <c r="C252" s="44"/>
      <c r="D252" s="44"/>
      <c r="E252" s="57"/>
      <c r="F252" s="63"/>
    </row>
    <row r="253" spans="1:6" ht="18">
      <c r="A253" s="52" t="s">
        <v>232</v>
      </c>
      <c r="B253" s="43"/>
      <c r="C253" s="44"/>
      <c r="D253" s="44"/>
      <c r="E253" s="57"/>
      <c r="F253" s="63"/>
    </row>
    <row r="254" spans="1:6" ht="18">
      <c r="A254" s="52" t="s">
        <v>233</v>
      </c>
      <c r="B254" s="43"/>
      <c r="C254" s="44"/>
      <c r="D254" s="44"/>
      <c r="E254" s="57"/>
      <c r="F254" s="63"/>
    </row>
    <row r="255" spans="1:6" ht="18">
      <c r="A255" s="52" t="s">
        <v>234</v>
      </c>
      <c r="B255" s="43" cm="1">
        <f t="array" ref="B255">_xll.MW(A255)/(602.2*_xll.DE(A255,25))</f>
        <v>0.10279211951891801</v>
      </c>
      <c r="C255" s="44" cm="1">
        <f t="array" ref="C255">_xll.H(A255,25)</f>
        <v>-751.77272595214845</v>
      </c>
      <c r="D255" s="44" cm="1">
        <f t="array" ref="D255">_xll.S(A255,25)</f>
        <v>182.42239361572265</v>
      </c>
      <c r="E255" s="57" cm="1">
        <f t="array" ref="E255">_xll.CP(A255,25)</f>
        <v>120.2870266437294</v>
      </c>
      <c r="F255" s="63"/>
    </row>
    <row r="256" spans="1:6" ht="18">
      <c r="A256" s="52" t="s">
        <v>235</v>
      </c>
      <c r="B256" s="43"/>
      <c r="C256" s="44"/>
      <c r="D256" s="44"/>
      <c r="E256" s="57"/>
      <c r="F256" s="63"/>
    </row>
    <row r="257" spans="1:6" ht="18">
      <c r="A257" s="52" t="s">
        <v>236</v>
      </c>
      <c r="B257" s="43"/>
      <c r="C257" s="44"/>
      <c r="D257" s="44"/>
      <c r="E257" s="57"/>
      <c r="F257" s="63"/>
    </row>
    <row r="258" spans="1:6" ht="18">
      <c r="A258" s="52" t="s">
        <v>237</v>
      </c>
      <c r="B258" s="43"/>
      <c r="C258" s="44"/>
      <c r="D258" s="44"/>
      <c r="E258" s="57"/>
      <c r="F258" s="63"/>
    </row>
    <row r="259" spans="1:6" ht="18">
      <c r="A259" s="52" t="s">
        <v>238</v>
      </c>
      <c r="B259" s="43"/>
      <c r="C259" s="44" cm="1">
        <f t="array" ref="C259">_xll.H(A259,25)</f>
        <v>-453.964</v>
      </c>
      <c r="D259" s="44" cm="1">
        <f t="array" ref="D259">_xll.S(A259,25)</f>
        <v>143.92959042358399</v>
      </c>
      <c r="E259" s="57"/>
      <c r="F259" s="63"/>
    </row>
    <row r="260" spans="1:6" ht="18">
      <c r="A260" s="52" t="s">
        <v>239</v>
      </c>
      <c r="B260" s="43"/>
      <c r="C260" s="44"/>
      <c r="D260" s="44"/>
      <c r="E260" s="57"/>
      <c r="F260" s="63"/>
    </row>
    <row r="261" spans="1:6" ht="18">
      <c r="A261" s="52" t="s">
        <v>240</v>
      </c>
      <c r="B261" s="43"/>
      <c r="C261" s="44"/>
      <c r="D261" s="44"/>
      <c r="E261" s="57"/>
      <c r="F261" s="63"/>
    </row>
    <row r="262" spans="1:6" ht="18">
      <c r="A262" s="52" t="s">
        <v>241</v>
      </c>
      <c r="B262" s="43"/>
      <c r="C262" s="44"/>
      <c r="D262" s="44"/>
      <c r="E262" s="57"/>
      <c r="F262" s="63"/>
    </row>
    <row r="263" spans="1:6" ht="18">
      <c r="A263" s="52" t="s">
        <v>242</v>
      </c>
      <c r="B263" s="43"/>
      <c r="C263" s="44"/>
      <c r="D263" s="44"/>
      <c r="E263" s="57"/>
      <c r="F263" s="63"/>
    </row>
    <row r="264" spans="1:6" ht="18">
      <c r="A264" s="52" t="s">
        <v>243</v>
      </c>
      <c r="B264" s="43"/>
      <c r="C264" s="44"/>
      <c r="D264" s="44"/>
      <c r="E264" s="57"/>
      <c r="F264" s="63"/>
    </row>
    <row r="265" spans="1:6" ht="18">
      <c r="A265" s="52" t="s">
        <v>244</v>
      </c>
      <c r="B265" s="43"/>
      <c r="C265" s="44"/>
      <c r="D265" s="44"/>
      <c r="E265" s="57"/>
      <c r="F265" s="63"/>
    </row>
    <row r="266" spans="1:6">
      <c r="A266" s="52" t="s">
        <v>245</v>
      </c>
      <c r="B266" s="43" cm="1">
        <f t="array" ref="B266">_xll.MW(A266)/(602.2*_xll.DE(A266,25))</f>
        <v>4.7833312476269742E-2</v>
      </c>
      <c r="C266" s="44" cm="1">
        <f t="array" ref="C266">_xll.H(A266,25)</f>
        <v>-104.99999891662598</v>
      </c>
      <c r="D266" s="44" cm="1">
        <f t="array" ref="D266">_xll.S(A266,25)</f>
        <v>96.099997085571289</v>
      </c>
      <c r="E266" s="57" cm="1">
        <f t="array" ref="E266">_xll.CP(A266,25)</f>
        <v>54.889958916277457</v>
      </c>
      <c r="F266" s="63"/>
    </row>
    <row r="267" spans="1:6" ht="18">
      <c r="A267" s="52" t="s">
        <v>246</v>
      </c>
      <c r="B267" s="43"/>
      <c r="C267" s="44"/>
      <c r="D267" s="44"/>
      <c r="E267" s="57"/>
      <c r="F267" s="63"/>
    </row>
    <row r="268" spans="1:6">
      <c r="A268" s="52" t="s">
        <v>247</v>
      </c>
      <c r="B268" s="43" cm="1">
        <f t="array" ref="B268">_xll.MW(A268)/(602.2*_xll.DE(A268,25))</f>
        <v>5.5777395709368814E-2</v>
      </c>
      <c r="C268" s="44" cm="1">
        <f t="array" ref="C268">_xll.H(A268,25)</f>
        <v>-67.780803192138677</v>
      </c>
      <c r="D268" s="44" cm="1">
        <f t="array" ref="D268">_xll.S(A268,25)</f>
        <v>96.099997085571289</v>
      </c>
      <c r="E268" s="57" cm="1">
        <f t="array" ref="E268">_xll.CP(A268,25)</f>
        <v>53.600205696169176</v>
      </c>
      <c r="F268" s="63"/>
    </row>
    <row r="269" spans="1:6" ht="18">
      <c r="A269" s="52" t="s">
        <v>248</v>
      </c>
      <c r="B269" s="43"/>
      <c r="C269" s="44" cm="1">
        <f t="array" ref="C269">_xll.H(A269,25)</f>
        <v>280.29997302246096</v>
      </c>
      <c r="D269" s="44" cm="1">
        <f t="array" ref="D269">_xll.S(A269,25)</f>
        <v>102.00000305175782</v>
      </c>
      <c r="E269" s="57"/>
      <c r="F269" s="63"/>
    </row>
    <row r="270" spans="1:6">
      <c r="A270" s="67" t="s">
        <v>249</v>
      </c>
      <c r="B270" s="75" cm="1">
        <f t="array" ref="B270">_xll.MW(A270)/(602.2*_xll.DE(A270,25))</f>
        <v>1.9305832667949704E-2</v>
      </c>
      <c r="C270" s="68" cm="1">
        <f t="array" ref="C270">_xll.H(A270,25)</f>
        <v>-280.29997302246096</v>
      </c>
      <c r="D270" s="68" cm="1">
        <f t="array" ref="D270">_xll.S(A270,25)</f>
        <v>64.999999519348151</v>
      </c>
      <c r="E270" s="69" cm="1">
        <f t="array" ref="E270">_xll.CP(A270,25)</f>
        <v>52.000169149880264</v>
      </c>
      <c r="F270" s="63"/>
    </row>
    <row r="271" spans="1:6">
      <c r="A271" s="77" t="s">
        <v>250</v>
      </c>
      <c r="B271" s="62"/>
      <c r="C271" s="62"/>
      <c r="D271" s="62"/>
      <c r="E271" s="62"/>
      <c r="F271" s="63"/>
    </row>
    <row r="272" spans="1:6">
      <c r="A272" s="78"/>
      <c r="B272" s="79"/>
      <c r="C272" s="62"/>
      <c r="D272" s="62"/>
      <c r="E272" s="62"/>
      <c r="F272" s="63"/>
    </row>
    <row r="273" spans="1:6">
      <c r="A273" s="76"/>
      <c r="B273" s="70"/>
      <c r="C273" s="71"/>
      <c r="D273" s="71"/>
      <c r="E273" s="71"/>
      <c r="F273" s="63"/>
    </row>
    <row r="274" spans="1:6">
      <c r="A274" s="72"/>
      <c r="B274" s="73"/>
      <c r="C274" s="74"/>
      <c r="D274" s="74"/>
      <c r="E274" s="74"/>
      <c r="F274" s="63"/>
    </row>
    <row r="275" spans="1:6">
      <c r="A275" s="72"/>
      <c r="B275" s="73"/>
      <c r="C275" s="74"/>
      <c r="D275" s="74"/>
      <c r="E275" s="74"/>
      <c r="F275" s="63"/>
    </row>
    <row r="276" spans="1:6">
      <c r="A276" s="72"/>
      <c r="B276" s="73"/>
      <c r="C276" s="74"/>
      <c r="D276" s="74"/>
      <c r="E276" s="74"/>
      <c r="F276" s="63"/>
    </row>
    <row r="277" spans="1:6">
      <c r="A277" s="72"/>
      <c r="B277" s="73"/>
      <c r="C277" s="74"/>
      <c r="D277" s="74"/>
      <c r="E277" s="74"/>
      <c r="F277" s="63"/>
    </row>
    <row r="278" spans="1:6">
      <c r="A278" s="72"/>
      <c r="B278" s="73"/>
      <c r="C278" s="74"/>
      <c r="D278" s="74"/>
      <c r="E278" s="74"/>
      <c r="F278" s="63"/>
    </row>
    <row r="279" spans="1:6">
      <c r="A279" s="72"/>
      <c r="B279" s="73"/>
      <c r="C279" s="74"/>
      <c r="D279" s="74"/>
      <c r="E279" s="74"/>
      <c r="F279" s="63"/>
    </row>
    <row r="280" spans="1:6">
      <c r="A280" s="72"/>
      <c r="B280" s="73"/>
      <c r="C280" s="74"/>
      <c r="D280" s="74"/>
      <c r="E280" s="74"/>
      <c r="F280" s="63"/>
    </row>
    <row r="281" spans="1:6">
      <c r="A281" s="72"/>
      <c r="B281" s="73"/>
      <c r="C281" s="74"/>
      <c r="D281" s="74"/>
      <c r="E281" s="74"/>
      <c r="F281" s="63"/>
    </row>
    <row r="282" spans="1:6">
      <c r="A282" s="72"/>
      <c r="B282" s="73"/>
      <c r="C282" s="74"/>
      <c r="D282" s="74"/>
      <c r="E282" s="74"/>
      <c r="F282" s="63"/>
    </row>
    <row r="283" spans="1:6">
      <c r="A283" s="72"/>
      <c r="B283" s="73"/>
      <c r="C283" s="74"/>
      <c r="D283" s="74"/>
      <c r="E283" s="74"/>
      <c r="F283" s="63"/>
    </row>
    <row r="284" spans="1:6">
      <c r="A284" s="72"/>
      <c r="B284" s="73"/>
      <c r="C284" s="74"/>
      <c r="D284" s="74"/>
      <c r="E284" s="74"/>
      <c r="F284" s="63"/>
    </row>
    <row r="285" spans="1:6">
      <c r="A285" s="72"/>
      <c r="B285" s="73"/>
      <c r="C285" s="74"/>
      <c r="D285" s="74"/>
      <c r="E285" s="74"/>
      <c r="F285" s="63"/>
    </row>
    <row r="286" spans="1:6">
      <c r="A286" s="72"/>
      <c r="B286" s="73"/>
      <c r="C286" s="74"/>
      <c r="D286" s="74"/>
      <c r="E286" s="74"/>
      <c r="F286" s="63"/>
    </row>
    <row r="287" spans="1:6">
      <c r="A287" s="72"/>
      <c r="B287" s="73"/>
      <c r="C287" s="74"/>
      <c r="D287" s="74"/>
      <c r="E287" s="74"/>
      <c r="F287" s="63"/>
    </row>
    <row r="288" spans="1:6">
      <c r="A288" s="72"/>
      <c r="B288" s="73"/>
      <c r="C288" s="74"/>
      <c r="D288" s="74"/>
      <c r="E288" s="74"/>
      <c r="F288" s="63"/>
    </row>
    <row r="289" spans="1:6">
      <c r="A289" s="72"/>
      <c r="B289" s="73"/>
      <c r="C289" s="74"/>
      <c r="D289" s="74"/>
      <c r="E289" s="74"/>
      <c r="F289" s="63"/>
    </row>
    <row r="290" spans="1:6">
      <c r="A290" s="72"/>
      <c r="B290" s="73"/>
      <c r="C290" s="74"/>
      <c r="D290" s="74"/>
      <c r="E290" s="74"/>
      <c r="F290" s="63"/>
    </row>
    <row r="291" spans="1:6">
      <c r="A291" s="72"/>
      <c r="B291" s="73"/>
      <c r="C291" s="74"/>
      <c r="D291" s="74"/>
      <c r="E291" s="74"/>
      <c r="F291" s="63"/>
    </row>
    <row r="292" spans="1:6">
      <c r="A292" s="72"/>
      <c r="B292" s="73"/>
      <c r="C292" s="74"/>
      <c r="D292" s="74"/>
      <c r="E292" s="74"/>
      <c r="F292" s="63"/>
    </row>
    <row r="293" spans="1:6">
      <c r="A293" s="72"/>
      <c r="B293" s="73"/>
      <c r="C293" s="74"/>
      <c r="D293" s="74"/>
      <c r="E293" s="74"/>
      <c r="F293" s="63"/>
    </row>
    <row r="294" spans="1:6">
      <c r="A294" s="72"/>
      <c r="B294" s="73"/>
      <c r="C294" s="74"/>
      <c r="D294" s="74"/>
      <c r="E294" s="74"/>
      <c r="F294" s="63"/>
    </row>
    <row r="295" spans="1:6">
      <c r="A295" s="72"/>
      <c r="B295" s="73"/>
      <c r="C295" s="74"/>
      <c r="D295" s="74"/>
      <c r="E295" s="74"/>
      <c r="F295" s="63"/>
    </row>
    <row r="296" spans="1:6">
      <c r="A296" s="72"/>
      <c r="B296" s="73"/>
      <c r="C296" s="74"/>
      <c r="D296" s="74"/>
      <c r="E296" s="74"/>
      <c r="F296" s="63"/>
    </row>
    <row r="297" spans="1:6">
      <c r="A297" s="72"/>
      <c r="B297" s="73"/>
      <c r="C297" s="74"/>
      <c r="D297" s="74"/>
      <c r="E297" s="74"/>
      <c r="F297" s="63"/>
    </row>
    <row r="298" spans="1:6">
      <c r="A298" s="72"/>
      <c r="B298" s="73"/>
      <c r="C298" s="74"/>
      <c r="D298" s="74"/>
      <c r="E298" s="74"/>
      <c r="F298" s="63"/>
    </row>
    <row r="299" spans="1:6">
      <c r="A299" s="72"/>
      <c r="B299" s="73"/>
      <c r="C299" s="74"/>
      <c r="D299" s="74"/>
      <c r="E299" s="74"/>
      <c r="F299" s="63"/>
    </row>
    <row r="300" spans="1:6">
      <c r="A300" s="72"/>
      <c r="B300" s="73"/>
      <c r="C300" s="74"/>
      <c r="D300" s="74"/>
      <c r="E300" s="74"/>
      <c r="F300" s="63"/>
    </row>
    <row r="301" spans="1:6">
      <c r="A301" s="72"/>
      <c r="B301" s="73"/>
      <c r="C301" s="74"/>
      <c r="D301" s="74"/>
      <c r="E301" s="74"/>
      <c r="F301" s="63"/>
    </row>
    <row r="302" spans="1:6">
      <c r="A302" s="72"/>
      <c r="B302" s="73"/>
      <c r="C302" s="74"/>
      <c r="D302" s="74"/>
      <c r="E302" s="74"/>
      <c r="F302" s="63"/>
    </row>
    <row r="303" spans="1:6">
      <c r="A303" s="72"/>
      <c r="B303" s="73"/>
      <c r="C303" s="74"/>
      <c r="D303" s="74"/>
      <c r="E303" s="74"/>
      <c r="F303" s="63"/>
    </row>
    <row r="304" spans="1:6">
      <c r="A304" s="72"/>
      <c r="B304" s="73"/>
      <c r="C304" s="74"/>
      <c r="D304" s="74"/>
      <c r="E304" s="74"/>
      <c r="F304" s="63"/>
    </row>
    <row r="305" spans="1:6">
      <c r="A305" s="72"/>
      <c r="B305" s="73"/>
      <c r="C305" s="74"/>
      <c r="D305" s="74"/>
      <c r="E305" s="74"/>
      <c r="F305" s="63"/>
    </row>
    <row r="306" spans="1:6">
      <c r="A306" s="72"/>
      <c r="B306" s="73"/>
      <c r="C306" s="74"/>
      <c r="D306" s="74"/>
      <c r="E306" s="74"/>
      <c r="F306" s="63"/>
    </row>
    <row r="307" spans="1:6">
      <c r="A307" s="72"/>
      <c r="B307" s="73"/>
      <c r="C307" s="74"/>
      <c r="D307" s="74"/>
      <c r="E307" s="74"/>
      <c r="F307" s="63"/>
    </row>
    <row r="308" spans="1:6">
      <c r="A308" s="72"/>
      <c r="B308" s="73"/>
      <c r="C308" s="74"/>
      <c r="D308" s="74"/>
      <c r="E308" s="74"/>
      <c r="F308" s="63"/>
    </row>
    <row r="309" spans="1:6">
      <c r="A309" s="72"/>
      <c r="B309" s="73"/>
      <c r="C309" s="74"/>
      <c r="D309" s="74"/>
      <c r="E309" s="74"/>
      <c r="F309" s="63"/>
    </row>
    <row r="310" spans="1:6">
      <c r="A310" s="72"/>
      <c r="B310" s="73"/>
      <c r="C310" s="74"/>
      <c r="D310" s="74"/>
      <c r="E310" s="74"/>
      <c r="F310" s="63"/>
    </row>
    <row r="311" spans="1:6">
      <c r="A311" s="72"/>
      <c r="B311" s="73"/>
      <c r="C311" s="74"/>
      <c r="D311" s="74"/>
      <c r="E311" s="74"/>
      <c r="F311" s="63"/>
    </row>
    <row r="312" spans="1:6">
      <c r="A312" s="72"/>
      <c r="B312" s="73"/>
      <c r="C312" s="74"/>
      <c r="D312" s="74"/>
      <c r="E312" s="74"/>
      <c r="F312" s="63"/>
    </row>
    <row r="313" spans="1:6">
      <c r="A313" s="37"/>
      <c r="B313" s="56"/>
      <c r="C313" s="35"/>
      <c r="D313" s="35"/>
      <c r="E313" s="35"/>
      <c r="F313" s="63"/>
    </row>
    <row r="314" spans="1:6">
      <c r="A314" s="37"/>
      <c r="B314" s="56"/>
      <c r="C314" s="35"/>
      <c r="D314" s="35"/>
      <c r="E314" s="35"/>
      <c r="F314" s="6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D1AB-0CB6-418A-8FC4-7C75D9561562}">
  <dimension ref="A1"/>
  <sheetViews>
    <sheetView workbookViewId="0">
      <selection activeCell="K39" sqref="K39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2678-1686-47BB-B2AB-3E0EC1B52D2B}">
  <dimension ref="A1:Z53"/>
  <sheetViews>
    <sheetView tabSelected="1" workbookViewId="0">
      <selection activeCell="J15" sqref="J15"/>
    </sheetView>
  </sheetViews>
  <sheetFormatPr defaultRowHeight="15"/>
  <cols>
    <col min="10" max="10" width="9.140625" style="31"/>
    <col min="22" max="22" width="9.140625" style="31"/>
    <col min="23" max="23" width="15.5703125" customWidth="1"/>
  </cols>
  <sheetData>
    <row r="1" spans="1:26">
      <c r="A1" s="93" t="s">
        <v>311</v>
      </c>
      <c r="I1" s="31"/>
      <c r="J1"/>
      <c r="T1" s="31"/>
      <c r="V1"/>
    </row>
    <row r="2" spans="1:26">
      <c r="J2" s="31" t="s">
        <v>310</v>
      </c>
      <c r="K2" t="s">
        <v>4</v>
      </c>
      <c r="L2" t="s">
        <v>260</v>
      </c>
      <c r="M2" t="s">
        <v>261</v>
      </c>
      <c r="V2" s="31" t="s">
        <v>310</v>
      </c>
      <c r="W2" t="s">
        <v>3</v>
      </c>
      <c r="X2" t="s">
        <v>260</v>
      </c>
      <c r="Y2" t="s">
        <v>261</v>
      </c>
    </row>
    <row r="3" spans="1:26" ht="32.25">
      <c r="K3" s="80" t="s">
        <v>262</v>
      </c>
      <c r="L3" s="81">
        <v>139.30000000000001</v>
      </c>
      <c r="M3" s="82">
        <v>96.4</v>
      </c>
      <c r="N3" s="83" t="str">
        <f t="shared" ref="N3:N22" si="0">RIGHT(K3,2)</f>
        <v xml:space="preserve"> s</v>
      </c>
      <c r="W3" s="84" t="s">
        <v>262</v>
      </c>
      <c r="X3" s="85">
        <v>151.1</v>
      </c>
      <c r="Y3" s="86">
        <v>133.1</v>
      </c>
      <c r="Z3" s="83" t="str">
        <f t="shared" ref="Z3:Z48" si="1">RIGHT(W3,2)</f>
        <v xml:space="preserve"> s</v>
      </c>
    </row>
    <row r="4" spans="1:26" ht="24">
      <c r="K4" s="87" t="s">
        <v>263</v>
      </c>
      <c r="L4" s="85">
        <v>65.3</v>
      </c>
      <c r="M4" s="88">
        <v>49</v>
      </c>
      <c r="N4" s="83" t="str">
        <f t="shared" si="0"/>
        <v xml:space="preserve"> s</v>
      </c>
      <c r="W4" s="87" t="s">
        <v>263</v>
      </c>
      <c r="X4" s="85">
        <v>72</v>
      </c>
      <c r="Y4" s="86">
        <v>66.599999999999994</v>
      </c>
      <c r="Z4" s="83" t="str">
        <f t="shared" si="1"/>
        <v xml:space="preserve"> s</v>
      </c>
    </row>
    <row r="5" spans="1:26" ht="32.25">
      <c r="K5" s="84" t="s">
        <v>264</v>
      </c>
      <c r="L5" s="85">
        <v>106.7</v>
      </c>
      <c r="M5" s="88">
        <v>76.900000000000006</v>
      </c>
      <c r="N5" s="83" t="str">
        <f t="shared" si="0"/>
        <v xml:space="preserve"> s</v>
      </c>
      <c r="W5" s="84" t="s">
        <v>264</v>
      </c>
      <c r="X5" s="85">
        <v>115.5</v>
      </c>
      <c r="Y5" s="86">
        <v>104.3</v>
      </c>
      <c r="Z5" s="83" t="str">
        <f t="shared" si="1"/>
        <v xml:space="preserve"> s</v>
      </c>
    </row>
    <row r="6" spans="1:26" ht="24">
      <c r="K6" s="87" t="s">
        <v>265</v>
      </c>
      <c r="L6" s="85">
        <v>84.1</v>
      </c>
      <c r="M6" s="88">
        <v>51.3</v>
      </c>
      <c r="N6" s="83" t="str">
        <f t="shared" si="0"/>
        <v xml:space="preserve"> s</v>
      </c>
      <c r="W6" s="87" t="s">
        <v>265</v>
      </c>
      <c r="X6" s="85">
        <v>94.6</v>
      </c>
      <c r="Y6" s="86">
        <v>82.6</v>
      </c>
      <c r="Z6" s="83" t="str">
        <f t="shared" si="1"/>
        <v xml:space="preserve"> s</v>
      </c>
    </row>
    <row r="7" spans="1:26" ht="32.25">
      <c r="K7" s="87" t="s">
        <v>266</v>
      </c>
      <c r="L7" s="85">
        <v>96</v>
      </c>
      <c r="M7" s="88">
        <v>52.3</v>
      </c>
      <c r="N7" s="83" t="str">
        <f t="shared" si="0"/>
        <v xml:space="preserve"> s</v>
      </c>
      <c r="W7" s="84" t="s">
        <v>267</v>
      </c>
      <c r="X7" s="85">
        <v>186.2</v>
      </c>
      <c r="Y7" s="86">
        <v>151</v>
      </c>
      <c r="Z7" s="83" t="str">
        <f t="shared" si="1"/>
        <v xml:space="preserve"> s</v>
      </c>
    </row>
    <row r="8" spans="1:26" ht="32.25">
      <c r="K8" s="84" t="s">
        <v>268</v>
      </c>
      <c r="L8" s="85">
        <v>93.7</v>
      </c>
      <c r="M8" s="88">
        <v>65.7</v>
      </c>
      <c r="N8" s="83" t="str">
        <f t="shared" si="0"/>
        <v xml:space="preserve"> s</v>
      </c>
      <c r="W8" s="87" t="s">
        <v>266</v>
      </c>
      <c r="X8" s="85">
        <v>113</v>
      </c>
      <c r="Y8" s="86">
        <v>95.9</v>
      </c>
      <c r="Z8" s="83" t="str">
        <f t="shared" si="1"/>
        <v xml:space="preserve"> s</v>
      </c>
    </row>
    <row r="9" spans="1:26" ht="32.25">
      <c r="K9" s="84" t="s">
        <v>269</v>
      </c>
      <c r="L9" s="85">
        <v>142.30000000000001</v>
      </c>
      <c r="M9" s="88">
        <v>116.6</v>
      </c>
      <c r="N9" s="83" t="str">
        <f t="shared" si="0"/>
        <v xml:space="preserve"> s</v>
      </c>
      <c r="W9" s="87" t="s">
        <v>270</v>
      </c>
      <c r="X9" s="85">
        <v>117</v>
      </c>
      <c r="Y9" s="86">
        <v>106.3</v>
      </c>
      <c r="Z9" s="83" t="str">
        <f t="shared" si="1"/>
        <v xml:space="preserve"> s</v>
      </c>
    </row>
    <row r="10" spans="1:26" ht="32.25">
      <c r="K10" s="84" t="s">
        <v>271</v>
      </c>
      <c r="L10" s="85">
        <v>168.7</v>
      </c>
      <c r="M10" s="88">
        <v>158.4</v>
      </c>
      <c r="N10" s="83" t="str">
        <f t="shared" si="0"/>
        <v xml:space="preserve"> s</v>
      </c>
      <c r="W10" s="84" t="s">
        <v>272</v>
      </c>
      <c r="X10" s="85">
        <v>110.1</v>
      </c>
      <c r="Y10" s="86">
        <v>87.8</v>
      </c>
      <c r="Z10" s="83" t="str">
        <f t="shared" si="1"/>
        <v xml:space="preserve"> s</v>
      </c>
    </row>
    <row r="11" spans="1:26" ht="32.25">
      <c r="K11" s="87" t="s">
        <v>273</v>
      </c>
      <c r="L11" s="85">
        <v>134</v>
      </c>
      <c r="M11" s="88">
        <v>66.3</v>
      </c>
      <c r="N11" s="83" t="str">
        <f t="shared" si="0"/>
        <v xml:space="preserve"> s</v>
      </c>
      <c r="W11" s="84" t="s">
        <v>269</v>
      </c>
      <c r="X11" s="85">
        <v>152</v>
      </c>
      <c r="Y11" s="86">
        <v>134.9</v>
      </c>
      <c r="Z11" s="83" t="str">
        <f t="shared" si="1"/>
        <v xml:space="preserve"> s</v>
      </c>
    </row>
    <row r="12" spans="1:26" ht="32.25">
      <c r="K12" s="84" t="s">
        <v>274</v>
      </c>
      <c r="L12" s="85">
        <v>133.80000000000001</v>
      </c>
      <c r="M12" s="88">
        <v>123</v>
      </c>
      <c r="N12" s="83" t="str">
        <f t="shared" si="0"/>
        <v xml:space="preserve"> s</v>
      </c>
      <c r="W12" s="84" t="s">
        <v>271</v>
      </c>
      <c r="X12" s="85">
        <v>253.1</v>
      </c>
      <c r="Y12" s="86">
        <v>225.9</v>
      </c>
      <c r="Z12" s="83" t="str">
        <f t="shared" si="1"/>
        <v xml:space="preserve"> s</v>
      </c>
    </row>
    <row r="13" spans="1:26" ht="37.5">
      <c r="K13" s="89" t="s">
        <v>275</v>
      </c>
      <c r="L13" s="85">
        <v>357.1</v>
      </c>
      <c r="M13" s="88">
        <v>330.5</v>
      </c>
      <c r="N13" s="83" t="str">
        <f t="shared" si="0"/>
        <v xml:space="preserve"> s</v>
      </c>
      <c r="W13" s="84" t="s">
        <v>276</v>
      </c>
      <c r="X13" s="85">
        <v>120.9</v>
      </c>
      <c r="Y13" s="86">
        <v>115.5</v>
      </c>
      <c r="Z13" s="83" t="str">
        <f t="shared" si="1"/>
        <v xml:space="preserve"> s</v>
      </c>
    </row>
    <row r="14" spans="1:26" ht="32.25">
      <c r="K14" s="84" t="s">
        <v>277</v>
      </c>
      <c r="L14" s="85">
        <v>226.4</v>
      </c>
      <c r="M14" s="88">
        <v>193</v>
      </c>
      <c r="N14" s="83" t="str">
        <f t="shared" si="0"/>
        <v xml:space="preserve"> s</v>
      </c>
      <c r="W14" s="84" t="s">
        <v>278</v>
      </c>
      <c r="X14" s="85">
        <v>141.19999999999999</v>
      </c>
      <c r="Y14" s="86">
        <v>113</v>
      </c>
      <c r="Z14" s="83" t="str">
        <f t="shared" si="1"/>
        <v xml:space="preserve"> s</v>
      </c>
    </row>
    <row r="15" spans="1:26" ht="45.75">
      <c r="J15" s="31">
        <f>COUNT(L3:L15)</f>
        <v>13</v>
      </c>
      <c r="K15" s="84" t="s">
        <v>279</v>
      </c>
      <c r="L15" s="85">
        <v>683.2</v>
      </c>
      <c r="M15" s="88">
        <v>651</v>
      </c>
      <c r="N15" s="83" t="str">
        <f t="shared" si="0"/>
        <v xml:space="preserve"> s</v>
      </c>
      <c r="W15" s="84" t="s">
        <v>280</v>
      </c>
      <c r="X15" s="85">
        <v>251.5</v>
      </c>
      <c r="Y15" s="86">
        <v>221.6</v>
      </c>
      <c r="Z15" s="83" t="str">
        <f t="shared" si="1"/>
        <v xml:space="preserve"> s</v>
      </c>
    </row>
    <row r="16" spans="1:26" ht="37.5">
      <c r="K16" s="84" t="s">
        <v>281</v>
      </c>
      <c r="L16" s="85">
        <v>-6.7</v>
      </c>
      <c r="M16" s="88">
        <v>-64.900000000000006</v>
      </c>
      <c r="N16" s="83" t="str">
        <f t="shared" si="0"/>
        <v>ai</v>
      </c>
      <c r="W16" s="89" t="s">
        <v>275</v>
      </c>
      <c r="X16" s="85">
        <v>389</v>
      </c>
      <c r="Y16" s="86">
        <v>364.4</v>
      </c>
      <c r="Z16" s="83" t="str">
        <f t="shared" si="1"/>
        <v xml:space="preserve"> s</v>
      </c>
    </row>
    <row r="17" spans="10:26" ht="32.25">
      <c r="K17" s="87" t="s">
        <v>282</v>
      </c>
      <c r="L17" s="85">
        <v>-26.8</v>
      </c>
      <c r="M17" s="88">
        <v>-84.9</v>
      </c>
      <c r="N17" s="83" t="str">
        <f t="shared" si="0"/>
        <v>ai</v>
      </c>
      <c r="W17" s="84" t="s">
        <v>277</v>
      </c>
      <c r="X17" s="85">
        <v>216.3</v>
      </c>
      <c r="Y17" s="86">
        <v>204.6</v>
      </c>
      <c r="Z17" s="83" t="str">
        <f t="shared" si="1"/>
        <v xml:space="preserve"> s</v>
      </c>
    </row>
    <row r="18" spans="10:26" ht="25.5">
      <c r="K18" s="87" t="s">
        <v>283</v>
      </c>
      <c r="L18" s="85">
        <v>-56.5</v>
      </c>
      <c r="M18" s="88">
        <v>-114.6</v>
      </c>
      <c r="N18" s="83" t="str">
        <f t="shared" si="0"/>
        <v>ai</v>
      </c>
      <c r="V18" s="31">
        <f>COUNT(X2:X18)</f>
        <v>16</v>
      </c>
      <c r="W18" s="89" t="s">
        <v>284</v>
      </c>
      <c r="X18" s="85">
        <v>697.1</v>
      </c>
      <c r="Y18" s="86">
        <v>687.4</v>
      </c>
      <c r="Z18" s="83" t="str">
        <f t="shared" si="1"/>
        <v xml:space="preserve"> s</v>
      </c>
    </row>
    <row r="19" spans="10:26" ht="32.25">
      <c r="K19" s="87" t="s">
        <v>285</v>
      </c>
      <c r="L19" s="85">
        <v>-61.9</v>
      </c>
      <c r="M19" s="88">
        <v>-120.1</v>
      </c>
      <c r="N19" s="83" t="str">
        <f t="shared" si="0"/>
        <v>ai</v>
      </c>
      <c r="W19" s="84" t="s">
        <v>281</v>
      </c>
      <c r="X19" s="85">
        <v>259.8</v>
      </c>
      <c r="Y19" s="86">
        <v>248.9</v>
      </c>
      <c r="Z19" s="83" t="str">
        <f t="shared" si="1"/>
        <v>ai</v>
      </c>
    </row>
    <row r="20" spans="10:26" ht="24">
      <c r="K20" s="87" t="s">
        <v>286</v>
      </c>
      <c r="L20" s="85">
        <v>-62.3</v>
      </c>
      <c r="M20" s="88">
        <v>-120.5</v>
      </c>
      <c r="N20" s="83" t="str">
        <f t="shared" si="0"/>
        <v>ai</v>
      </c>
      <c r="W20" s="87" t="s">
        <v>282</v>
      </c>
      <c r="X20" s="85">
        <v>99.6</v>
      </c>
      <c r="Y20" s="86">
        <v>88.7</v>
      </c>
      <c r="Z20" s="83" t="str">
        <f t="shared" si="1"/>
        <v>ai</v>
      </c>
    </row>
    <row r="21" spans="10:26" ht="32.25">
      <c r="K21" s="84" t="s">
        <v>287</v>
      </c>
      <c r="L21" s="85">
        <v>-66.599999999999994</v>
      </c>
      <c r="M21" s="88">
        <v>-125.5</v>
      </c>
      <c r="N21" s="83" t="str">
        <f t="shared" si="0"/>
        <v>ai</v>
      </c>
      <c r="W21" s="87" t="s">
        <v>283</v>
      </c>
      <c r="X21" s="85">
        <v>169.9</v>
      </c>
      <c r="Y21" s="86">
        <v>159</v>
      </c>
      <c r="Z21" s="83" t="str">
        <f t="shared" si="1"/>
        <v>ai</v>
      </c>
    </row>
    <row r="22" spans="10:26" ht="32.25">
      <c r="J22" s="31">
        <f>COUNT(L16:L22)</f>
        <v>7</v>
      </c>
      <c r="K22" s="87" t="s">
        <v>288</v>
      </c>
      <c r="L22" s="85">
        <v>39.700000000000003</v>
      </c>
      <c r="M22" s="88">
        <v>-18.399999999999999</v>
      </c>
      <c r="N22" s="83" t="str">
        <f t="shared" si="0"/>
        <v>ai</v>
      </c>
      <c r="W22" s="84" t="s">
        <v>289</v>
      </c>
      <c r="X22" s="85">
        <v>214.6</v>
      </c>
      <c r="Y22" s="86">
        <v>203.8</v>
      </c>
      <c r="Z22" s="83" t="str">
        <f t="shared" si="1"/>
        <v>ai</v>
      </c>
    </row>
    <row r="23" spans="10:26" ht="32.25">
      <c r="J23" s="28">
        <f>SUM(J3:J22)</f>
        <v>20</v>
      </c>
      <c r="K23" s="94"/>
      <c r="L23" s="94"/>
      <c r="M23" s="94"/>
      <c r="N23" s="94"/>
      <c r="W23" s="84" t="s">
        <v>290</v>
      </c>
      <c r="X23" s="85">
        <v>275.7</v>
      </c>
      <c r="Y23" s="86">
        <v>264.8</v>
      </c>
      <c r="Z23" s="83" t="str">
        <f t="shared" si="1"/>
        <v>ai</v>
      </c>
    </row>
    <row r="24" spans="10:26" ht="32.25">
      <c r="W24" s="84" t="s">
        <v>291</v>
      </c>
      <c r="X24" s="85">
        <v>295.39999999999998</v>
      </c>
      <c r="Y24" s="86">
        <v>284.5</v>
      </c>
      <c r="Z24" s="83" t="str">
        <f t="shared" si="1"/>
        <v>ai</v>
      </c>
    </row>
    <row r="25" spans="10:26" ht="24">
      <c r="W25" s="87" t="s">
        <v>285</v>
      </c>
      <c r="X25" s="85">
        <v>195.8</v>
      </c>
      <c r="Y25" s="86">
        <v>184.9</v>
      </c>
      <c r="Z25" s="83" t="str">
        <f t="shared" si="1"/>
        <v>ai</v>
      </c>
    </row>
    <row r="26" spans="10:26" ht="24">
      <c r="W26" s="87" t="s">
        <v>292</v>
      </c>
      <c r="X26" s="85">
        <v>155</v>
      </c>
      <c r="Y26" s="86">
        <v>142</v>
      </c>
      <c r="Z26" s="83" t="str">
        <f t="shared" si="1"/>
        <v>ai</v>
      </c>
    </row>
    <row r="27" spans="10:26" ht="32.25">
      <c r="W27" s="84" t="s">
        <v>293</v>
      </c>
      <c r="X27" s="85">
        <v>275.10000000000002</v>
      </c>
      <c r="Y27" s="86">
        <v>264.2</v>
      </c>
      <c r="Z27" s="83" t="str">
        <f t="shared" si="1"/>
        <v>ai</v>
      </c>
    </row>
    <row r="28" spans="10:26" ht="24">
      <c r="W28" s="87" t="s">
        <v>286</v>
      </c>
      <c r="X28" s="85">
        <v>224.7</v>
      </c>
      <c r="Y28" s="86">
        <v>213.8</v>
      </c>
      <c r="Z28" s="83" t="str">
        <f t="shared" si="1"/>
        <v>ai</v>
      </c>
    </row>
    <row r="29" spans="10:26" ht="24">
      <c r="W29" s="87" t="s">
        <v>294</v>
      </c>
      <c r="X29" s="85">
        <v>107.9</v>
      </c>
      <c r="Y29" s="86">
        <v>97.1</v>
      </c>
      <c r="Z29" s="83" t="str">
        <f t="shared" si="1"/>
        <v>ai</v>
      </c>
    </row>
    <row r="30" spans="10:26" ht="32.25">
      <c r="W30" s="84" t="s">
        <v>295</v>
      </c>
      <c r="X30" s="85">
        <v>231.8</v>
      </c>
      <c r="Y30" s="86">
        <v>220.9</v>
      </c>
      <c r="Z30" s="83" t="str">
        <f t="shared" si="1"/>
        <v>ai</v>
      </c>
    </row>
    <row r="31" spans="10:26" ht="24">
      <c r="W31" s="89" t="s">
        <v>296</v>
      </c>
      <c r="X31" s="85">
        <v>106.1</v>
      </c>
      <c r="Y31" s="86">
        <v>95.2</v>
      </c>
      <c r="Z31" s="83" t="str">
        <f t="shared" si="1"/>
        <v>ai</v>
      </c>
    </row>
    <row r="32" spans="10:26" ht="24">
      <c r="W32" s="89" t="s">
        <v>296</v>
      </c>
      <c r="X32" s="85">
        <v>127.6</v>
      </c>
      <c r="Y32" s="86">
        <v>116.8</v>
      </c>
      <c r="Z32" s="83" t="str">
        <f t="shared" si="1"/>
        <v>ai</v>
      </c>
    </row>
    <row r="33" spans="22:26" ht="24">
      <c r="W33" s="89" t="s">
        <v>296</v>
      </c>
      <c r="X33" s="85">
        <v>146.1</v>
      </c>
      <c r="Y33" s="86">
        <v>135.6</v>
      </c>
      <c r="Z33" s="83" t="str">
        <f t="shared" si="1"/>
        <v>ai</v>
      </c>
    </row>
    <row r="34" spans="22:26" ht="24">
      <c r="W34" s="89" t="s">
        <v>296</v>
      </c>
      <c r="X34" s="85">
        <v>183.7</v>
      </c>
      <c r="Y34" s="86">
        <v>172.8</v>
      </c>
      <c r="Z34" s="83" t="str">
        <f t="shared" si="1"/>
        <v>ai</v>
      </c>
    </row>
    <row r="35" spans="22:26" ht="32.25">
      <c r="W35" s="84" t="s">
        <v>297</v>
      </c>
      <c r="X35" s="85">
        <v>98.8</v>
      </c>
      <c r="Y35" s="86">
        <v>88</v>
      </c>
      <c r="Z35" s="83" t="str">
        <f t="shared" si="1"/>
        <v>ai</v>
      </c>
    </row>
    <row r="36" spans="22:26" ht="32.25">
      <c r="W36" s="84" t="s">
        <v>298</v>
      </c>
      <c r="X36" s="85">
        <v>123.5</v>
      </c>
      <c r="Y36" s="86">
        <v>112.6</v>
      </c>
      <c r="Z36" s="83" t="str">
        <f t="shared" si="1"/>
        <v>ai</v>
      </c>
    </row>
    <row r="37" spans="22:26" ht="32.25">
      <c r="W37" s="84" t="s">
        <v>299</v>
      </c>
      <c r="X37" s="85">
        <v>159</v>
      </c>
      <c r="Y37" s="86">
        <v>148.5</v>
      </c>
      <c r="Z37" s="83" t="str">
        <f t="shared" si="1"/>
        <v>ai</v>
      </c>
    </row>
    <row r="38" spans="22:26" ht="32.25">
      <c r="W38" s="84" t="s">
        <v>300</v>
      </c>
      <c r="X38" s="85">
        <v>235.6</v>
      </c>
      <c r="Y38" s="86">
        <v>224.7</v>
      </c>
      <c r="Z38" s="83" t="str">
        <f t="shared" si="1"/>
        <v>ai</v>
      </c>
    </row>
    <row r="39" spans="22:26" ht="32.25">
      <c r="W39" s="84" t="s">
        <v>301</v>
      </c>
      <c r="X39" s="85">
        <v>119</v>
      </c>
      <c r="Y39" s="86">
        <v>109</v>
      </c>
      <c r="Z39" s="83" t="str">
        <f t="shared" si="1"/>
        <v>ai</v>
      </c>
    </row>
    <row r="40" spans="22:26" ht="32.25">
      <c r="W40" s="84" t="s">
        <v>302</v>
      </c>
      <c r="X40" s="85">
        <v>140.4</v>
      </c>
      <c r="Y40" s="86">
        <v>129.5</v>
      </c>
      <c r="Z40" s="83" t="str">
        <f t="shared" si="1"/>
        <v>ai</v>
      </c>
    </row>
    <row r="41" spans="22:26" ht="32.25">
      <c r="W41" s="84" t="s">
        <v>303</v>
      </c>
      <c r="X41" s="85">
        <v>39</v>
      </c>
      <c r="Y41" s="86">
        <v>29.3</v>
      </c>
      <c r="Z41" s="83" t="str">
        <f t="shared" si="1"/>
        <v>ai</v>
      </c>
    </row>
    <row r="42" spans="22:26" ht="32.25">
      <c r="W42" s="84" t="s">
        <v>304</v>
      </c>
      <c r="X42" s="85">
        <v>83.8</v>
      </c>
      <c r="Y42" s="86">
        <v>73.3</v>
      </c>
      <c r="Z42" s="83" t="str">
        <f t="shared" si="1"/>
        <v>ai</v>
      </c>
    </row>
    <row r="43" spans="22:26" ht="24">
      <c r="W43" s="87" t="s">
        <v>305</v>
      </c>
      <c r="X43" s="85">
        <v>207.5</v>
      </c>
      <c r="Y43" s="86">
        <v>196.6</v>
      </c>
      <c r="Z43" s="83" t="str">
        <f t="shared" si="1"/>
        <v>ai</v>
      </c>
    </row>
    <row r="44" spans="22:26" ht="24">
      <c r="W44" s="87" t="s">
        <v>306</v>
      </c>
      <c r="X44" s="85">
        <v>220.1</v>
      </c>
      <c r="Y44" s="86">
        <v>209.2</v>
      </c>
      <c r="Z44" s="83" t="str">
        <f t="shared" si="1"/>
        <v>ai</v>
      </c>
    </row>
    <row r="45" spans="22:26" ht="24">
      <c r="W45" s="87" t="s">
        <v>288</v>
      </c>
      <c r="X45" s="85">
        <v>257.7</v>
      </c>
      <c r="Y45" s="86">
        <v>246.9</v>
      </c>
      <c r="Z45" s="83" t="str">
        <f t="shared" si="1"/>
        <v>ai</v>
      </c>
    </row>
    <row r="46" spans="22:26" ht="32.25">
      <c r="W46" s="84" t="s">
        <v>307</v>
      </c>
      <c r="X46" s="85">
        <v>372</v>
      </c>
      <c r="Y46" s="86">
        <v>364</v>
      </c>
      <c r="Z46" s="83" t="str">
        <f t="shared" si="1"/>
        <v>ai</v>
      </c>
    </row>
    <row r="47" spans="22:26" ht="32.25">
      <c r="W47" s="84" t="s">
        <v>308</v>
      </c>
      <c r="X47" s="85">
        <v>364</v>
      </c>
      <c r="Y47" s="86">
        <v>356</v>
      </c>
      <c r="Z47" s="83" t="str">
        <f t="shared" si="1"/>
        <v>ai</v>
      </c>
    </row>
    <row r="48" spans="22:26" ht="32.25">
      <c r="V48" s="31">
        <f>COUNT(X19:X48)</f>
        <v>30</v>
      </c>
      <c r="W48" s="90" t="s">
        <v>309</v>
      </c>
      <c r="X48" s="91">
        <v>138.5</v>
      </c>
      <c r="Y48" s="92">
        <v>127.6</v>
      </c>
      <c r="Z48" s="83" t="str">
        <f t="shared" si="1"/>
        <v>ai</v>
      </c>
    </row>
    <row r="49" spans="22:22">
      <c r="V49" s="28">
        <f>SUM(V3:V48)</f>
        <v>46</v>
      </c>
    </row>
    <row r="53" spans="22:22" ht="15" customHeight="1"/>
  </sheetData>
  <mergeCells count="1">
    <mergeCell ref="K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M vertical</vt:lpstr>
      <vt:lpstr>Figures 1 - 4</vt:lpstr>
      <vt:lpstr>K &amp; NH4</vt:lpstr>
      <vt:lpstr>H_Na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Glasser</dc:creator>
  <cp:lastModifiedBy>Leslie Glasser</cp:lastModifiedBy>
  <dcterms:created xsi:type="dcterms:W3CDTF">2023-08-27T01:35:55Z</dcterms:created>
  <dcterms:modified xsi:type="dcterms:W3CDTF">2023-12-09T22:53:30Z</dcterms:modified>
</cp:coreProperties>
</file>