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3\논문\메타버스논문\"/>
    </mc:Choice>
  </mc:AlternateContent>
  <bookViews>
    <workbookView xWindow="-105" yWindow="-105" windowWidth="23250" windowHeight="12570"/>
  </bookViews>
  <sheets>
    <sheet name="Sheet1" sheetId="1" r:id="rId1"/>
    <sheet name="Sheet1 (2)" sheetId="2" r:id="rId2"/>
    <sheet name="Sheet1 (3)" sheetId="3" r:id="rId3"/>
    <sheet name="Sheet1 (신뢰성분석)" sheetId="5" r:id="rId4"/>
    <sheet name="Sheet1 (평균검정)" sheetId="4" r:id="rId5"/>
    <sheet name="Sheet1 (평균 재조정)" sheetId="6" r:id="rId6"/>
  </sheets>
  <externalReferences>
    <externalReference r:id="rId7"/>
  </externalReferences>
  <definedNames>
    <definedName name="_xlnm._FilterDatabase" localSheetId="0" hidden="1">Sheet1!$B$1:$AA$105</definedName>
    <definedName name="_xlnm._FilterDatabase" localSheetId="1" hidden="1">'Sheet1 (2)'!$B$1:$R$105</definedName>
    <definedName name="_xlnm._FilterDatabase" localSheetId="2" hidden="1">'Sheet1 (3)'!$B$1:$Q$105</definedName>
    <definedName name="_xlnm._FilterDatabase" localSheetId="3" hidden="1">'Sheet1 (신뢰성분석)'!$B$1:$Q$105</definedName>
    <definedName name="_xlnm._FilterDatabase" localSheetId="5" hidden="1">'Sheet1 (평균 재조정)'!$B$1:$Q$79</definedName>
    <definedName name="_xlnm._FilterDatabase" localSheetId="4" hidden="1">'Sheet1 (평균검정)'!$B$1:$Q$105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38" i="3" l="1"/>
  <c r="AJ138" i="3"/>
  <c r="AI141" i="3"/>
  <c r="AJ141" i="3"/>
  <c r="AI142" i="3"/>
  <c r="AJ142" i="3"/>
  <c r="AI136" i="3"/>
  <c r="AJ136" i="3"/>
  <c r="AI137" i="3"/>
  <c r="AJ137" i="3"/>
  <c r="AI139" i="3"/>
  <c r="AJ139" i="3"/>
  <c r="AI143" i="3"/>
  <c r="AJ143" i="3"/>
  <c r="AI147" i="3"/>
  <c r="AJ147" i="3"/>
  <c r="AI144" i="3"/>
  <c r="AJ144" i="3"/>
  <c r="AI145" i="3"/>
  <c r="AJ145" i="3"/>
  <c r="AI146" i="3"/>
  <c r="AJ146" i="3"/>
  <c r="AJ140" i="3"/>
  <c r="AI140" i="3"/>
  <c r="AU6" i="6" l="1"/>
  <c r="AU13" i="6" s="1"/>
  <c r="AT6" i="6"/>
  <c r="AT13" i="6" s="1"/>
  <c r="AS6" i="6"/>
  <c r="AS13" i="6" s="1"/>
  <c r="AR6" i="6"/>
  <c r="AR13" i="6" s="1"/>
  <c r="AQ6" i="6"/>
  <c r="AQ13" i="6" s="1"/>
  <c r="AP6" i="6"/>
  <c r="AP13" i="6" s="1"/>
  <c r="AO6" i="6"/>
  <c r="AO13" i="6" s="1"/>
  <c r="AN6" i="6"/>
  <c r="AN13" i="6" s="1"/>
  <c r="AO12" i="6"/>
  <c r="AP12" i="6"/>
  <c r="AQ12" i="6"/>
  <c r="AR12" i="6"/>
  <c r="AS12" i="6"/>
  <c r="AT12" i="6"/>
  <c r="AU12" i="6"/>
  <c r="AN12" i="6"/>
  <c r="T3" i="6" l="1"/>
  <c r="T4" i="6"/>
  <c r="T5" i="6"/>
  <c r="T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103" i="6"/>
  <c r="T104" i="6"/>
  <c r="T105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2" i="6"/>
  <c r="S3" i="6"/>
  <c r="S4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2" i="6"/>
  <c r="AU5" i="6"/>
  <c r="AT5" i="6"/>
  <c r="AS5" i="6"/>
  <c r="AR5" i="6"/>
  <c r="AQ5" i="6"/>
  <c r="AP5" i="6"/>
  <c r="AO5" i="6"/>
  <c r="AN5" i="6"/>
  <c r="AN203" i="3" l="1"/>
  <c r="AO207" i="3"/>
  <c r="AO206" i="3"/>
  <c r="U20" i="5" l="1"/>
  <c r="V20" i="5"/>
  <c r="W20" i="5"/>
  <c r="T20" i="5"/>
  <c r="U8" i="5"/>
  <c r="V8" i="5"/>
  <c r="W8" i="5"/>
  <c r="X8" i="5"/>
  <c r="Y8" i="5"/>
  <c r="Z8" i="5"/>
  <c r="AA8" i="5"/>
  <c r="T8" i="5"/>
  <c r="T9" i="5" a="1"/>
  <c r="T21" i="5" a="1"/>
  <c r="T4" i="5"/>
  <c r="T16" i="5"/>
  <c r="T21" i="5" l="1"/>
  <c r="U21" i="5"/>
  <c r="V21" i="5"/>
  <c r="W21" i="5"/>
  <c r="T9" i="5"/>
  <c r="V9" i="5"/>
  <c r="W9" i="5"/>
  <c r="Y9" i="5"/>
  <c r="U9" i="5"/>
  <c r="X9" i="5"/>
  <c r="Z9" i="5"/>
  <c r="AA9" i="5"/>
  <c r="AU5" i="4"/>
  <c r="AT5" i="4"/>
  <c r="AS5" i="4"/>
  <c r="AR5" i="4"/>
  <c r="AQ5" i="4"/>
  <c r="AP5" i="4"/>
  <c r="AO5" i="4"/>
  <c r="AN5" i="4"/>
  <c r="S3" i="4" l="1"/>
  <c r="T3" i="4"/>
  <c r="S4" i="4"/>
  <c r="T4" i="4"/>
  <c r="S5" i="4"/>
  <c r="T5" i="4"/>
  <c r="S6" i="4"/>
  <c r="T6" i="4"/>
  <c r="S7" i="4"/>
  <c r="T7" i="4"/>
  <c r="S8" i="4"/>
  <c r="T8" i="4"/>
  <c r="S9" i="4"/>
  <c r="T9" i="4"/>
  <c r="S10" i="4"/>
  <c r="T10" i="4"/>
  <c r="S11" i="4"/>
  <c r="T11" i="4"/>
  <c r="S12" i="4"/>
  <c r="T12" i="4"/>
  <c r="S13" i="4"/>
  <c r="T13" i="4"/>
  <c r="S14" i="4"/>
  <c r="T14" i="4"/>
  <c r="S15" i="4"/>
  <c r="T15" i="4"/>
  <c r="S16" i="4"/>
  <c r="T16" i="4"/>
  <c r="S17" i="4"/>
  <c r="T17" i="4"/>
  <c r="S18" i="4"/>
  <c r="T18" i="4"/>
  <c r="S19" i="4"/>
  <c r="T19" i="4"/>
  <c r="S20" i="4"/>
  <c r="T20" i="4"/>
  <c r="S21" i="4"/>
  <c r="T21" i="4"/>
  <c r="S22" i="4"/>
  <c r="T22" i="4"/>
  <c r="S23" i="4"/>
  <c r="T23" i="4"/>
  <c r="S24" i="4"/>
  <c r="T24" i="4"/>
  <c r="S25" i="4"/>
  <c r="T25" i="4"/>
  <c r="S26" i="4"/>
  <c r="T26" i="4"/>
  <c r="S27" i="4"/>
  <c r="T27" i="4"/>
  <c r="S28" i="4"/>
  <c r="T28" i="4"/>
  <c r="S29" i="4"/>
  <c r="T29" i="4"/>
  <c r="S30" i="4"/>
  <c r="T30" i="4"/>
  <c r="S31" i="4"/>
  <c r="T31" i="4"/>
  <c r="S32" i="4"/>
  <c r="T32" i="4"/>
  <c r="S33" i="4"/>
  <c r="T33" i="4"/>
  <c r="S34" i="4"/>
  <c r="T34" i="4"/>
  <c r="S35" i="4"/>
  <c r="T35" i="4"/>
  <c r="S36" i="4"/>
  <c r="T36" i="4"/>
  <c r="S37" i="4"/>
  <c r="T37" i="4"/>
  <c r="S38" i="4"/>
  <c r="T38" i="4"/>
  <c r="S39" i="4"/>
  <c r="T39" i="4"/>
  <c r="S40" i="4"/>
  <c r="T40" i="4"/>
  <c r="S41" i="4"/>
  <c r="T41" i="4"/>
  <c r="S42" i="4"/>
  <c r="T42" i="4"/>
  <c r="S43" i="4"/>
  <c r="T43" i="4"/>
  <c r="S44" i="4"/>
  <c r="T44" i="4"/>
  <c r="S45" i="4"/>
  <c r="T45" i="4"/>
  <c r="S46" i="4"/>
  <c r="T46" i="4"/>
  <c r="S47" i="4"/>
  <c r="T47" i="4"/>
  <c r="S48" i="4"/>
  <c r="T48" i="4"/>
  <c r="S49" i="4"/>
  <c r="T49" i="4"/>
  <c r="S50" i="4"/>
  <c r="T50" i="4"/>
  <c r="S51" i="4"/>
  <c r="T51" i="4"/>
  <c r="S52" i="4"/>
  <c r="T52" i="4"/>
  <c r="S53" i="4"/>
  <c r="T53" i="4"/>
  <c r="S54" i="4"/>
  <c r="T54" i="4"/>
  <c r="S55" i="4"/>
  <c r="T55" i="4"/>
  <c r="S56" i="4"/>
  <c r="T56" i="4"/>
  <c r="S57" i="4"/>
  <c r="T57" i="4"/>
  <c r="S58" i="4"/>
  <c r="T58" i="4"/>
  <c r="S59" i="4"/>
  <c r="T59" i="4"/>
  <c r="S60" i="4"/>
  <c r="T60" i="4"/>
  <c r="S61" i="4"/>
  <c r="T61" i="4"/>
  <c r="S62" i="4"/>
  <c r="T62" i="4"/>
  <c r="S63" i="4"/>
  <c r="T63" i="4"/>
  <c r="S64" i="4"/>
  <c r="T64" i="4"/>
  <c r="S65" i="4"/>
  <c r="T65" i="4"/>
  <c r="S66" i="4"/>
  <c r="T66" i="4"/>
  <c r="S67" i="4"/>
  <c r="T67" i="4"/>
  <c r="S68" i="4"/>
  <c r="T68" i="4"/>
  <c r="S69" i="4"/>
  <c r="T69" i="4"/>
  <c r="S70" i="4"/>
  <c r="T70" i="4"/>
  <c r="S71" i="4"/>
  <c r="T71" i="4"/>
  <c r="S72" i="4"/>
  <c r="T72" i="4"/>
  <c r="S73" i="4"/>
  <c r="T73" i="4"/>
  <c r="S74" i="4"/>
  <c r="T74" i="4"/>
  <c r="S75" i="4"/>
  <c r="T75" i="4"/>
  <c r="S76" i="4"/>
  <c r="T76" i="4"/>
  <c r="S77" i="4"/>
  <c r="T77" i="4"/>
  <c r="S78" i="4"/>
  <c r="T78" i="4"/>
  <c r="S79" i="4"/>
  <c r="T79" i="4"/>
  <c r="S80" i="4"/>
  <c r="T80" i="4"/>
  <c r="S81" i="4"/>
  <c r="T81" i="4"/>
  <c r="S82" i="4"/>
  <c r="T82" i="4"/>
  <c r="S83" i="4"/>
  <c r="T83" i="4"/>
  <c r="S84" i="4"/>
  <c r="T84" i="4"/>
  <c r="S85" i="4"/>
  <c r="T85" i="4"/>
  <c r="S86" i="4"/>
  <c r="T86" i="4"/>
  <c r="S87" i="4"/>
  <c r="T87" i="4"/>
  <c r="S88" i="4"/>
  <c r="T88" i="4"/>
  <c r="S89" i="4"/>
  <c r="T89" i="4"/>
  <c r="S90" i="4"/>
  <c r="T90" i="4"/>
  <c r="S91" i="4"/>
  <c r="T91" i="4"/>
  <c r="S92" i="4"/>
  <c r="T92" i="4"/>
  <c r="S93" i="4"/>
  <c r="T93" i="4"/>
  <c r="S94" i="4"/>
  <c r="T94" i="4"/>
  <c r="S95" i="4"/>
  <c r="T95" i="4"/>
  <c r="S96" i="4"/>
  <c r="T96" i="4"/>
  <c r="S97" i="4"/>
  <c r="T97" i="4"/>
  <c r="S98" i="4"/>
  <c r="T98" i="4"/>
  <c r="S99" i="4"/>
  <c r="T99" i="4"/>
  <c r="S100" i="4"/>
  <c r="T100" i="4"/>
  <c r="S101" i="4"/>
  <c r="T101" i="4"/>
  <c r="S102" i="4"/>
  <c r="T102" i="4"/>
  <c r="S103" i="4"/>
  <c r="T103" i="4"/>
  <c r="S104" i="4"/>
  <c r="T104" i="4"/>
  <c r="S105" i="4"/>
  <c r="T105" i="4"/>
  <c r="T2" i="4"/>
  <c r="S2" i="4"/>
  <c r="U220" i="3" a="1"/>
  <c r="U227" i="3" s="1"/>
  <c r="W219" i="3"/>
  <c r="U201" i="3" a="1"/>
  <c r="U201" i="3" s="1"/>
  <c r="W200" i="3"/>
  <c r="U185" i="3" a="1"/>
  <c r="U192" i="3" s="1"/>
  <c r="W184" i="3"/>
  <c r="V169" i="3" a="1"/>
  <c r="U169" i="3" a="1"/>
  <c r="U169" i="3" s="1"/>
  <c r="V168" i="3" a="1"/>
  <c r="AD168" i="3" s="1"/>
  <c r="V168" i="3"/>
  <c r="W168" i="3"/>
  <c r="X168" i="3"/>
  <c r="Y168" i="3"/>
  <c r="Z168" i="3"/>
  <c r="AA168" i="3"/>
  <c r="AB168" i="3"/>
  <c r="AC168" i="3"/>
  <c r="AG168" i="3"/>
  <c r="U153" i="3" a="1"/>
  <c r="U153" i="3" s="1"/>
  <c r="V152" i="3" a="1"/>
  <c r="V152" i="3" s="1"/>
  <c r="U136" i="3" a="1"/>
  <c r="U136" i="3" s="1"/>
  <c r="W135" i="3"/>
  <c r="V119" i="3" a="1"/>
  <c r="U119" i="3" a="1"/>
  <c r="U119" i="3" s="1"/>
  <c r="W118" i="3"/>
  <c r="U86" i="3" a="1"/>
  <c r="U86" i="3" s="1"/>
  <c r="V86" i="3" a="1"/>
  <c r="X85" i="3"/>
  <c r="Y85" i="3"/>
  <c r="Z85" i="3"/>
  <c r="AA85" i="3" s="1"/>
  <c r="AB85" i="3" s="1"/>
  <c r="AC85" i="3" s="1"/>
  <c r="AD85" i="3" s="1"/>
  <c r="AE85" i="3" s="1"/>
  <c r="AF85" i="3" s="1"/>
  <c r="AG85" i="3" s="1"/>
  <c r="W85" i="3"/>
  <c r="V65" i="3" a="1"/>
  <c r="V64" i="3" a="1"/>
  <c r="X64" i="3" s="1"/>
  <c r="U48" i="3" a="1"/>
  <c r="U48" i="3" s="1"/>
  <c r="V47" i="3" a="1"/>
  <c r="V47" i="3" s="1"/>
  <c r="U32" i="3" a="1"/>
  <c r="U32" i="3" s="1"/>
  <c r="V31" i="3" a="1"/>
  <c r="V31" i="3" s="1"/>
  <c r="U15" i="3" a="1"/>
  <c r="U15" i="3" s="1"/>
  <c r="V14" i="3" a="1"/>
  <c r="V14" i="3" s="1"/>
  <c r="W7" i="3"/>
  <c r="X7" i="3"/>
  <c r="Y7" i="3"/>
  <c r="Z7" i="3"/>
  <c r="AA7" i="3"/>
  <c r="AB7" i="3"/>
  <c r="AC7" i="3"/>
  <c r="AD7" i="3"/>
  <c r="AE7" i="3"/>
  <c r="AF7" i="3"/>
  <c r="AG7" i="3"/>
  <c r="W8" i="3"/>
  <c r="X8" i="3"/>
  <c r="Y8" i="3"/>
  <c r="Z8" i="3"/>
  <c r="AA8" i="3"/>
  <c r="AB8" i="3"/>
  <c r="AC8" i="3"/>
  <c r="AD8" i="3"/>
  <c r="AE8" i="3"/>
  <c r="AF8" i="3"/>
  <c r="AG8" i="3"/>
  <c r="W9" i="3"/>
  <c r="X9" i="3"/>
  <c r="Y9" i="3"/>
  <c r="Z9" i="3"/>
  <c r="AA9" i="3"/>
  <c r="AB9" i="3"/>
  <c r="AC9" i="3"/>
  <c r="AD9" i="3"/>
  <c r="AE9" i="3"/>
  <c r="AF9" i="3"/>
  <c r="AG9" i="3"/>
  <c r="W10" i="3"/>
  <c r="X10" i="3"/>
  <c r="Y10" i="3"/>
  <c r="Z10" i="3"/>
  <c r="AA10" i="3"/>
  <c r="AB10" i="3"/>
  <c r="AC10" i="3"/>
  <c r="AD10" i="3"/>
  <c r="AE10" i="3"/>
  <c r="AF10" i="3"/>
  <c r="AG10" i="3"/>
  <c r="V10" i="3"/>
  <c r="V9" i="3"/>
  <c r="V8" i="3"/>
  <c r="V7" i="3"/>
  <c r="V6" i="3" a="1"/>
  <c r="W6" i="3" s="1"/>
  <c r="AQ6" i="4"/>
  <c r="AP6" i="4"/>
  <c r="AN6" i="4"/>
  <c r="V15" i="3" a="1"/>
  <c r="AR6" i="4"/>
  <c r="AS6" i="4"/>
  <c r="AT6" i="4"/>
  <c r="AO6" i="4"/>
  <c r="AU6" i="4"/>
  <c r="U226" i="3" l="1"/>
  <c r="U225" i="3"/>
  <c r="U224" i="3"/>
  <c r="U231" i="3"/>
  <c r="U223" i="3"/>
  <c r="U229" i="3"/>
  <c r="U221" i="3"/>
  <c r="U230" i="3"/>
  <c r="U222" i="3"/>
  <c r="U228" i="3"/>
  <c r="U220" i="3"/>
  <c r="U206" i="3"/>
  <c r="U208" i="3"/>
  <c r="U205" i="3"/>
  <c r="U212" i="3"/>
  <c r="U211" i="3"/>
  <c r="U203" i="3"/>
  <c r="U204" i="3"/>
  <c r="U210" i="3"/>
  <c r="U202" i="3"/>
  <c r="U207" i="3"/>
  <c r="U209" i="3"/>
  <c r="U191" i="3"/>
  <c r="U189" i="3"/>
  <c r="U194" i="3"/>
  <c r="U190" i="3"/>
  <c r="U196" i="3"/>
  <c r="U188" i="3"/>
  <c r="U195" i="3"/>
  <c r="U187" i="3"/>
  <c r="U193" i="3"/>
  <c r="U185" i="3"/>
  <c r="U186" i="3"/>
  <c r="U176" i="3"/>
  <c r="U175" i="3"/>
  <c r="U174" i="3"/>
  <c r="U173" i="3"/>
  <c r="U180" i="3"/>
  <c r="U172" i="3"/>
  <c r="U179" i="3"/>
  <c r="U171" i="3"/>
  <c r="U178" i="3"/>
  <c r="U170" i="3"/>
  <c r="U177" i="3"/>
  <c r="AF168" i="3"/>
  <c r="AE168" i="3"/>
  <c r="U160" i="3"/>
  <c r="U159" i="3"/>
  <c r="U158" i="3"/>
  <c r="U157" i="3"/>
  <c r="U164" i="3"/>
  <c r="U156" i="3"/>
  <c r="U163" i="3"/>
  <c r="U155" i="3"/>
  <c r="U162" i="3"/>
  <c r="U154" i="3"/>
  <c r="U161" i="3"/>
  <c r="AC152" i="3"/>
  <c r="AB152" i="3"/>
  <c r="AA152" i="3"/>
  <c r="Z152" i="3"/>
  <c r="AG152" i="3"/>
  <c r="Y152" i="3"/>
  <c r="AE152" i="3"/>
  <c r="W152" i="3"/>
  <c r="AF152" i="3"/>
  <c r="X152" i="3"/>
  <c r="AD152" i="3"/>
  <c r="U142" i="3"/>
  <c r="U141" i="3"/>
  <c r="U140" i="3"/>
  <c r="U143" i="3"/>
  <c r="U147" i="3"/>
  <c r="U139" i="3"/>
  <c r="U146" i="3"/>
  <c r="U138" i="3"/>
  <c r="U145" i="3"/>
  <c r="U137" i="3"/>
  <c r="U144" i="3"/>
  <c r="U123" i="3"/>
  <c r="U124" i="3"/>
  <c r="U130" i="3"/>
  <c r="U122" i="3"/>
  <c r="U125" i="3"/>
  <c r="U129" i="3"/>
  <c r="U121" i="3"/>
  <c r="U126" i="3"/>
  <c r="U128" i="3"/>
  <c r="U120" i="3"/>
  <c r="U127" i="3"/>
  <c r="U91" i="3"/>
  <c r="U92" i="3"/>
  <c r="U90" i="3"/>
  <c r="U97" i="3"/>
  <c r="U89" i="3"/>
  <c r="U96" i="3"/>
  <c r="U95" i="3"/>
  <c r="U87" i="3"/>
  <c r="U93" i="3"/>
  <c r="U88" i="3"/>
  <c r="U94" i="3"/>
  <c r="AB64" i="3"/>
  <c r="AE64" i="3"/>
  <c r="W64" i="3"/>
  <c r="AD64" i="3"/>
  <c r="V64" i="3"/>
  <c r="AC64" i="3"/>
  <c r="AA64" i="3"/>
  <c r="Z64" i="3"/>
  <c r="AG64" i="3"/>
  <c r="Y64" i="3"/>
  <c r="AF64" i="3"/>
  <c r="U59" i="3"/>
  <c r="U51" i="3"/>
  <c r="U54" i="3"/>
  <c r="U53" i="3"/>
  <c r="U52" i="3"/>
  <c r="U58" i="3"/>
  <c r="U50" i="3"/>
  <c r="U57" i="3"/>
  <c r="U49" i="3"/>
  <c r="U55" i="3"/>
  <c r="U56" i="3"/>
  <c r="AB47" i="3"/>
  <c r="AA47" i="3"/>
  <c r="AD47" i="3"/>
  <c r="AG47" i="3"/>
  <c r="Y47" i="3"/>
  <c r="AC47" i="3"/>
  <c r="Z47" i="3"/>
  <c r="AF47" i="3"/>
  <c r="X47" i="3"/>
  <c r="AE47" i="3"/>
  <c r="W47" i="3"/>
  <c r="U37" i="3"/>
  <c r="U35" i="3"/>
  <c r="U38" i="3"/>
  <c r="U36" i="3"/>
  <c r="U43" i="3"/>
  <c r="U42" i="3"/>
  <c r="U34" i="3"/>
  <c r="U41" i="3"/>
  <c r="U33" i="3"/>
  <c r="U39" i="3"/>
  <c r="U40" i="3"/>
  <c r="AB31" i="3"/>
  <c r="AA31" i="3"/>
  <c r="Z31" i="3"/>
  <c r="AG31" i="3"/>
  <c r="Y31" i="3"/>
  <c r="AF31" i="3"/>
  <c r="X31" i="3"/>
  <c r="AC31" i="3"/>
  <c r="AE31" i="3"/>
  <c r="W31" i="3"/>
  <c r="AD31" i="3"/>
  <c r="V15" i="3"/>
  <c r="AN202" i="3" s="1"/>
  <c r="AD15" i="3"/>
  <c r="Z16" i="3"/>
  <c r="V17" i="3"/>
  <c r="AD17" i="3"/>
  <c r="Z18" i="3"/>
  <c r="V19" i="3"/>
  <c r="AD19" i="3"/>
  <c r="Z20" i="3"/>
  <c r="V21" i="3"/>
  <c r="AD21" i="3"/>
  <c r="Z22" i="3"/>
  <c r="V23" i="3"/>
  <c r="AD23" i="3"/>
  <c r="Z24" i="3"/>
  <c r="V25" i="3"/>
  <c r="AD25" i="3"/>
  <c r="Z26" i="3"/>
  <c r="AA16" i="3"/>
  <c r="AA18" i="3"/>
  <c r="AE19" i="3"/>
  <c r="AA20" i="3"/>
  <c r="AE21" i="3"/>
  <c r="W23" i="3"/>
  <c r="AE23" i="3"/>
  <c r="W25" i="3"/>
  <c r="AE25" i="3"/>
  <c r="X15" i="3"/>
  <c r="AF15" i="3"/>
  <c r="X17" i="3"/>
  <c r="AF17" i="3"/>
  <c r="AB18" i="3"/>
  <c r="AF19" i="3"/>
  <c r="X21" i="3"/>
  <c r="AB22" i="3"/>
  <c r="AF23" i="3"/>
  <c r="X25" i="3"/>
  <c r="AB26" i="3"/>
  <c r="AC22" i="3"/>
  <c r="AC24" i="3"/>
  <c r="AG25" i="3"/>
  <c r="AC15" i="3"/>
  <c r="AG20" i="3"/>
  <c r="AG24" i="3"/>
  <c r="W15" i="3"/>
  <c r="AE15" i="3"/>
  <c r="W17" i="3"/>
  <c r="AE17" i="3"/>
  <c r="W19" i="3"/>
  <c r="W21" i="3"/>
  <c r="AA22" i="3"/>
  <c r="AA24" i="3"/>
  <c r="AA26" i="3"/>
  <c r="AB16" i="3"/>
  <c r="AB20" i="3"/>
  <c r="AF21" i="3"/>
  <c r="X23" i="3"/>
  <c r="AB24" i="3"/>
  <c r="AF25" i="3"/>
  <c r="AG21" i="3"/>
  <c r="AG23" i="3"/>
  <c r="Y25" i="3"/>
  <c r="AC17" i="3"/>
  <c r="Y20" i="3"/>
  <c r="Y22" i="3"/>
  <c r="Y26" i="3"/>
  <c r="X19" i="3"/>
  <c r="Y18" i="3"/>
  <c r="AC21" i="3"/>
  <c r="AC25" i="3"/>
  <c r="Y15" i="3"/>
  <c r="AG15" i="3"/>
  <c r="AC16" i="3"/>
  <c r="Y17" i="3"/>
  <c r="AG17" i="3"/>
  <c r="AC18" i="3"/>
  <c r="Y19" i="3"/>
  <c r="AG19" i="3"/>
  <c r="AC20" i="3"/>
  <c r="Y21" i="3"/>
  <c r="Y23" i="3"/>
  <c r="AC26" i="3"/>
  <c r="AG22" i="3"/>
  <c r="Z15" i="3"/>
  <c r="V16" i="3"/>
  <c r="AD16" i="3"/>
  <c r="Z17" i="3"/>
  <c r="V18" i="3"/>
  <c r="AD18" i="3"/>
  <c r="Z19" i="3"/>
  <c r="V20" i="3"/>
  <c r="AD20" i="3"/>
  <c r="Z21" i="3"/>
  <c r="V22" i="3"/>
  <c r="AD22" i="3"/>
  <c r="Z23" i="3"/>
  <c r="V24" i="3"/>
  <c r="AD24" i="3"/>
  <c r="Z25" i="3"/>
  <c r="V26" i="3"/>
  <c r="AD26" i="3"/>
  <c r="AA21" i="3"/>
  <c r="W24" i="3"/>
  <c r="AA25" i="3"/>
  <c r="AE26" i="3"/>
  <c r="AB15" i="3"/>
  <c r="AF16" i="3"/>
  <c r="AF18" i="3"/>
  <c r="X20" i="3"/>
  <c r="AB21" i="3"/>
  <c r="X22" i="3"/>
  <c r="AB23" i="3"/>
  <c r="AF24" i="3"/>
  <c r="X26" i="3"/>
  <c r="AG16" i="3"/>
  <c r="AC19" i="3"/>
  <c r="AC23" i="3"/>
  <c r="AG26" i="3"/>
  <c r="AA15" i="3"/>
  <c r="W16" i="3"/>
  <c r="AE16" i="3"/>
  <c r="AA17" i="3"/>
  <c r="W18" i="3"/>
  <c r="AE18" i="3"/>
  <c r="AA19" i="3"/>
  <c r="W20" i="3"/>
  <c r="AE20" i="3"/>
  <c r="W22" i="3"/>
  <c r="AE22" i="3"/>
  <c r="AA23" i="3"/>
  <c r="AE24" i="3"/>
  <c r="W26" i="3"/>
  <c r="X16" i="3"/>
  <c r="AB17" i="3"/>
  <c r="X18" i="3"/>
  <c r="AB19" i="3"/>
  <c r="AF20" i="3"/>
  <c r="AF22" i="3"/>
  <c r="X24" i="3"/>
  <c r="AB25" i="3"/>
  <c r="AF26" i="3"/>
  <c r="Y16" i="3"/>
  <c r="AG18" i="3"/>
  <c r="Y24" i="3"/>
  <c r="U20" i="3"/>
  <c r="U26" i="3"/>
  <c r="U18" i="3"/>
  <c r="U21" i="3"/>
  <c r="U25" i="3"/>
  <c r="U17" i="3"/>
  <c r="U24" i="3"/>
  <c r="U16" i="3"/>
  <c r="U22" i="3"/>
  <c r="U19" i="3"/>
  <c r="U23" i="3"/>
  <c r="AC14" i="3"/>
  <c r="Z14" i="3"/>
  <c r="AG14" i="3"/>
  <c r="Y14" i="3"/>
  <c r="AA14" i="3"/>
  <c r="AF14" i="3"/>
  <c r="X14" i="3"/>
  <c r="AB14" i="3"/>
  <c r="AE14" i="3"/>
  <c r="W14" i="3"/>
  <c r="AD14" i="3"/>
  <c r="AD6" i="3"/>
  <c r="V6" i="3"/>
  <c r="AC6" i="3"/>
  <c r="AB6" i="3"/>
  <c r="AA6" i="3"/>
  <c r="Z6" i="3"/>
  <c r="AG6" i="3"/>
  <c r="Y6" i="3"/>
  <c r="AF6" i="3"/>
  <c r="X6" i="3"/>
  <c r="AE6" i="3"/>
  <c r="V69" i="3" a="1"/>
  <c r="AC73" i="3" l="1"/>
  <c r="AG78" i="3"/>
  <c r="V71" i="3"/>
  <c r="Z76" i="3"/>
  <c r="AD81" i="3"/>
  <c r="AE73" i="3"/>
  <c r="W79" i="3"/>
  <c r="W95" i="3" s="1"/>
  <c r="W128" i="3" s="1"/>
  <c r="X71" i="3"/>
  <c r="AB76" i="3"/>
  <c r="AF81" i="3"/>
  <c r="AG73" i="3"/>
  <c r="Y79" i="3"/>
  <c r="Z71" i="3"/>
  <c r="Y74" i="3"/>
  <c r="AC79" i="3"/>
  <c r="AC95" i="3" s="1"/>
  <c r="AD71" i="3"/>
  <c r="V77" i="3"/>
  <c r="W69" i="3"/>
  <c r="AA74" i="3"/>
  <c r="AE79" i="3"/>
  <c r="AF71" i="3"/>
  <c r="X77" i="3"/>
  <c r="Y69" i="3"/>
  <c r="AC74" i="3"/>
  <c r="AG79" i="3"/>
  <c r="V72" i="3"/>
  <c r="AC69" i="3"/>
  <c r="AG74" i="3"/>
  <c r="Y80" i="3"/>
  <c r="Z72" i="3"/>
  <c r="AD77" i="3"/>
  <c r="AD93" i="3" s="1"/>
  <c r="AE69" i="3"/>
  <c r="W75" i="3"/>
  <c r="AA80" i="3"/>
  <c r="AB72" i="3"/>
  <c r="AF77" i="3"/>
  <c r="AG69" i="3"/>
  <c r="Y75" i="3"/>
  <c r="AC80" i="3"/>
  <c r="AC96" i="3" s="1"/>
  <c r="AD72" i="3"/>
  <c r="AD88" i="3" s="1"/>
  <c r="V78" i="3"/>
  <c r="Y70" i="3"/>
  <c r="AC75" i="3"/>
  <c r="AC91" i="3" s="1"/>
  <c r="AG80" i="3"/>
  <c r="V73" i="3"/>
  <c r="Z78" i="3"/>
  <c r="AA70" i="3"/>
  <c r="AA86" i="3" s="1"/>
  <c r="AE75" i="3"/>
  <c r="W81" i="3"/>
  <c r="W97" i="3" s="1"/>
  <c r="W130" i="3" s="1"/>
  <c r="X73" i="3"/>
  <c r="AB78" i="3"/>
  <c r="AC70" i="3"/>
  <c r="AG70" i="3"/>
  <c r="AG86" i="3" s="1"/>
  <c r="Y76" i="3"/>
  <c r="AC81" i="3"/>
  <c r="AC97" i="3" s="1"/>
  <c r="AD73" i="3"/>
  <c r="AD89" i="3" s="1"/>
  <c r="V79" i="3"/>
  <c r="W71" i="3"/>
  <c r="W87" i="3" s="1"/>
  <c r="W120" i="3" s="1"/>
  <c r="AA76" i="3"/>
  <c r="AE81" i="3"/>
  <c r="AF73" i="3"/>
  <c r="X79" i="3"/>
  <c r="Y71" i="3"/>
  <c r="Y87" i="3" s="1"/>
  <c r="AC76" i="3"/>
  <c r="AG81" i="3"/>
  <c r="AG97" i="3" s="1"/>
  <c r="V74" i="3"/>
  <c r="Z79" i="3"/>
  <c r="AC71" i="3"/>
  <c r="AG76" i="3"/>
  <c r="AG92" i="3" s="1"/>
  <c r="V69" i="3"/>
  <c r="Z74" i="3"/>
  <c r="AD79" i="3"/>
  <c r="AD95" i="3" s="1"/>
  <c r="AE71" i="3"/>
  <c r="W77" i="3"/>
  <c r="W93" i="3" s="1"/>
  <c r="W126" i="3" s="1"/>
  <c r="X69" i="3"/>
  <c r="AB74" i="3"/>
  <c r="AF79" i="3"/>
  <c r="AG71" i="3"/>
  <c r="Y77" i="3"/>
  <c r="Y93" i="3" s="1"/>
  <c r="Z69" i="3"/>
  <c r="AD74" i="3"/>
  <c r="V80" i="3"/>
  <c r="Y72" i="3"/>
  <c r="AC77" i="3"/>
  <c r="AD69" i="3"/>
  <c r="V75" i="3"/>
  <c r="V91" i="3" s="1"/>
  <c r="Z80" i="3"/>
  <c r="AA72" i="3"/>
  <c r="AA88" i="3" s="1"/>
  <c r="AE77" i="3"/>
  <c r="AF69" i="3"/>
  <c r="X75" i="3"/>
  <c r="X91" i="3" s="1"/>
  <c r="AB80" i="3"/>
  <c r="AC72" i="3"/>
  <c r="AG77" i="3"/>
  <c r="AG93" i="3" s="1"/>
  <c r="V70" i="3"/>
  <c r="V86" i="3" s="1"/>
  <c r="Z75" i="3"/>
  <c r="Z91" i="3" s="1"/>
  <c r="V81" i="3"/>
  <c r="V97" i="3" s="1"/>
  <c r="AC78" i="3"/>
  <c r="AD80" i="3"/>
  <c r="AA73" i="3"/>
  <c r="AE78" i="3"/>
  <c r="AB71" i="3"/>
  <c r="AF76" i="3"/>
  <c r="AF92" i="3" s="1"/>
  <c r="AE72" i="3"/>
  <c r="W73" i="3"/>
  <c r="W89" i="3" s="1"/>
  <c r="W122" i="3" s="1"/>
  <c r="Y81" i="3"/>
  <c r="Z81" i="3"/>
  <c r="W74" i="3"/>
  <c r="W90" i="3" s="1"/>
  <c r="W123" i="3" s="1"/>
  <c r="AA79" i="3"/>
  <c r="X72" i="3"/>
  <c r="AB77" i="3"/>
  <c r="AA78" i="3"/>
  <c r="AA94" i="3" s="1"/>
  <c r="AD70" i="3"/>
  <c r="AD86" i="3" s="1"/>
  <c r="AA69" i="3"/>
  <c r="AE74" i="3"/>
  <c r="W80" i="3"/>
  <c r="W96" i="3" s="1"/>
  <c r="W129" i="3" s="1"/>
  <c r="AF72" i="3"/>
  <c r="X78" i="3"/>
  <c r="AB81" i="3"/>
  <c r="AB70" i="3"/>
  <c r="Z73" i="3"/>
  <c r="W70" i="3"/>
  <c r="W86" i="3" s="1"/>
  <c r="W119" i="3" s="1"/>
  <c r="AA75" i="3"/>
  <c r="AE80" i="3"/>
  <c r="AB73" i="3"/>
  <c r="AF78" i="3"/>
  <c r="AG75" i="3"/>
  <c r="AG91" i="3" s="1"/>
  <c r="AG72" i="3"/>
  <c r="AG88" i="3" s="1"/>
  <c r="AF75" i="3"/>
  <c r="AF91" i="3" s="1"/>
  <c r="V76" i="3"/>
  <c r="V92" i="3" s="1"/>
  <c r="AE70" i="3"/>
  <c r="W76" i="3"/>
  <c r="W92" i="3" s="1"/>
  <c r="W125" i="3" s="1"/>
  <c r="AA81" i="3"/>
  <c r="X74" i="3"/>
  <c r="AB79" i="3"/>
  <c r="AD75" i="3"/>
  <c r="AD91" i="3" s="1"/>
  <c r="AD78" i="3"/>
  <c r="AD94" i="3" s="1"/>
  <c r="X76" i="3"/>
  <c r="Y78" i="3"/>
  <c r="X81" i="3"/>
  <c r="AD76" i="3"/>
  <c r="AD92" i="3" s="1"/>
  <c r="AA71" i="3"/>
  <c r="AA87" i="3" s="1"/>
  <c r="AE76" i="3"/>
  <c r="AB69" i="3"/>
  <c r="AF74" i="3"/>
  <c r="AF90" i="3" s="1"/>
  <c r="X80" i="3"/>
  <c r="AF70" i="3"/>
  <c r="AF86" i="3" s="1"/>
  <c r="Z70" i="3"/>
  <c r="Y73" i="3"/>
  <c r="Z77" i="3"/>
  <c r="W72" i="3"/>
  <c r="W88" i="3" s="1"/>
  <c r="W121" i="3" s="1"/>
  <c r="AA77" i="3"/>
  <c r="AA93" i="3" s="1"/>
  <c r="X70" i="3"/>
  <c r="AB75" i="3"/>
  <c r="AF80" i="3"/>
  <c r="AF96" i="3" s="1"/>
  <c r="W78" i="3"/>
  <c r="W94" i="3" s="1"/>
  <c r="W127" i="3" s="1"/>
  <c r="V27" i="3"/>
  <c r="V32" i="3" a="1"/>
  <c r="AB27" i="3"/>
  <c r="AG27" i="3"/>
  <c r="AA27" i="3"/>
  <c r="Y27" i="3"/>
  <c r="AC27" i="3"/>
  <c r="AE27" i="3"/>
  <c r="AD27" i="3"/>
  <c r="W27" i="3"/>
  <c r="AF27" i="3"/>
  <c r="Z27" i="3"/>
  <c r="X27" i="3"/>
  <c r="T233" i="2" a="1"/>
  <c r="T233" i="2" s="1"/>
  <c r="V232" i="2"/>
  <c r="W232" i="2" s="1"/>
  <c r="T212" i="2" a="1"/>
  <c r="T212" i="2" s="1"/>
  <c r="V211" i="2"/>
  <c r="W211" i="2" s="1"/>
  <c r="T195" i="2" a="1"/>
  <c r="T195" i="2" s="1"/>
  <c r="V194" i="2"/>
  <c r="W194" i="2" s="1"/>
  <c r="T178" i="2" a="1"/>
  <c r="T178" i="2" s="1"/>
  <c r="U177" i="2" a="1"/>
  <c r="AC177" i="2" s="1"/>
  <c r="AB177" i="2"/>
  <c r="T161" i="2" a="1"/>
  <c r="T161" i="2" s="1"/>
  <c r="U160" i="2" a="1"/>
  <c r="U160" i="2" s="1"/>
  <c r="T143" i="2" a="1"/>
  <c r="T143" i="2" s="1"/>
  <c r="V142" i="2"/>
  <c r="W142" i="2" s="1"/>
  <c r="T125" i="2" a="1"/>
  <c r="T125" i="2" s="1"/>
  <c r="V124" i="2"/>
  <c r="W124" i="2" s="1"/>
  <c r="T90" i="2" a="1"/>
  <c r="T91" i="2" s="1"/>
  <c r="V89" i="2"/>
  <c r="W89" i="2" s="1"/>
  <c r="X89" i="2" s="1"/>
  <c r="Y89" i="2" s="1"/>
  <c r="Z89" i="2" s="1"/>
  <c r="AA89" i="2" s="1"/>
  <c r="AB89" i="2" s="1"/>
  <c r="AC89" i="2" s="1"/>
  <c r="AD89" i="2" s="1"/>
  <c r="AE89" i="2" s="1"/>
  <c r="AF89" i="2" s="1"/>
  <c r="AG89" i="2" s="1"/>
  <c r="U67" i="2" a="1"/>
  <c r="V67" i="2" s="1"/>
  <c r="T50" i="2" a="1"/>
  <c r="T57" i="2" s="1"/>
  <c r="U49" i="2" a="1"/>
  <c r="U49" i="2" s="1"/>
  <c r="T33" i="2" a="1"/>
  <c r="T33" i="2" s="1"/>
  <c r="U32" i="2" a="1"/>
  <c r="U32" i="2" s="1"/>
  <c r="T15" i="2" a="1"/>
  <c r="T15" i="2" s="1"/>
  <c r="U14" i="2" a="1"/>
  <c r="U14" i="2" s="1"/>
  <c r="V7" i="2"/>
  <c r="W7" i="2"/>
  <c r="X7" i="2"/>
  <c r="Y7" i="2"/>
  <c r="Z7" i="2"/>
  <c r="AA7" i="2"/>
  <c r="AB7" i="2"/>
  <c r="AC7" i="2"/>
  <c r="AD7" i="2"/>
  <c r="AE7" i="2"/>
  <c r="AF7" i="2"/>
  <c r="AG7" i="2"/>
  <c r="V8" i="2"/>
  <c r="W8" i="2"/>
  <c r="X8" i="2"/>
  <c r="Y8" i="2"/>
  <c r="Z8" i="2"/>
  <c r="AA8" i="2"/>
  <c r="AB8" i="2"/>
  <c r="AC8" i="2"/>
  <c r="AD8" i="2"/>
  <c r="AE8" i="2"/>
  <c r="AF8" i="2"/>
  <c r="AG8" i="2"/>
  <c r="V9" i="2"/>
  <c r="W9" i="2"/>
  <c r="X9" i="2"/>
  <c r="Y9" i="2"/>
  <c r="Z9" i="2"/>
  <c r="AA9" i="2"/>
  <c r="AB9" i="2"/>
  <c r="AC9" i="2"/>
  <c r="AD9" i="2"/>
  <c r="AE9" i="2"/>
  <c r="AF9" i="2"/>
  <c r="AG9" i="2"/>
  <c r="V10" i="2"/>
  <c r="W10" i="2"/>
  <c r="X10" i="2"/>
  <c r="Y10" i="2"/>
  <c r="Z10" i="2"/>
  <c r="AA10" i="2"/>
  <c r="AB10" i="2"/>
  <c r="AC10" i="2"/>
  <c r="AD10" i="2"/>
  <c r="AE10" i="2"/>
  <c r="AF10" i="2"/>
  <c r="AG10" i="2"/>
  <c r="U10" i="2"/>
  <c r="U9" i="2"/>
  <c r="U8" i="2"/>
  <c r="U7" i="2"/>
  <c r="U6" i="2" a="1"/>
  <c r="W6" i="2" s="1"/>
  <c r="U15" i="2" a="1"/>
  <c r="U177" i="2" l="1"/>
  <c r="AF94" i="3"/>
  <c r="AA91" i="3"/>
  <c r="AD96" i="3"/>
  <c r="AD90" i="3"/>
  <c r="AE88" i="3"/>
  <c r="W91" i="3"/>
  <c r="W124" i="3" s="1"/>
  <c r="AC92" i="3"/>
  <c r="AC90" i="3"/>
  <c r="AD87" i="3"/>
  <c r="X87" i="3"/>
  <c r="X90" i="3"/>
  <c r="X94" i="3"/>
  <c r="X88" i="3"/>
  <c r="AG87" i="3"/>
  <c r="X95" i="3"/>
  <c r="AA97" i="3"/>
  <c r="AF88" i="3"/>
  <c r="AC88" i="3"/>
  <c r="X97" i="3"/>
  <c r="AA89" i="3"/>
  <c r="AC93" i="3"/>
  <c r="AC87" i="3"/>
  <c r="AC86" i="3"/>
  <c r="AG96" i="3"/>
  <c r="AF93" i="3"/>
  <c r="AG90" i="3"/>
  <c r="Y95" i="3"/>
  <c r="X96" i="3"/>
  <c r="X92" i="3"/>
  <c r="AC94" i="3"/>
  <c r="X86" i="3"/>
  <c r="AE91" i="3"/>
  <c r="AE92" i="3"/>
  <c r="AB95" i="3"/>
  <c r="AB97" i="3"/>
  <c r="Z90" i="3"/>
  <c r="Z93" i="3"/>
  <c r="AB87" i="3"/>
  <c r="V124" i="3"/>
  <c r="Y124" i="3" s="1"/>
  <c r="Z124" i="3" s="1"/>
  <c r="V102" i="3" a="1"/>
  <c r="Y92" i="3"/>
  <c r="Z94" i="3"/>
  <c r="Y91" i="3"/>
  <c r="Z88" i="3"/>
  <c r="X93" i="3"/>
  <c r="Y90" i="3"/>
  <c r="AE89" i="3"/>
  <c r="AB93" i="3"/>
  <c r="V119" i="3"/>
  <c r="Z96" i="3"/>
  <c r="Y89" i="3"/>
  <c r="AB89" i="3"/>
  <c r="AA95" i="3"/>
  <c r="AE94" i="3"/>
  <c r="AF95" i="3"/>
  <c r="AF89" i="3"/>
  <c r="V89" i="3"/>
  <c r="Y96" i="3"/>
  <c r="AF87" i="3"/>
  <c r="Z87" i="3"/>
  <c r="AD97" i="3"/>
  <c r="V32" i="3"/>
  <c r="X35" i="3"/>
  <c r="V37" i="3"/>
  <c r="AF43" i="3"/>
  <c r="AE35" i="3"/>
  <c r="Y42" i="3"/>
  <c r="AG36" i="3"/>
  <c r="Y43" i="3"/>
  <c r="X33" i="3"/>
  <c r="AD39" i="3"/>
  <c r="X40" i="3"/>
  <c r="AF34" i="3"/>
  <c r="AB40" i="3"/>
  <c r="V43" i="3"/>
  <c r="W40" i="3"/>
  <c r="AE34" i="3"/>
  <c r="AD42" i="3"/>
  <c r="Z37" i="3"/>
  <c r="AB38" i="3"/>
  <c r="Y32" i="3"/>
  <c r="AA34" i="3"/>
  <c r="AD32" i="3"/>
  <c r="AC42" i="3"/>
  <c r="AB32" i="3"/>
  <c r="AD35" i="3"/>
  <c r="AF41" i="3"/>
  <c r="W33" i="3"/>
  <c r="AC41" i="3"/>
  <c r="Y36" i="3"/>
  <c r="AG41" i="3"/>
  <c r="W43" i="3"/>
  <c r="AD37" i="3"/>
  <c r="AB39" i="3"/>
  <c r="X34" i="3"/>
  <c r="AF37" i="3"/>
  <c r="Z40" i="3"/>
  <c r="AA39" i="3"/>
  <c r="W34" i="3"/>
  <c r="V42" i="3"/>
  <c r="AD36" i="3"/>
  <c r="AD41" i="3"/>
  <c r="AC40" i="3"/>
  <c r="AE41" i="3"/>
  <c r="Z32" i="3"/>
  <c r="X39" i="3"/>
  <c r="V41" i="3"/>
  <c r="AG40" i="3"/>
  <c r="AC35" i="3"/>
  <c r="AG39" i="3"/>
  <c r="AA40" i="3"/>
  <c r="AD33" i="3"/>
  <c r="AF38" i="3"/>
  <c r="AB33" i="3"/>
  <c r="AF35" i="3"/>
  <c r="V35" i="3"/>
  <c r="AE38" i="3"/>
  <c r="AA33" i="3"/>
  <c r="Z41" i="3"/>
  <c r="V36" i="3"/>
  <c r="V39" i="3"/>
  <c r="X37" i="3"/>
  <c r="AA35" i="3"/>
  <c r="AG37" i="3"/>
  <c r="W39" i="3"/>
  <c r="AG43" i="3"/>
  <c r="AB36" i="3"/>
  <c r="Z38" i="3"/>
  <c r="Y40" i="3"/>
  <c r="AG34" i="3"/>
  <c r="AC36" i="3"/>
  <c r="AE37" i="3"/>
  <c r="AB43" i="3"/>
  <c r="X38" i="3"/>
  <c r="AF32" i="3"/>
  <c r="AB34" i="3"/>
  <c r="AA43" i="3"/>
  <c r="W38" i="3"/>
  <c r="AE32" i="3"/>
  <c r="AD40" i="3"/>
  <c r="Z35" i="3"/>
  <c r="AC37" i="3"/>
  <c r="AE40" i="3"/>
  <c r="AG35" i="3"/>
  <c r="AA36" i="3"/>
  <c r="Y41" i="3"/>
  <c r="AF33" i="3"/>
  <c r="Z36" i="3"/>
  <c r="AC39" i="3"/>
  <c r="Y34" i="3"/>
  <c r="AC34" i="3"/>
  <c r="W35" i="3"/>
  <c r="AF42" i="3"/>
  <c r="AB37" i="3"/>
  <c r="X32" i="3"/>
  <c r="AA42" i="3"/>
  <c r="AE42" i="3"/>
  <c r="AA37" i="3"/>
  <c r="W32" i="3"/>
  <c r="V40" i="3"/>
  <c r="AD34" i="3"/>
  <c r="AC32" i="3"/>
  <c r="AF40" i="3"/>
  <c r="Z43" i="3"/>
  <c r="Y33" i="3"/>
  <c r="AE33" i="3"/>
  <c r="AC38" i="3"/>
  <c r="AE43" i="3"/>
  <c r="V33" i="3"/>
  <c r="AG38" i="3"/>
  <c r="AC33" i="3"/>
  <c r="AB42" i="3"/>
  <c r="AA32" i="3"/>
  <c r="X42" i="3"/>
  <c r="AF36" i="3"/>
  <c r="Y37" i="3"/>
  <c r="AE39" i="3"/>
  <c r="W42" i="3"/>
  <c r="AE36" i="3"/>
  <c r="Y39" i="3"/>
  <c r="Z39" i="3"/>
  <c r="V34" i="3"/>
  <c r="AA38" i="3"/>
  <c r="AB35" i="3"/>
  <c r="V38" i="3"/>
  <c r="X41" i="3"/>
  <c r="Z42" i="3"/>
  <c r="Y35" i="3"/>
  <c r="W41" i="3"/>
  <c r="AC43" i="3"/>
  <c r="Y38" i="3"/>
  <c r="AG32" i="3"/>
  <c r="AF39" i="3"/>
  <c r="AD43" i="3"/>
  <c r="AB41" i="3"/>
  <c r="X36" i="3"/>
  <c r="AG33" i="3"/>
  <c r="W37" i="3"/>
  <c r="AA41" i="3"/>
  <c r="W36" i="3"/>
  <c r="Z34" i="3"/>
  <c r="AD38" i="3"/>
  <c r="Z33" i="3"/>
  <c r="AG42" i="3"/>
  <c r="X43" i="3"/>
  <c r="Y94" i="3"/>
  <c r="AE86" i="3"/>
  <c r="AE90" i="3"/>
  <c r="Z97" i="3"/>
  <c r="Y88" i="3"/>
  <c r="Z95" i="3"/>
  <c r="AA92" i="3"/>
  <c r="AB94" i="3"/>
  <c r="AB88" i="3"/>
  <c r="AA90" i="3"/>
  <c r="AG89" i="3"/>
  <c r="V87" i="3"/>
  <c r="AB86" i="3"/>
  <c r="Z92" i="3"/>
  <c r="AH27" i="3"/>
  <c r="AB91" i="3"/>
  <c r="V125" i="3"/>
  <c r="Y125" i="3" s="1"/>
  <c r="Z125" i="3" s="1"/>
  <c r="W131" i="3"/>
  <c r="Y97" i="3"/>
  <c r="V96" i="3"/>
  <c r="V90" i="3"/>
  <c r="X89" i="3"/>
  <c r="Y86" i="3"/>
  <c r="AA96" i="3"/>
  <c r="V88" i="3"/>
  <c r="AF97" i="3"/>
  <c r="AG94" i="3"/>
  <c r="Z86" i="3"/>
  <c r="AE96" i="3"/>
  <c r="AB96" i="3"/>
  <c r="AB90" i="3"/>
  <c r="AE97" i="3"/>
  <c r="AE95" i="3"/>
  <c r="Z89" i="3"/>
  <c r="V130" i="3"/>
  <c r="AE93" i="3"/>
  <c r="AE87" i="3"/>
  <c r="V95" i="3"/>
  <c r="V94" i="3"/>
  <c r="AG95" i="3"/>
  <c r="V93" i="3"/>
  <c r="AB92" i="3"/>
  <c r="AC89" i="3"/>
  <c r="T90" i="2"/>
  <c r="T237" i="2"/>
  <c r="T240" i="2"/>
  <c r="T239" i="2"/>
  <c r="T238" i="2"/>
  <c r="T236" i="2"/>
  <c r="T243" i="2"/>
  <c r="T235" i="2"/>
  <c r="T245" i="2"/>
  <c r="T244" i="2"/>
  <c r="T242" i="2"/>
  <c r="T234" i="2"/>
  <c r="T241" i="2"/>
  <c r="T218" i="2"/>
  <c r="T217" i="2"/>
  <c r="T224" i="2"/>
  <c r="T216" i="2"/>
  <c r="T223" i="2"/>
  <c r="T215" i="2"/>
  <c r="T222" i="2"/>
  <c r="T214" i="2"/>
  <c r="T219" i="2"/>
  <c r="T221" i="2"/>
  <c r="T213" i="2"/>
  <c r="T220" i="2"/>
  <c r="T202" i="2"/>
  <c r="T200" i="2"/>
  <c r="T201" i="2"/>
  <c r="T207" i="2"/>
  <c r="T199" i="2"/>
  <c r="T206" i="2"/>
  <c r="T198" i="2"/>
  <c r="T205" i="2"/>
  <c r="T197" i="2"/>
  <c r="T204" i="2"/>
  <c r="T196" i="2"/>
  <c r="T203" i="2"/>
  <c r="T183" i="2"/>
  <c r="T184" i="2"/>
  <c r="T190" i="2"/>
  <c r="T182" i="2"/>
  <c r="T189" i="2"/>
  <c r="T181" i="2"/>
  <c r="T185" i="2"/>
  <c r="T188" i="2"/>
  <c r="T180" i="2"/>
  <c r="T187" i="2"/>
  <c r="T179" i="2"/>
  <c r="T186" i="2"/>
  <c r="AA177" i="2"/>
  <c r="Z177" i="2"/>
  <c r="AG177" i="2"/>
  <c r="Y177" i="2"/>
  <c r="AF177" i="2"/>
  <c r="X177" i="2"/>
  <c r="AE177" i="2"/>
  <c r="W177" i="2"/>
  <c r="AD177" i="2"/>
  <c r="V177" i="2"/>
  <c r="T168" i="2"/>
  <c r="T167" i="2"/>
  <c r="T166" i="2"/>
  <c r="T173" i="2"/>
  <c r="T165" i="2"/>
  <c r="T172" i="2"/>
  <c r="T164" i="2"/>
  <c r="T171" i="2"/>
  <c r="T163" i="2"/>
  <c r="T170" i="2"/>
  <c r="T162" i="2"/>
  <c r="T169" i="2"/>
  <c r="AA160" i="2"/>
  <c r="Z160" i="2"/>
  <c r="AG160" i="2"/>
  <c r="Y160" i="2"/>
  <c r="AF160" i="2"/>
  <c r="X160" i="2"/>
  <c r="AB160" i="2"/>
  <c r="AE160" i="2"/>
  <c r="W160" i="2"/>
  <c r="AD160" i="2"/>
  <c r="V160" i="2"/>
  <c r="AC160" i="2"/>
  <c r="T155" i="2"/>
  <c r="T147" i="2"/>
  <c r="T154" i="2"/>
  <c r="T146" i="2"/>
  <c r="T149" i="2"/>
  <c r="T148" i="2"/>
  <c r="T153" i="2"/>
  <c r="T145" i="2"/>
  <c r="T152" i="2"/>
  <c r="T144" i="2"/>
  <c r="T150" i="2"/>
  <c r="T151" i="2"/>
  <c r="T132" i="2"/>
  <c r="T130" i="2"/>
  <c r="T137" i="2"/>
  <c r="T129" i="2"/>
  <c r="T136" i="2"/>
  <c r="T128" i="2"/>
  <c r="T131" i="2"/>
  <c r="T127" i="2"/>
  <c r="T135" i="2"/>
  <c r="T134" i="2"/>
  <c r="T126" i="2"/>
  <c r="T133" i="2"/>
  <c r="T96" i="2"/>
  <c r="T98" i="2"/>
  <c r="T95" i="2"/>
  <c r="T101" i="2"/>
  <c r="T93" i="2"/>
  <c r="T102" i="2"/>
  <c r="T97" i="2"/>
  <c r="T94" i="2"/>
  <c r="T100" i="2"/>
  <c r="T92" i="2"/>
  <c r="T99" i="2"/>
  <c r="AA67" i="2"/>
  <c r="Z67" i="2"/>
  <c r="AC67" i="2"/>
  <c r="AG67" i="2"/>
  <c r="AF67" i="2"/>
  <c r="X67" i="2"/>
  <c r="U67" i="2"/>
  <c r="AB67" i="2"/>
  <c r="Y67" i="2"/>
  <c r="AE67" i="2"/>
  <c r="W67" i="2"/>
  <c r="AD67" i="2"/>
  <c r="T56" i="2"/>
  <c r="T55" i="2"/>
  <c r="T54" i="2"/>
  <c r="T60" i="2"/>
  <c r="T52" i="2"/>
  <c r="T62" i="2"/>
  <c r="T61" i="2"/>
  <c r="T53" i="2"/>
  <c r="T59" i="2"/>
  <c r="T51" i="2"/>
  <c r="T58" i="2"/>
  <c r="T50" i="2"/>
  <c r="AA49" i="2"/>
  <c r="Z49" i="2"/>
  <c r="AG49" i="2"/>
  <c r="Y49" i="2"/>
  <c r="AB49" i="2"/>
  <c r="AF49" i="2"/>
  <c r="AE49" i="2"/>
  <c r="AD49" i="2"/>
  <c r="V49" i="2"/>
  <c r="X49" i="2"/>
  <c r="W49" i="2"/>
  <c r="AC49" i="2"/>
  <c r="T40" i="2"/>
  <c r="T38" i="2"/>
  <c r="T43" i="2"/>
  <c r="T35" i="2"/>
  <c r="T39" i="2"/>
  <c r="T45" i="2"/>
  <c r="T36" i="2"/>
  <c r="T42" i="2"/>
  <c r="T34" i="2"/>
  <c r="T37" i="2"/>
  <c r="T44" i="2"/>
  <c r="T41" i="2"/>
  <c r="AA32" i="2"/>
  <c r="Z32" i="2"/>
  <c r="AG32" i="2"/>
  <c r="Y32" i="2"/>
  <c r="AF32" i="2"/>
  <c r="X32" i="2"/>
  <c r="AB32" i="2"/>
  <c r="AE32" i="2"/>
  <c r="W32" i="2"/>
  <c r="AD32" i="2"/>
  <c r="V32" i="2"/>
  <c r="AC32" i="2"/>
  <c r="AB15" i="2"/>
  <c r="W16" i="2"/>
  <c r="AE16" i="2"/>
  <c r="Z17" i="2"/>
  <c r="U18" i="2"/>
  <c r="AC18" i="2"/>
  <c r="X19" i="2"/>
  <c r="AF19" i="2"/>
  <c r="AA20" i="2"/>
  <c r="V21" i="2"/>
  <c r="AD21" i="2"/>
  <c r="Y22" i="2"/>
  <c r="AG22" i="2"/>
  <c r="AB23" i="2"/>
  <c r="W24" i="2"/>
  <c r="AE24" i="2"/>
  <c r="Z25" i="2"/>
  <c r="U26" i="2"/>
  <c r="AC26" i="2"/>
  <c r="X27" i="2"/>
  <c r="AF27" i="2"/>
  <c r="AC15" i="2"/>
  <c r="AA17" i="2"/>
  <c r="W21" i="2"/>
  <c r="AC23" i="2"/>
  <c r="AD26" i="2"/>
  <c r="AD18" i="2"/>
  <c r="V15" i="2"/>
  <c r="AD15" i="2"/>
  <c r="Y16" i="2"/>
  <c r="AG16" i="2"/>
  <c r="AB17" i="2"/>
  <c r="W18" i="2"/>
  <c r="AE18" i="2"/>
  <c r="Z19" i="2"/>
  <c r="U20" i="2"/>
  <c r="AC20" i="2"/>
  <c r="X21" i="2"/>
  <c r="AF21" i="2"/>
  <c r="AA22" i="2"/>
  <c r="V23" i="2"/>
  <c r="AD23" i="2"/>
  <c r="Y24" i="2"/>
  <c r="AG24" i="2"/>
  <c r="AB25" i="2"/>
  <c r="W26" i="2"/>
  <c r="AE26" i="2"/>
  <c r="Z27" i="2"/>
  <c r="U25" i="2"/>
  <c r="AF26" i="2"/>
  <c r="Y15" i="2"/>
  <c r="W17" i="2"/>
  <c r="Z18" i="2"/>
  <c r="X20" i="2"/>
  <c r="V22" i="2"/>
  <c r="AG23" i="2"/>
  <c r="AE25" i="2"/>
  <c r="AC27" i="2"/>
  <c r="AG19" i="2"/>
  <c r="AF24" i="2"/>
  <c r="W15" i="2"/>
  <c r="AE15" i="2"/>
  <c r="Z16" i="2"/>
  <c r="U17" i="2"/>
  <c r="AC17" i="2"/>
  <c r="X18" i="2"/>
  <c r="AF18" i="2"/>
  <c r="AA19" i="2"/>
  <c r="V20" i="2"/>
  <c r="AD20" i="2"/>
  <c r="Y21" i="2"/>
  <c r="AG21" i="2"/>
  <c r="AB22" i="2"/>
  <c r="W23" i="2"/>
  <c r="AE23" i="2"/>
  <c r="Z24" i="2"/>
  <c r="AC25" i="2"/>
  <c r="X26" i="2"/>
  <c r="AA27" i="2"/>
  <c r="AB16" i="2"/>
  <c r="U19" i="2"/>
  <c r="AA21" i="2"/>
  <c r="Y23" i="2"/>
  <c r="W25" i="2"/>
  <c r="U27" i="2"/>
  <c r="AB20" i="2"/>
  <c r="AA25" i="2"/>
  <c r="X15" i="2"/>
  <c r="AF15" i="2"/>
  <c r="AA16" i="2"/>
  <c r="V17" i="2"/>
  <c r="AD17" i="2"/>
  <c r="Y18" i="2"/>
  <c r="AG18" i="2"/>
  <c r="AB19" i="2"/>
  <c r="W20" i="2"/>
  <c r="AE20" i="2"/>
  <c r="Z21" i="2"/>
  <c r="U22" i="2"/>
  <c r="AC22" i="2"/>
  <c r="X23" i="2"/>
  <c r="AF23" i="2"/>
  <c r="AA24" i="2"/>
  <c r="V25" i="2"/>
  <c r="AD25" i="2"/>
  <c r="Y26" i="2"/>
  <c r="AG26" i="2"/>
  <c r="AB27" i="2"/>
  <c r="AG15" i="2"/>
  <c r="AE17" i="2"/>
  <c r="AC19" i="2"/>
  <c r="AF20" i="2"/>
  <c r="AD22" i="2"/>
  <c r="AB24" i="2"/>
  <c r="Z26" i="2"/>
  <c r="Z22" i="2"/>
  <c r="Y27" i="2"/>
  <c r="Z15" i="2"/>
  <c r="U16" i="2"/>
  <c r="AC16" i="2"/>
  <c r="X17" i="2"/>
  <c r="AF17" i="2"/>
  <c r="AA18" i="2"/>
  <c r="V19" i="2"/>
  <c r="AD19" i="2"/>
  <c r="Y20" i="2"/>
  <c r="AG20" i="2"/>
  <c r="AB21" i="2"/>
  <c r="W22" i="2"/>
  <c r="AE22" i="2"/>
  <c r="Z23" i="2"/>
  <c r="U24" i="2"/>
  <c r="AC24" i="2"/>
  <c r="X25" i="2"/>
  <c r="AF25" i="2"/>
  <c r="AA26" i="2"/>
  <c r="V27" i="2"/>
  <c r="AD27" i="2"/>
  <c r="U15" i="2"/>
  <c r="V18" i="2"/>
  <c r="AE21" i="2"/>
  <c r="X24" i="2"/>
  <c r="AG27" i="2"/>
  <c r="AA15" i="2"/>
  <c r="V16" i="2"/>
  <c r="AD16" i="2"/>
  <c r="Y17" i="2"/>
  <c r="AG17" i="2"/>
  <c r="AB18" i="2"/>
  <c r="W19" i="2"/>
  <c r="AE19" i="2"/>
  <c r="Z20" i="2"/>
  <c r="U21" i="2"/>
  <c r="AC21" i="2"/>
  <c r="X22" i="2"/>
  <c r="AF22" i="2"/>
  <c r="AA23" i="2"/>
  <c r="V24" i="2"/>
  <c r="AD24" i="2"/>
  <c r="Y25" i="2"/>
  <c r="AG25" i="2"/>
  <c r="AB26" i="2"/>
  <c r="W27" i="2"/>
  <c r="AE27" i="2"/>
  <c r="X16" i="2"/>
  <c r="AF16" i="2"/>
  <c r="Y19" i="2"/>
  <c r="U23" i="2"/>
  <c r="V26" i="2"/>
  <c r="T21" i="2"/>
  <c r="T27" i="2"/>
  <c r="T26" i="2"/>
  <c r="T17" i="2"/>
  <c r="T20" i="2"/>
  <c r="T22" i="2"/>
  <c r="T19" i="2"/>
  <c r="T18" i="2"/>
  <c r="T25" i="2"/>
  <c r="T24" i="2"/>
  <c r="T16" i="2"/>
  <c r="T23" i="2"/>
  <c r="AA14" i="2"/>
  <c r="Y14" i="2"/>
  <c r="AB14" i="2"/>
  <c r="Z14" i="2"/>
  <c r="AG14" i="2"/>
  <c r="AF14" i="2"/>
  <c r="X14" i="2"/>
  <c r="AE14" i="2"/>
  <c r="W14" i="2"/>
  <c r="AD14" i="2"/>
  <c r="V14" i="2"/>
  <c r="AC14" i="2"/>
  <c r="AA6" i="2"/>
  <c r="Z6" i="2"/>
  <c r="AD6" i="2"/>
  <c r="AC6" i="2"/>
  <c r="AG6" i="2"/>
  <c r="Y6" i="2"/>
  <c r="V6" i="2"/>
  <c r="AB6" i="2"/>
  <c r="AF6" i="2"/>
  <c r="X6" i="2"/>
  <c r="U6" i="2"/>
  <c r="AE6" i="2"/>
  <c r="U72" i="2" a="1"/>
  <c r="AI32" i="3" a="1"/>
  <c r="AI91" i="3" l="1"/>
  <c r="AI97" i="3"/>
  <c r="AI86" i="3"/>
  <c r="AI92" i="3"/>
  <c r="AI41" i="3"/>
  <c r="AI38" i="3"/>
  <c r="AI36" i="3"/>
  <c r="AI34" i="3"/>
  <c r="AI42" i="3"/>
  <c r="AI39" i="3"/>
  <c r="AI35" i="3"/>
  <c r="AI32" i="3"/>
  <c r="AI43" i="3"/>
  <c r="AI40" i="3"/>
  <c r="AI37" i="3"/>
  <c r="AI33" i="3"/>
  <c r="AI93" i="3"/>
  <c r="V126" i="3"/>
  <c r="Y126" i="3" s="1"/>
  <c r="Z126" i="3" s="1"/>
  <c r="V102" i="3"/>
  <c r="V105" i="3"/>
  <c r="V109" i="3"/>
  <c r="V112" i="3"/>
  <c r="V104" i="3"/>
  <c r="V111" i="3"/>
  <c r="V106" i="3"/>
  <c r="V103" i="3"/>
  <c r="V108" i="3"/>
  <c r="V107" i="3"/>
  <c r="V113" i="3"/>
  <c r="V110" i="3"/>
  <c r="AI96" i="3"/>
  <c r="V129" i="3"/>
  <c r="AI94" i="3"/>
  <c r="V127" i="3"/>
  <c r="Y127" i="3" s="1"/>
  <c r="Z127" i="3" s="1"/>
  <c r="AI88" i="3"/>
  <c r="V121" i="3"/>
  <c r="Y121" i="3" s="1"/>
  <c r="Z121" i="3" s="1"/>
  <c r="AI95" i="3"/>
  <c r="V128" i="3"/>
  <c r="Y128" i="3" s="1"/>
  <c r="Z128" i="3" s="1"/>
  <c r="AI87" i="3"/>
  <c r="V120" i="3"/>
  <c r="Y120" i="3" s="1"/>
  <c r="Z120" i="3" s="1"/>
  <c r="AI89" i="3"/>
  <c r="V122" i="3"/>
  <c r="Y122" i="3" s="1"/>
  <c r="Z122" i="3" s="1"/>
  <c r="Z28" i="2"/>
  <c r="AE28" i="2"/>
  <c r="AC28" i="2"/>
  <c r="Y130" i="3"/>
  <c r="Z130" i="3" s="1"/>
  <c r="AI90" i="3"/>
  <c r="V123" i="3"/>
  <c r="Y123" i="3" s="1"/>
  <c r="Z123" i="3" s="1"/>
  <c r="Y119" i="3"/>
  <c r="AE73" i="2"/>
  <c r="AD78" i="2"/>
  <c r="AC83" i="2"/>
  <c r="AF73" i="2"/>
  <c r="AE78" i="2"/>
  <c r="AD83" i="2"/>
  <c r="V72" i="2"/>
  <c r="U77" i="2"/>
  <c r="AG81" i="2"/>
  <c r="U76" i="2"/>
  <c r="AC74" i="2"/>
  <c r="AB79" i="2"/>
  <c r="AA84" i="2"/>
  <c r="Z83" i="2"/>
  <c r="AB76" i="2"/>
  <c r="AA81" i="2"/>
  <c r="Y72" i="2"/>
  <c r="AC73" i="2"/>
  <c r="AB78" i="2"/>
  <c r="AA83" i="2"/>
  <c r="Y74" i="2"/>
  <c r="X79" i="2"/>
  <c r="W84" i="2"/>
  <c r="Z74" i="2"/>
  <c r="Y79" i="2"/>
  <c r="X84" i="2"/>
  <c r="AA74" i="2"/>
  <c r="Z79" i="2"/>
  <c r="Y84" i="2"/>
  <c r="AD72" i="2"/>
  <c r="AC77" i="2"/>
  <c r="AB82" i="2"/>
  <c r="AA78" i="2"/>
  <c r="X75" i="2"/>
  <c r="W80" i="2"/>
  <c r="V85" i="2"/>
  <c r="X72" i="2"/>
  <c r="W77" i="2"/>
  <c r="V82" i="2"/>
  <c r="Z75" i="2"/>
  <c r="X74" i="2"/>
  <c r="W79" i="2"/>
  <c r="V84" i="2"/>
  <c r="AG74" i="2"/>
  <c r="AF79" i="2"/>
  <c r="AE84" i="2"/>
  <c r="U75" i="2"/>
  <c r="AG79" i="2"/>
  <c r="AF84" i="2"/>
  <c r="V75" i="2"/>
  <c r="U80" i="2"/>
  <c r="AG84" i="2"/>
  <c r="Y73" i="2"/>
  <c r="X78" i="2"/>
  <c r="W83" i="2"/>
  <c r="AG80" i="2"/>
  <c r="AF75" i="2"/>
  <c r="AE80" i="2"/>
  <c r="AD85" i="2"/>
  <c r="AF72" i="2"/>
  <c r="AE77" i="2"/>
  <c r="AD82" i="2"/>
  <c r="AF77" i="2"/>
  <c r="AF74" i="2"/>
  <c r="AE79" i="2"/>
  <c r="AD84" i="2"/>
  <c r="AB75" i="2"/>
  <c r="AA80" i="2"/>
  <c r="Z85" i="2"/>
  <c r="AC75" i="2"/>
  <c r="AB80" i="2"/>
  <c r="AA85" i="2"/>
  <c r="AD75" i="2"/>
  <c r="AC80" i="2"/>
  <c r="AB85" i="2"/>
  <c r="AG73" i="2"/>
  <c r="AF78" i="2"/>
  <c r="AE83" i="2"/>
  <c r="AC84" i="2"/>
  <c r="AA76" i="2"/>
  <c r="Z81" i="2"/>
  <c r="AG72" i="2"/>
  <c r="AA73" i="2"/>
  <c r="Z78" i="2"/>
  <c r="Y83" i="2"/>
  <c r="Y80" i="2"/>
  <c r="AA75" i="2"/>
  <c r="Z80" i="2"/>
  <c r="Y85" i="2"/>
  <c r="W76" i="2"/>
  <c r="V81" i="2"/>
  <c r="U84" i="2"/>
  <c r="X76" i="2"/>
  <c r="W81" i="2"/>
  <c r="X85" i="2"/>
  <c r="Y76" i="2"/>
  <c r="X81" i="2"/>
  <c r="W74" i="2"/>
  <c r="AB74" i="2"/>
  <c r="AA79" i="2"/>
  <c r="Z84" i="2"/>
  <c r="W72" i="2"/>
  <c r="V77" i="2"/>
  <c r="U82" i="2"/>
  <c r="AE74" i="2"/>
  <c r="V74" i="2"/>
  <c r="U79" i="2"/>
  <c r="AG83" i="2"/>
  <c r="W82" i="2"/>
  <c r="V76" i="2"/>
  <c r="U81" i="2"/>
  <c r="AG85" i="2"/>
  <c r="AE76" i="2"/>
  <c r="AD81" i="2"/>
  <c r="V78" i="2"/>
  <c r="AB77" i="2"/>
  <c r="W75" i="2"/>
  <c r="AB73" i="2"/>
  <c r="X83" i="2"/>
  <c r="AC79" i="2"/>
  <c r="U73" i="2"/>
  <c r="V73" i="2"/>
  <c r="AE81" i="2"/>
  <c r="W78" i="2"/>
  <c r="AE75" i="2"/>
  <c r="AE72" i="2"/>
  <c r="AF83" i="2"/>
  <c r="X80" i="2"/>
  <c r="AD76" i="2"/>
  <c r="AD73" i="2"/>
  <c r="Y82" i="2"/>
  <c r="X73" i="2"/>
  <c r="U85" i="2"/>
  <c r="Y75" i="2"/>
  <c r="AF82" i="2"/>
  <c r="AG76" i="2"/>
  <c r="AC85" i="2"/>
  <c r="AG75" i="2"/>
  <c r="Z82" i="2"/>
  <c r="AF81" i="2"/>
  <c r="Z76" i="2"/>
  <c r="Z73" i="2"/>
  <c r="X77" i="2"/>
  <c r="AF80" i="2"/>
  <c r="Y77" i="2"/>
  <c r="Z77" i="2"/>
  <c r="U83" i="2"/>
  <c r="AA82" i="2"/>
  <c r="V80" i="2"/>
  <c r="U74" i="2"/>
  <c r="AD79" i="2"/>
  <c r="AB84" i="2"/>
  <c r="AG77" i="2"/>
  <c r="U78" i="2"/>
  <c r="AB72" i="2"/>
  <c r="U72" i="2"/>
  <c r="V83" i="2"/>
  <c r="AD80" i="2"/>
  <c r="AD77" i="2"/>
  <c r="AB81" i="2"/>
  <c r="W85" i="2"/>
  <c r="AC81" i="2"/>
  <c r="AC78" i="2"/>
  <c r="W73" i="2"/>
  <c r="AC72" i="2"/>
  <c r="AC76" i="2"/>
  <c r="Y81" i="2"/>
  <c r="Y78" i="2"/>
  <c r="AD74" i="2"/>
  <c r="AE85" i="2"/>
  <c r="X82" i="2"/>
  <c r="AF76" i="2"/>
  <c r="V79" i="2"/>
  <c r="AG78" i="2"/>
  <c r="AF85" i="2"/>
  <c r="AG82" i="2"/>
  <c r="AA77" i="2"/>
  <c r="AE82" i="2"/>
  <c r="AC82" i="2"/>
  <c r="Z72" i="2"/>
  <c r="AB83" i="2"/>
  <c r="AA72" i="2"/>
  <c r="AG28" i="2"/>
  <c r="V28" i="2"/>
  <c r="U33" i="2" a="1"/>
  <c r="U28" i="2"/>
  <c r="Y28" i="2"/>
  <c r="AD28" i="2"/>
  <c r="AB28" i="2"/>
  <c r="W28" i="2"/>
  <c r="AF28" i="2"/>
  <c r="AA28" i="2"/>
  <c r="X28" i="2"/>
  <c r="V136" i="3" a="1"/>
  <c r="V48" i="3" a="1"/>
  <c r="V153" i="3" l="1" a="1"/>
  <c r="AA153" i="3" s="1"/>
  <c r="AA169" i="3" s="1"/>
  <c r="AE48" i="3"/>
  <c r="W54" i="3"/>
  <c r="AA59" i="3"/>
  <c r="AF52" i="3"/>
  <c r="X58" i="3"/>
  <c r="AC51" i="3"/>
  <c r="AG56" i="3"/>
  <c r="V50" i="3"/>
  <c r="Z55" i="3"/>
  <c r="V49" i="3"/>
  <c r="Z54" i="3"/>
  <c r="AD59" i="3"/>
  <c r="AC58" i="3"/>
  <c r="AA52" i="3"/>
  <c r="AE57" i="3"/>
  <c r="AG53" i="3"/>
  <c r="AB50" i="3"/>
  <c r="AF55" i="3"/>
  <c r="AB57" i="3"/>
  <c r="Y57" i="3"/>
  <c r="AA49" i="3"/>
  <c r="AE54" i="3"/>
  <c r="X48" i="3"/>
  <c r="AB53" i="3"/>
  <c r="AF58" i="3"/>
  <c r="Y52" i="3"/>
  <c r="AC57" i="3"/>
  <c r="AD50" i="3"/>
  <c r="V56" i="3"/>
  <c r="AD49" i="3"/>
  <c r="V55" i="3"/>
  <c r="AC48" i="3"/>
  <c r="AG59" i="3"/>
  <c r="W53" i="3"/>
  <c r="AA58" i="3"/>
  <c r="Y55" i="3"/>
  <c r="X51" i="3"/>
  <c r="AB56" i="3"/>
  <c r="W50" i="3"/>
  <c r="AA55" i="3"/>
  <c r="AF48" i="3"/>
  <c r="X54" i="3"/>
  <c r="AB59" i="3"/>
  <c r="AG52" i="3"/>
  <c r="Y58" i="3"/>
  <c r="Z51" i="3"/>
  <c r="AD56" i="3"/>
  <c r="Z50" i="3"/>
  <c r="AD55" i="3"/>
  <c r="AC50" i="3"/>
  <c r="AA48" i="3"/>
  <c r="AE53" i="3"/>
  <c r="W59" i="3"/>
  <c r="AC56" i="3"/>
  <c r="AF51" i="3"/>
  <c r="X57" i="3"/>
  <c r="Z48" i="3"/>
  <c r="X55" i="3"/>
  <c r="AE50" i="3"/>
  <c r="W56" i="3"/>
  <c r="AB49" i="3"/>
  <c r="AF54" i="3"/>
  <c r="Y48" i="3"/>
  <c r="AC53" i="3"/>
  <c r="AG58" i="3"/>
  <c r="V52" i="3"/>
  <c r="Z57" i="3"/>
  <c r="V51" i="3"/>
  <c r="Z56" i="3"/>
  <c r="AG51" i="3"/>
  <c r="W49" i="3"/>
  <c r="AA54" i="3"/>
  <c r="AE59" i="3"/>
  <c r="AG57" i="3"/>
  <c r="AB52" i="3"/>
  <c r="AF57" i="3"/>
  <c r="AG50" i="3"/>
  <c r="V59" i="3"/>
  <c r="AF49" i="3"/>
  <c r="AA51" i="3"/>
  <c r="AE56" i="3"/>
  <c r="X50" i="3"/>
  <c r="AB55" i="3"/>
  <c r="AG48" i="3"/>
  <c r="Y54" i="3"/>
  <c r="AC59" i="3"/>
  <c r="AD52" i="3"/>
  <c r="V58" i="3"/>
  <c r="AD51" i="3"/>
  <c r="V57" i="3"/>
  <c r="Y53" i="3"/>
  <c r="AE49" i="3"/>
  <c r="W55" i="3"/>
  <c r="Y49" i="3"/>
  <c r="Y59" i="3"/>
  <c r="X53" i="3"/>
  <c r="AB58" i="3"/>
  <c r="W48" i="3"/>
  <c r="X52" i="3"/>
  <c r="AD54" i="3"/>
  <c r="AE51" i="3"/>
  <c r="W52" i="3"/>
  <c r="AA57" i="3"/>
  <c r="AF50" i="3"/>
  <c r="X56" i="3"/>
  <c r="AC49" i="3"/>
  <c r="AG54" i="3"/>
  <c r="V48" i="3"/>
  <c r="Z53" i="3"/>
  <c r="AD58" i="3"/>
  <c r="Z52" i="3"/>
  <c r="AD57" i="3"/>
  <c r="AC54" i="3"/>
  <c r="AA50" i="3"/>
  <c r="AE55" i="3"/>
  <c r="AG49" i="3"/>
  <c r="AB48" i="3"/>
  <c r="AF53" i="3"/>
  <c r="X59" i="3"/>
  <c r="AA53" i="3"/>
  <c r="Y56" i="3"/>
  <c r="W57" i="3"/>
  <c r="AE52" i="3"/>
  <c r="W58" i="3"/>
  <c r="AB51" i="3"/>
  <c r="AF56" i="3"/>
  <c r="Y50" i="3"/>
  <c r="AC55" i="3"/>
  <c r="AD48" i="3"/>
  <c r="V54" i="3"/>
  <c r="Z59" i="3"/>
  <c r="V53" i="3"/>
  <c r="Z58" i="3"/>
  <c r="AG55" i="3"/>
  <c r="W51" i="3"/>
  <c r="AA56" i="3"/>
  <c r="Y51" i="3"/>
  <c r="X49" i="3"/>
  <c r="AB54" i="3"/>
  <c r="AF59" i="3"/>
  <c r="AE58" i="3"/>
  <c r="Z49" i="3"/>
  <c r="AD53" i="3"/>
  <c r="AC52" i="3"/>
  <c r="V140" i="3"/>
  <c r="W137" i="3"/>
  <c r="V143" i="3"/>
  <c r="W139" i="3"/>
  <c r="V144" i="3"/>
  <c r="W141" i="3"/>
  <c r="W143" i="3"/>
  <c r="W136" i="3"/>
  <c r="W145" i="3"/>
  <c r="W147" i="3"/>
  <c r="W140" i="3"/>
  <c r="V139" i="3"/>
  <c r="Y139" i="3" s="1"/>
  <c r="Z139" i="3" s="1"/>
  <c r="W144" i="3"/>
  <c r="W146" i="3"/>
  <c r="W138" i="3"/>
  <c r="W142" i="3"/>
  <c r="V137" i="3"/>
  <c r="V138" i="3"/>
  <c r="V147" i="3"/>
  <c r="V141" i="3"/>
  <c r="V142" i="3"/>
  <c r="V136" i="3"/>
  <c r="V145" i="3"/>
  <c r="V146" i="3"/>
  <c r="Z119" i="3"/>
  <c r="V114" i="3"/>
  <c r="W111" i="3" s="1"/>
  <c r="Y129" i="3"/>
  <c r="Z129" i="3" s="1"/>
  <c r="W112" i="3"/>
  <c r="V131" i="3"/>
  <c r="U33" i="2"/>
  <c r="W45" i="2"/>
  <c r="X40" i="2"/>
  <c r="Y35" i="2"/>
  <c r="X43" i="2"/>
  <c r="Y38" i="2"/>
  <c r="Z33" i="2"/>
  <c r="AB44" i="2"/>
  <c r="AC39" i="2"/>
  <c r="AD34" i="2"/>
  <c r="AC42" i="2"/>
  <c r="AD37" i="2"/>
  <c r="X45" i="2"/>
  <c r="AD39" i="2"/>
  <c r="AG33" i="2"/>
  <c r="AG43" i="2"/>
  <c r="U39" i="2"/>
  <c r="V34" i="2"/>
  <c r="U42" i="2"/>
  <c r="V37" i="2"/>
  <c r="AG40" i="2"/>
  <c r="X37" i="2"/>
  <c r="AC44" i="2"/>
  <c r="Y43" i="2"/>
  <c r="Z38" i="2"/>
  <c r="AA33" i="2"/>
  <c r="Z41" i="2"/>
  <c r="AA36" i="2"/>
  <c r="Z35" i="2"/>
  <c r="W34" i="2"/>
  <c r="AB41" i="2"/>
  <c r="AD42" i="2"/>
  <c r="AE37" i="2"/>
  <c r="AD45" i="2"/>
  <c r="AE40" i="2"/>
  <c r="AF35" i="2"/>
  <c r="AE43" i="2"/>
  <c r="U45" i="2"/>
  <c r="AE34" i="2"/>
  <c r="V45" i="2"/>
  <c r="U34" i="2"/>
  <c r="Z36" i="2"/>
  <c r="X44" i="2"/>
  <c r="Y39" i="2"/>
  <c r="Z34" i="2"/>
  <c r="AG41" i="2"/>
  <c r="Z39" i="2"/>
  <c r="AG42" i="2"/>
  <c r="U38" i="2"/>
  <c r="V33" i="2"/>
  <c r="Y41" i="2"/>
  <c r="AF41" i="2"/>
  <c r="V44" i="2"/>
  <c r="W39" i="2"/>
  <c r="X34" i="2"/>
  <c r="V36" i="2"/>
  <c r="AA42" i="2"/>
  <c r="AE45" i="2"/>
  <c r="AA44" i="2"/>
  <c r="AD43" i="2"/>
  <c r="Y44" i="2"/>
  <c r="AC43" i="2"/>
  <c r="AD38" i="2"/>
  <c r="AE33" i="2"/>
  <c r="AA39" i="2"/>
  <c r="AB37" i="2"/>
  <c r="Y42" i="2"/>
  <c r="Z37" i="2"/>
  <c r="U44" i="2"/>
  <c r="V40" i="2"/>
  <c r="U40" i="2"/>
  <c r="AA43" i="2"/>
  <c r="AB38" i="2"/>
  <c r="AC33" i="2"/>
  <c r="W37" i="2"/>
  <c r="W41" i="2"/>
  <c r="AF37" i="2"/>
  <c r="AE44" i="2"/>
  <c r="AG34" i="2"/>
  <c r="Y33" i="2"/>
  <c r="U41" i="2"/>
  <c r="AB36" i="2"/>
  <c r="AA45" i="2"/>
  <c r="AC35" i="2"/>
  <c r="W44" i="2"/>
  <c r="Y34" i="2"/>
  <c r="AG44" i="2"/>
  <c r="AA35" i="2"/>
  <c r="V42" i="2"/>
  <c r="AF43" i="2"/>
  <c r="V35" i="2"/>
  <c r="AC40" i="2"/>
  <c r="U43" i="2"/>
  <c r="V38" i="2"/>
  <c r="W33" i="2"/>
  <c r="U37" i="2"/>
  <c r="AD35" i="2"/>
  <c r="AD41" i="2"/>
  <c r="AE36" i="2"/>
  <c r="W42" i="2"/>
  <c r="AF38" i="2"/>
  <c r="W38" i="2"/>
  <c r="AF42" i="2"/>
  <c r="AG37" i="2"/>
  <c r="AB42" i="2"/>
  <c r="Z40" i="2"/>
  <c r="AA41" i="2"/>
  <c r="W40" i="2"/>
  <c r="AF45" i="2"/>
  <c r="AE38" i="2"/>
  <c r="Z42" i="2"/>
  <c r="AA37" i="2"/>
  <c r="Z43" i="2"/>
  <c r="W35" i="2"/>
  <c r="AF33" i="2"/>
  <c r="V41" i="2"/>
  <c r="W36" i="2"/>
  <c r="V39" i="2"/>
  <c r="AC37" i="2"/>
  <c r="Y36" i="2"/>
  <c r="X42" i="2"/>
  <c r="Y37" i="2"/>
  <c r="X35" i="2"/>
  <c r="AF40" i="2"/>
  <c r="AB39" i="2"/>
  <c r="AE42" i="2"/>
  <c r="AG36" i="2"/>
  <c r="AE41" i="2"/>
  <c r="AF36" i="2"/>
  <c r="Y40" i="2"/>
  <c r="AB34" i="2"/>
  <c r="Z45" i="2"/>
  <c r="AA40" i="2"/>
  <c r="AB35" i="2"/>
  <c r="AC36" i="2"/>
  <c r="AE35" i="2"/>
  <c r="AA34" i="2"/>
  <c r="AC41" i="2"/>
  <c r="AD36" i="2"/>
  <c r="AG38" i="2"/>
  <c r="X33" i="2"/>
  <c r="X36" i="2"/>
  <c r="AB45" i="2"/>
  <c r="AF39" i="2"/>
  <c r="AB33" i="2"/>
  <c r="AG45" i="2"/>
  <c r="AD40" i="2"/>
  <c r="AB40" i="2"/>
  <c r="U36" i="2"/>
  <c r="X39" i="2"/>
  <c r="AC45" i="2"/>
  <c r="Y45" i="2"/>
  <c r="AF44" i="2"/>
  <c r="W43" i="2"/>
  <c r="AG39" i="2"/>
  <c r="V43" i="2"/>
  <c r="AD33" i="2"/>
  <c r="U35" i="2"/>
  <c r="AD44" i="2"/>
  <c r="Z44" i="2"/>
  <c r="AE39" i="2"/>
  <c r="AA38" i="2"/>
  <c r="X41" i="2"/>
  <c r="AF34" i="2"/>
  <c r="AC34" i="2"/>
  <c r="AG35" i="2"/>
  <c r="AB43" i="2"/>
  <c r="AC38" i="2"/>
  <c r="X38" i="2"/>
  <c r="U107" i="2" a="1"/>
  <c r="AH28" i="2"/>
  <c r="U90" i="2" a="1"/>
  <c r="AI33" i="2" a="1"/>
  <c r="W106" i="3" l="1"/>
  <c r="AE153" i="3"/>
  <c r="AE169" i="3" s="1"/>
  <c r="AC160" i="3"/>
  <c r="AC176" i="3" s="1"/>
  <c r="AD155" i="3"/>
  <c r="AD171" i="3" s="1"/>
  <c r="Z159" i="3"/>
  <c r="Z175" i="3" s="1"/>
  <c r="AG156" i="3"/>
  <c r="AG172" i="3" s="1"/>
  <c r="AB155" i="3"/>
  <c r="AB171" i="3" s="1"/>
  <c r="Y163" i="3"/>
  <c r="Y179" i="3" s="1"/>
  <c r="AB156" i="3"/>
  <c r="AB172" i="3" s="1"/>
  <c r="Z156" i="3"/>
  <c r="Z172" i="3" s="1"/>
  <c r="AF161" i="3"/>
  <c r="AF177" i="3" s="1"/>
  <c r="Y154" i="3"/>
  <c r="Y170" i="3" s="1"/>
  <c r="AF163" i="3"/>
  <c r="AF179" i="3" s="1"/>
  <c r="AA158" i="3"/>
  <c r="AA174" i="3" s="1"/>
  <c r="AD153" i="3"/>
  <c r="AD169" i="3" s="1"/>
  <c r="AC163" i="3"/>
  <c r="AC179" i="3" s="1"/>
  <c r="W102" i="3"/>
  <c r="X102" i="3" s="1"/>
  <c r="Y153" i="3"/>
  <c r="Y169" i="3" s="1"/>
  <c r="AE163" i="3"/>
  <c r="AE179" i="3" s="1"/>
  <c r="V159" i="3"/>
  <c r="V175" i="3" s="1"/>
  <c r="X158" i="3"/>
  <c r="X174" i="3" s="1"/>
  <c r="AE161" i="3"/>
  <c r="AE177" i="3" s="1"/>
  <c r="X160" i="3"/>
  <c r="X176" i="3" s="1"/>
  <c r="W156" i="3"/>
  <c r="W172" i="3" s="1"/>
  <c r="V160" i="3"/>
  <c r="V176" i="3" s="1"/>
  <c r="W161" i="3"/>
  <c r="W177" i="3" s="1"/>
  <c r="AA159" i="3"/>
  <c r="AA175" i="3" s="1"/>
  <c r="AA161" i="3"/>
  <c r="AA177" i="3" s="1"/>
  <c r="AG155" i="3"/>
  <c r="AG171" i="3" s="1"/>
  <c r="AD160" i="3"/>
  <c r="AD176" i="3" s="1"/>
  <c r="AB159" i="3"/>
  <c r="AB175" i="3" s="1"/>
  <c r="AF153" i="3"/>
  <c r="AF169" i="3" s="1"/>
  <c r="AD163" i="3"/>
  <c r="AD179" i="3" s="1"/>
  <c r="AF162" i="3"/>
  <c r="AF178" i="3" s="1"/>
  <c r="AE158" i="3"/>
  <c r="AE174" i="3" s="1"/>
  <c r="X159" i="3"/>
  <c r="X175" i="3" s="1"/>
  <c r="AC157" i="3"/>
  <c r="AC173" i="3" s="1"/>
  <c r="W104" i="3"/>
  <c r="AD162" i="3"/>
  <c r="AD178" i="3" s="1"/>
  <c r="AG164" i="3"/>
  <c r="AG180" i="3" s="1"/>
  <c r="AD161" i="3"/>
  <c r="AD177" i="3" s="1"/>
  <c r="AC158" i="3"/>
  <c r="AC174" i="3" s="1"/>
  <c r="AC161" i="3"/>
  <c r="AC177" i="3" s="1"/>
  <c r="AB164" i="3"/>
  <c r="AB180" i="3" s="1"/>
  <c r="AF160" i="3"/>
  <c r="AF176" i="3" s="1"/>
  <c r="AB154" i="3"/>
  <c r="AB170" i="3" s="1"/>
  <c r="AG158" i="3"/>
  <c r="AG174" i="3" s="1"/>
  <c r="W159" i="3"/>
  <c r="W175" i="3" s="1"/>
  <c r="AE156" i="3"/>
  <c r="AE172" i="3" s="1"/>
  <c r="Z164" i="3"/>
  <c r="Z180" i="3" s="1"/>
  <c r="Y161" i="3"/>
  <c r="Y177" i="3" s="1"/>
  <c r="Z154" i="3"/>
  <c r="Z170" i="3" s="1"/>
  <c r="V162" i="3"/>
  <c r="V178" i="3" s="1"/>
  <c r="AB163" i="3"/>
  <c r="AB179" i="3" s="1"/>
  <c r="X157" i="3"/>
  <c r="X173" i="3" s="1"/>
  <c r="AB153" i="3"/>
  <c r="AB169" i="3" s="1"/>
  <c r="W164" i="3"/>
  <c r="W180" i="3" s="1"/>
  <c r="AE164" i="3"/>
  <c r="AE180" i="3" s="1"/>
  <c r="AF164" i="3"/>
  <c r="AF180" i="3" s="1"/>
  <c r="Z161" i="3"/>
  <c r="Z177" i="3" s="1"/>
  <c r="AG163" i="3"/>
  <c r="AG179" i="3" s="1"/>
  <c r="V157" i="3"/>
  <c r="V173" i="3" s="1"/>
  <c r="AG153" i="3"/>
  <c r="AG169" i="3" s="1"/>
  <c r="AG154" i="3"/>
  <c r="AG170" i="3" s="1"/>
  <c r="AF159" i="3"/>
  <c r="AF175" i="3" s="1"/>
  <c r="X156" i="3"/>
  <c r="X172" i="3" s="1"/>
  <c r="AA164" i="3"/>
  <c r="AA180" i="3" s="1"/>
  <c r="W162" i="3"/>
  <c r="W178" i="3" s="1"/>
  <c r="AA154" i="3"/>
  <c r="AA170" i="3" s="1"/>
  <c r="V164" i="3"/>
  <c r="V180" i="3" s="1"/>
  <c r="AD159" i="3"/>
  <c r="AD175" i="3" s="1"/>
  <c r="AC156" i="3"/>
  <c r="AC172" i="3" s="1"/>
  <c r="Y158" i="3"/>
  <c r="Y174" i="3" s="1"/>
  <c r="AB162" i="3"/>
  <c r="AB178" i="3" s="1"/>
  <c r="AF158" i="3"/>
  <c r="AF174" i="3" s="1"/>
  <c r="AA156" i="3"/>
  <c r="AA172" i="3" s="1"/>
  <c r="V161" i="3"/>
  <c r="V177" i="3" s="1"/>
  <c r="W157" i="3"/>
  <c r="W173" i="3" s="1"/>
  <c r="AE154" i="3"/>
  <c r="AE170" i="3" s="1"/>
  <c r="Z162" i="3"/>
  <c r="Z178" i="3" s="1"/>
  <c r="Y159" i="3"/>
  <c r="Y175" i="3" s="1"/>
  <c r="AG162" i="3"/>
  <c r="AG178" i="3" s="1"/>
  <c r="AD154" i="3"/>
  <c r="AD170" i="3" s="1"/>
  <c r="AB161" i="3"/>
  <c r="AB177" i="3" s="1"/>
  <c r="X155" i="3"/>
  <c r="X171" i="3" s="1"/>
  <c r="Y160" i="3"/>
  <c r="Y176" i="3" s="1"/>
  <c r="AE159" i="3"/>
  <c r="AE175" i="3" s="1"/>
  <c r="AA157" i="3"/>
  <c r="AA173" i="3" s="1"/>
  <c r="Z155" i="3"/>
  <c r="Z171" i="3" s="1"/>
  <c r="AG161" i="3"/>
  <c r="AG177" i="3" s="1"/>
  <c r="V155" i="3"/>
  <c r="V171" i="3" s="1"/>
  <c r="AD164" i="3"/>
  <c r="AD180" i="3" s="1"/>
  <c r="X164" i="3"/>
  <c r="X180" i="3" s="1"/>
  <c r="AF157" i="3"/>
  <c r="AF173" i="3" s="1"/>
  <c r="AG157" i="3"/>
  <c r="AG173" i="3" s="1"/>
  <c r="AA162" i="3"/>
  <c r="AA178" i="3" s="1"/>
  <c r="W160" i="3"/>
  <c r="W176" i="3" s="1"/>
  <c r="Z163" i="3"/>
  <c r="Z179" i="3" s="1"/>
  <c r="AC164" i="3"/>
  <c r="AC180" i="3" s="1"/>
  <c r="AD157" i="3"/>
  <c r="AD173" i="3" s="1"/>
  <c r="AC154" i="3"/>
  <c r="AC170" i="3" s="1"/>
  <c r="AC155" i="3"/>
  <c r="AC171" i="3" s="1"/>
  <c r="AB160" i="3"/>
  <c r="AB176" i="3" s="1"/>
  <c r="AF156" i="3"/>
  <c r="AF172" i="3" s="1"/>
  <c r="V154" i="3"/>
  <c r="V170" i="3" s="1"/>
  <c r="AE162" i="3"/>
  <c r="AE178" i="3" s="1"/>
  <c r="W155" i="3"/>
  <c r="W171" i="3" s="1"/>
  <c r="V158" i="3"/>
  <c r="V174" i="3" s="1"/>
  <c r="Z160" i="3"/>
  <c r="Z176" i="3" s="1"/>
  <c r="Y157" i="3"/>
  <c r="Y173" i="3" s="1"/>
  <c r="AC159" i="3"/>
  <c r="AC175" i="3" s="1"/>
  <c r="Y147" i="3"/>
  <c r="Z147" i="3" s="1"/>
  <c r="X154" i="3"/>
  <c r="X170" i="3" s="1"/>
  <c r="AG160" i="3"/>
  <c r="AG176" i="3" s="1"/>
  <c r="X153" i="3"/>
  <c r="X169" i="3" s="1"/>
  <c r="AC153" i="3"/>
  <c r="AC169" i="3" s="1"/>
  <c r="AE157" i="3"/>
  <c r="AE173" i="3" s="1"/>
  <c r="AA155" i="3"/>
  <c r="AA171" i="3" s="1"/>
  <c r="V163" i="3"/>
  <c r="V179" i="3" s="1"/>
  <c r="AG159" i="3"/>
  <c r="AG175" i="3" s="1"/>
  <c r="Y164" i="3"/>
  <c r="Y180" i="3" s="1"/>
  <c r="V156" i="3"/>
  <c r="V172" i="3" s="1"/>
  <c r="X162" i="3"/>
  <c r="X178" i="3" s="1"/>
  <c r="AF155" i="3"/>
  <c r="AF171" i="3" s="1"/>
  <c r="Y162" i="3"/>
  <c r="Y178" i="3" s="1"/>
  <c r="AA160" i="3"/>
  <c r="AA176" i="3" s="1"/>
  <c r="W158" i="3"/>
  <c r="W174" i="3" s="1"/>
  <c r="AD156" i="3"/>
  <c r="AD172" i="3" s="1"/>
  <c r="AC162" i="3"/>
  <c r="AC178" i="3" s="1"/>
  <c r="V153" i="3"/>
  <c r="V169" i="3" s="1"/>
  <c r="W109" i="3"/>
  <c r="W154" i="3"/>
  <c r="W170" i="3" s="1"/>
  <c r="X163" i="3"/>
  <c r="X179" i="3" s="1"/>
  <c r="AD158" i="3"/>
  <c r="AD174" i="3" s="1"/>
  <c r="AB158" i="3"/>
  <c r="AB174" i="3" s="1"/>
  <c r="AF154" i="3"/>
  <c r="AF170" i="3" s="1"/>
  <c r="W163" i="3"/>
  <c r="W179" i="3" s="1"/>
  <c r="AE160" i="3"/>
  <c r="AE176" i="3" s="1"/>
  <c r="W153" i="3"/>
  <c r="W169" i="3" s="1"/>
  <c r="Z153" i="3"/>
  <c r="Z169" i="3" s="1"/>
  <c r="Z158" i="3"/>
  <c r="Z174" i="3" s="1"/>
  <c r="Y155" i="3"/>
  <c r="Y171" i="3" s="1"/>
  <c r="Y156" i="3"/>
  <c r="Y172" i="3" s="1"/>
  <c r="X161" i="3"/>
  <c r="X177" i="3" s="1"/>
  <c r="AB157" i="3"/>
  <c r="AB173" i="3" s="1"/>
  <c r="Z157" i="3"/>
  <c r="Z173" i="3" s="1"/>
  <c r="AA163" i="3"/>
  <c r="AA179" i="3" s="1"/>
  <c r="AE155" i="3"/>
  <c r="AE171" i="3" s="1"/>
  <c r="Y137" i="3"/>
  <c r="Z137" i="3" s="1"/>
  <c r="Y140" i="3"/>
  <c r="Z140" i="3" s="1"/>
  <c r="W113" i="3"/>
  <c r="W103" i="3"/>
  <c r="X103" i="3" s="1"/>
  <c r="X104" i="3" s="1"/>
  <c r="Y146" i="3"/>
  <c r="Z146" i="3" s="1"/>
  <c r="W148" i="3"/>
  <c r="W149" i="3" s="1"/>
  <c r="AC60" i="3"/>
  <c r="AC65" i="3" s="1"/>
  <c r="Y145" i="3"/>
  <c r="Z145" i="3" s="1"/>
  <c r="Y60" i="3"/>
  <c r="Y65" i="3" s="1"/>
  <c r="X60" i="3"/>
  <c r="X65" i="3" s="1"/>
  <c r="V148" i="3"/>
  <c r="V149" i="3" s="1"/>
  <c r="V185" i="3" a="1"/>
  <c r="Y136" i="3"/>
  <c r="W110" i="3"/>
  <c r="W108" i="3"/>
  <c r="Y142" i="3"/>
  <c r="Z142" i="3" s="1"/>
  <c r="Y144" i="3"/>
  <c r="Z144" i="3" s="1"/>
  <c r="AB60" i="3"/>
  <c r="AB65" i="3" s="1"/>
  <c r="W105" i="3"/>
  <c r="Y141" i="3"/>
  <c r="Z141" i="3" s="1"/>
  <c r="V60" i="3"/>
  <c r="AG60" i="3"/>
  <c r="AG65" i="3" s="1"/>
  <c r="W107" i="3"/>
  <c r="Y143" i="3"/>
  <c r="Z143" i="3" s="1"/>
  <c r="AA60" i="3"/>
  <c r="AA65" i="3" s="1"/>
  <c r="Y131" i="3"/>
  <c r="Y138" i="3"/>
  <c r="Z138" i="3" s="1"/>
  <c r="W60" i="3"/>
  <c r="W65" i="3" s="1"/>
  <c r="Z131" i="3"/>
  <c r="AD60" i="3"/>
  <c r="AD65" i="3" s="1"/>
  <c r="Z60" i="3"/>
  <c r="Z65" i="3" s="1"/>
  <c r="AF60" i="3"/>
  <c r="AF65" i="3" s="1"/>
  <c r="AE60" i="3"/>
  <c r="AE65" i="3" s="1"/>
  <c r="AI36" i="2"/>
  <c r="AI38" i="2"/>
  <c r="AI35" i="2"/>
  <c r="AI39" i="2"/>
  <c r="AI43" i="2"/>
  <c r="AI44" i="2"/>
  <c r="AI37" i="2"/>
  <c r="AI45" i="2"/>
  <c r="AI34" i="2"/>
  <c r="AI42" i="2"/>
  <c r="AI33" i="2"/>
  <c r="AI40" i="2"/>
  <c r="AI41" i="2"/>
  <c r="U90" i="2"/>
  <c r="W99" i="2"/>
  <c r="AE102" i="2"/>
  <c r="AF97" i="2"/>
  <c r="AG92" i="2"/>
  <c r="AE99" i="2"/>
  <c r="AD102" i="2"/>
  <c r="AE97" i="2"/>
  <c r="AF92" i="2"/>
  <c r="U101" i="2"/>
  <c r="AG101" i="2"/>
  <c r="U97" i="2"/>
  <c r="V92" i="2"/>
  <c r="AE100" i="2"/>
  <c r="Z99" i="2"/>
  <c r="AF93" i="2"/>
  <c r="AG97" i="2"/>
  <c r="W102" i="2"/>
  <c r="X97" i="2"/>
  <c r="Y92" i="2"/>
  <c r="AB98" i="2"/>
  <c r="V102" i="2"/>
  <c r="W97" i="2"/>
  <c r="X92" i="2"/>
  <c r="U102" i="2"/>
  <c r="Y101" i="2"/>
  <c r="Z96" i="2"/>
  <c r="AA91" i="2"/>
  <c r="Y98" i="2"/>
  <c r="AE98" i="2"/>
  <c r="X93" i="2"/>
  <c r="W96" i="2"/>
  <c r="Y97" i="2"/>
  <c r="AB101" i="2"/>
  <c r="AC96" i="2"/>
  <c r="AD91" i="2"/>
  <c r="AD96" i="2"/>
  <c r="AA101" i="2"/>
  <c r="AB96" i="2"/>
  <c r="AC91" i="2"/>
  <c r="W100" i="2"/>
  <c r="AD100" i="2"/>
  <c r="AE95" i="2"/>
  <c r="AF90" i="2"/>
  <c r="AF95" i="2"/>
  <c r="AB97" i="2"/>
  <c r="AC92" i="2"/>
  <c r="Z101" i="2"/>
  <c r="V96" i="2"/>
  <c r="AG100" i="2"/>
  <c r="U96" i="2"/>
  <c r="V91" i="2"/>
  <c r="AA95" i="2"/>
  <c r="AF100" i="2"/>
  <c r="AG95" i="2"/>
  <c r="U91" i="2"/>
  <c r="AG98" i="2"/>
  <c r="V100" i="2"/>
  <c r="W95" i="2"/>
  <c r="X90" i="2"/>
  <c r="U94" i="2"/>
  <c r="AG96" i="2"/>
  <c r="U92" i="2"/>
  <c r="AA100" i="2"/>
  <c r="AF94" i="2"/>
  <c r="Y100" i="2"/>
  <c r="Z95" i="2"/>
  <c r="AA90" i="2"/>
  <c r="X94" i="2"/>
  <c r="X100" i="2"/>
  <c r="Y95" i="2"/>
  <c r="Z90" i="2"/>
  <c r="V97" i="2"/>
  <c r="AA99" i="2"/>
  <c r="AB94" i="2"/>
  <c r="V101" i="2"/>
  <c r="AB91" i="2"/>
  <c r="Y96" i="2"/>
  <c r="Z91" i="2"/>
  <c r="Z92" i="2"/>
  <c r="AF99" i="2"/>
  <c r="Z98" i="2"/>
  <c r="AG90" i="2"/>
  <c r="AE96" i="2"/>
  <c r="AA94" i="2"/>
  <c r="AC94" i="2"/>
  <c r="Z102" i="2"/>
  <c r="AA97" i="2"/>
  <c r="AB92" i="2"/>
  <c r="AD93" i="2"/>
  <c r="AB90" i="2"/>
  <c r="AG94" i="2"/>
  <c r="AD94" i="2"/>
  <c r="AB102" i="2"/>
  <c r="AF102" i="2"/>
  <c r="AE90" i="2"/>
  <c r="Z93" i="2"/>
  <c r="AE101" i="2"/>
  <c r="AF96" i="2"/>
  <c r="AG91" i="2"/>
  <c r="V93" i="2"/>
  <c r="AD99" i="2"/>
  <c r="AC101" i="2"/>
  <c r="V94" i="2"/>
  <c r="AF98" i="2"/>
  <c r="AC102" i="2"/>
  <c r="W90" i="2"/>
  <c r="AE92" i="2"/>
  <c r="W101" i="2"/>
  <c r="X96" i="2"/>
  <c r="Y91" i="2"/>
  <c r="AA92" i="2"/>
  <c r="V99" i="2"/>
  <c r="U93" i="2"/>
  <c r="AA93" i="2"/>
  <c r="X98" i="2"/>
  <c r="AA102" i="2"/>
  <c r="AG102" i="2"/>
  <c r="W92" i="2"/>
  <c r="AB100" i="2"/>
  <c r="AC95" i="2"/>
  <c r="AD90" i="2"/>
  <c r="AF91" i="2"/>
  <c r="Z97" i="2"/>
  <c r="AA98" i="2"/>
  <c r="AE91" i="2"/>
  <c r="Y102" i="2"/>
  <c r="AC97" i="2"/>
  <c r="X101" i="2"/>
  <c r="AC98" i="2"/>
  <c r="Y90" i="2"/>
  <c r="AG99" i="2"/>
  <c r="U95" i="2"/>
  <c r="V90" i="2"/>
  <c r="X91" i="2"/>
  <c r="W91" i="2"/>
  <c r="AD92" i="2"/>
  <c r="AC100" i="2"/>
  <c r="AD101" i="2"/>
  <c r="AC99" i="2"/>
  <c r="U100" i="2"/>
  <c r="W98" i="2"/>
  <c r="U98" i="2"/>
  <c r="AG93" i="2"/>
  <c r="AE93" i="2"/>
  <c r="Y93" i="2"/>
  <c r="W93" i="2"/>
  <c r="X102" i="2"/>
  <c r="U99" i="2"/>
  <c r="AD95" i="2"/>
  <c r="Y99" i="2"/>
  <c r="Y94" i="2"/>
  <c r="Z100" i="2"/>
  <c r="X99" i="2"/>
  <c r="V95" i="2"/>
  <c r="AD98" i="2"/>
  <c r="AC90" i="2"/>
  <c r="AC93" i="2"/>
  <c r="AB95" i="2"/>
  <c r="AB99" i="2"/>
  <c r="V98" i="2"/>
  <c r="AE94" i="2"/>
  <c r="X95" i="2"/>
  <c r="AD97" i="2"/>
  <c r="Z94" i="2"/>
  <c r="W94" i="2"/>
  <c r="AA96" i="2"/>
  <c r="AB93" i="2"/>
  <c r="AF101" i="2"/>
  <c r="U108" i="2"/>
  <c r="U112" i="2"/>
  <c r="U116" i="2"/>
  <c r="U111" i="2"/>
  <c r="U118" i="2"/>
  <c r="U110" i="2"/>
  <c r="U107" i="2"/>
  <c r="U109" i="2"/>
  <c r="U113" i="2"/>
  <c r="U115" i="2"/>
  <c r="U117" i="2"/>
  <c r="U114" i="2"/>
  <c r="U119" i="2"/>
  <c r="V201" i="3" a="1"/>
  <c r="V216" i="3" a="1"/>
  <c r="U50" i="2" a="1"/>
  <c r="W216" i="3" l="1"/>
  <c r="V217" i="3"/>
  <c r="W217" i="3"/>
  <c r="V216" i="3"/>
  <c r="W209" i="3"/>
  <c r="V203" i="3"/>
  <c r="V208" i="3"/>
  <c r="V202" i="3"/>
  <c r="V207" i="3"/>
  <c r="V212" i="3"/>
  <c r="V206" i="3"/>
  <c r="V211" i="3"/>
  <c r="W204" i="3"/>
  <c r="V201" i="3"/>
  <c r="V210" i="3"/>
  <c r="W203" i="3"/>
  <c r="V205" i="3"/>
  <c r="W202" i="3"/>
  <c r="W207" i="3"/>
  <c r="V209" i="3"/>
  <c r="W206" i="3"/>
  <c r="W211" i="3"/>
  <c r="W201" i="3"/>
  <c r="W210" i="3"/>
  <c r="W208" i="3"/>
  <c r="W212" i="3"/>
  <c r="V204" i="3"/>
  <c r="W205" i="3"/>
  <c r="X105" i="3"/>
  <c r="X106" i="3" s="1"/>
  <c r="X107" i="3" s="1"/>
  <c r="X108" i="3" s="1"/>
  <c r="X109" i="3" s="1"/>
  <c r="X110" i="3" s="1"/>
  <c r="X111" i="3" s="1"/>
  <c r="X112" i="3" s="1"/>
  <c r="X113" i="3" s="1"/>
  <c r="AH60" i="3"/>
  <c r="AH65" i="3" s="1"/>
  <c r="V65" i="3"/>
  <c r="Z136" i="3"/>
  <c r="Z148" i="3" s="1"/>
  <c r="Y148" i="3"/>
  <c r="AI99" i="2"/>
  <c r="AI100" i="2"/>
  <c r="AI95" i="2"/>
  <c r="W188" i="3"/>
  <c r="V188" i="3"/>
  <c r="W194" i="3"/>
  <c r="W189" i="3"/>
  <c r="W195" i="3"/>
  <c r="W190" i="3"/>
  <c r="W185" i="3"/>
  <c r="W191" i="3"/>
  <c r="W186" i="3"/>
  <c r="V185" i="3"/>
  <c r="W187" i="3"/>
  <c r="V187" i="3"/>
  <c r="W196" i="3"/>
  <c r="V193" i="3"/>
  <c r="V194" i="3"/>
  <c r="W192" i="3"/>
  <c r="V189" i="3"/>
  <c r="V190" i="3"/>
  <c r="V196" i="3"/>
  <c r="V195" i="3"/>
  <c r="V186" i="3"/>
  <c r="W193" i="3"/>
  <c r="V192" i="3"/>
  <c r="V191" i="3"/>
  <c r="AF51" i="2"/>
  <c r="AE56" i="2"/>
  <c r="AD61" i="2"/>
  <c r="Z60" i="2"/>
  <c r="Z54" i="2"/>
  <c r="Y59" i="2"/>
  <c r="AD51" i="2"/>
  <c r="W50" i="2"/>
  <c r="V55" i="2"/>
  <c r="U60" i="2"/>
  <c r="AA50" i="2"/>
  <c r="AF50" i="2"/>
  <c r="AE55" i="2"/>
  <c r="AD60" i="2"/>
  <c r="AB61" i="2"/>
  <c r="AE52" i="2"/>
  <c r="AD57" i="2"/>
  <c r="X60" i="2"/>
  <c r="AC61" i="2"/>
  <c r="AD54" i="2"/>
  <c r="AA58" i="2"/>
  <c r="AA52" i="2"/>
  <c r="Z57" i="2"/>
  <c r="Y62" i="2"/>
  <c r="V50" i="2"/>
  <c r="U55" i="2"/>
  <c r="AG59" i="2"/>
  <c r="Z55" i="2"/>
  <c r="AE50" i="2"/>
  <c r="AD55" i="2"/>
  <c r="AC60" i="2"/>
  <c r="AE54" i="2"/>
  <c r="AA51" i="2"/>
  <c r="Z56" i="2"/>
  <c r="Y61" i="2"/>
  <c r="U53" i="2"/>
  <c r="Z53" i="2"/>
  <c r="Y58" i="2"/>
  <c r="V51" i="2"/>
  <c r="Z50" i="2"/>
  <c r="Y55" i="2"/>
  <c r="AE62" i="2"/>
  <c r="V53" i="2"/>
  <c r="U58" i="2"/>
  <c r="AG62" i="2"/>
  <c r="AD50" i="2"/>
  <c r="AC55" i="2"/>
  <c r="AB60" i="2"/>
  <c r="V59" i="2"/>
  <c r="Z51" i="2"/>
  <c r="Y56" i="2"/>
  <c r="X61" i="2"/>
  <c r="X57" i="2"/>
  <c r="V52" i="2"/>
  <c r="U57" i="2"/>
  <c r="AG61" i="2"/>
  <c r="Y57" i="2"/>
  <c r="U54" i="2"/>
  <c r="AG58" i="2"/>
  <c r="W54" i="2"/>
  <c r="U51" i="2"/>
  <c r="AG55" i="2"/>
  <c r="W51" i="2"/>
  <c r="AD53" i="2"/>
  <c r="AC58" i="2"/>
  <c r="AC59" i="2"/>
  <c r="Y51" i="2"/>
  <c r="X56" i="2"/>
  <c r="W61" i="2"/>
  <c r="W62" i="2"/>
  <c r="U52" i="2"/>
  <c r="AG56" i="2"/>
  <c r="AF61" i="2"/>
  <c r="AG60" i="2"/>
  <c r="AD52" i="2"/>
  <c r="AC57" i="2"/>
  <c r="AB62" i="2"/>
  <c r="U61" i="2"/>
  <c r="AC54" i="2"/>
  <c r="AB59" i="2"/>
  <c r="AF57" i="2"/>
  <c r="AC51" i="2"/>
  <c r="AB56" i="2"/>
  <c r="X54" i="2"/>
  <c r="Y54" i="2"/>
  <c r="X59" i="2"/>
  <c r="Y52" i="2"/>
  <c r="AG51" i="2"/>
  <c r="AF56" i="2"/>
  <c r="AE61" i="2"/>
  <c r="AB50" i="2"/>
  <c r="AC52" i="2"/>
  <c r="AB57" i="2"/>
  <c r="AA62" i="2"/>
  <c r="Z52" i="2"/>
  <c r="Y53" i="2"/>
  <c r="X58" i="2"/>
  <c r="W57" i="2"/>
  <c r="Y50" i="2"/>
  <c r="X55" i="2"/>
  <c r="W60" i="2"/>
  <c r="Y60" i="2"/>
  <c r="X52" i="2"/>
  <c r="AE57" i="2"/>
  <c r="AB58" i="2"/>
  <c r="AF59" i="2"/>
  <c r="AE53" i="2"/>
  <c r="W59" i="2"/>
  <c r="AC62" i="2"/>
  <c r="W55" i="2"/>
  <c r="AB51" i="2"/>
  <c r="AE51" i="2"/>
  <c r="U56" i="2"/>
  <c r="AA60" i="2"/>
  <c r="AA57" i="2"/>
  <c r="AF62" i="2"/>
  <c r="U59" i="2"/>
  <c r="AF58" i="2"/>
  <c r="W52" i="2"/>
  <c r="AF54" i="2"/>
  <c r="X62" i="2"/>
  <c r="AG52" i="2"/>
  <c r="AB52" i="2"/>
  <c r="AE58" i="2"/>
  <c r="AC56" i="2"/>
  <c r="AF60" i="2"/>
  <c r="U50" i="2"/>
  <c r="V61" i="2"/>
  <c r="V58" i="2"/>
  <c r="X53" i="2"/>
  <c r="AA61" i="2"/>
  <c r="AA59" i="2"/>
  <c r="AF55" i="2"/>
  <c r="AG57" i="2"/>
  <c r="AC50" i="2"/>
  <c r="AD59" i="2"/>
  <c r="AD58" i="2"/>
  <c r="AF53" i="2"/>
  <c r="V56" i="2"/>
  <c r="V60" i="2"/>
  <c r="AA56" i="2"/>
  <c r="AF52" i="2"/>
  <c r="X51" i="2"/>
  <c r="AC53" i="2"/>
  <c r="Z62" i="2"/>
  <c r="AA54" i="2"/>
  <c r="AE59" i="2"/>
  <c r="V62" i="2"/>
  <c r="V57" i="2"/>
  <c r="AA53" i="2"/>
  <c r="AG54" i="2"/>
  <c r="AD56" i="2"/>
  <c r="Z58" i="2"/>
  <c r="W58" i="2"/>
  <c r="X50" i="2"/>
  <c r="AE60" i="2"/>
  <c r="V54" i="2"/>
  <c r="AB55" i="2"/>
  <c r="AD62" i="2"/>
  <c r="AG53" i="2"/>
  <c r="Z61" i="2"/>
  <c r="AB54" i="2"/>
  <c r="AG50" i="2"/>
  <c r="U62" i="2"/>
  <c r="AB53" i="2"/>
  <c r="W56" i="2"/>
  <c r="Z59" i="2"/>
  <c r="W53" i="2"/>
  <c r="AA55" i="2"/>
  <c r="AI93" i="2"/>
  <c r="AI101" i="2"/>
  <c r="AI97" i="2"/>
  <c r="AI96" i="2"/>
  <c r="AI102" i="2"/>
  <c r="AI90" i="2"/>
  <c r="U125" i="2" a="1"/>
  <c r="U120" i="2"/>
  <c r="V117" i="2" s="1"/>
  <c r="AI91" i="2"/>
  <c r="AI98" i="2"/>
  <c r="AI92" i="2"/>
  <c r="AI94" i="2"/>
  <c r="V220" i="3" a="1"/>
  <c r="U63" i="2" l="1"/>
  <c r="V224" i="3"/>
  <c r="V227" i="3"/>
  <c r="W222" i="3"/>
  <c r="V228" i="3"/>
  <c r="W221" i="3"/>
  <c r="W226" i="3"/>
  <c r="W220" i="3"/>
  <c r="W225" i="3"/>
  <c r="W230" i="3"/>
  <c r="W224" i="3"/>
  <c r="W229" i="3"/>
  <c r="V223" i="3"/>
  <c r="W223" i="3"/>
  <c r="W228" i="3"/>
  <c r="V222" i="3"/>
  <c r="W227" i="3"/>
  <c r="V221" i="3"/>
  <c r="V226" i="3"/>
  <c r="W231" i="3"/>
  <c r="V225" i="3"/>
  <c r="V230" i="3"/>
  <c r="V220" i="3"/>
  <c r="V229" i="3"/>
  <c r="V231" i="3"/>
  <c r="AG63" i="2"/>
  <c r="X63" i="2"/>
  <c r="Y63" i="2"/>
  <c r="V119" i="2"/>
  <c r="V115" i="2"/>
  <c r="V112" i="2"/>
  <c r="AC63" i="2"/>
  <c r="V114" i="2"/>
  <c r="U130" i="2"/>
  <c r="U127" i="2"/>
  <c r="U137" i="2"/>
  <c r="V128" i="2"/>
  <c r="V125" i="2"/>
  <c r="U125" i="2"/>
  <c r="V135" i="2"/>
  <c r="V134" i="2"/>
  <c r="W125" i="2"/>
  <c r="W136" i="2"/>
  <c r="V127" i="2"/>
  <c r="W131" i="2"/>
  <c r="U134" i="2"/>
  <c r="V131" i="2"/>
  <c r="W132" i="2"/>
  <c r="V137" i="2"/>
  <c r="U129" i="2"/>
  <c r="W128" i="2"/>
  <c r="U126" i="2"/>
  <c r="W137" i="2"/>
  <c r="W134" i="2"/>
  <c r="V126" i="2"/>
  <c r="U136" i="2"/>
  <c r="W135" i="2"/>
  <c r="U135" i="2"/>
  <c r="U132" i="2"/>
  <c r="U131" i="2"/>
  <c r="V133" i="2"/>
  <c r="V132" i="2"/>
  <c r="W130" i="2"/>
  <c r="W129" i="2"/>
  <c r="U128" i="2"/>
  <c r="V129" i="2"/>
  <c r="U133" i="2"/>
  <c r="V130" i="2"/>
  <c r="W127" i="2"/>
  <c r="W126" i="2"/>
  <c r="V136" i="2"/>
  <c r="W133" i="2"/>
  <c r="V111" i="2"/>
  <c r="Z63" i="2"/>
  <c r="W63" i="2"/>
  <c r="AD63" i="2"/>
  <c r="V109" i="2"/>
  <c r="AE63" i="2"/>
  <c r="V110" i="2"/>
  <c r="V108" i="2"/>
  <c r="V113" i="2"/>
  <c r="AF63" i="2"/>
  <c r="AB63" i="2"/>
  <c r="AA63" i="2"/>
  <c r="V116" i="2"/>
  <c r="V118" i="2"/>
  <c r="V107" i="2"/>
  <c r="W107" i="2" s="1"/>
  <c r="V63" i="2"/>
  <c r="U143" i="2" a="1"/>
  <c r="Y131" i="2" l="1"/>
  <c r="Z131" i="2" s="1"/>
  <c r="W108" i="2"/>
  <c r="W109" i="2" s="1"/>
  <c r="W110" i="2" s="1"/>
  <c r="W111" i="2" s="1"/>
  <c r="W112" i="2" s="1"/>
  <c r="W113" i="2" s="1"/>
  <c r="W114" i="2" s="1"/>
  <c r="W115" i="2" s="1"/>
  <c r="W116" i="2" s="1"/>
  <c r="W117" i="2" s="1"/>
  <c r="W118" i="2" s="1"/>
  <c r="W119" i="2" s="1"/>
  <c r="Y126" i="2"/>
  <c r="Z126" i="2" s="1"/>
  <c r="Y132" i="2"/>
  <c r="Z132" i="2" s="1"/>
  <c r="Y137" i="2"/>
  <c r="Z137" i="2" s="1"/>
  <c r="AH63" i="2"/>
  <c r="Y133" i="2"/>
  <c r="Z133" i="2" s="1"/>
  <c r="V145" i="2"/>
  <c r="W153" i="2"/>
  <c r="U155" i="2"/>
  <c r="W146" i="2"/>
  <c r="W152" i="2"/>
  <c r="U148" i="2"/>
  <c r="W149" i="2"/>
  <c r="W143" i="2"/>
  <c r="V149" i="2"/>
  <c r="V155" i="2"/>
  <c r="W150" i="2"/>
  <c r="V143" i="2"/>
  <c r="V146" i="2"/>
  <c r="U152" i="2"/>
  <c r="U145" i="2"/>
  <c r="V153" i="2"/>
  <c r="U146" i="2"/>
  <c r="U149" i="2"/>
  <c r="W154" i="2"/>
  <c r="W147" i="2"/>
  <c r="U143" i="2"/>
  <c r="W148" i="2"/>
  <c r="W151" i="2"/>
  <c r="U147" i="2"/>
  <c r="V150" i="2"/>
  <c r="W145" i="2"/>
  <c r="V151" i="2"/>
  <c r="V154" i="2"/>
  <c r="W144" i="2"/>
  <c r="U153" i="2"/>
  <c r="V144" i="2"/>
  <c r="V152" i="2"/>
  <c r="U144" i="2"/>
  <c r="V147" i="2"/>
  <c r="U150" i="2"/>
  <c r="V148" i="2"/>
  <c r="U151" i="2"/>
  <c r="U154" i="2"/>
  <c r="W155" i="2"/>
  <c r="U68" i="2" a="1"/>
  <c r="Y128" i="2"/>
  <c r="Z128" i="2" s="1"/>
  <c r="Y136" i="2"/>
  <c r="Z136" i="2" s="1"/>
  <c r="U161" i="2" a="1"/>
  <c r="Y125" i="2"/>
  <c r="U138" i="2"/>
  <c r="Y134" i="2"/>
  <c r="Z134" i="2" s="1"/>
  <c r="V138" i="2"/>
  <c r="Y127" i="2"/>
  <c r="Z127" i="2" s="1"/>
  <c r="Y135" i="2"/>
  <c r="Z135" i="2" s="1"/>
  <c r="Y129" i="2"/>
  <c r="Z129" i="2" s="1"/>
  <c r="W138" i="2"/>
  <c r="Y130" i="2"/>
  <c r="Z130" i="2" s="1"/>
  <c r="Y153" i="2" l="1"/>
  <c r="Z153" i="2" s="1"/>
  <c r="Y152" i="2"/>
  <c r="Z152" i="2" s="1"/>
  <c r="Y150" i="2"/>
  <c r="Z150" i="2" s="1"/>
  <c r="Y145" i="2"/>
  <c r="Z145" i="2" s="1"/>
  <c r="Y154" i="2"/>
  <c r="Z154" i="2" s="1"/>
  <c r="U68" i="2"/>
  <c r="AA68" i="2"/>
  <c r="AC68" i="2"/>
  <c r="AF68" i="2"/>
  <c r="AB68" i="2"/>
  <c r="X68" i="2"/>
  <c r="AH68" i="2"/>
  <c r="AE68" i="2"/>
  <c r="Z68" i="2"/>
  <c r="AG68" i="2"/>
  <c r="Y68" i="2"/>
  <c r="W68" i="2"/>
  <c r="AD68" i="2"/>
  <c r="V68" i="2"/>
  <c r="Y147" i="2"/>
  <c r="Z147" i="2" s="1"/>
  <c r="W156" i="2"/>
  <c r="Y148" i="2"/>
  <c r="Z148" i="2" s="1"/>
  <c r="Z125" i="2"/>
  <c r="Z138" i="2" s="1"/>
  <c r="Y138" i="2"/>
  <c r="Y151" i="2"/>
  <c r="Z151" i="2" s="1"/>
  <c r="U156" i="2"/>
  <c r="Y143" i="2"/>
  <c r="U195" i="2" a="1"/>
  <c r="U161" i="2"/>
  <c r="Z171" i="2"/>
  <c r="AG171" i="2"/>
  <c r="U167" i="2"/>
  <c r="V162" i="2"/>
  <c r="AA172" i="2"/>
  <c r="AB167" i="2"/>
  <c r="AC162" i="2"/>
  <c r="AE171" i="2"/>
  <c r="AF166" i="2"/>
  <c r="AG161" i="2"/>
  <c r="AA170" i="2"/>
  <c r="AB165" i="2"/>
  <c r="AC172" i="2"/>
  <c r="Z170" i="2"/>
  <c r="AA165" i="2"/>
  <c r="AF173" i="2"/>
  <c r="AG170" i="2"/>
  <c r="U166" i="2"/>
  <c r="V161" i="2"/>
  <c r="AF170" i="2"/>
  <c r="AG165" i="2"/>
  <c r="AG168" i="2"/>
  <c r="Y171" i="2"/>
  <c r="Z166" i="2"/>
  <c r="AA161" i="2"/>
  <c r="AF171" i="2"/>
  <c r="AG166" i="2"/>
  <c r="U162" i="2"/>
  <c r="W171" i="2"/>
  <c r="X166" i="2"/>
  <c r="Y161" i="2"/>
  <c r="AF169" i="2"/>
  <c r="AG164" i="2"/>
  <c r="Y168" i="2"/>
  <c r="AE169" i="2"/>
  <c r="AF164" i="2"/>
  <c r="AB169" i="2"/>
  <c r="Y170" i="2"/>
  <c r="Z165" i="2"/>
  <c r="U172" i="2"/>
  <c r="X170" i="2"/>
  <c r="Y165" i="2"/>
  <c r="AD167" i="2"/>
  <c r="AD170" i="2"/>
  <c r="AE165" i="2"/>
  <c r="X173" i="2"/>
  <c r="X171" i="2"/>
  <c r="Y166" i="2"/>
  <c r="Z161" i="2"/>
  <c r="AB170" i="2"/>
  <c r="AC165" i="2"/>
  <c r="AE162" i="2"/>
  <c r="X169" i="2"/>
  <c r="Y164" i="2"/>
  <c r="U164" i="2"/>
  <c r="W169" i="2"/>
  <c r="X164" i="2"/>
  <c r="AA166" i="2"/>
  <c r="AD169" i="2"/>
  <c r="AE164" i="2"/>
  <c r="X165" i="2"/>
  <c r="AC169" i="2"/>
  <c r="AD164" i="2"/>
  <c r="AF165" i="2"/>
  <c r="V170" i="2"/>
  <c r="W165" i="2"/>
  <c r="W170" i="2"/>
  <c r="AC170" i="2"/>
  <c r="AD165" i="2"/>
  <c r="AE170" i="2"/>
  <c r="AG169" i="2"/>
  <c r="U165" i="2"/>
  <c r="AB173" i="2"/>
  <c r="AC168" i="2"/>
  <c r="AD163" i="2"/>
  <c r="AA173" i="2"/>
  <c r="AB168" i="2"/>
  <c r="AC163" i="2"/>
  <c r="Z163" i="2"/>
  <c r="V169" i="2"/>
  <c r="W164" i="2"/>
  <c r="AG173" i="2"/>
  <c r="U169" i="2"/>
  <c r="V164" i="2"/>
  <c r="AB161" i="2"/>
  <c r="AA169" i="2"/>
  <c r="AB164" i="2"/>
  <c r="V167" i="2"/>
  <c r="U170" i="2"/>
  <c r="V165" i="2"/>
  <c r="AC164" i="2"/>
  <c r="Y169" i="2"/>
  <c r="Z164" i="2"/>
  <c r="AG172" i="2"/>
  <c r="U168" i="2"/>
  <c r="V163" i="2"/>
  <c r="AF172" i="2"/>
  <c r="AG167" i="2"/>
  <c r="U163" i="2"/>
  <c r="Z173" i="2"/>
  <c r="AA168" i="2"/>
  <c r="AB163" i="2"/>
  <c r="Y173" i="2"/>
  <c r="Z168" i="2"/>
  <c r="AA163" i="2"/>
  <c r="AE173" i="2"/>
  <c r="AF168" i="2"/>
  <c r="AG163" i="2"/>
  <c r="W162" i="2"/>
  <c r="Z169" i="2"/>
  <c r="AA164" i="2"/>
  <c r="AC173" i="2"/>
  <c r="AD168" i="2"/>
  <c r="AE163" i="2"/>
  <c r="Y172" i="2"/>
  <c r="Z167" i="2"/>
  <c r="AA162" i="2"/>
  <c r="X172" i="2"/>
  <c r="Y167" i="2"/>
  <c r="Z162" i="2"/>
  <c r="AE172" i="2"/>
  <c r="AF167" i="2"/>
  <c r="AG162" i="2"/>
  <c r="AD172" i="2"/>
  <c r="AE167" i="2"/>
  <c r="AF162" i="2"/>
  <c r="AD162" i="2"/>
  <c r="Z172" i="2"/>
  <c r="W166" i="2"/>
  <c r="W161" i="2"/>
  <c r="AA171" i="2"/>
  <c r="AD173" i="2"/>
  <c r="V168" i="2"/>
  <c r="AF161" i="2"/>
  <c r="W172" i="2"/>
  <c r="W167" i="2"/>
  <c r="V173" i="2"/>
  <c r="AA167" i="2"/>
  <c r="X161" i="2"/>
  <c r="AB171" i="2"/>
  <c r="AB166" i="2"/>
  <c r="W173" i="2"/>
  <c r="AE168" i="2"/>
  <c r="W163" i="2"/>
  <c r="AC171" i="2"/>
  <c r="X167" i="2"/>
  <c r="X162" i="2"/>
  <c r="AB172" i="2"/>
  <c r="W168" i="2"/>
  <c r="AB162" i="2"/>
  <c r="U171" i="2"/>
  <c r="AC166" i="2"/>
  <c r="AC161" i="2"/>
  <c r="X163" i="2"/>
  <c r="Y162" i="2"/>
  <c r="U173" i="2"/>
  <c r="AD161" i="2"/>
  <c r="Y163" i="2"/>
  <c r="AE161" i="2"/>
  <c r="AD171" i="2"/>
  <c r="V172" i="2"/>
  <c r="V171" i="2"/>
  <c r="X168" i="2"/>
  <c r="AE166" i="2"/>
  <c r="AC167" i="2"/>
  <c r="AD166" i="2"/>
  <c r="V166" i="2"/>
  <c r="AF163" i="2"/>
  <c r="V156" i="2"/>
  <c r="Y155" i="2"/>
  <c r="Z155" i="2" s="1"/>
  <c r="Y149" i="2"/>
  <c r="Z149" i="2" s="1"/>
  <c r="Y144" i="2"/>
  <c r="Z144" i="2" s="1"/>
  <c r="Y146" i="2"/>
  <c r="Z146" i="2" s="1"/>
  <c r="U228" i="2" a="1"/>
  <c r="U212" i="2" a="1"/>
  <c r="U229" i="2" l="1"/>
  <c r="V229" i="2"/>
  <c r="W229" i="2"/>
  <c r="U230" i="2"/>
  <c r="U228" i="2"/>
  <c r="V230" i="2"/>
  <c r="W230" i="2"/>
  <c r="W228" i="2"/>
  <c r="V228" i="2"/>
  <c r="W214" i="2"/>
  <c r="V220" i="2"/>
  <c r="U222" i="2"/>
  <c r="U216" i="2"/>
  <c r="U219" i="2"/>
  <c r="V217" i="2"/>
  <c r="U223" i="2"/>
  <c r="U213" i="2"/>
  <c r="W218" i="2"/>
  <c r="W221" i="2"/>
  <c r="U220" i="2"/>
  <c r="W224" i="2"/>
  <c r="W215" i="2"/>
  <c r="V221" i="2"/>
  <c r="V224" i="2"/>
  <c r="W222" i="2"/>
  <c r="W212" i="2"/>
  <c r="V218" i="2"/>
  <c r="U224" i="2"/>
  <c r="U214" i="2"/>
  <c r="V222" i="2"/>
  <c r="V215" i="2"/>
  <c r="U221" i="2"/>
  <c r="W216" i="2"/>
  <c r="V214" i="2"/>
  <c r="V212" i="2"/>
  <c r="U218" i="2"/>
  <c r="W223" i="2"/>
  <c r="W219" i="2"/>
  <c r="V213" i="2"/>
  <c r="U217" i="2"/>
  <c r="W213" i="2"/>
  <c r="U212" i="2"/>
  <c r="V216" i="2"/>
  <c r="U215" i="2"/>
  <c r="W217" i="2"/>
  <c r="W220" i="2"/>
  <c r="V223" i="2"/>
  <c r="V219" i="2"/>
  <c r="U195" i="2"/>
  <c r="U200" i="2"/>
  <c r="W204" i="2"/>
  <c r="V196" i="2"/>
  <c r="W203" i="2"/>
  <c r="U198" i="2"/>
  <c r="V197" i="2"/>
  <c r="U202" i="2"/>
  <c r="W206" i="2"/>
  <c r="U201" i="2"/>
  <c r="V195" i="2"/>
  <c r="W207" i="2"/>
  <c r="V199" i="2"/>
  <c r="U204" i="2"/>
  <c r="V198" i="2"/>
  <c r="W205" i="2"/>
  <c r="U205" i="2"/>
  <c r="W196" i="2"/>
  <c r="V201" i="2"/>
  <c r="W195" i="2"/>
  <c r="U203" i="2"/>
  <c r="V202" i="2"/>
  <c r="U207" i="2"/>
  <c r="W198" i="2"/>
  <c r="W202" i="2"/>
  <c r="V200" i="2"/>
  <c r="W199" i="2"/>
  <c r="V204" i="2"/>
  <c r="U196" i="2"/>
  <c r="U206" i="2"/>
  <c r="W197" i="2"/>
  <c r="V207" i="2"/>
  <c r="W201" i="2"/>
  <c r="U199" i="2"/>
  <c r="V205" i="2"/>
  <c r="V206" i="2"/>
  <c r="U197" i="2"/>
  <c r="V203" i="2"/>
  <c r="W200" i="2"/>
  <c r="Z143" i="2"/>
  <c r="Z156" i="2" s="1"/>
  <c r="Y156" i="2"/>
  <c r="U178" i="2" a="1"/>
  <c r="U233" i="2" a="1"/>
  <c r="V238" i="2" l="1"/>
  <c r="W233" i="2"/>
  <c r="U242" i="2"/>
  <c r="W245" i="2"/>
  <c r="V240" i="2"/>
  <c r="U241" i="2"/>
  <c r="V236" i="2"/>
  <c r="W244" i="2"/>
  <c r="W234" i="2"/>
  <c r="V235" i="2"/>
  <c r="W243" i="2"/>
  <c r="U239" i="2"/>
  <c r="V234" i="2"/>
  <c r="V237" i="2"/>
  <c r="U238" i="2"/>
  <c r="V233" i="2"/>
  <c r="W241" i="2"/>
  <c r="U237" i="2"/>
  <c r="U240" i="2"/>
  <c r="W240" i="2"/>
  <c r="U236" i="2"/>
  <c r="V244" i="2"/>
  <c r="W239" i="2"/>
  <c r="W242" i="2"/>
  <c r="V243" i="2"/>
  <c r="W238" i="2"/>
  <c r="U234" i="2"/>
  <c r="V242" i="2"/>
  <c r="V245" i="2"/>
  <c r="U245" i="2"/>
  <c r="W237" i="2"/>
  <c r="U233" i="2"/>
  <c r="U235" i="2"/>
  <c r="W235" i="2"/>
  <c r="U243" i="2"/>
  <c r="V241" i="2"/>
  <c r="U244" i="2"/>
  <c r="W236" i="2"/>
  <c r="V239" i="2"/>
  <c r="U178" i="2"/>
  <c r="AE182" i="2"/>
  <c r="U187" i="2"/>
  <c r="V182" i="2"/>
  <c r="Y185" i="2"/>
  <c r="AC190" i="2"/>
  <c r="AD185" i="2"/>
  <c r="AE180" i="2"/>
  <c r="V179" i="2"/>
  <c r="X186" i="2"/>
  <c r="Y181" i="2"/>
  <c r="V184" i="2"/>
  <c r="U188" i="2"/>
  <c r="V183" i="2"/>
  <c r="W178" i="2"/>
  <c r="Z190" i="2"/>
  <c r="AA185" i="2"/>
  <c r="AB180" i="2"/>
  <c r="Z180" i="2"/>
  <c r="V189" i="2"/>
  <c r="W184" i="2"/>
  <c r="X179" i="2"/>
  <c r="AB181" i="2"/>
  <c r="Z186" i="2"/>
  <c r="AA181" i="2"/>
  <c r="X182" i="2"/>
  <c r="U190" i="2"/>
  <c r="V185" i="2"/>
  <c r="W180" i="2"/>
  <c r="AB190" i="2"/>
  <c r="AC185" i="2"/>
  <c r="AD180" i="2"/>
  <c r="U181" i="2"/>
  <c r="Z187" i="2"/>
  <c r="AA182" i="2"/>
  <c r="AF190" i="2"/>
  <c r="AE189" i="2"/>
  <c r="AF184" i="2"/>
  <c r="AG179" i="2"/>
  <c r="Y188" i="2"/>
  <c r="AA188" i="2"/>
  <c r="AB183" i="2"/>
  <c r="AC178" i="2"/>
  <c r="Z188" i="2"/>
  <c r="AD190" i="2"/>
  <c r="AE185" i="2"/>
  <c r="AF180" i="2"/>
  <c r="AE179" i="2"/>
  <c r="Z189" i="2"/>
  <c r="AA184" i="2"/>
  <c r="AB179" i="2"/>
  <c r="AG189" i="2"/>
  <c r="U185" i="2"/>
  <c r="V180" i="2"/>
  <c r="AB189" i="2"/>
  <c r="AE186" i="2"/>
  <c r="AF181" i="2"/>
  <c r="W187" i="2"/>
  <c r="W189" i="2"/>
  <c r="X184" i="2"/>
  <c r="Y179" i="2"/>
  <c r="AF185" i="2"/>
  <c r="AF187" i="2"/>
  <c r="AG182" i="2"/>
  <c r="AD184" i="2"/>
  <c r="V190" i="2"/>
  <c r="W185" i="2"/>
  <c r="X180" i="2"/>
  <c r="AG188" i="2"/>
  <c r="AE188" i="2"/>
  <c r="AF183" i="2"/>
  <c r="AG178" i="2"/>
  <c r="Y189" i="2"/>
  <c r="Z184" i="2"/>
  <c r="AA179" i="2"/>
  <c r="AD179" i="2"/>
  <c r="W186" i="2"/>
  <c r="X181" i="2"/>
  <c r="AF182" i="2"/>
  <c r="AB188" i="2"/>
  <c r="AC183" i="2"/>
  <c r="AD178" i="2"/>
  <c r="Z183" i="2"/>
  <c r="X187" i="2"/>
  <c r="Y182" i="2"/>
  <c r="W179" i="2"/>
  <c r="AA189" i="2"/>
  <c r="AB184" i="2"/>
  <c r="AC179" i="2"/>
  <c r="AA186" i="2"/>
  <c r="W188" i="2"/>
  <c r="X183" i="2"/>
  <c r="Y178" i="2"/>
  <c r="AD188" i="2"/>
  <c r="AE183" i="2"/>
  <c r="AF178" i="2"/>
  <c r="AA190" i="2"/>
  <c r="AB185" i="2"/>
  <c r="AC180" i="2"/>
  <c r="AB178" i="2"/>
  <c r="AG187" i="2"/>
  <c r="U183" i="2"/>
  <c r="V178" i="2"/>
  <c r="AA178" i="2"/>
  <c r="AC186" i="2"/>
  <c r="AD181" i="2"/>
  <c r="W190" i="2"/>
  <c r="AF188" i="2"/>
  <c r="AG183" i="2"/>
  <c r="U179" i="2"/>
  <c r="AC184" i="2"/>
  <c r="AB187" i="2"/>
  <c r="AC182" i="2"/>
  <c r="AC189" i="2"/>
  <c r="V188" i="2"/>
  <c r="W183" i="2"/>
  <c r="X178" i="2"/>
  <c r="AF189" i="2"/>
  <c r="AG184" i="2"/>
  <c r="U180" i="2"/>
  <c r="V187" i="2"/>
  <c r="Y187" i="2"/>
  <c r="Z182" i="2"/>
  <c r="X190" i="2"/>
  <c r="AG190" i="2"/>
  <c r="U186" i="2"/>
  <c r="V181" i="2"/>
  <c r="AD182" i="2"/>
  <c r="Z181" i="2"/>
  <c r="AG185" i="2"/>
  <c r="Y180" i="2"/>
  <c r="AD189" i="2"/>
  <c r="Z178" i="2"/>
  <c r="AC181" i="2"/>
  <c r="X189" i="2"/>
  <c r="AD186" i="2"/>
  <c r="Z185" i="2"/>
  <c r="AE187" i="2"/>
  <c r="AE190" i="2"/>
  <c r="AC188" i="2"/>
  <c r="V186" i="2"/>
  <c r="AE184" i="2"/>
  <c r="AD187" i="2"/>
  <c r="W182" i="2"/>
  <c r="AA187" i="2"/>
  <c r="Y184" i="2"/>
  <c r="AE181" i="2"/>
  <c r="AA180" i="2"/>
  <c r="X185" i="2"/>
  <c r="AG180" i="2"/>
  <c r="AF186" i="2"/>
  <c r="AD183" i="2"/>
  <c r="W181" i="2"/>
  <c r="AF179" i="2"/>
  <c r="AC187" i="2"/>
  <c r="Z179" i="2"/>
  <c r="Y183" i="2"/>
  <c r="AE178" i="2"/>
  <c r="X188" i="2"/>
  <c r="AG186" i="2"/>
  <c r="U184" i="2"/>
  <c r="Y186" i="2"/>
  <c r="AB186" i="2"/>
  <c r="U182" i="2"/>
  <c r="AA183" i="2"/>
  <c r="AB182" i="2"/>
  <c r="Y190" i="2"/>
  <c r="AG181" i="2"/>
  <c r="U189" i="2"/>
  <c r="AO208" i="3" l="1"/>
  <c r="AO209" i="3"/>
  <c r="AO205" i="3"/>
</calcChain>
</file>

<file path=xl/sharedStrings.xml><?xml version="1.0" encoding="utf-8"?>
<sst xmlns="http://schemas.openxmlformats.org/spreadsheetml/2006/main" count="1829" uniqueCount="149">
  <si>
    <t>TIMESTAMP</t>
  </si>
  <si>
    <t>귀하의 성별은 다음 중 어디에 해당합니까?</t>
  </si>
  <si>
    <t>귀하의 연령은 만 몇 세입니까?</t>
  </si>
  <si>
    <t>어떤 플랫폼을 사용하셨습니까?</t>
  </si>
  <si>
    <t>1. 시간가는 줄 몰랐다.</t>
  </si>
  <si>
    <t>2. 집중이 잘 되었다.</t>
  </si>
  <si>
    <t>3. 내용을 잘 이해할 수 있었다.</t>
  </si>
  <si>
    <t>4. 내용이 유익했다.</t>
  </si>
  <si>
    <t>5. 새로운 정보를 얻었다.</t>
  </si>
  <si>
    <t>6. 전반적으로 나의 흥미를 끌었다.</t>
  </si>
  <si>
    <t>7. 타인에게도 오늘 내용을 추천할 의향이 있다.</t>
  </si>
  <si>
    <t>8. 소개된 앱을 다운로드 받아보고 싶어졌다.</t>
  </si>
  <si>
    <t>9. 다음에 또 유용한 앱을 소개받고 싶다.</t>
  </si>
  <si>
    <t>10. 소개받은 후 화자가 전보다 더 친근하게 느껴졌다.</t>
  </si>
  <si>
    <t>11. 화자의 말에 신뢰가 간다.</t>
  </si>
  <si>
    <t>12. 화자가 내용에 대해 잘 알고 있다고 생각된다.</t>
  </si>
  <si>
    <t>13. 다음에도 이런 내용을 소개받는다면 같은 화자에게 내용을 전달받고 싶다.</t>
  </si>
  <si>
    <t>여성</t>
  </si>
  <si>
    <t>카카오톡</t>
  </si>
  <si>
    <t>남성</t>
  </si>
  <si>
    <t>메타버스(게더타운)</t>
  </si>
  <si>
    <t>화상회의(zoom)</t>
  </si>
  <si>
    <t>대면대화</t>
  </si>
  <si>
    <t>남성</t>
    <phoneticPr fontId="2" type="noConversion"/>
  </si>
  <si>
    <t>Factor Analysis - Principal Component Extraction</t>
  </si>
  <si>
    <t>Mean</t>
  </si>
  <si>
    <t>Std dev</t>
  </si>
  <si>
    <t>Skewness</t>
  </si>
  <si>
    <t>Kurtosis</t>
  </si>
  <si>
    <t>Correlation Matrix</t>
  </si>
  <si>
    <t>Inverse of Correlation Matrix</t>
  </si>
  <si>
    <t>sqrt(diag)</t>
  </si>
  <si>
    <t>Partial Correlation Matrix</t>
  </si>
  <si>
    <t>KMO</t>
  </si>
  <si>
    <t>Eigenvalues and eigenvectors</t>
  </si>
  <si>
    <t>Full Load Matrix</t>
  </si>
  <si>
    <t>Commun</t>
  </si>
  <si>
    <t>Scree Plot</t>
  </si>
  <si>
    <t>eValue</t>
  </si>
  <si>
    <t>%</t>
  </si>
  <si>
    <t>Cum %</t>
  </si>
  <si>
    <t>Factor Matrix (unrotated)</t>
  </si>
  <si>
    <t>Specific</t>
  </si>
  <si>
    <t>Factor Matrix (rotated Varimax)</t>
  </si>
  <si>
    <t>Reproduced Correlation Matrix</t>
  </si>
  <si>
    <t>Error Matrix</t>
  </si>
  <si>
    <t>Factor Scores Matrix - Regression Method</t>
  </si>
  <si>
    <t>Factor Scores Matrix - Bartlett's Method</t>
  </si>
  <si>
    <t>Factor Scores Matrix - Anderson-Rubin's Method</t>
  </si>
  <si>
    <t>Y11</t>
    <phoneticPr fontId="2" type="noConversion"/>
  </si>
  <si>
    <t>Y12</t>
    <phoneticPr fontId="2" type="noConversion"/>
  </si>
  <si>
    <t>Y13</t>
    <phoneticPr fontId="2" type="noConversion"/>
  </si>
  <si>
    <t>Y14</t>
    <phoneticPr fontId="2" type="noConversion"/>
  </si>
  <si>
    <t>Y15</t>
    <phoneticPr fontId="2" type="noConversion"/>
  </si>
  <si>
    <t>Y21</t>
    <phoneticPr fontId="2" type="noConversion"/>
  </si>
  <si>
    <t>Y22</t>
    <phoneticPr fontId="2" type="noConversion"/>
  </si>
  <si>
    <t>Y23</t>
    <phoneticPr fontId="2" type="noConversion"/>
  </si>
  <si>
    <t>Y24</t>
    <phoneticPr fontId="2" type="noConversion"/>
  </si>
  <si>
    <t>Y31</t>
    <phoneticPr fontId="2" type="noConversion"/>
  </si>
  <si>
    <t>Y32</t>
    <phoneticPr fontId="2" type="noConversion"/>
  </si>
  <si>
    <t>Y33</t>
    <phoneticPr fontId="2" type="noConversion"/>
  </si>
  <si>
    <t>Y34</t>
    <phoneticPr fontId="2" type="noConversion"/>
  </si>
  <si>
    <t>Y11</t>
    <phoneticPr fontId="2" type="noConversion"/>
  </si>
  <si>
    <t>Y12</t>
    <phoneticPr fontId="2" type="noConversion"/>
  </si>
  <si>
    <t>Y14</t>
    <phoneticPr fontId="2" type="noConversion"/>
  </si>
  <si>
    <t>Y15</t>
    <phoneticPr fontId="2" type="noConversion"/>
  </si>
  <si>
    <t>Y21</t>
    <phoneticPr fontId="2" type="noConversion"/>
  </si>
  <si>
    <t>Y22</t>
    <phoneticPr fontId="2" type="noConversion"/>
  </si>
  <si>
    <t>Y23</t>
    <phoneticPr fontId="2" type="noConversion"/>
  </si>
  <si>
    <t>Y24</t>
    <phoneticPr fontId="2" type="noConversion"/>
  </si>
  <si>
    <t>Y31</t>
    <phoneticPr fontId="2" type="noConversion"/>
  </si>
  <si>
    <t>Y32</t>
    <phoneticPr fontId="2" type="noConversion"/>
  </si>
  <si>
    <t>Y33</t>
    <phoneticPr fontId="2" type="noConversion"/>
  </si>
  <si>
    <t>Y34</t>
    <phoneticPr fontId="2" type="noConversion"/>
  </si>
  <si>
    <t>G1</t>
  </si>
  <si>
    <t>G1</t>
    <phoneticPr fontId="2" type="noConversion"/>
  </si>
  <si>
    <t>G2</t>
  </si>
  <si>
    <t>G2</t>
    <phoneticPr fontId="2" type="noConversion"/>
  </si>
  <si>
    <t>C0</t>
    <phoneticPr fontId="2" type="noConversion"/>
  </si>
  <si>
    <t>C1</t>
    <phoneticPr fontId="2" type="noConversion"/>
  </si>
  <si>
    <t>C2</t>
    <phoneticPr fontId="2" type="noConversion"/>
  </si>
  <si>
    <t>C3</t>
    <phoneticPr fontId="2" type="noConversion"/>
  </si>
  <si>
    <t>평균</t>
  </si>
  <si>
    <t>평균</t>
    <phoneticPr fontId="2" type="noConversion"/>
  </si>
  <si>
    <t>표준오차</t>
  </si>
  <si>
    <t>표준오차</t>
    <phoneticPr fontId="2" type="noConversion"/>
  </si>
  <si>
    <t>F-검정: 분산에 대한 두 집단</t>
  </si>
  <si>
    <t>변수 1</t>
  </si>
  <si>
    <t>변수 2</t>
  </si>
  <si>
    <t>분산</t>
  </si>
  <si>
    <t>관측수</t>
  </si>
  <si>
    <t>자유도</t>
  </si>
  <si>
    <t>F 비</t>
  </si>
  <si>
    <t>P(F&lt;=f) 단측 검정</t>
  </si>
  <si>
    <t>F 기각치: 단측 검정</t>
  </si>
  <si>
    <t>C0-C1</t>
    <phoneticPr fontId="2" type="noConversion"/>
  </si>
  <si>
    <t>C0-C2</t>
    <phoneticPr fontId="2" type="noConversion"/>
  </si>
  <si>
    <t>C0-C3</t>
    <phoneticPr fontId="2" type="noConversion"/>
  </si>
  <si>
    <t>t-검정: 등분산 가정 두 집단</t>
  </si>
  <si>
    <t>공동(Pooled) 분산</t>
  </si>
  <si>
    <t>가설 평균차</t>
  </si>
  <si>
    <t>t 통계량</t>
  </si>
  <si>
    <t>P(T&lt;=t) 단측 검정</t>
  </si>
  <si>
    <t>t 기각치 단측 검정</t>
  </si>
  <si>
    <t>P(T&lt;=t) 양측 검정</t>
  </si>
  <si>
    <t>t 기각치 양측 검정</t>
  </si>
  <si>
    <t>t-검정: 이분산 가정 두 집단</t>
  </si>
  <si>
    <t>Face-to-Face
(C0)</t>
    <phoneticPr fontId="2" type="noConversion"/>
  </si>
  <si>
    <t>Gather.town
(C1)</t>
    <phoneticPr fontId="2" type="noConversion"/>
  </si>
  <si>
    <t>Zoom
(C2)</t>
    <phoneticPr fontId="2" type="noConversion"/>
  </si>
  <si>
    <t>Kakaotalk
(C3)</t>
    <phoneticPr fontId="2" type="noConversion"/>
  </si>
  <si>
    <t>Y11</t>
    <phoneticPr fontId="2" type="noConversion"/>
  </si>
  <si>
    <t>Y12</t>
    <phoneticPr fontId="2" type="noConversion"/>
  </si>
  <si>
    <t>Y14</t>
    <phoneticPr fontId="2" type="noConversion"/>
  </si>
  <si>
    <t>Y15</t>
    <phoneticPr fontId="2" type="noConversion"/>
  </si>
  <si>
    <t>Y21</t>
    <phoneticPr fontId="2" type="noConversion"/>
  </si>
  <si>
    <t>Y22</t>
    <phoneticPr fontId="2" type="noConversion"/>
  </si>
  <si>
    <t>Y23</t>
    <phoneticPr fontId="2" type="noConversion"/>
  </si>
  <si>
    <t>Y24</t>
    <phoneticPr fontId="2" type="noConversion"/>
  </si>
  <si>
    <t>Y31</t>
    <phoneticPr fontId="2" type="noConversion"/>
  </si>
  <si>
    <t>Y32</t>
    <phoneticPr fontId="2" type="noConversion"/>
  </si>
  <si>
    <t>Y33</t>
    <phoneticPr fontId="2" type="noConversion"/>
  </si>
  <si>
    <t>Y34</t>
    <phoneticPr fontId="2" type="noConversion"/>
  </si>
  <si>
    <t>Cronbach's Alpha</t>
  </si>
  <si>
    <t>Cronbach's Alpha with missing item</t>
  </si>
  <si>
    <t>Bartlett's Test</t>
  </si>
  <si>
    <t>M</t>
  </si>
  <si>
    <t>df1</t>
  </si>
  <si>
    <t>df2</t>
  </si>
  <si>
    <t>F</t>
  </si>
  <si>
    <t>p-value</t>
  </si>
  <si>
    <t>Identity Matrix</t>
    <phoneticPr fontId="2" type="noConversion"/>
  </si>
  <si>
    <t>..</t>
    <phoneticPr fontId="2" type="noConversion"/>
  </si>
  <si>
    <t>Face-to
-Face
(C0)</t>
    <phoneticPr fontId="2" type="noConversion"/>
  </si>
  <si>
    <t>Satisfaction</t>
    <phoneticPr fontId="2" type="noConversion"/>
  </si>
  <si>
    <t>Intimacy</t>
    <phoneticPr fontId="2" type="noConversion"/>
  </si>
  <si>
    <t>표준편차</t>
    <phoneticPr fontId="2" type="noConversion"/>
  </si>
  <si>
    <t>Y11</t>
    <phoneticPr fontId="2" type="noConversion"/>
  </si>
  <si>
    <t>Y12</t>
    <phoneticPr fontId="2" type="noConversion"/>
  </si>
  <si>
    <t>Y14</t>
    <phoneticPr fontId="2" type="noConversion"/>
  </si>
  <si>
    <t>Y21</t>
    <phoneticPr fontId="2" type="noConversion"/>
  </si>
  <si>
    <t>Y22</t>
    <phoneticPr fontId="2" type="noConversion"/>
  </si>
  <si>
    <t>Y23</t>
    <phoneticPr fontId="2" type="noConversion"/>
  </si>
  <si>
    <t>Y24</t>
    <phoneticPr fontId="2" type="noConversion"/>
  </si>
  <si>
    <t>Y15</t>
    <phoneticPr fontId="2" type="noConversion"/>
  </si>
  <si>
    <t>Y31</t>
    <phoneticPr fontId="2" type="noConversion"/>
  </si>
  <si>
    <t>Y32</t>
    <phoneticPr fontId="2" type="noConversion"/>
  </si>
  <si>
    <t>Y33</t>
    <phoneticPr fontId="2" type="noConversion"/>
  </si>
  <si>
    <t>Y34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</si>
</sst>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 tint="0.249977111117893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22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10" fontId="0" fillId="0" borderId="4" xfId="0" applyNumberFormat="1" applyBorder="1">
      <alignment vertical="center"/>
    </xf>
    <xf numFmtId="10" fontId="0" fillId="0" borderId="5" xfId="0" applyNumberFormat="1" applyBorder="1">
      <alignment vertical="center"/>
    </xf>
    <xf numFmtId="10" fontId="0" fillId="0" borderId="0" xfId="0" applyNumberFormat="1" applyBorder="1">
      <alignment vertical="center"/>
    </xf>
    <xf numFmtId="10" fontId="0" fillId="0" borderId="7" xfId="0" applyNumberFormat="1" applyBorder="1">
      <alignment vertical="center"/>
    </xf>
    <xf numFmtId="10" fontId="0" fillId="0" borderId="9" xfId="0" applyNumberFormat="1" applyBorder="1">
      <alignment vertical="center"/>
    </xf>
    <xf numFmtId="10" fontId="0" fillId="0" borderId="10" xfId="0" applyNumberFormat="1" applyBorder="1">
      <alignment vertical="center"/>
    </xf>
    <xf numFmtId="0" fontId="0" fillId="4" borderId="0" xfId="0" applyFill="1">
      <alignment vertical="center"/>
    </xf>
    <xf numFmtId="0" fontId="1" fillId="2" borderId="17" xfId="0" applyFont="1" applyFill="1" applyBorder="1" applyAlignment="1">
      <alignment vertical="center" wrapText="1"/>
    </xf>
    <xf numFmtId="0" fontId="0" fillId="5" borderId="0" xfId="0" applyFill="1">
      <alignment vertical="center"/>
    </xf>
    <xf numFmtId="22" fontId="1" fillId="5" borderId="1" xfId="0" applyNumberFormat="1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0" fillId="0" borderId="20" xfId="0" applyBorder="1">
      <alignment vertical="center"/>
    </xf>
    <xf numFmtId="0" fontId="0" fillId="6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0" xfId="0" applyFill="1">
      <alignment vertical="center"/>
    </xf>
    <xf numFmtId="22" fontId="1" fillId="0" borderId="1" xfId="0" applyNumberFormat="1" applyFont="1" applyFill="1" applyBorder="1" applyAlignment="1">
      <alignment vertical="center" wrapText="1"/>
    </xf>
    <xf numFmtId="0" fontId="0" fillId="3" borderId="0" xfId="0" applyFill="1">
      <alignment vertical="center"/>
    </xf>
    <xf numFmtId="22" fontId="1" fillId="3" borderId="1" xfId="0" applyNumberFormat="1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0" fillId="7" borderId="20" xfId="0" applyFill="1" applyBorder="1">
      <alignment vertical="center"/>
    </xf>
    <xf numFmtId="0" fontId="0" fillId="8" borderId="20" xfId="0" applyFill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7" borderId="32" xfId="0" applyFill="1" applyBorder="1">
      <alignment vertical="center"/>
    </xf>
    <xf numFmtId="0" fontId="0" fillId="8" borderId="32" xfId="0" applyFill="1" applyBorder="1">
      <alignment vertical="center"/>
    </xf>
    <xf numFmtId="0" fontId="0" fillId="0" borderId="33" xfId="0" applyBorder="1">
      <alignment vertical="center"/>
    </xf>
    <xf numFmtId="0" fontId="0" fillId="0" borderId="18" xfId="0" applyBorder="1">
      <alignment vertical="center"/>
    </xf>
    <xf numFmtId="0" fontId="0" fillId="8" borderId="34" xfId="0" applyFill="1" applyBorder="1">
      <alignment vertical="center"/>
    </xf>
    <xf numFmtId="0" fontId="0" fillId="8" borderId="35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Scree Plot</c:v>
          </c:tx>
          <c:val>
            <c:numRef>
              <c:f>'Sheet1 (3)'!$W$102:$W$113</c:f>
              <c:numCache>
                <c:formatCode>0.00%</c:formatCode>
                <c:ptCount val="12"/>
                <c:pt idx="0">
                  <c:v>0.54742556979700818</c:v>
                </c:pt>
                <c:pt idx="1">
                  <c:v>9.4977444793502661E-2</c:v>
                </c:pt>
                <c:pt idx="2">
                  <c:v>6.6675338907835668E-2</c:v>
                </c:pt>
                <c:pt idx="3">
                  <c:v>5.8985702549914872E-2</c:v>
                </c:pt>
                <c:pt idx="4">
                  <c:v>4.332202094331894E-2</c:v>
                </c:pt>
                <c:pt idx="5">
                  <c:v>3.7312222992097632E-2</c:v>
                </c:pt>
                <c:pt idx="6">
                  <c:v>3.1458945814098596E-2</c:v>
                </c:pt>
                <c:pt idx="7">
                  <c:v>3.0029856702890625E-2</c:v>
                </c:pt>
                <c:pt idx="8">
                  <c:v>2.6277373054480874E-2</c:v>
                </c:pt>
                <c:pt idx="9">
                  <c:v>2.5638723823153773E-2</c:v>
                </c:pt>
                <c:pt idx="10">
                  <c:v>2.0871003933975289E-2</c:v>
                </c:pt>
                <c:pt idx="11">
                  <c:v>1.7025796687722954E-2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6-4DF5-B7B6-E6B8B9C1B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398095"/>
        <c:axId val="798396431"/>
      </c:lineChart>
      <c:catAx>
        <c:axId val="798398095"/>
        <c:scaling>
          <c:orientation val="minMax"/>
        </c:scaling>
        <c:delete val="0"/>
        <c:axPos val="b"/>
        <c:majorTickMark val="out"/>
        <c:minorTickMark val="none"/>
        <c:tickLblPos val="nextTo"/>
        <c:crossAx val="798396431"/>
        <c:crosses val="autoZero"/>
        <c:auto val="1"/>
        <c:lblAlgn val="ctr"/>
        <c:lblOffset val="100"/>
        <c:noMultiLvlLbl val="0"/>
      </c:catAx>
      <c:valAx>
        <c:axId val="798396431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798398095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7979852609022"/>
          <c:y val="3.2807012105482175E-2"/>
          <c:w val="0.8778285363212055"/>
          <c:h val="0.691902468533918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'Sheet1 (평균검정)'!$AN$13:$AU$13</c:f>
                <c:numCache>
                  <c:formatCode>General</c:formatCode>
                  <c:ptCount val="8"/>
                  <c:pt idx="0">
                    <c:v>1.2055100322559826</c:v>
                  </c:pt>
                  <c:pt idx="1">
                    <c:v>1.6344660565275835</c:v>
                  </c:pt>
                  <c:pt idx="2">
                    <c:v>1.0107577938990209</c:v>
                  </c:pt>
                  <c:pt idx="3">
                    <c:v>0.82720412635979323</c:v>
                  </c:pt>
                  <c:pt idx="4">
                    <c:v>0.52012743090390734</c:v>
                  </c:pt>
                  <c:pt idx="5">
                    <c:v>0.63562856184964933</c:v>
                  </c:pt>
                  <c:pt idx="6">
                    <c:v>0.57414299742488606</c:v>
                  </c:pt>
                  <c:pt idx="7">
                    <c:v>0.34602504726295946</c:v>
                  </c:pt>
                </c:numCache>
              </c:numRef>
            </c:plus>
            <c:minus>
              <c:numRef>
                <c:f>'Sheet1 (평균검정)'!$AN$13:$AU$13</c:f>
                <c:numCache>
                  <c:formatCode>General</c:formatCode>
                  <c:ptCount val="8"/>
                  <c:pt idx="0">
                    <c:v>1.2055100322559826</c:v>
                  </c:pt>
                  <c:pt idx="1">
                    <c:v>1.6344660565275835</c:v>
                  </c:pt>
                  <c:pt idx="2">
                    <c:v>1.0107577938990209</c:v>
                  </c:pt>
                  <c:pt idx="3">
                    <c:v>0.82720412635979323</c:v>
                  </c:pt>
                  <c:pt idx="4">
                    <c:v>0.52012743090390734</c:v>
                  </c:pt>
                  <c:pt idx="5">
                    <c:v>0.63562856184964933</c:v>
                  </c:pt>
                  <c:pt idx="6">
                    <c:v>0.57414299742488606</c:v>
                  </c:pt>
                  <c:pt idx="7">
                    <c:v>0.34602504726295946</c:v>
                  </c:pt>
                </c:numCache>
              </c:numRef>
            </c:minus>
            <c:spPr>
              <a:noFill/>
              <a:ln w="9525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'Sheet1 (평균검정)'!$AN$10:$AU$11</c:f>
              <c:multiLvlStrCache>
                <c:ptCount val="8"/>
                <c:lvl>
                  <c:pt idx="0">
                    <c:v>Face-to-Face
(C0)</c:v>
                  </c:pt>
                  <c:pt idx="1">
                    <c:v>Gather.town
(C1)</c:v>
                  </c:pt>
                  <c:pt idx="2">
                    <c:v>Zoom
(C2)</c:v>
                  </c:pt>
                  <c:pt idx="3">
                    <c:v>Kakaotalk
(C3)</c:v>
                  </c:pt>
                  <c:pt idx="4">
                    <c:v>Face-to-Face
(C0)</c:v>
                  </c:pt>
                  <c:pt idx="5">
                    <c:v>Gather.town
(C1)</c:v>
                  </c:pt>
                  <c:pt idx="6">
                    <c:v>Zoom
(C2)</c:v>
                  </c:pt>
                  <c:pt idx="7">
                    <c:v>Kakaotalk
(C3)</c:v>
                  </c:pt>
                </c:lvl>
                <c:lvl>
                  <c:pt idx="0">
                    <c:v>G1</c:v>
                  </c:pt>
                  <c:pt idx="4">
                    <c:v>G2</c:v>
                  </c:pt>
                </c:lvl>
              </c:multiLvlStrCache>
            </c:multiLvlStrRef>
          </c:cat>
          <c:val>
            <c:numRef>
              <c:f>'Sheet1 (평균검정)'!$AN$12:$AU$12</c:f>
              <c:numCache>
                <c:formatCode>General</c:formatCode>
                <c:ptCount val="8"/>
                <c:pt idx="0">
                  <c:v>32.799999999999997</c:v>
                </c:pt>
                <c:pt idx="1">
                  <c:v>31.5</c:v>
                </c:pt>
                <c:pt idx="2">
                  <c:v>34.700000000000003</c:v>
                </c:pt>
                <c:pt idx="3">
                  <c:v>33.200000000000003</c:v>
                </c:pt>
                <c:pt idx="4">
                  <c:v>17.899999999999999</c:v>
                </c:pt>
                <c:pt idx="5">
                  <c:v>17.2</c:v>
                </c:pt>
                <c:pt idx="6">
                  <c:v>17.899999999999999</c:v>
                </c:pt>
                <c:pt idx="7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9-46B8-8A0B-36AB575ABF4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013670559"/>
        <c:axId val="1013671807"/>
      </c:barChart>
      <c:catAx>
        <c:axId val="1013670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3671807"/>
        <c:crosses val="autoZero"/>
        <c:auto val="1"/>
        <c:lblAlgn val="ctr"/>
        <c:lblOffset val="100"/>
        <c:noMultiLvlLbl val="0"/>
      </c:catAx>
      <c:valAx>
        <c:axId val="1013671807"/>
        <c:scaling>
          <c:orientation val="minMax"/>
          <c:max val="35"/>
          <c:min val="1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Score</a:t>
                </a:r>
                <a:endParaRPr lang="ko-KR"/>
              </a:p>
            </c:rich>
          </c:tx>
          <c:layout>
            <c:manualLayout>
              <c:xMode val="edge"/>
              <c:yMode val="edge"/>
              <c:x val="1.9468987964991847E-2"/>
              <c:y val="0.378467280817690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crossAx val="1013670559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7979852609022"/>
          <c:y val="3.2807012105482175E-2"/>
          <c:w val="0.8778285363212055"/>
          <c:h val="0.691902468533918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'Sheet1 (평균검정)'!$AN$13:$AU$13</c:f>
                <c:numCache>
                  <c:formatCode>General</c:formatCode>
                  <c:ptCount val="8"/>
                  <c:pt idx="0">
                    <c:v>1.2055100322559826</c:v>
                  </c:pt>
                  <c:pt idx="1">
                    <c:v>1.6344660565275835</c:v>
                  </c:pt>
                  <c:pt idx="2">
                    <c:v>1.0107577938990209</c:v>
                  </c:pt>
                  <c:pt idx="3">
                    <c:v>0.82720412635979323</c:v>
                  </c:pt>
                  <c:pt idx="4">
                    <c:v>0.52012743090390734</c:v>
                  </c:pt>
                  <c:pt idx="5">
                    <c:v>0.63562856184964933</c:v>
                  </c:pt>
                  <c:pt idx="6">
                    <c:v>0.57414299742488606</c:v>
                  </c:pt>
                  <c:pt idx="7">
                    <c:v>0.34602504726295946</c:v>
                  </c:pt>
                </c:numCache>
              </c:numRef>
            </c:plus>
            <c:minus>
              <c:numRef>
                <c:f>'Sheet1 (평균검정)'!$AN$13:$AU$13</c:f>
                <c:numCache>
                  <c:formatCode>General</c:formatCode>
                  <c:ptCount val="8"/>
                  <c:pt idx="0">
                    <c:v>1.2055100322559826</c:v>
                  </c:pt>
                  <c:pt idx="1">
                    <c:v>1.6344660565275835</c:v>
                  </c:pt>
                  <c:pt idx="2">
                    <c:v>1.0107577938990209</c:v>
                  </c:pt>
                  <c:pt idx="3">
                    <c:v>0.82720412635979323</c:v>
                  </c:pt>
                  <c:pt idx="4">
                    <c:v>0.52012743090390734</c:v>
                  </c:pt>
                  <c:pt idx="5">
                    <c:v>0.63562856184964933</c:v>
                  </c:pt>
                  <c:pt idx="6">
                    <c:v>0.57414299742488606</c:v>
                  </c:pt>
                  <c:pt idx="7">
                    <c:v>0.34602504726295946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'Sheet1 (평균검정)'!$AN$10:$AU$11</c:f>
              <c:multiLvlStrCache>
                <c:ptCount val="8"/>
                <c:lvl>
                  <c:pt idx="0">
                    <c:v>Face-to-Face
(C0)</c:v>
                  </c:pt>
                  <c:pt idx="1">
                    <c:v>Gather.town
(C1)</c:v>
                  </c:pt>
                  <c:pt idx="2">
                    <c:v>Zoom
(C2)</c:v>
                  </c:pt>
                  <c:pt idx="3">
                    <c:v>Kakaotalk
(C3)</c:v>
                  </c:pt>
                  <c:pt idx="4">
                    <c:v>Face-to-Face
(C0)</c:v>
                  </c:pt>
                  <c:pt idx="5">
                    <c:v>Gather.town
(C1)</c:v>
                  </c:pt>
                  <c:pt idx="6">
                    <c:v>Zoom
(C2)</c:v>
                  </c:pt>
                  <c:pt idx="7">
                    <c:v>Kakaotalk
(C3)</c:v>
                  </c:pt>
                </c:lvl>
                <c:lvl>
                  <c:pt idx="0">
                    <c:v>G1</c:v>
                  </c:pt>
                  <c:pt idx="4">
                    <c:v>G2</c:v>
                  </c:pt>
                </c:lvl>
              </c:multiLvlStrCache>
            </c:multiLvlStrRef>
          </c:cat>
          <c:val>
            <c:numRef>
              <c:f>'Sheet1 (평균검정)'!$AN$12:$AU$12</c:f>
              <c:numCache>
                <c:formatCode>General</c:formatCode>
                <c:ptCount val="8"/>
                <c:pt idx="0">
                  <c:v>32.799999999999997</c:v>
                </c:pt>
                <c:pt idx="1">
                  <c:v>31.5</c:v>
                </c:pt>
                <c:pt idx="2">
                  <c:v>34.700000000000003</c:v>
                </c:pt>
                <c:pt idx="3">
                  <c:v>33.200000000000003</c:v>
                </c:pt>
                <c:pt idx="4">
                  <c:v>17.899999999999999</c:v>
                </c:pt>
                <c:pt idx="5">
                  <c:v>17.2</c:v>
                </c:pt>
                <c:pt idx="6">
                  <c:v>17.899999999999999</c:v>
                </c:pt>
                <c:pt idx="7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5-4E9C-8199-B663F9A33A3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1013670559"/>
        <c:axId val="1013671807"/>
      </c:barChart>
      <c:catAx>
        <c:axId val="1013670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3671807"/>
        <c:crosses val="autoZero"/>
        <c:auto val="1"/>
        <c:lblAlgn val="ctr"/>
        <c:lblOffset val="100"/>
        <c:noMultiLvlLbl val="0"/>
      </c:catAx>
      <c:valAx>
        <c:axId val="1013671807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/>
                  <a:t>Score</a:t>
                </a:r>
                <a:endParaRPr lang="ko-KR" sz="1800"/>
              </a:p>
            </c:rich>
          </c:tx>
          <c:layout>
            <c:manualLayout>
              <c:xMode val="edge"/>
              <c:yMode val="edge"/>
              <c:x val="1.9468987964991847E-2"/>
              <c:y val="0.378467280817690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3670559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7979852609022"/>
          <c:y val="0.1296506741553119"/>
          <c:w val="0.86006071438635956"/>
          <c:h val="0.532241198018361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'Sheet1 (평균 재조정)'!$AN$13:$AU$13</c:f>
                <c:numCache>
                  <c:formatCode>General</c:formatCode>
                  <c:ptCount val="8"/>
                  <c:pt idx="0">
                    <c:v>0.76836489728814028</c:v>
                  </c:pt>
                  <c:pt idx="1">
                    <c:v>1.0417717895673995</c:v>
                  </c:pt>
                  <c:pt idx="2">
                    <c:v>0.66947525375073746</c:v>
                  </c:pt>
                  <c:pt idx="3">
                    <c:v>0.50839112744179371</c:v>
                  </c:pt>
                  <c:pt idx="4">
                    <c:v>0.6630349799334766</c:v>
                  </c:pt>
                  <c:pt idx="5">
                    <c:v>0.81027061006707002</c:v>
                  </c:pt>
                  <c:pt idx="6">
                    <c:v>0.75268749261460555</c:v>
                  </c:pt>
                  <c:pt idx="7">
                    <c:v>0.44732108585014718</c:v>
                  </c:pt>
                </c:numCache>
              </c:numRef>
            </c:plus>
            <c:minus>
              <c:numRef>
                <c:f>'Sheet1 (평균 재조정)'!$AN$13:$AU$13</c:f>
                <c:numCache>
                  <c:formatCode>General</c:formatCode>
                  <c:ptCount val="8"/>
                  <c:pt idx="0">
                    <c:v>0.76836489728814028</c:v>
                  </c:pt>
                  <c:pt idx="1">
                    <c:v>1.0417717895673995</c:v>
                  </c:pt>
                  <c:pt idx="2">
                    <c:v>0.66947525375073746</c:v>
                  </c:pt>
                  <c:pt idx="3">
                    <c:v>0.50839112744179371</c:v>
                  </c:pt>
                  <c:pt idx="4">
                    <c:v>0.6630349799334766</c:v>
                  </c:pt>
                  <c:pt idx="5">
                    <c:v>0.81027061006707002</c:v>
                  </c:pt>
                  <c:pt idx="6">
                    <c:v>0.75268749261460555</c:v>
                  </c:pt>
                  <c:pt idx="7">
                    <c:v>0.44732108585014718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'Sheet1 (평균 재조정)'!$AN$10:$AU$11</c:f>
              <c:multiLvlStrCache>
                <c:ptCount val="8"/>
                <c:lvl>
                  <c:pt idx="0">
                    <c:v>Face-to
-Face
(C0)</c:v>
                  </c:pt>
                  <c:pt idx="1">
                    <c:v>Gather.town
(C1)</c:v>
                  </c:pt>
                  <c:pt idx="2">
                    <c:v>Zoom
(C2)</c:v>
                  </c:pt>
                  <c:pt idx="3">
                    <c:v>Kakaotalk
(C3)</c:v>
                  </c:pt>
                  <c:pt idx="4">
                    <c:v>Face-to
-Face
(C0)</c:v>
                  </c:pt>
                  <c:pt idx="5">
                    <c:v>Gather.town
(C1)</c:v>
                  </c:pt>
                  <c:pt idx="6">
                    <c:v>Zoom
(C2)</c:v>
                  </c:pt>
                  <c:pt idx="7">
                    <c:v>Kakaotalk
(C3)</c:v>
                  </c:pt>
                </c:lvl>
                <c:lvl>
                  <c:pt idx="0">
                    <c:v>Satisfaction</c:v>
                  </c:pt>
                  <c:pt idx="4">
                    <c:v>Intimacy</c:v>
                  </c:pt>
                </c:lvl>
              </c:multiLvlStrCache>
            </c:multiLvlStrRef>
          </c:cat>
          <c:val>
            <c:numRef>
              <c:f>'Sheet1 (평균 재조정)'!$AN$12:$AU$12</c:f>
              <c:numCache>
                <c:formatCode>General</c:formatCode>
                <c:ptCount val="8"/>
                <c:pt idx="0">
                  <c:v>4</c:v>
                </c:pt>
                <c:pt idx="1">
                  <c:v>3.9</c:v>
                </c:pt>
                <c:pt idx="2">
                  <c:v>4.3</c:v>
                </c:pt>
                <c:pt idx="3">
                  <c:v>4.0999999999999996</c:v>
                </c:pt>
                <c:pt idx="4">
                  <c:v>4.4000000000000004</c:v>
                </c:pt>
                <c:pt idx="5">
                  <c:v>4.3</c:v>
                </c:pt>
                <c:pt idx="6">
                  <c:v>4.4000000000000004</c:v>
                </c:pt>
                <c:pt idx="7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5-4F95-8EA0-1F1058BFCD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1013670559"/>
        <c:axId val="1013671807"/>
      </c:barChart>
      <c:catAx>
        <c:axId val="1013670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3671807"/>
        <c:crosses val="autoZero"/>
        <c:auto val="1"/>
        <c:lblAlgn val="ctr"/>
        <c:lblOffset val="100"/>
        <c:noMultiLvlLbl val="0"/>
      </c:catAx>
      <c:valAx>
        <c:axId val="1013671807"/>
        <c:scaling>
          <c:orientation val="minMax"/>
          <c:max val="5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Average Score</a:t>
                </a:r>
                <a:endParaRPr lang="ko-KR" sz="1600"/>
              </a:p>
            </c:rich>
          </c:tx>
          <c:layout>
            <c:manualLayout>
              <c:xMode val="edge"/>
              <c:yMode val="edge"/>
              <c:x val="1.9468955977572974E-2"/>
              <c:y val="0.255449650525767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367055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550208</xdr:colOff>
      <xdr:row>29</xdr:row>
      <xdr:rowOff>77600</xdr:rowOff>
    </xdr:from>
    <xdr:to>
      <xdr:col>29</xdr:col>
      <xdr:colOff>321608</xdr:colOff>
      <xdr:row>43</xdr:row>
      <xdr:rowOff>153800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526676</xdr:colOff>
      <xdr:row>17</xdr:row>
      <xdr:rowOff>156882</xdr:rowOff>
    </xdr:from>
    <xdr:to>
      <xdr:col>53</xdr:col>
      <xdr:colOff>280148</xdr:colOff>
      <xdr:row>40</xdr:row>
      <xdr:rowOff>33618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57</xdr:col>
      <xdr:colOff>0</xdr:colOff>
      <xdr:row>12</xdr:row>
      <xdr:rowOff>0</xdr:rowOff>
    </xdr:from>
    <xdr:to>
      <xdr:col>71</xdr:col>
      <xdr:colOff>437031</xdr:colOff>
      <xdr:row>34</xdr:row>
      <xdr:rowOff>67236</xdr:rowOff>
    </xdr:to>
    <xdr:graphicFrame macro="">
      <xdr:nvGraphicFramePr>
        <xdr:cNvPr id="3" name="차트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403412</xdr:colOff>
      <xdr:row>17</xdr:row>
      <xdr:rowOff>1</xdr:rowOff>
    </xdr:from>
    <xdr:to>
      <xdr:col>53</xdr:col>
      <xdr:colOff>156884</xdr:colOff>
      <xdr:row>42</xdr:row>
      <xdr:rowOff>89647</xdr:rowOff>
    </xdr:to>
    <xdr:graphicFrame macro="">
      <xdr:nvGraphicFramePr>
        <xdr:cNvPr id="3" name="차트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%20addin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</sheetNames>
    <definedNames>
      <definedName name="BOXdf1"/>
      <definedName name="BOXdf2"/>
      <definedName name="BOXF"/>
      <definedName name="BOXM"/>
      <definedName name="BOXTEST"/>
      <definedName name="CALPHA"/>
      <definedName name="CORR"/>
      <definedName name="CRONALPHA"/>
      <definedName name="DIAG"/>
      <definedName name="DIAGONAL"/>
      <definedName name="eVECTORS"/>
      <definedName name="Identity"/>
      <definedName name="MSQRT"/>
      <definedName name="STDERR"/>
      <definedName name="VARIMAX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5"/>
  <sheetViews>
    <sheetView tabSelected="1" zoomScale="65" zoomScaleNormal="65" workbookViewId="0">
      <selection activeCell="Y3" sqref="Y3"/>
    </sheetView>
  </sheetViews>
  <sheetFormatPr defaultRowHeight="15" customHeight="1" x14ac:dyDescent="0.3"/>
  <cols>
    <col min="2" max="2" width="20.5" customWidth="1"/>
    <col min="19" max="19" width="13.25" bestFit="1" customWidth="1"/>
  </cols>
  <sheetData>
    <row r="1" spans="1:23" ht="15" customHeight="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2"/>
      <c r="T1" s="2"/>
      <c r="U1" s="2"/>
      <c r="V1" s="2"/>
      <c r="W1" s="2"/>
    </row>
    <row r="2" spans="1:23" ht="15" customHeight="1" x14ac:dyDescent="0.3">
      <c r="A2">
        <v>1</v>
      </c>
      <c r="B2" s="3">
        <v>44617.529224537036</v>
      </c>
      <c r="C2" s="1" t="s">
        <v>19</v>
      </c>
      <c r="D2" s="1">
        <v>22</v>
      </c>
      <c r="E2" s="1" t="s">
        <v>22</v>
      </c>
      <c r="F2" s="1">
        <v>5</v>
      </c>
      <c r="G2" s="1">
        <v>5</v>
      </c>
      <c r="H2" s="1">
        <v>5</v>
      </c>
      <c r="I2" s="1">
        <v>5</v>
      </c>
      <c r="J2" s="4">
        <v>5</v>
      </c>
      <c r="K2" s="5">
        <v>5</v>
      </c>
      <c r="L2" s="5">
        <v>5</v>
      </c>
      <c r="M2" s="5">
        <v>4</v>
      </c>
      <c r="N2" s="5">
        <v>5</v>
      </c>
      <c r="O2" s="1">
        <v>5</v>
      </c>
      <c r="P2" s="1">
        <v>5</v>
      </c>
      <c r="Q2" s="1">
        <v>5</v>
      </c>
      <c r="R2" s="1">
        <v>5</v>
      </c>
      <c r="S2" s="2"/>
      <c r="T2" s="2"/>
      <c r="U2" s="2"/>
      <c r="V2" s="2"/>
      <c r="W2" s="2"/>
    </row>
    <row r="3" spans="1:23" ht="15" customHeight="1" x14ac:dyDescent="0.3">
      <c r="A3">
        <v>2</v>
      </c>
      <c r="B3" s="3">
        <v>44617.55127314815</v>
      </c>
      <c r="C3" s="1" t="s">
        <v>23</v>
      </c>
      <c r="D3" s="1">
        <v>20</v>
      </c>
      <c r="E3" s="1" t="s">
        <v>22</v>
      </c>
      <c r="F3" s="1">
        <v>5</v>
      </c>
      <c r="G3" s="1">
        <v>5</v>
      </c>
      <c r="H3" s="1">
        <v>5</v>
      </c>
      <c r="I3" s="1">
        <v>4</v>
      </c>
      <c r="J3" s="4">
        <v>3</v>
      </c>
      <c r="K3" s="5">
        <v>3</v>
      </c>
      <c r="L3" s="5">
        <v>4</v>
      </c>
      <c r="M3" s="5">
        <v>4</v>
      </c>
      <c r="N3" s="5">
        <v>5</v>
      </c>
      <c r="O3" s="1">
        <v>5</v>
      </c>
      <c r="P3" s="1">
        <v>5</v>
      </c>
      <c r="Q3" s="1">
        <v>5</v>
      </c>
      <c r="R3" s="1">
        <v>5</v>
      </c>
      <c r="S3" s="2"/>
      <c r="T3" s="2"/>
      <c r="U3" s="2"/>
      <c r="V3" s="2"/>
      <c r="W3" s="2"/>
    </row>
    <row r="4" spans="1:23" ht="15" customHeight="1" x14ac:dyDescent="0.3">
      <c r="A4">
        <v>3</v>
      </c>
      <c r="B4" s="3">
        <v>44617.551932870374</v>
      </c>
      <c r="C4" s="1" t="s">
        <v>19</v>
      </c>
      <c r="D4" s="1">
        <v>22</v>
      </c>
      <c r="E4" s="1" t="s">
        <v>22</v>
      </c>
      <c r="F4" s="1">
        <v>5</v>
      </c>
      <c r="G4" s="1">
        <v>5</v>
      </c>
      <c r="H4" s="1">
        <v>5</v>
      </c>
      <c r="I4" s="1">
        <v>5</v>
      </c>
      <c r="J4" s="4">
        <v>5</v>
      </c>
      <c r="K4" s="5">
        <v>5</v>
      </c>
      <c r="L4" s="5">
        <v>5</v>
      </c>
      <c r="M4" s="5">
        <v>5</v>
      </c>
      <c r="N4" s="5">
        <v>5</v>
      </c>
      <c r="O4" s="1">
        <v>5</v>
      </c>
      <c r="P4" s="1">
        <v>5</v>
      </c>
      <c r="Q4" s="1">
        <v>5</v>
      </c>
      <c r="R4" s="1">
        <v>5</v>
      </c>
      <c r="S4" s="2"/>
      <c r="T4" s="2"/>
      <c r="U4" s="2"/>
      <c r="V4" s="2"/>
      <c r="W4" s="2"/>
    </row>
    <row r="5" spans="1:23" ht="15" customHeight="1" x14ac:dyDescent="0.3">
      <c r="A5">
        <v>4</v>
      </c>
      <c r="B5" s="3">
        <v>44617.59</v>
      </c>
      <c r="C5" s="1" t="s">
        <v>17</v>
      </c>
      <c r="D5" s="1">
        <v>21</v>
      </c>
      <c r="E5" s="1" t="s">
        <v>22</v>
      </c>
      <c r="F5" s="1">
        <v>4</v>
      </c>
      <c r="G5" s="1">
        <v>3</v>
      </c>
      <c r="H5" s="1">
        <v>5</v>
      </c>
      <c r="I5" s="1">
        <v>4</v>
      </c>
      <c r="J5" s="4">
        <v>4</v>
      </c>
      <c r="K5" s="5">
        <v>2</v>
      </c>
      <c r="L5" s="5">
        <v>4</v>
      </c>
      <c r="M5" s="5">
        <v>5</v>
      </c>
      <c r="N5" s="5">
        <v>3</v>
      </c>
      <c r="O5" s="1">
        <v>3</v>
      </c>
      <c r="P5" s="1">
        <v>3</v>
      </c>
      <c r="Q5" s="1">
        <v>3</v>
      </c>
      <c r="R5" s="1">
        <v>4</v>
      </c>
      <c r="S5" s="2"/>
      <c r="T5" s="2"/>
      <c r="U5" s="2"/>
      <c r="V5" s="2"/>
      <c r="W5" s="2"/>
    </row>
    <row r="6" spans="1:23" ht="15" customHeight="1" x14ac:dyDescent="0.3">
      <c r="A6">
        <v>5</v>
      </c>
      <c r="B6" s="3">
        <v>44617.722175925926</v>
      </c>
      <c r="C6" s="1" t="s">
        <v>19</v>
      </c>
      <c r="D6" s="1">
        <v>22</v>
      </c>
      <c r="E6" s="1" t="s">
        <v>22</v>
      </c>
      <c r="F6" s="1">
        <v>5</v>
      </c>
      <c r="G6" s="1">
        <v>5</v>
      </c>
      <c r="H6" s="1">
        <v>5</v>
      </c>
      <c r="I6" s="1">
        <v>5</v>
      </c>
      <c r="J6" s="4">
        <v>4</v>
      </c>
      <c r="K6" s="5">
        <v>4</v>
      </c>
      <c r="L6" s="5">
        <v>5</v>
      </c>
      <c r="M6" s="5">
        <v>5</v>
      </c>
      <c r="N6" s="5">
        <v>2</v>
      </c>
      <c r="O6" s="1">
        <v>5</v>
      </c>
      <c r="P6" s="1">
        <v>5</v>
      </c>
      <c r="Q6" s="1">
        <v>5</v>
      </c>
      <c r="R6" s="1">
        <v>5</v>
      </c>
      <c r="S6" s="2"/>
      <c r="T6" s="2"/>
      <c r="U6" s="2"/>
      <c r="V6" s="2"/>
      <c r="W6" s="2"/>
    </row>
    <row r="7" spans="1:23" ht="15" customHeight="1" x14ac:dyDescent="0.3">
      <c r="A7">
        <v>6</v>
      </c>
      <c r="B7" s="3">
        <v>44618.771805555552</v>
      </c>
      <c r="C7" s="1" t="s">
        <v>19</v>
      </c>
      <c r="D7" s="1">
        <v>24</v>
      </c>
      <c r="E7" s="1" t="s">
        <v>22</v>
      </c>
      <c r="F7" s="1">
        <v>3</v>
      </c>
      <c r="G7" s="1">
        <v>5</v>
      </c>
      <c r="H7" s="1">
        <v>5</v>
      </c>
      <c r="I7" s="1">
        <v>5</v>
      </c>
      <c r="J7" s="4">
        <v>3</v>
      </c>
      <c r="K7" s="5">
        <v>4</v>
      </c>
      <c r="L7" s="5">
        <v>4</v>
      </c>
      <c r="M7" s="5">
        <v>4</v>
      </c>
      <c r="N7" s="5">
        <v>5</v>
      </c>
      <c r="O7" s="1">
        <v>5</v>
      </c>
      <c r="P7" s="1">
        <v>5</v>
      </c>
      <c r="Q7" s="1">
        <v>5</v>
      </c>
      <c r="R7" s="1">
        <v>5</v>
      </c>
      <c r="S7" s="2"/>
      <c r="T7" s="2"/>
      <c r="U7" s="2"/>
      <c r="V7" s="2"/>
      <c r="W7" s="2"/>
    </row>
    <row r="8" spans="1:23" ht="15" customHeight="1" x14ac:dyDescent="0.3">
      <c r="A8">
        <v>7</v>
      </c>
      <c r="B8" s="3">
        <v>44618.811990740738</v>
      </c>
      <c r="C8" s="1" t="s">
        <v>17</v>
      </c>
      <c r="D8" s="1">
        <v>24</v>
      </c>
      <c r="E8" s="1" t="s">
        <v>22</v>
      </c>
      <c r="F8" s="1">
        <v>4</v>
      </c>
      <c r="G8" s="1">
        <v>5</v>
      </c>
      <c r="H8" s="1">
        <v>5</v>
      </c>
      <c r="I8" s="1">
        <v>5</v>
      </c>
      <c r="J8" s="4">
        <v>5</v>
      </c>
      <c r="K8" s="5">
        <v>3</v>
      </c>
      <c r="L8" s="5">
        <v>5</v>
      </c>
      <c r="M8" s="5">
        <v>3</v>
      </c>
      <c r="N8" s="5">
        <v>5</v>
      </c>
      <c r="O8" s="1">
        <v>5</v>
      </c>
      <c r="P8" s="1">
        <v>5</v>
      </c>
      <c r="Q8" s="1">
        <v>5</v>
      </c>
      <c r="R8" s="1">
        <v>5</v>
      </c>
      <c r="S8" s="2"/>
      <c r="T8" s="2"/>
      <c r="U8" s="2"/>
      <c r="V8" s="2"/>
      <c r="W8" s="2"/>
    </row>
    <row r="9" spans="1:23" ht="15" customHeight="1" x14ac:dyDescent="0.3">
      <c r="A9">
        <v>8</v>
      </c>
      <c r="B9" s="3">
        <v>44619.836145833331</v>
      </c>
      <c r="C9" s="1" t="s">
        <v>19</v>
      </c>
      <c r="D9" s="1">
        <v>21</v>
      </c>
      <c r="E9" s="1" t="s">
        <v>22</v>
      </c>
      <c r="F9" s="1">
        <v>3</v>
      </c>
      <c r="G9" s="1">
        <v>5</v>
      </c>
      <c r="H9" s="1">
        <v>4</v>
      </c>
      <c r="I9" s="1">
        <v>3</v>
      </c>
      <c r="J9" s="4">
        <v>2</v>
      </c>
      <c r="K9" s="5">
        <v>4</v>
      </c>
      <c r="L9" s="5">
        <v>3</v>
      </c>
      <c r="M9" s="5">
        <v>3</v>
      </c>
      <c r="N9" s="5">
        <v>3</v>
      </c>
      <c r="O9" s="1">
        <v>3</v>
      </c>
      <c r="P9" s="1">
        <v>4</v>
      </c>
      <c r="Q9" s="1">
        <v>4</v>
      </c>
      <c r="R9" s="1">
        <v>3</v>
      </c>
      <c r="S9" s="2"/>
      <c r="T9" s="2"/>
      <c r="U9" s="2"/>
      <c r="V9" s="2"/>
      <c r="W9" s="2"/>
    </row>
    <row r="10" spans="1:23" ht="15" customHeight="1" x14ac:dyDescent="0.3">
      <c r="A10">
        <v>9</v>
      </c>
      <c r="B10" s="3">
        <v>44621.596018518518</v>
      </c>
      <c r="C10" s="1" t="s">
        <v>17</v>
      </c>
      <c r="D10" s="1">
        <v>23</v>
      </c>
      <c r="E10" s="1" t="s">
        <v>22</v>
      </c>
      <c r="F10" s="1">
        <v>5</v>
      </c>
      <c r="G10" s="1">
        <v>5</v>
      </c>
      <c r="H10" s="1">
        <v>5</v>
      </c>
      <c r="I10" s="1">
        <v>3</v>
      </c>
      <c r="J10" s="4">
        <v>4</v>
      </c>
      <c r="K10" s="5">
        <v>4</v>
      </c>
      <c r="L10" s="5">
        <v>5</v>
      </c>
      <c r="M10" s="5">
        <v>4</v>
      </c>
      <c r="N10" s="5">
        <v>4</v>
      </c>
      <c r="O10" s="1">
        <v>4</v>
      </c>
      <c r="P10" s="1">
        <v>5</v>
      </c>
      <c r="Q10" s="1">
        <v>5</v>
      </c>
      <c r="R10" s="1">
        <v>5</v>
      </c>
      <c r="S10" s="2"/>
      <c r="T10" s="2"/>
      <c r="U10" s="2"/>
      <c r="V10" s="2"/>
      <c r="W10" s="2"/>
    </row>
    <row r="11" spans="1:23" ht="15" customHeight="1" x14ac:dyDescent="0.3">
      <c r="A11">
        <v>10</v>
      </c>
      <c r="B11" s="3">
        <v>44621.605868055558</v>
      </c>
      <c r="C11" s="1" t="s">
        <v>17</v>
      </c>
      <c r="D11" s="1">
        <v>22</v>
      </c>
      <c r="E11" s="1" t="s">
        <v>22</v>
      </c>
      <c r="F11" s="1">
        <v>5</v>
      </c>
      <c r="G11" s="1">
        <v>5</v>
      </c>
      <c r="H11" s="1">
        <v>5</v>
      </c>
      <c r="I11" s="1">
        <v>5</v>
      </c>
      <c r="J11" s="4">
        <v>5</v>
      </c>
      <c r="K11" s="5">
        <v>5</v>
      </c>
      <c r="L11" s="5">
        <v>5</v>
      </c>
      <c r="M11" s="5">
        <v>5</v>
      </c>
      <c r="N11" s="5">
        <v>5</v>
      </c>
      <c r="O11" s="1">
        <v>5</v>
      </c>
      <c r="P11" s="1">
        <v>5</v>
      </c>
      <c r="Q11" s="1">
        <v>5</v>
      </c>
      <c r="R11" s="1">
        <v>5</v>
      </c>
      <c r="S11" s="2"/>
      <c r="T11" s="2"/>
      <c r="U11" s="2"/>
      <c r="V11" s="2"/>
      <c r="W11" s="2"/>
    </row>
    <row r="12" spans="1:23" ht="15" customHeight="1" x14ac:dyDescent="0.3">
      <c r="A12">
        <v>11</v>
      </c>
      <c r="B12" s="3">
        <v>44719.511145833334</v>
      </c>
      <c r="C12" s="1" t="s">
        <v>17</v>
      </c>
      <c r="D12" s="1">
        <v>20</v>
      </c>
      <c r="E12" s="1" t="s">
        <v>22</v>
      </c>
      <c r="F12" s="1">
        <v>5</v>
      </c>
      <c r="G12" s="1">
        <v>5</v>
      </c>
      <c r="H12" s="1">
        <v>5</v>
      </c>
      <c r="I12" s="1">
        <v>5</v>
      </c>
      <c r="J12" s="4">
        <v>5</v>
      </c>
      <c r="K12" s="5">
        <v>5</v>
      </c>
      <c r="L12" s="5">
        <v>5</v>
      </c>
      <c r="M12" s="5">
        <v>5</v>
      </c>
      <c r="N12" s="5">
        <v>5</v>
      </c>
      <c r="O12" s="1">
        <v>5</v>
      </c>
      <c r="P12" s="1">
        <v>5</v>
      </c>
      <c r="Q12" s="1">
        <v>5</v>
      </c>
      <c r="R12" s="1">
        <v>5</v>
      </c>
      <c r="S12" s="2"/>
      <c r="T12" s="2"/>
      <c r="U12" s="2"/>
      <c r="V12" s="2"/>
      <c r="W12" s="2"/>
    </row>
    <row r="13" spans="1:23" ht="15" customHeight="1" x14ac:dyDescent="0.3">
      <c r="A13">
        <v>12</v>
      </c>
      <c r="B13" s="3">
        <v>44719.514085648145</v>
      </c>
      <c r="C13" s="1" t="s">
        <v>17</v>
      </c>
      <c r="D13" s="1">
        <v>23</v>
      </c>
      <c r="E13" s="1" t="s">
        <v>22</v>
      </c>
      <c r="F13" s="1">
        <v>3</v>
      </c>
      <c r="G13" s="1">
        <v>2</v>
      </c>
      <c r="H13" s="1">
        <v>5</v>
      </c>
      <c r="I13" s="1">
        <v>5</v>
      </c>
      <c r="J13" s="4">
        <v>3</v>
      </c>
      <c r="K13" s="5">
        <v>4</v>
      </c>
      <c r="L13" s="5">
        <v>4</v>
      </c>
      <c r="M13" s="5">
        <v>4</v>
      </c>
      <c r="N13" s="5">
        <v>5</v>
      </c>
      <c r="O13" s="1">
        <v>5</v>
      </c>
      <c r="P13" s="1">
        <v>4</v>
      </c>
      <c r="Q13" s="1">
        <v>5</v>
      </c>
      <c r="R13" s="1">
        <v>5</v>
      </c>
      <c r="S13" s="2"/>
      <c r="T13" s="2"/>
      <c r="U13" s="2"/>
      <c r="V13" s="2"/>
      <c r="W13" s="2"/>
    </row>
    <row r="14" spans="1:23" ht="15" customHeight="1" x14ac:dyDescent="0.3">
      <c r="A14">
        <v>13</v>
      </c>
      <c r="B14" s="3">
        <v>44719.522233796299</v>
      </c>
      <c r="C14" s="1" t="s">
        <v>17</v>
      </c>
      <c r="D14" s="1">
        <v>21</v>
      </c>
      <c r="E14" s="1" t="s">
        <v>22</v>
      </c>
      <c r="F14" s="1">
        <v>5</v>
      </c>
      <c r="G14" s="1">
        <v>3</v>
      </c>
      <c r="H14" s="1">
        <v>5</v>
      </c>
      <c r="I14" s="1">
        <v>5</v>
      </c>
      <c r="J14" s="4">
        <v>4</v>
      </c>
      <c r="K14" s="5">
        <v>4</v>
      </c>
      <c r="L14" s="5">
        <v>3</v>
      </c>
      <c r="M14" s="5">
        <v>4</v>
      </c>
      <c r="N14" s="5">
        <v>4</v>
      </c>
      <c r="O14" s="1">
        <v>5</v>
      </c>
      <c r="P14" s="1">
        <v>5</v>
      </c>
      <c r="Q14" s="1">
        <v>3</v>
      </c>
      <c r="R14" s="1">
        <v>5</v>
      </c>
      <c r="S14" s="2"/>
      <c r="T14" s="2"/>
      <c r="U14" s="2"/>
      <c r="V14" s="2"/>
      <c r="W14" s="2"/>
    </row>
    <row r="15" spans="1:23" ht="15" customHeight="1" x14ac:dyDescent="0.3">
      <c r="A15">
        <v>14</v>
      </c>
      <c r="B15" s="3">
        <v>44719.580104166664</v>
      </c>
      <c r="C15" s="1" t="s">
        <v>17</v>
      </c>
      <c r="D15" s="1">
        <v>21</v>
      </c>
      <c r="E15" s="1" t="s">
        <v>22</v>
      </c>
      <c r="F15" s="1">
        <v>3</v>
      </c>
      <c r="G15" s="1">
        <v>4</v>
      </c>
      <c r="H15" s="1">
        <v>5</v>
      </c>
      <c r="I15" s="1">
        <v>4</v>
      </c>
      <c r="J15" s="4">
        <v>4</v>
      </c>
      <c r="K15" s="5">
        <v>4</v>
      </c>
      <c r="L15" s="5">
        <v>5</v>
      </c>
      <c r="M15" s="5">
        <v>3</v>
      </c>
      <c r="N15" s="5">
        <v>3</v>
      </c>
      <c r="O15" s="1">
        <v>3</v>
      </c>
      <c r="P15" s="1">
        <v>2</v>
      </c>
      <c r="Q15" s="1">
        <v>3</v>
      </c>
      <c r="R15" s="1">
        <v>4</v>
      </c>
      <c r="S15" s="2"/>
      <c r="T15" s="2"/>
      <c r="U15" s="2"/>
      <c r="V15" s="2"/>
      <c r="W15" s="2"/>
    </row>
    <row r="16" spans="1:23" ht="15" customHeight="1" x14ac:dyDescent="0.3">
      <c r="A16">
        <v>15</v>
      </c>
      <c r="B16" s="3">
        <v>44719.810624999998</v>
      </c>
      <c r="C16" s="1" t="s">
        <v>17</v>
      </c>
      <c r="D16" s="1">
        <v>20</v>
      </c>
      <c r="E16" s="1" t="s">
        <v>22</v>
      </c>
      <c r="F16" s="1">
        <v>2</v>
      </c>
      <c r="G16" s="1">
        <v>2</v>
      </c>
      <c r="H16" s="1">
        <v>4</v>
      </c>
      <c r="I16" s="1">
        <v>4</v>
      </c>
      <c r="J16" s="4">
        <v>5</v>
      </c>
      <c r="K16" s="5">
        <v>4</v>
      </c>
      <c r="L16" s="5">
        <v>3</v>
      </c>
      <c r="M16" s="5">
        <v>3</v>
      </c>
      <c r="N16" s="5">
        <v>2</v>
      </c>
      <c r="O16" s="1">
        <v>3</v>
      </c>
      <c r="P16" s="1">
        <v>4</v>
      </c>
      <c r="Q16" s="1">
        <v>5</v>
      </c>
      <c r="R16" s="1">
        <v>4</v>
      </c>
      <c r="S16" s="2"/>
      <c r="T16" s="2"/>
      <c r="U16" s="2"/>
      <c r="V16" s="2"/>
      <c r="W16" s="2"/>
    </row>
    <row r="17" spans="1:23" ht="15" customHeight="1" x14ac:dyDescent="0.3">
      <c r="A17">
        <v>16</v>
      </c>
      <c r="B17" s="3">
        <v>44720.497152777774</v>
      </c>
      <c r="C17" s="1" t="s">
        <v>17</v>
      </c>
      <c r="D17" s="1">
        <v>24</v>
      </c>
      <c r="E17" s="1" t="s">
        <v>22</v>
      </c>
      <c r="F17" s="1">
        <v>5</v>
      </c>
      <c r="G17" s="1">
        <v>5</v>
      </c>
      <c r="H17" s="1">
        <v>5</v>
      </c>
      <c r="I17" s="1">
        <v>5</v>
      </c>
      <c r="J17" s="4">
        <v>3</v>
      </c>
      <c r="K17" s="5">
        <v>5</v>
      </c>
      <c r="L17" s="5">
        <v>5</v>
      </c>
      <c r="M17" s="5">
        <v>5</v>
      </c>
      <c r="N17" s="5">
        <v>5</v>
      </c>
      <c r="O17" s="1">
        <v>5</v>
      </c>
      <c r="P17" s="1">
        <v>5</v>
      </c>
      <c r="Q17" s="1">
        <v>5</v>
      </c>
      <c r="R17" s="1">
        <v>5</v>
      </c>
      <c r="S17" s="2"/>
      <c r="T17" s="2"/>
      <c r="U17" s="2"/>
      <c r="V17" s="2"/>
      <c r="W17" s="2"/>
    </row>
    <row r="18" spans="1:23" ht="15" customHeight="1" x14ac:dyDescent="0.3">
      <c r="A18">
        <v>17</v>
      </c>
      <c r="B18" s="3">
        <v>44720.499641203707</v>
      </c>
      <c r="C18" s="2" t="s">
        <v>23</v>
      </c>
      <c r="D18" s="1">
        <v>24</v>
      </c>
      <c r="E18" s="1" t="s">
        <v>22</v>
      </c>
      <c r="F18" s="1">
        <v>4</v>
      </c>
      <c r="G18" s="1">
        <v>4</v>
      </c>
      <c r="H18" s="1">
        <v>4</v>
      </c>
      <c r="I18" s="1">
        <v>4</v>
      </c>
      <c r="J18" s="4">
        <v>4</v>
      </c>
      <c r="K18" s="5">
        <v>4</v>
      </c>
      <c r="L18" s="5">
        <v>4</v>
      </c>
      <c r="M18" s="5">
        <v>3</v>
      </c>
      <c r="N18" s="5">
        <v>3</v>
      </c>
      <c r="O18" s="1">
        <v>3</v>
      </c>
      <c r="P18" s="1">
        <v>4</v>
      </c>
      <c r="Q18" s="1">
        <v>4</v>
      </c>
      <c r="R18" s="1">
        <v>4</v>
      </c>
      <c r="S18" s="2"/>
      <c r="T18" s="2"/>
      <c r="U18" s="2"/>
      <c r="V18" s="2"/>
      <c r="W18" s="2"/>
    </row>
    <row r="19" spans="1:23" ht="15" customHeight="1" x14ac:dyDescent="0.3">
      <c r="A19">
        <v>18</v>
      </c>
      <c r="B19" s="3">
        <v>44720.526018518518</v>
      </c>
      <c r="C19" s="1" t="s">
        <v>17</v>
      </c>
      <c r="D19" s="1">
        <v>21</v>
      </c>
      <c r="E19" s="1" t="s">
        <v>22</v>
      </c>
      <c r="F19" s="1">
        <v>5</v>
      </c>
      <c r="G19" s="1">
        <v>5</v>
      </c>
      <c r="H19" s="1">
        <v>5</v>
      </c>
      <c r="I19" s="1">
        <v>4</v>
      </c>
      <c r="J19" s="4">
        <v>3</v>
      </c>
      <c r="K19" s="5">
        <v>5</v>
      </c>
      <c r="L19" s="5">
        <v>5</v>
      </c>
      <c r="M19" s="5">
        <v>4</v>
      </c>
      <c r="N19" s="5">
        <v>5</v>
      </c>
      <c r="O19" s="1">
        <v>5</v>
      </c>
      <c r="P19" s="1">
        <v>5</v>
      </c>
      <c r="Q19" s="1">
        <v>4</v>
      </c>
      <c r="R19" s="1">
        <v>5</v>
      </c>
      <c r="S19" s="2"/>
      <c r="T19" s="2"/>
      <c r="U19" s="2"/>
      <c r="V19" s="2"/>
      <c r="W19" s="2"/>
    </row>
    <row r="20" spans="1:23" ht="15" customHeight="1" x14ac:dyDescent="0.3">
      <c r="A20">
        <v>19</v>
      </c>
      <c r="B20" s="3">
        <v>44720.536585648151</v>
      </c>
      <c r="C20" s="1" t="s">
        <v>19</v>
      </c>
      <c r="D20" s="1">
        <v>23</v>
      </c>
      <c r="E20" s="1" t="s">
        <v>22</v>
      </c>
      <c r="F20" s="1">
        <v>3</v>
      </c>
      <c r="G20" s="1">
        <v>2</v>
      </c>
      <c r="H20" s="1">
        <v>5</v>
      </c>
      <c r="I20" s="1">
        <v>3</v>
      </c>
      <c r="J20" s="4">
        <v>1</v>
      </c>
      <c r="K20" s="5">
        <v>4</v>
      </c>
      <c r="L20" s="5">
        <v>2</v>
      </c>
      <c r="M20" s="5">
        <v>3</v>
      </c>
      <c r="N20" s="5">
        <v>5</v>
      </c>
      <c r="O20" s="1">
        <v>3</v>
      </c>
      <c r="P20" s="1">
        <v>4</v>
      </c>
      <c r="Q20" s="1">
        <v>4</v>
      </c>
      <c r="R20" s="1">
        <v>4</v>
      </c>
      <c r="S20" s="2"/>
      <c r="T20" s="2"/>
      <c r="U20" s="2"/>
      <c r="V20" s="2"/>
      <c r="W20" s="2"/>
    </row>
    <row r="21" spans="1:23" ht="15" customHeight="1" x14ac:dyDescent="0.3">
      <c r="A21">
        <v>20</v>
      </c>
      <c r="B21" s="3">
        <v>44720.542546296296</v>
      </c>
      <c r="C21" s="1" t="s">
        <v>17</v>
      </c>
      <c r="D21" s="1">
        <v>20</v>
      </c>
      <c r="E21" s="1" t="s">
        <v>22</v>
      </c>
      <c r="F21" s="1">
        <v>5</v>
      </c>
      <c r="G21" s="1">
        <v>5</v>
      </c>
      <c r="H21" s="1">
        <v>5</v>
      </c>
      <c r="I21" s="1">
        <v>4</v>
      </c>
      <c r="J21" s="4">
        <v>3</v>
      </c>
      <c r="K21" s="5">
        <v>4</v>
      </c>
      <c r="L21" s="5">
        <v>4</v>
      </c>
      <c r="M21" s="5">
        <v>4</v>
      </c>
      <c r="N21" s="5">
        <v>4</v>
      </c>
      <c r="O21" s="1">
        <v>2</v>
      </c>
      <c r="P21" s="1">
        <v>4</v>
      </c>
      <c r="Q21" s="1">
        <v>4</v>
      </c>
      <c r="R21" s="1">
        <v>5</v>
      </c>
      <c r="S21" s="2"/>
      <c r="T21" s="2"/>
      <c r="U21" s="2"/>
      <c r="V21" s="2"/>
      <c r="W21" s="2"/>
    </row>
    <row r="22" spans="1:23" ht="15" customHeight="1" x14ac:dyDescent="0.3">
      <c r="A22">
        <v>21</v>
      </c>
      <c r="B22" s="3">
        <v>44720.75445601852</v>
      </c>
      <c r="C22" s="1" t="s">
        <v>19</v>
      </c>
      <c r="D22" s="1">
        <v>19</v>
      </c>
      <c r="E22" s="1" t="s">
        <v>22</v>
      </c>
      <c r="F22" s="1">
        <v>5</v>
      </c>
      <c r="G22" s="1">
        <v>5</v>
      </c>
      <c r="H22" s="1">
        <v>5</v>
      </c>
      <c r="I22" s="1">
        <v>5</v>
      </c>
      <c r="J22" s="4">
        <v>4</v>
      </c>
      <c r="K22" s="5">
        <v>5</v>
      </c>
      <c r="L22" s="5">
        <v>4</v>
      </c>
      <c r="M22" s="5">
        <v>5</v>
      </c>
      <c r="N22" s="5">
        <v>4</v>
      </c>
      <c r="O22" s="1">
        <v>5</v>
      </c>
      <c r="P22" s="1">
        <v>5</v>
      </c>
      <c r="Q22" s="1">
        <v>5</v>
      </c>
      <c r="R22" s="1">
        <v>5</v>
      </c>
      <c r="S22" s="2"/>
      <c r="T22" s="2"/>
      <c r="U22" s="2"/>
      <c r="V22" s="2"/>
      <c r="W22" s="2"/>
    </row>
    <row r="23" spans="1:23" ht="15" customHeight="1" x14ac:dyDescent="0.3">
      <c r="A23">
        <v>22</v>
      </c>
      <c r="B23" s="3">
        <v>44720.757708333331</v>
      </c>
      <c r="C23" s="1" t="s">
        <v>17</v>
      </c>
      <c r="D23" s="1">
        <v>19</v>
      </c>
      <c r="E23" s="1" t="s">
        <v>22</v>
      </c>
      <c r="F23" s="1">
        <v>5</v>
      </c>
      <c r="G23" s="1">
        <v>5</v>
      </c>
      <c r="H23" s="1">
        <v>5</v>
      </c>
      <c r="I23" s="1">
        <v>5</v>
      </c>
      <c r="J23" s="4">
        <v>5</v>
      </c>
      <c r="K23" s="5">
        <v>5</v>
      </c>
      <c r="L23" s="5">
        <v>5</v>
      </c>
      <c r="M23" s="5">
        <v>5</v>
      </c>
      <c r="N23" s="5">
        <v>5</v>
      </c>
      <c r="O23" s="1">
        <v>5</v>
      </c>
      <c r="P23" s="1">
        <v>5</v>
      </c>
      <c r="Q23" s="1">
        <v>5</v>
      </c>
      <c r="R23" s="1">
        <v>5</v>
      </c>
      <c r="S23" s="2"/>
      <c r="T23" s="2"/>
      <c r="U23" s="2"/>
      <c r="V23" s="2"/>
      <c r="W23" s="2"/>
    </row>
    <row r="24" spans="1:23" ht="15" customHeight="1" x14ac:dyDescent="0.3">
      <c r="A24">
        <v>23</v>
      </c>
      <c r="B24" s="3">
        <v>44721.588807870372</v>
      </c>
      <c r="C24" s="1" t="s">
        <v>19</v>
      </c>
      <c r="D24" s="1">
        <v>23</v>
      </c>
      <c r="E24" s="1" t="s">
        <v>22</v>
      </c>
      <c r="F24" s="1">
        <v>4</v>
      </c>
      <c r="G24" s="1">
        <v>4</v>
      </c>
      <c r="H24" s="1">
        <v>5</v>
      </c>
      <c r="I24" s="1">
        <v>4</v>
      </c>
      <c r="J24" s="4">
        <v>3</v>
      </c>
      <c r="K24" s="5">
        <v>4</v>
      </c>
      <c r="L24" s="5">
        <v>3</v>
      </c>
      <c r="M24" s="5">
        <v>4</v>
      </c>
      <c r="N24" s="5">
        <v>4</v>
      </c>
      <c r="O24" s="1">
        <v>5</v>
      </c>
      <c r="P24" s="1">
        <v>5</v>
      </c>
      <c r="Q24" s="1">
        <v>5</v>
      </c>
      <c r="R24" s="1">
        <v>5</v>
      </c>
      <c r="S24" s="2"/>
      <c r="T24" s="2"/>
      <c r="U24" s="2"/>
      <c r="V24" s="2"/>
      <c r="W24" s="2"/>
    </row>
    <row r="25" spans="1:23" ht="15" customHeight="1" x14ac:dyDescent="0.3">
      <c r="A25">
        <v>24</v>
      </c>
      <c r="B25" s="3">
        <v>44721.594270833331</v>
      </c>
      <c r="C25" s="1" t="s">
        <v>19</v>
      </c>
      <c r="D25" s="1">
        <v>23</v>
      </c>
      <c r="E25" s="1" t="s">
        <v>22</v>
      </c>
      <c r="F25" s="1">
        <v>4</v>
      </c>
      <c r="G25" s="1">
        <v>5</v>
      </c>
      <c r="H25" s="1">
        <v>5</v>
      </c>
      <c r="I25" s="1">
        <v>4</v>
      </c>
      <c r="J25" s="4">
        <v>2</v>
      </c>
      <c r="K25" s="5">
        <v>4</v>
      </c>
      <c r="L25" s="5">
        <v>4</v>
      </c>
      <c r="M25" s="5">
        <v>3</v>
      </c>
      <c r="N25" s="5">
        <v>3</v>
      </c>
      <c r="O25" s="1">
        <v>1</v>
      </c>
      <c r="P25" s="1">
        <v>5</v>
      </c>
      <c r="Q25" s="1">
        <v>5</v>
      </c>
      <c r="R25" s="1">
        <v>5</v>
      </c>
      <c r="S25" s="2"/>
      <c r="T25" s="2"/>
      <c r="U25" s="2"/>
      <c r="V25" s="2"/>
      <c r="W25" s="2"/>
    </row>
    <row r="26" spans="1:23" ht="15" customHeight="1" x14ac:dyDescent="0.3">
      <c r="A26">
        <v>25</v>
      </c>
      <c r="B26" s="3">
        <v>44721.78502314815</v>
      </c>
      <c r="C26" s="1" t="s">
        <v>19</v>
      </c>
      <c r="D26" s="1">
        <v>23</v>
      </c>
      <c r="E26" s="1" t="s">
        <v>22</v>
      </c>
      <c r="F26" s="1">
        <v>5</v>
      </c>
      <c r="G26" s="1">
        <v>5</v>
      </c>
      <c r="H26" s="1">
        <v>5</v>
      </c>
      <c r="I26" s="1">
        <v>5</v>
      </c>
      <c r="J26" s="4">
        <v>5</v>
      </c>
      <c r="K26" s="5">
        <v>5</v>
      </c>
      <c r="L26" s="5">
        <v>5</v>
      </c>
      <c r="M26" s="5">
        <v>5</v>
      </c>
      <c r="N26" s="5">
        <v>5</v>
      </c>
      <c r="O26" s="1">
        <v>5</v>
      </c>
      <c r="P26" s="1">
        <v>5</v>
      </c>
      <c r="Q26" s="1">
        <v>5</v>
      </c>
      <c r="R26" s="1">
        <v>5</v>
      </c>
      <c r="S26" s="2"/>
      <c r="T26" s="2"/>
      <c r="U26" s="2"/>
      <c r="V26" s="2"/>
      <c r="W26" s="2"/>
    </row>
    <row r="27" spans="1:23" ht="15" customHeight="1" x14ac:dyDescent="0.3">
      <c r="A27">
        <v>26</v>
      </c>
      <c r="B27" s="3">
        <v>44722.628807870373</v>
      </c>
      <c r="C27" s="1" t="s">
        <v>19</v>
      </c>
      <c r="D27" s="1">
        <v>28</v>
      </c>
      <c r="E27" s="1" t="s">
        <v>22</v>
      </c>
      <c r="F27" s="1">
        <v>2</v>
      </c>
      <c r="G27" s="1">
        <v>3</v>
      </c>
      <c r="H27" s="1">
        <v>5</v>
      </c>
      <c r="I27" s="1">
        <v>3</v>
      </c>
      <c r="J27" s="4">
        <v>1</v>
      </c>
      <c r="K27" s="5">
        <v>1</v>
      </c>
      <c r="L27" s="5">
        <v>2</v>
      </c>
      <c r="M27" s="5">
        <v>1</v>
      </c>
      <c r="N27" s="5">
        <v>2</v>
      </c>
      <c r="O27" s="1">
        <v>3</v>
      </c>
      <c r="P27" s="1">
        <v>4</v>
      </c>
      <c r="Q27" s="1">
        <v>4</v>
      </c>
      <c r="R27" s="1">
        <v>4</v>
      </c>
      <c r="S27" s="2"/>
      <c r="T27" s="2"/>
      <c r="U27" s="2"/>
      <c r="V27" s="2"/>
      <c r="W27" s="2"/>
    </row>
    <row r="28" spans="1:23" ht="15" customHeight="1" x14ac:dyDescent="0.3">
      <c r="A28">
        <v>1</v>
      </c>
      <c r="B28" s="3">
        <v>44615.861585648148</v>
      </c>
      <c r="C28" s="1" t="s">
        <v>19</v>
      </c>
      <c r="D28" s="1">
        <v>22</v>
      </c>
      <c r="E28" s="1" t="s">
        <v>20</v>
      </c>
      <c r="F28" s="1">
        <v>5</v>
      </c>
      <c r="G28" s="1">
        <v>5</v>
      </c>
      <c r="H28" s="1">
        <v>5</v>
      </c>
      <c r="I28" s="1">
        <v>5</v>
      </c>
      <c r="J28" s="4">
        <v>3</v>
      </c>
      <c r="K28" s="5">
        <v>5</v>
      </c>
      <c r="L28" s="5">
        <v>5</v>
      </c>
      <c r="M28" s="5">
        <v>1</v>
      </c>
      <c r="N28" s="5">
        <v>4</v>
      </c>
      <c r="O28" s="1">
        <v>1</v>
      </c>
      <c r="P28" s="1">
        <v>5</v>
      </c>
      <c r="Q28" s="1">
        <v>5</v>
      </c>
      <c r="R28" s="1">
        <v>4</v>
      </c>
      <c r="S28" s="2"/>
      <c r="T28" s="2"/>
      <c r="U28" s="2"/>
      <c r="V28" s="2"/>
      <c r="W28" s="2"/>
    </row>
    <row r="29" spans="1:23" ht="15" customHeight="1" x14ac:dyDescent="0.3">
      <c r="A29">
        <v>2</v>
      </c>
      <c r="B29" s="3">
        <v>44616.494305555556</v>
      </c>
      <c r="C29" s="1" t="s">
        <v>19</v>
      </c>
      <c r="D29" s="1">
        <v>23</v>
      </c>
      <c r="E29" s="1" t="s">
        <v>20</v>
      </c>
      <c r="F29" s="1">
        <v>4</v>
      </c>
      <c r="G29" s="1">
        <v>4</v>
      </c>
      <c r="H29" s="1">
        <v>5</v>
      </c>
      <c r="I29" s="1">
        <v>4</v>
      </c>
      <c r="J29" s="4">
        <v>4</v>
      </c>
      <c r="K29" s="5">
        <v>4</v>
      </c>
      <c r="L29" s="5">
        <v>4</v>
      </c>
      <c r="M29" s="5">
        <v>2</v>
      </c>
      <c r="N29" s="5">
        <v>3</v>
      </c>
      <c r="O29" s="1">
        <v>4</v>
      </c>
      <c r="P29" s="1">
        <v>3</v>
      </c>
      <c r="Q29" s="1">
        <v>4</v>
      </c>
      <c r="R29" s="1">
        <v>4</v>
      </c>
      <c r="S29" s="2"/>
      <c r="T29" s="2"/>
      <c r="U29" s="2"/>
      <c r="V29" s="2"/>
      <c r="W29" s="2"/>
    </row>
    <row r="30" spans="1:23" ht="15" customHeight="1" x14ac:dyDescent="0.3">
      <c r="A30">
        <v>3</v>
      </c>
      <c r="B30" s="3">
        <v>44616.886157407411</v>
      </c>
      <c r="C30" s="1" t="s">
        <v>19</v>
      </c>
      <c r="D30" s="1">
        <v>27</v>
      </c>
      <c r="E30" s="1" t="s">
        <v>20</v>
      </c>
      <c r="F30" s="1">
        <v>4</v>
      </c>
      <c r="G30" s="1">
        <v>4</v>
      </c>
      <c r="H30" s="1">
        <v>5</v>
      </c>
      <c r="I30" s="1">
        <v>3</v>
      </c>
      <c r="J30" s="4">
        <v>3</v>
      </c>
      <c r="K30" s="5">
        <v>4</v>
      </c>
      <c r="L30" s="5">
        <v>3</v>
      </c>
      <c r="M30" s="5">
        <v>4</v>
      </c>
      <c r="N30" s="5">
        <v>4</v>
      </c>
      <c r="O30" s="1">
        <v>4</v>
      </c>
      <c r="P30" s="1">
        <v>5</v>
      </c>
      <c r="Q30" s="1">
        <v>4</v>
      </c>
      <c r="R30" s="1">
        <v>4</v>
      </c>
      <c r="S30" s="2"/>
      <c r="T30" s="2"/>
      <c r="U30" s="2"/>
      <c r="V30" s="2"/>
      <c r="W30" s="2"/>
    </row>
    <row r="31" spans="1:23" ht="15" customHeight="1" x14ac:dyDescent="0.3">
      <c r="A31">
        <v>4</v>
      </c>
      <c r="B31" s="3">
        <v>44616.895833333336</v>
      </c>
      <c r="C31" s="1" t="s">
        <v>17</v>
      </c>
      <c r="D31" s="1">
        <v>23</v>
      </c>
      <c r="E31" s="1" t="s">
        <v>20</v>
      </c>
      <c r="F31" s="1">
        <v>5</v>
      </c>
      <c r="G31" s="1">
        <v>5</v>
      </c>
      <c r="H31" s="1">
        <v>4</v>
      </c>
      <c r="I31" s="1">
        <v>5</v>
      </c>
      <c r="J31" s="4">
        <v>5</v>
      </c>
      <c r="K31" s="5">
        <v>5</v>
      </c>
      <c r="L31" s="5">
        <v>5</v>
      </c>
      <c r="M31" s="5">
        <v>5</v>
      </c>
      <c r="N31" s="5">
        <v>5</v>
      </c>
      <c r="O31" s="1">
        <v>5</v>
      </c>
      <c r="P31" s="1">
        <v>5</v>
      </c>
      <c r="Q31" s="1">
        <v>5</v>
      </c>
      <c r="R31" s="1">
        <v>5</v>
      </c>
      <c r="S31" s="2"/>
      <c r="T31" s="2"/>
      <c r="U31" s="2"/>
      <c r="V31" s="2"/>
      <c r="W31" s="2"/>
    </row>
    <row r="32" spans="1:23" ht="15" customHeight="1" x14ac:dyDescent="0.3">
      <c r="A32">
        <v>5</v>
      </c>
      <c r="B32" s="3">
        <v>44617.510023148148</v>
      </c>
      <c r="C32" s="1" t="s">
        <v>17</v>
      </c>
      <c r="D32" s="1">
        <v>21</v>
      </c>
      <c r="E32" s="1" t="s">
        <v>20</v>
      </c>
      <c r="F32" s="1">
        <v>4</v>
      </c>
      <c r="G32" s="1">
        <v>5</v>
      </c>
      <c r="H32" s="1">
        <v>5</v>
      </c>
      <c r="I32" s="1">
        <v>4</v>
      </c>
      <c r="J32" s="4">
        <v>4</v>
      </c>
      <c r="K32" s="5">
        <v>4</v>
      </c>
      <c r="L32" s="5">
        <v>4</v>
      </c>
      <c r="M32" s="5">
        <v>5</v>
      </c>
      <c r="N32" s="5">
        <v>5</v>
      </c>
      <c r="O32" s="1">
        <v>5</v>
      </c>
      <c r="P32" s="1">
        <v>4</v>
      </c>
      <c r="Q32" s="1">
        <v>5</v>
      </c>
      <c r="R32" s="1">
        <v>4</v>
      </c>
      <c r="S32" s="2"/>
      <c r="T32" s="2"/>
      <c r="U32" s="2"/>
      <c r="V32" s="2"/>
      <c r="W32" s="2"/>
    </row>
    <row r="33" spans="1:23" ht="15" customHeight="1" x14ac:dyDescent="0.3">
      <c r="A33">
        <v>6</v>
      </c>
      <c r="B33" s="3">
        <v>44619.501643518517</v>
      </c>
      <c r="C33" s="1" t="s">
        <v>17</v>
      </c>
      <c r="D33" s="1">
        <v>24</v>
      </c>
      <c r="E33" s="1" t="s">
        <v>20</v>
      </c>
      <c r="F33" s="1">
        <v>4</v>
      </c>
      <c r="G33" s="1">
        <v>5</v>
      </c>
      <c r="H33" s="1">
        <v>5</v>
      </c>
      <c r="I33" s="1">
        <v>4</v>
      </c>
      <c r="J33" s="4">
        <v>3</v>
      </c>
      <c r="K33" s="5">
        <v>4</v>
      </c>
      <c r="L33" s="5">
        <v>4</v>
      </c>
      <c r="M33" s="5">
        <v>3</v>
      </c>
      <c r="N33" s="5">
        <v>4</v>
      </c>
      <c r="O33" s="1">
        <v>4</v>
      </c>
      <c r="P33" s="1">
        <v>5</v>
      </c>
      <c r="Q33" s="1">
        <v>4</v>
      </c>
      <c r="R33" s="1">
        <v>4</v>
      </c>
      <c r="S33" s="2"/>
      <c r="T33" s="2"/>
      <c r="U33" s="2"/>
      <c r="V33" s="2"/>
      <c r="W33" s="2"/>
    </row>
    <row r="34" spans="1:23" ht="15" customHeight="1" x14ac:dyDescent="0.3">
      <c r="A34">
        <v>7</v>
      </c>
      <c r="B34" s="3">
        <v>44619.806307870371</v>
      </c>
      <c r="C34" s="1" t="s">
        <v>17</v>
      </c>
      <c r="D34" s="1">
        <v>27</v>
      </c>
      <c r="E34" s="1" t="s">
        <v>20</v>
      </c>
      <c r="F34" s="1">
        <v>5</v>
      </c>
      <c r="G34" s="1">
        <v>5</v>
      </c>
      <c r="H34" s="1">
        <v>5</v>
      </c>
      <c r="I34" s="1">
        <v>5</v>
      </c>
      <c r="J34" s="4">
        <v>5</v>
      </c>
      <c r="K34" s="5">
        <v>3</v>
      </c>
      <c r="L34" s="5">
        <v>4</v>
      </c>
      <c r="M34" s="5">
        <v>4</v>
      </c>
      <c r="N34" s="5">
        <v>5</v>
      </c>
      <c r="O34" s="1">
        <v>5</v>
      </c>
      <c r="P34" s="1">
        <v>5</v>
      </c>
      <c r="Q34" s="1">
        <v>5</v>
      </c>
      <c r="R34" s="1">
        <v>5</v>
      </c>
      <c r="S34" s="2"/>
      <c r="T34" s="2"/>
      <c r="U34" s="2"/>
      <c r="V34" s="2"/>
      <c r="W34" s="2"/>
    </row>
    <row r="35" spans="1:23" ht="15" customHeight="1" x14ac:dyDescent="0.3">
      <c r="A35">
        <v>8</v>
      </c>
      <c r="B35" s="3">
        <v>44621.476215277777</v>
      </c>
      <c r="C35" s="1" t="s">
        <v>19</v>
      </c>
      <c r="D35" s="1">
        <v>24</v>
      </c>
      <c r="E35" s="1" t="s">
        <v>20</v>
      </c>
      <c r="F35" s="1">
        <v>5</v>
      </c>
      <c r="G35" s="1">
        <v>5</v>
      </c>
      <c r="H35" s="1">
        <v>4</v>
      </c>
      <c r="I35" s="1">
        <v>4</v>
      </c>
      <c r="J35" s="4">
        <v>5</v>
      </c>
      <c r="K35" s="5">
        <v>5</v>
      </c>
      <c r="L35" s="5">
        <v>5</v>
      </c>
      <c r="M35" s="5">
        <v>5</v>
      </c>
      <c r="N35" s="5">
        <v>5</v>
      </c>
      <c r="O35" s="1">
        <v>4</v>
      </c>
      <c r="P35" s="1">
        <v>5</v>
      </c>
      <c r="Q35" s="1">
        <v>5</v>
      </c>
      <c r="R35" s="1">
        <v>5</v>
      </c>
      <c r="S35" s="2"/>
      <c r="T35" s="2"/>
      <c r="U35" s="2"/>
      <c r="V35" s="2"/>
      <c r="W35" s="2"/>
    </row>
    <row r="36" spans="1:23" ht="15" customHeight="1" x14ac:dyDescent="0.3">
      <c r="A36">
        <v>9</v>
      </c>
      <c r="B36" s="3">
        <v>44719.819953703707</v>
      </c>
      <c r="C36" s="1" t="s">
        <v>17</v>
      </c>
      <c r="D36" s="1">
        <v>21</v>
      </c>
      <c r="E36" s="1" t="s">
        <v>20</v>
      </c>
      <c r="F36" s="1">
        <v>5</v>
      </c>
      <c r="G36" s="1">
        <v>5</v>
      </c>
      <c r="H36" s="1">
        <v>5</v>
      </c>
      <c r="I36" s="1">
        <v>5</v>
      </c>
      <c r="J36" s="4">
        <v>5</v>
      </c>
      <c r="K36" s="5">
        <v>5</v>
      </c>
      <c r="L36" s="5">
        <v>5</v>
      </c>
      <c r="M36" s="5">
        <v>5</v>
      </c>
      <c r="N36" s="5">
        <v>5</v>
      </c>
      <c r="O36" s="1">
        <v>5</v>
      </c>
      <c r="P36" s="1">
        <v>5</v>
      </c>
      <c r="Q36" s="1">
        <v>5</v>
      </c>
      <c r="R36" s="1">
        <v>5</v>
      </c>
      <c r="S36" s="2"/>
      <c r="T36" s="2"/>
      <c r="U36" s="2"/>
      <c r="V36" s="2"/>
      <c r="W36" s="2"/>
    </row>
    <row r="37" spans="1:23" ht="15" customHeight="1" x14ac:dyDescent="0.3">
      <c r="A37">
        <v>10</v>
      </c>
      <c r="B37" s="3">
        <v>44719.836967592593</v>
      </c>
      <c r="C37" s="1" t="s">
        <v>19</v>
      </c>
      <c r="D37" s="1">
        <v>27</v>
      </c>
      <c r="E37" s="1" t="s">
        <v>20</v>
      </c>
      <c r="F37" s="1">
        <v>1</v>
      </c>
      <c r="G37" s="1">
        <v>1</v>
      </c>
      <c r="H37" s="1">
        <v>5</v>
      </c>
      <c r="I37" s="1">
        <v>3</v>
      </c>
      <c r="J37" s="4">
        <v>2</v>
      </c>
      <c r="K37" s="5">
        <v>2</v>
      </c>
      <c r="L37" s="5">
        <v>2</v>
      </c>
      <c r="M37" s="5">
        <v>2</v>
      </c>
      <c r="N37" s="5">
        <v>1</v>
      </c>
      <c r="O37" s="1">
        <v>1</v>
      </c>
      <c r="P37" s="1">
        <v>4</v>
      </c>
      <c r="Q37" s="1">
        <v>4</v>
      </c>
      <c r="R37" s="1">
        <v>2</v>
      </c>
      <c r="S37" s="2"/>
      <c r="T37" s="2"/>
      <c r="U37" s="2"/>
      <c r="V37" s="2"/>
      <c r="W37" s="2"/>
    </row>
    <row r="38" spans="1:23" ht="15" customHeight="1" x14ac:dyDescent="0.3">
      <c r="A38">
        <v>11</v>
      </c>
      <c r="B38" s="3">
        <v>44719.842129629629</v>
      </c>
      <c r="C38" s="1" t="s">
        <v>17</v>
      </c>
      <c r="D38" s="1">
        <v>18</v>
      </c>
      <c r="E38" s="1" t="s">
        <v>20</v>
      </c>
      <c r="F38" s="1">
        <v>3</v>
      </c>
      <c r="G38" s="1">
        <v>2</v>
      </c>
      <c r="H38" s="1">
        <v>3</v>
      </c>
      <c r="I38" s="1">
        <v>4</v>
      </c>
      <c r="J38" s="4">
        <v>5</v>
      </c>
      <c r="K38" s="5">
        <v>4</v>
      </c>
      <c r="L38" s="5">
        <v>4</v>
      </c>
      <c r="M38" s="5">
        <v>4</v>
      </c>
      <c r="N38" s="5">
        <v>4</v>
      </c>
      <c r="O38" s="1">
        <v>5</v>
      </c>
      <c r="P38" s="1">
        <v>5</v>
      </c>
      <c r="Q38" s="1">
        <v>5</v>
      </c>
      <c r="R38" s="1">
        <v>5</v>
      </c>
      <c r="S38" s="2"/>
      <c r="T38" s="2"/>
      <c r="U38" s="2"/>
      <c r="V38" s="2"/>
      <c r="W38" s="2"/>
    </row>
    <row r="39" spans="1:23" ht="15" customHeight="1" x14ac:dyDescent="0.3">
      <c r="A39">
        <v>12</v>
      </c>
      <c r="B39" s="3">
        <v>44719.842256944445</v>
      </c>
      <c r="C39" s="1" t="s">
        <v>19</v>
      </c>
      <c r="D39" s="1">
        <v>26</v>
      </c>
      <c r="E39" s="1" t="s">
        <v>20</v>
      </c>
      <c r="F39" s="1">
        <v>3</v>
      </c>
      <c r="G39" s="1">
        <v>4</v>
      </c>
      <c r="H39" s="1">
        <v>4</v>
      </c>
      <c r="I39" s="1">
        <v>5</v>
      </c>
      <c r="J39" s="4">
        <v>5</v>
      </c>
      <c r="K39" s="5">
        <v>4</v>
      </c>
      <c r="L39" s="5">
        <v>3</v>
      </c>
      <c r="M39" s="5">
        <v>4</v>
      </c>
      <c r="N39" s="5">
        <v>5</v>
      </c>
      <c r="O39" s="1">
        <v>5</v>
      </c>
      <c r="P39" s="1">
        <v>5</v>
      </c>
      <c r="Q39" s="1">
        <v>5</v>
      </c>
      <c r="R39" s="1">
        <v>5</v>
      </c>
      <c r="S39" s="2"/>
      <c r="T39" s="2"/>
      <c r="U39" s="2"/>
      <c r="V39" s="2"/>
      <c r="W39" s="2"/>
    </row>
    <row r="40" spans="1:23" ht="15" customHeight="1" x14ac:dyDescent="0.3">
      <c r="A40">
        <v>13</v>
      </c>
      <c r="B40" s="3">
        <v>44719.872395833336</v>
      </c>
      <c r="C40" s="1" t="s">
        <v>19</v>
      </c>
      <c r="D40" s="1">
        <v>26</v>
      </c>
      <c r="E40" s="1" t="s">
        <v>20</v>
      </c>
      <c r="F40" s="1">
        <v>1</v>
      </c>
      <c r="G40" s="1">
        <v>2</v>
      </c>
      <c r="H40" s="1">
        <v>3</v>
      </c>
      <c r="I40" s="1">
        <v>3</v>
      </c>
      <c r="J40" s="4">
        <v>1</v>
      </c>
      <c r="K40" s="5">
        <v>1</v>
      </c>
      <c r="L40" s="5">
        <v>1</v>
      </c>
      <c r="M40" s="5">
        <v>1</v>
      </c>
      <c r="N40" s="5">
        <v>1</v>
      </c>
      <c r="O40" s="1">
        <v>1</v>
      </c>
      <c r="P40" s="1">
        <v>2</v>
      </c>
      <c r="Q40" s="1">
        <v>3</v>
      </c>
      <c r="R40" s="1">
        <v>1</v>
      </c>
      <c r="S40" s="2"/>
      <c r="T40" s="2"/>
      <c r="U40" s="2"/>
      <c r="V40" s="2"/>
      <c r="W40" s="2"/>
    </row>
    <row r="41" spans="1:23" ht="15" customHeight="1" x14ac:dyDescent="0.3">
      <c r="A41">
        <v>14</v>
      </c>
      <c r="B41" s="3">
        <v>44719.903460648151</v>
      </c>
      <c r="C41" s="1" t="s">
        <v>17</v>
      </c>
      <c r="D41" s="1">
        <v>20</v>
      </c>
      <c r="E41" s="1" t="s">
        <v>20</v>
      </c>
      <c r="F41" s="1">
        <v>5</v>
      </c>
      <c r="G41" s="1">
        <v>5</v>
      </c>
      <c r="H41" s="1">
        <v>5</v>
      </c>
      <c r="I41" s="1">
        <v>5</v>
      </c>
      <c r="J41" s="4">
        <v>5</v>
      </c>
      <c r="K41" s="5">
        <v>5</v>
      </c>
      <c r="L41" s="5">
        <v>3</v>
      </c>
      <c r="M41" s="5">
        <v>5</v>
      </c>
      <c r="N41" s="5">
        <v>5</v>
      </c>
      <c r="O41" s="1">
        <v>5</v>
      </c>
      <c r="P41" s="1">
        <v>5</v>
      </c>
      <c r="Q41" s="1">
        <v>5</v>
      </c>
      <c r="R41" s="1">
        <v>5</v>
      </c>
      <c r="S41" s="2"/>
      <c r="T41" s="2"/>
      <c r="U41" s="2"/>
      <c r="V41" s="2"/>
      <c r="W41" s="2"/>
    </row>
    <row r="42" spans="1:23" ht="15" customHeight="1" x14ac:dyDescent="0.3">
      <c r="A42">
        <v>15</v>
      </c>
      <c r="B42" s="3">
        <v>44719.914675925924</v>
      </c>
      <c r="C42" s="1" t="s">
        <v>19</v>
      </c>
      <c r="D42" s="1">
        <v>19</v>
      </c>
      <c r="E42" s="1" t="s">
        <v>20</v>
      </c>
      <c r="F42" s="1">
        <v>5</v>
      </c>
      <c r="G42" s="1">
        <v>5</v>
      </c>
      <c r="H42" s="1">
        <v>5</v>
      </c>
      <c r="I42" s="1">
        <v>5</v>
      </c>
      <c r="J42" s="4">
        <v>2</v>
      </c>
      <c r="K42" s="5">
        <v>4</v>
      </c>
      <c r="L42" s="5">
        <v>5</v>
      </c>
      <c r="M42" s="5">
        <v>5</v>
      </c>
      <c r="N42" s="5">
        <v>5</v>
      </c>
      <c r="O42" s="1">
        <v>4</v>
      </c>
      <c r="P42" s="1">
        <v>5</v>
      </c>
      <c r="Q42" s="1">
        <v>5</v>
      </c>
      <c r="R42" s="1">
        <v>5</v>
      </c>
      <c r="S42" s="2"/>
      <c r="T42" s="2"/>
      <c r="U42" s="2"/>
      <c r="V42" s="2"/>
      <c r="W42" s="2"/>
    </row>
    <row r="43" spans="1:23" ht="15" customHeight="1" x14ac:dyDescent="0.3">
      <c r="A43">
        <v>16</v>
      </c>
      <c r="B43" s="3">
        <v>44719.922789351855</v>
      </c>
      <c r="C43" s="1" t="s">
        <v>17</v>
      </c>
      <c r="D43" s="1">
        <v>28</v>
      </c>
      <c r="E43" s="1" t="s">
        <v>20</v>
      </c>
      <c r="F43" s="1">
        <v>3</v>
      </c>
      <c r="G43" s="1">
        <v>3</v>
      </c>
      <c r="H43" s="1">
        <v>5</v>
      </c>
      <c r="I43" s="1">
        <v>4</v>
      </c>
      <c r="J43" s="4">
        <v>2</v>
      </c>
      <c r="K43" s="5">
        <v>2</v>
      </c>
      <c r="L43" s="5">
        <v>3</v>
      </c>
      <c r="M43" s="5">
        <v>2</v>
      </c>
      <c r="N43" s="5">
        <v>3</v>
      </c>
      <c r="O43" s="1">
        <v>5</v>
      </c>
      <c r="P43" s="1">
        <v>5</v>
      </c>
      <c r="Q43" s="1">
        <v>5</v>
      </c>
      <c r="R43" s="1">
        <v>4</v>
      </c>
      <c r="S43" s="2"/>
      <c r="T43" s="2"/>
      <c r="U43" s="2"/>
      <c r="V43" s="2"/>
      <c r="W43" s="2"/>
    </row>
    <row r="44" spans="1:23" ht="15" customHeight="1" x14ac:dyDescent="0.3">
      <c r="A44">
        <v>17</v>
      </c>
      <c r="B44" s="3">
        <v>44719.93476851852</v>
      </c>
      <c r="C44" s="1" t="s">
        <v>17</v>
      </c>
      <c r="D44" s="1">
        <v>20</v>
      </c>
      <c r="E44" s="1" t="s">
        <v>20</v>
      </c>
      <c r="F44" s="1">
        <v>5</v>
      </c>
      <c r="G44" s="1">
        <v>5</v>
      </c>
      <c r="H44" s="1">
        <v>5</v>
      </c>
      <c r="I44" s="1">
        <v>5</v>
      </c>
      <c r="J44" s="4">
        <v>5</v>
      </c>
      <c r="K44" s="5">
        <v>5</v>
      </c>
      <c r="L44" s="5">
        <v>5</v>
      </c>
      <c r="M44" s="5">
        <v>5</v>
      </c>
      <c r="N44" s="5">
        <v>5</v>
      </c>
      <c r="O44" s="1">
        <v>5</v>
      </c>
      <c r="P44" s="1">
        <v>5</v>
      </c>
      <c r="Q44" s="1">
        <v>5</v>
      </c>
      <c r="R44" s="1">
        <v>5</v>
      </c>
      <c r="S44" s="2"/>
      <c r="T44" s="2"/>
      <c r="U44" s="2"/>
      <c r="V44" s="2"/>
      <c r="W44" s="2"/>
    </row>
    <row r="45" spans="1:23" ht="15" customHeight="1" x14ac:dyDescent="0.3">
      <c r="A45">
        <v>18</v>
      </c>
      <c r="B45" s="3">
        <v>44719.939305555556</v>
      </c>
      <c r="C45" s="1" t="s">
        <v>17</v>
      </c>
      <c r="D45" s="1">
        <v>21</v>
      </c>
      <c r="E45" s="1" t="s">
        <v>20</v>
      </c>
      <c r="F45" s="1">
        <v>4</v>
      </c>
      <c r="G45" s="1">
        <v>4</v>
      </c>
      <c r="H45" s="1">
        <v>5</v>
      </c>
      <c r="I45" s="1">
        <v>5</v>
      </c>
      <c r="J45" s="4">
        <v>5</v>
      </c>
      <c r="K45" s="5">
        <v>5</v>
      </c>
      <c r="L45" s="5">
        <v>4</v>
      </c>
      <c r="M45" s="5">
        <v>5</v>
      </c>
      <c r="N45" s="5">
        <v>5</v>
      </c>
      <c r="O45" s="1">
        <v>5</v>
      </c>
      <c r="P45" s="1">
        <v>5</v>
      </c>
      <c r="Q45" s="1">
        <v>5</v>
      </c>
      <c r="R45" s="1">
        <v>5</v>
      </c>
      <c r="S45" s="2"/>
      <c r="T45" s="2"/>
      <c r="U45" s="2"/>
      <c r="V45" s="2"/>
      <c r="W45" s="2"/>
    </row>
    <row r="46" spans="1:23" ht="15" customHeight="1" x14ac:dyDescent="0.3">
      <c r="A46">
        <v>19</v>
      </c>
      <c r="B46" s="3">
        <v>44720.755694444444</v>
      </c>
      <c r="C46" s="1" t="s">
        <v>19</v>
      </c>
      <c r="D46" s="1">
        <v>23</v>
      </c>
      <c r="E46" s="1" t="s">
        <v>20</v>
      </c>
      <c r="F46" s="1">
        <v>2</v>
      </c>
      <c r="G46" s="1">
        <v>1</v>
      </c>
      <c r="H46" s="1">
        <v>2</v>
      </c>
      <c r="I46" s="1">
        <v>3</v>
      </c>
      <c r="J46" s="4">
        <v>3</v>
      </c>
      <c r="K46" s="5">
        <v>1</v>
      </c>
      <c r="L46" s="5">
        <v>1</v>
      </c>
      <c r="M46" s="5">
        <v>1</v>
      </c>
      <c r="N46" s="5">
        <v>1</v>
      </c>
      <c r="O46" s="1">
        <v>2</v>
      </c>
      <c r="P46" s="1">
        <v>3</v>
      </c>
      <c r="Q46" s="1">
        <v>5</v>
      </c>
      <c r="R46" s="1">
        <v>3</v>
      </c>
      <c r="S46" s="2"/>
      <c r="T46" s="2"/>
      <c r="U46" s="2"/>
      <c r="V46" s="2"/>
      <c r="W46" s="2"/>
    </row>
    <row r="47" spans="1:23" ht="15" customHeight="1" x14ac:dyDescent="0.3">
      <c r="A47">
        <v>20</v>
      </c>
      <c r="B47" s="3">
        <v>44720.851168981484</v>
      </c>
      <c r="C47" s="1" t="s">
        <v>17</v>
      </c>
      <c r="D47" s="1">
        <v>20</v>
      </c>
      <c r="E47" s="1" t="s">
        <v>20</v>
      </c>
      <c r="F47" s="1">
        <v>4</v>
      </c>
      <c r="G47" s="1">
        <v>4</v>
      </c>
      <c r="H47" s="1">
        <v>5</v>
      </c>
      <c r="I47" s="1">
        <v>5</v>
      </c>
      <c r="J47" s="4">
        <v>5</v>
      </c>
      <c r="K47" s="5">
        <v>5</v>
      </c>
      <c r="L47" s="5">
        <v>4</v>
      </c>
      <c r="M47" s="5">
        <v>4</v>
      </c>
      <c r="N47" s="5">
        <v>4</v>
      </c>
      <c r="O47" s="1">
        <v>3</v>
      </c>
      <c r="P47" s="1">
        <v>5</v>
      </c>
      <c r="Q47" s="1">
        <v>5</v>
      </c>
      <c r="R47" s="1">
        <v>5</v>
      </c>
      <c r="S47" s="2"/>
      <c r="T47" s="2"/>
      <c r="U47" s="2"/>
      <c r="V47" s="2"/>
      <c r="W47" s="2"/>
    </row>
    <row r="48" spans="1:23" ht="15" customHeight="1" x14ac:dyDescent="0.3">
      <c r="A48">
        <v>21</v>
      </c>
      <c r="B48" s="3">
        <v>44720.912708333337</v>
      </c>
      <c r="C48" s="1" t="s">
        <v>17</v>
      </c>
      <c r="D48" s="1">
        <v>22</v>
      </c>
      <c r="E48" s="1" t="s">
        <v>20</v>
      </c>
      <c r="F48" s="1">
        <v>3</v>
      </c>
      <c r="G48" s="1">
        <v>4</v>
      </c>
      <c r="H48" s="1">
        <v>5</v>
      </c>
      <c r="I48" s="1">
        <v>4</v>
      </c>
      <c r="J48" s="4">
        <v>2</v>
      </c>
      <c r="K48" s="5">
        <v>3</v>
      </c>
      <c r="L48" s="5">
        <v>3</v>
      </c>
      <c r="M48" s="5">
        <v>3</v>
      </c>
      <c r="N48" s="5">
        <v>4</v>
      </c>
      <c r="O48" s="1">
        <v>3</v>
      </c>
      <c r="P48" s="1">
        <v>4</v>
      </c>
      <c r="Q48" s="1">
        <v>5</v>
      </c>
      <c r="R48" s="1">
        <v>5</v>
      </c>
      <c r="S48" s="2"/>
      <c r="T48" s="2"/>
      <c r="U48" s="2"/>
      <c r="V48" s="2"/>
      <c r="W48" s="2"/>
    </row>
    <row r="49" spans="1:23" ht="15" customHeight="1" x14ac:dyDescent="0.3">
      <c r="A49">
        <v>22</v>
      </c>
      <c r="B49" s="3">
        <v>44720.918981481482</v>
      </c>
      <c r="C49" s="1" t="s">
        <v>17</v>
      </c>
      <c r="D49" s="1">
        <v>20</v>
      </c>
      <c r="E49" s="1" t="s">
        <v>20</v>
      </c>
      <c r="F49" s="1">
        <v>5</v>
      </c>
      <c r="G49" s="1">
        <v>5</v>
      </c>
      <c r="H49" s="1">
        <v>5</v>
      </c>
      <c r="I49" s="1">
        <v>5</v>
      </c>
      <c r="J49" s="4">
        <v>5</v>
      </c>
      <c r="K49" s="5">
        <v>5</v>
      </c>
      <c r="L49" s="5">
        <v>5</v>
      </c>
      <c r="M49" s="5">
        <v>5</v>
      </c>
      <c r="N49" s="5">
        <v>5</v>
      </c>
      <c r="O49" s="1">
        <v>5</v>
      </c>
      <c r="P49" s="1">
        <v>5</v>
      </c>
      <c r="Q49" s="1">
        <v>5</v>
      </c>
      <c r="R49" s="1">
        <v>5</v>
      </c>
      <c r="S49" s="2"/>
      <c r="T49" s="2"/>
      <c r="U49" s="2"/>
      <c r="V49" s="2"/>
      <c r="W49" s="2"/>
    </row>
    <row r="50" spans="1:23" ht="15" customHeight="1" x14ac:dyDescent="0.3">
      <c r="A50">
        <v>23</v>
      </c>
      <c r="B50" s="3">
        <v>44721.357673611114</v>
      </c>
      <c r="C50" s="1" t="s">
        <v>19</v>
      </c>
      <c r="D50" s="1">
        <v>23</v>
      </c>
      <c r="E50" s="1" t="s">
        <v>20</v>
      </c>
      <c r="F50" s="1">
        <v>3</v>
      </c>
      <c r="G50" s="1">
        <v>4</v>
      </c>
      <c r="H50" s="1">
        <v>3</v>
      </c>
      <c r="I50" s="1">
        <v>4</v>
      </c>
      <c r="J50" s="4">
        <v>4</v>
      </c>
      <c r="K50" s="5">
        <v>4</v>
      </c>
      <c r="L50" s="5">
        <v>4</v>
      </c>
      <c r="M50" s="5">
        <v>4</v>
      </c>
      <c r="N50" s="5">
        <v>4</v>
      </c>
      <c r="O50" s="1">
        <v>3</v>
      </c>
      <c r="P50" s="1">
        <v>4</v>
      </c>
      <c r="Q50" s="1">
        <v>4</v>
      </c>
      <c r="R50" s="1">
        <v>4</v>
      </c>
      <c r="S50" s="2"/>
      <c r="T50" s="2"/>
      <c r="U50" s="2"/>
      <c r="V50" s="2"/>
      <c r="W50" s="2"/>
    </row>
    <row r="51" spans="1:23" ht="15" customHeight="1" x14ac:dyDescent="0.3">
      <c r="A51">
        <v>24</v>
      </c>
      <c r="B51" s="3">
        <v>44722.559247685182</v>
      </c>
      <c r="C51" s="1" t="s">
        <v>19</v>
      </c>
      <c r="D51" s="1">
        <v>24</v>
      </c>
      <c r="E51" s="1" t="s">
        <v>20</v>
      </c>
      <c r="F51" s="1">
        <v>4</v>
      </c>
      <c r="G51" s="1">
        <v>4</v>
      </c>
      <c r="H51" s="1">
        <v>4</v>
      </c>
      <c r="I51" s="1">
        <v>4</v>
      </c>
      <c r="J51" s="4">
        <v>4</v>
      </c>
      <c r="K51" s="5">
        <v>4</v>
      </c>
      <c r="L51" s="5">
        <v>4</v>
      </c>
      <c r="M51" s="5">
        <v>3</v>
      </c>
      <c r="N51" s="5">
        <v>4</v>
      </c>
      <c r="O51" s="1">
        <v>4</v>
      </c>
      <c r="P51" s="1">
        <v>4</v>
      </c>
      <c r="Q51" s="1">
        <v>4</v>
      </c>
      <c r="R51" s="1">
        <v>4</v>
      </c>
      <c r="S51" s="2"/>
      <c r="T51" s="2"/>
      <c r="U51" s="2"/>
      <c r="V51" s="2"/>
      <c r="W51" s="2"/>
    </row>
    <row r="52" spans="1:23" ht="15" customHeight="1" x14ac:dyDescent="0.3">
      <c r="A52">
        <v>25</v>
      </c>
      <c r="B52" s="3">
        <v>44723.874710648146</v>
      </c>
      <c r="C52" s="1" t="s">
        <v>19</v>
      </c>
      <c r="D52" s="1">
        <v>25</v>
      </c>
      <c r="E52" s="1" t="s">
        <v>20</v>
      </c>
      <c r="F52" s="1">
        <v>4</v>
      </c>
      <c r="G52" s="1">
        <v>4</v>
      </c>
      <c r="H52" s="1">
        <v>5</v>
      </c>
      <c r="I52" s="1">
        <v>4</v>
      </c>
      <c r="J52" s="4">
        <v>4</v>
      </c>
      <c r="K52" s="5">
        <v>4</v>
      </c>
      <c r="L52" s="5">
        <v>4</v>
      </c>
      <c r="M52" s="5">
        <v>5</v>
      </c>
      <c r="N52" s="5">
        <v>4</v>
      </c>
      <c r="O52" s="1">
        <v>4</v>
      </c>
      <c r="P52" s="1">
        <v>5</v>
      </c>
      <c r="Q52" s="1">
        <v>4</v>
      </c>
      <c r="R52" s="1">
        <v>4</v>
      </c>
      <c r="S52" s="2"/>
      <c r="T52" s="2"/>
      <c r="U52" s="2"/>
      <c r="V52" s="2"/>
      <c r="W52" s="2"/>
    </row>
    <row r="53" spans="1:23" ht="15" customHeight="1" x14ac:dyDescent="0.3">
      <c r="A53">
        <v>26</v>
      </c>
      <c r="B53" s="3">
        <v>44724.545532407406</v>
      </c>
      <c r="C53" s="1" t="s">
        <v>19</v>
      </c>
      <c r="D53" s="1">
        <v>25</v>
      </c>
      <c r="E53" s="1" t="s">
        <v>20</v>
      </c>
      <c r="F53" s="1">
        <v>5</v>
      </c>
      <c r="G53" s="1">
        <v>5</v>
      </c>
      <c r="H53" s="1">
        <v>3</v>
      </c>
      <c r="I53" s="1">
        <v>5</v>
      </c>
      <c r="J53" s="4">
        <v>5</v>
      </c>
      <c r="K53" s="5">
        <v>5</v>
      </c>
      <c r="L53" s="5">
        <v>4</v>
      </c>
      <c r="M53" s="5">
        <v>5</v>
      </c>
      <c r="N53" s="5">
        <v>4</v>
      </c>
      <c r="O53" s="1">
        <v>4</v>
      </c>
      <c r="P53" s="1">
        <v>4</v>
      </c>
      <c r="Q53" s="1">
        <v>4</v>
      </c>
      <c r="R53" s="1">
        <v>3</v>
      </c>
      <c r="S53" s="2"/>
      <c r="T53" s="2"/>
      <c r="U53" s="2"/>
      <c r="V53" s="2"/>
      <c r="W53" s="2"/>
    </row>
    <row r="54" spans="1:23" ht="15" customHeight="1" x14ac:dyDescent="0.3">
      <c r="A54">
        <v>1</v>
      </c>
      <c r="B54" s="3">
        <v>44615.830995370372</v>
      </c>
      <c r="C54" s="1" t="s">
        <v>17</v>
      </c>
      <c r="D54" s="1">
        <v>24</v>
      </c>
      <c r="E54" s="1" t="s">
        <v>18</v>
      </c>
      <c r="F54" s="1">
        <v>5</v>
      </c>
      <c r="G54" s="1">
        <v>5</v>
      </c>
      <c r="H54" s="1">
        <v>5</v>
      </c>
      <c r="I54" s="1">
        <v>5</v>
      </c>
      <c r="J54" s="4">
        <v>5</v>
      </c>
      <c r="K54" s="5">
        <v>5</v>
      </c>
      <c r="L54" s="5">
        <v>5</v>
      </c>
      <c r="M54" s="5">
        <v>5</v>
      </c>
      <c r="N54" s="5">
        <v>5</v>
      </c>
      <c r="O54" s="1">
        <v>4</v>
      </c>
      <c r="P54" s="1">
        <v>5</v>
      </c>
      <c r="Q54" s="1">
        <v>5</v>
      </c>
      <c r="R54" s="1">
        <v>4</v>
      </c>
      <c r="S54" s="2"/>
      <c r="T54" s="2"/>
      <c r="U54" s="2"/>
      <c r="V54" s="2"/>
      <c r="W54" s="2"/>
    </row>
    <row r="55" spans="1:23" ht="15" customHeight="1" x14ac:dyDescent="0.3">
      <c r="A55">
        <v>2</v>
      </c>
      <c r="B55" s="3">
        <v>44615.887187499997</v>
      </c>
      <c r="C55" s="1" t="s">
        <v>19</v>
      </c>
      <c r="D55" s="1">
        <v>23</v>
      </c>
      <c r="E55" s="1" t="s">
        <v>18</v>
      </c>
      <c r="F55" s="1">
        <v>4</v>
      </c>
      <c r="G55" s="1">
        <v>4</v>
      </c>
      <c r="H55" s="1">
        <v>5</v>
      </c>
      <c r="I55" s="1">
        <v>4</v>
      </c>
      <c r="J55" s="4">
        <v>4</v>
      </c>
      <c r="K55" s="5">
        <v>4</v>
      </c>
      <c r="L55" s="5">
        <v>4</v>
      </c>
      <c r="M55" s="5">
        <v>4</v>
      </c>
      <c r="N55" s="5">
        <v>4</v>
      </c>
      <c r="O55" s="1">
        <v>4</v>
      </c>
      <c r="P55" s="1">
        <v>5</v>
      </c>
      <c r="Q55" s="1">
        <v>4</v>
      </c>
      <c r="R55" s="1">
        <v>4</v>
      </c>
      <c r="S55" s="2"/>
      <c r="T55" s="2"/>
      <c r="U55" s="2"/>
      <c r="V55" s="2"/>
      <c r="W55" s="2"/>
    </row>
    <row r="56" spans="1:23" ht="15" customHeight="1" x14ac:dyDescent="0.3">
      <c r="A56">
        <v>3</v>
      </c>
      <c r="B56" s="3">
        <v>44616.445798611108</v>
      </c>
      <c r="C56" s="1" t="s">
        <v>17</v>
      </c>
      <c r="D56" s="1">
        <v>21</v>
      </c>
      <c r="E56" s="1" t="s">
        <v>18</v>
      </c>
      <c r="F56" s="1">
        <v>4</v>
      </c>
      <c r="G56" s="1">
        <v>4</v>
      </c>
      <c r="H56" s="1">
        <v>5</v>
      </c>
      <c r="I56" s="1">
        <v>5</v>
      </c>
      <c r="J56" s="4">
        <v>4</v>
      </c>
      <c r="K56" s="5">
        <v>4</v>
      </c>
      <c r="L56" s="5">
        <v>5</v>
      </c>
      <c r="M56" s="5">
        <v>4</v>
      </c>
      <c r="N56" s="5">
        <v>4</v>
      </c>
      <c r="O56" s="1">
        <v>4</v>
      </c>
      <c r="P56" s="1">
        <v>4</v>
      </c>
      <c r="Q56" s="1">
        <v>4</v>
      </c>
      <c r="R56" s="1">
        <v>4</v>
      </c>
      <c r="S56" s="2"/>
      <c r="T56" s="2"/>
      <c r="U56" s="2"/>
      <c r="V56" s="2"/>
      <c r="W56" s="2"/>
    </row>
    <row r="57" spans="1:23" ht="15" customHeight="1" x14ac:dyDescent="0.3">
      <c r="A57">
        <v>4</v>
      </c>
      <c r="B57" s="3">
        <v>44616.615844907406</v>
      </c>
      <c r="C57" s="1" t="s">
        <v>19</v>
      </c>
      <c r="D57" s="1">
        <v>27</v>
      </c>
      <c r="E57" s="1" t="s">
        <v>18</v>
      </c>
      <c r="F57" s="1">
        <v>4</v>
      </c>
      <c r="G57" s="1">
        <v>4</v>
      </c>
      <c r="H57" s="1">
        <v>4</v>
      </c>
      <c r="I57" s="1">
        <v>5</v>
      </c>
      <c r="J57" s="4">
        <v>4</v>
      </c>
      <c r="K57" s="5">
        <v>4</v>
      </c>
      <c r="L57" s="5">
        <v>4</v>
      </c>
      <c r="M57" s="5">
        <v>4</v>
      </c>
      <c r="N57" s="5">
        <v>4</v>
      </c>
      <c r="O57" s="1">
        <v>5</v>
      </c>
      <c r="P57" s="1">
        <v>4</v>
      </c>
      <c r="Q57" s="1">
        <v>4</v>
      </c>
      <c r="R57" s="1">
        <v>4</v>
      </c>
      <c r="S57" s="2"/>
      <c r="T57" s="2"/>
      <c r="U57" s="2"/>
      <c r="V57" s="2"/>
      <c r="W57" s="2"/>
    </row>
    <row r="58" spans="1:23" ht="15" customHeight="1" x14ac:dyDescent="0.3">
      <c r="A58">
        <v>5</v>
      </c>
      <c r="B58" s="3">
        <v>44617.455081018517</v>
      </c>
      <c r="C58" s="1" t="s">
        <v>19</v>
      </c>
      <c r="D58" s="1">
        <v>26</v>
      </c>
      <c r="E58" s="1" t="s">
        <v>18</v>
      </c>
      <c r="F58" s="1">
        <v>5</v>
      </c>
      <c r="G58" s="1">
        <v>4</v>
      </c>
      <c r="H58" s="1">
        <v>5</v>
      </c>
      <c r="I58" s="1">
        <v>4</v>
      </c>
      <c r="J58" s="4">
        <v>4</v>
      </c>
      <c r="K58" s="5">
        <v>2</v>
      </c>
      <c r="L58" s="5">
        <v>4</v>
      </c>
      <c r="M58" s="5">
        <v>2</v>
      </c>
      <c r="N58" s="5">
        <v>3</v>
      </c>
      <c r="O58" s="1">
        <v>3</v>
      </c>
      <c r="P58" s="1">
        <v>3</v>
      </c>
      <c r="Q58" s="1">
        <v>5</v>
      </c>
      <c r="R58" s="1">
        <v>4</v>
      </c>
      <c r="S58" s="2"/>
      <c r="T58" s="2"/>
      <c r="U58" s="2"/>
      <c r="V58" s="2"/>
      <c r="W58" s="2"/>
    </row>
    <row r="59" spans="1:23" ht="15" customHeight="1" x14ac:dyDescent="0.3">
      <c r="A59">
        <v>6</v>
      </c>
      <c r="B59" s="3">
        <v>44617.486678240741</v>
      </c>
      <c r="C59" s="1" t="s">
        <v>19</v>
      </c>
      <c r="D59" s="1">
        <v>25</v>
      </c>
      <c r="E59" s="1" t="s">
        <v>18</v>
      </c>
      <c r="F59" s="1">
        <v>4</v>
      </c>
      <c r="G59" s="1">
        <v>5</v>
      </c>
      <c r="H59" s="1">
        <v>5</v>
      </c>
      <c r="I59" s="1">
        <v>4</v>
      </c>
      <c r="J59" s="4">
        <v>5</v>
      </c>
      <c r="K59" s="5">
        <v>4</v>
      </c>
      <c r="L59" s="5">
        <v>4</v>
      </c>
      <c r="M59" s="5">
        <v>3</v>
      </c>
      <c r="N59" s="5">
        <v>4</v>
      </c>
      <c r="O59" s="1">
        <v>2</v>
      </c>
      <c r="P59" s="1">
        <v>4</v>
      </c>
      <c r="Q59" s="1">
        <v>5</v>
      </c>
      <c r="R59" s="1">
        <v>5</v>
      </c>
      <c r="S59" s="2"/>
      <c r="T59" s="2"/>
      <c r="U59" s="2"/>
      <c r="V59" s="2"/>
      <c r="W59" s="2"/>
    </row>
    <row r="60" spans="1:23" ht="15" customHeight="1" x14ac:dyDescent="0.3">
      <c r="A60">
        <v>7</v>
      </c>
      <c r="B60" s="3">
        <v>44719.624756944446</v>
      </c>
      <c r="C60" s="1" t="s">
        <v>17</v>
      </c>
      <c r="D60" s="1">
        <v>20</v>
      </c>
      <c r="E60" s="1" t="s">
        <v>18</v>
      </c>
      <c r="F60" s="1">
        <v>4</v>
      </c>
      <c r="G60" s="1">
        <v>4</v>
      </c>
      <c r="H60" s="1">
        <v>4</v>
      </c>
      <c r="I60" s="1">
        <v>4</v>
      </c>
      <c r="J60" s="4">
        <v>4</v>
      </c>
      <c r="K60" s="5">
        <v>4</v>
      </c>
      <c r="L60" s="5">
        <v>4</v>
      </c>
      <c r="M60" s="5">
        <v>4</v>
      </c>
      <c r="N60" s="5">
        <v>4</v>
      </c>
      <c r="O60" s="1">
        <v>4</v>
      </c>
      <c r="P60" s="1">
        <v>4</v>
      </c>
      <c r="Q60" s="1">
        <v>4</v>
      </c>
      <c r="R60" s="1">
        <v>4</v>
      </c>
      <c r="S60" s="2"/>
      <c r="T60" s="2"/>
      <c r="U60" s="2"/>
      <c r="V60" s="2"/>
      <c r="W60" s="2"/>
    </row>
    <row r="61" spans="1:23" ht="15" customHeight="1" x14ac:dyDescent="0.3">
      <c r="A61">
        <v>8</v>
      </c>
      <c r="B61" s="3">
        <v>44719.664861111109</v>
      </c>
      <c r="C61" s="1" t="s">
        <v>17</v>
      </c>
      <c r="D61" s="1">
        <v>20</v>
      </c>
      <c r="E61" s="1" t="s">
        <v>18</v>
      </c>
      <c r="F61" s="1">
        <v>4</v>
      </c>
      <c r="G61" s="1">
        <v>4</v>
      </c>
      <c r="H61" s="1">
        <v>4</v>
      </c>
      <c r="I61" s="1">
        <v>5</v>
      </c>
      <c r="J61" s="4">
        <v>5</v>
      </c>
      <c r="K61" s="5">
        <v>3</v>
      </c>
      <c r="L61" s="5">
        <v>4</v>
      </c>
      <c r="M61" s="5">
        <v>5</v>
      </c>
      <c r="N61" s="5">
        <v>5</v>
      </c>
      <c r="O61" s="1">
        <v>5</v>
      </c>
      <c r="P61" s="1">
        <v>5</v>
      </c>
      <c r="Q61" s="1">
        <v>5</v>
      </c>
      <c r="R61" s="1">
        <v>5</v>
      </c>
      <c r="S61" s="2"/>
      <c r="T61" s="2"/>
      <c r="U61" s="2"/>
      <c r="V61" s="2"/>
      <c r="W61" s="2"/>
    </row>
    <row r="62" spans="1:23" ht="15" customHeight="1" x14ac:dyDescent="0.3">
      <c r="A62">
        <v>9</v>
      </c>
      <c r="B62" s="3">
        <v>44719.670428240737</v>
      </c>
      <c r="C62" s="1" t="s">
        <v>17</v>
      </c>
      <c r="D62" s="1">
        <v>18</v>
      </c>
      <c r="E62" s="1" t="s">
        <v>18</v>
      </c>
      <c r="F62" s="1">
        <v>4</v>
      </c>
      <c r="G62" s="1">
        <v>3</v>
      </c>
      <c r="H62" s="1">
        <v>5</v>
      </c>
      <c r="I62" s="1">
        <v>4</v>
      </c>
      <c r="J62" s="4">
        <v>3</v>
      </c>
      <c r="K62" s="5">
        <v>3</v>
      </c>
      <c r="L62" s="5">
        <v>4</v>
      </c>
      <c r="M62" s="5">
        <v>5</v>
      </c>
      <c r="N62" s="5">
        <v>3</v>
      </c>
      <c r="O62" s="1">
        <v>4</v>
      </c>
      <c r="P62" s="1">
        <v>5</v>
      </c>
      <c r="Q62" s="1">
        <v>5</v>
      </c>
      <c r="R62" s="1">
        <v>5</v>
      </c>
      <c r="S62" s="2"/>
      <c r="T62" s="2"/>
      <c r="U62" s="2"/>
      <c r="V62" s="2"/>
      <c r="W62" s="2"/>
    </row>
    <row r="63" spans="1:23" ht="15" customHeight="1" x14ac:dyDescent="0.3">
      <c r="A63">
        <v>10</v>
      </c>
      <c r="B63" s="3">
        <v>44719.827870370369</v>
      </c>
      <c r="C63" s="1" t="s">
        <v>17</v>
      </c>
      <c r="D63" s="1">
        <v>21</v>
      </c>
      <c r="E63" s="1" t="s">
        <v>18</v>
      </c>
      <c r="F63" s="1">
        <v>4</v>
      </c>
      <c r="G63" s="1">
        <v>5</v>
      </c>
      <c r="H63" s="1">
        <v>4</v>
      </c>
      <c r="I63" s="1">
        <v>5</v>
      </c>
      <c r="J63" s="4">
        <v>5</v>
      </c>
      <c r="K63" s="5">
        <v>4</v>
      </c>
      <c r="L63" s="5">
        <v>4</v>
      </c>
      <c r="M63" s="5">
        <v>4</v>
      </c>
      <c r="N63" s="5">
        <v>4</v>
      </c>
      <c r="O63" s="1">
        <v>4</v>
      </c>
      <c r="P63" s="1">
        <v>4</v>
      </c>
      <c r="Q63" s="1">
        <v>5</v>
      </c>
      <c r="R63" s="1">
        <v>4</v>
      </c>
      <c r="S63" s="2"/>
      <c r="T63" s="2"/>
      <c r="U63" s="2"/>
      <c r="V63" s="2"/>
      <c r="W63" s="2"/>
    </row>
    <row r="64" spans="1:23" ht="15" customHeight="1" x14ac:dyDescent="0.3">
      <c r="A64">
        <v>11</v>
      </c>
      <c r="B64" s="3">
        <v>44719.83666666667</v>
      </c>
      <c r="C64" s="1" t="s">
        <v>19</v>
      </c>
      <c r="D64" s="1">
        <v>24</v>
      </c>
      <c r="E64" s="1" t="s">
        <v>18</v>
      </c>
      <c r="F64" s="1">
        <v>5</v>
      </c>
      <c r="G64" s="1">
        <v>5</v>
      </c>
      <c r="H64" s="1">
        <v>5</v>
      </c>
      <c r="I64" s="1">
        <v>5</v>
      </c>
      <c r="J64" s="4">
        <v>4</v>
      </c>
      <c r="K64" s="5">
        <v>4</v>
      </c>
      <c r="L64" s="5">
        <v>5</v>
      </c>
      <c r="M64" s="5">
        <v>5</v>
      </c>
      <c r="N64" s="5">
        <v>5</v>
      </c>
      <c r="O64" s="1">
        <v>4</v>
      </c>
      <c r="P64" s="1">
        <v>5</v>
      </c>
      <c r="Q64" s="1">
        <v>5</v>
      </c>
      <c r="R64" s="1">
        <v>5</v>
      </c>
      <c r="S64" s="2"/>
      <c r="T64" s="2"/>
      <c r="U64" s="2"/>
      <c r="V64" s="2"/>
      <c r="W64" s="2"/>
    </row>
    <row r="65" spans="1:23" ht="15" customHeight="1" x14ac:dyDescent="0.3">
      <c r="A65">
        <v>12</v>
      </c>
      <c r="B65" s="3">
        <v>44719.846782407411</v>
      </c>
      <c r="C65" s="1" t="s">
        <v>17</v>
      </c>
      <c r="D65" s="1">
        <v>21</v>
      </c>
      <c r="E65" s="1" t="s">
        <v>18</v>
      </c>
      <c r="F65" s="1">
        <v>5</v>
      </c>
      <c r="G65" s="1">
        <v>5</v>
      </c>
      <c r="H65" s="1">
        <v>5</v>
      </c>
      <c r="I65" s="1">
        <v>5</v>
      </c>
      <c r="J65" s="4">
        <v>4</v>
      </c>
      <c r="K65" s="5">
        <v>5</v>
      </c>
      <c r="L65" s="5">
        <v>4</v>
      </c>
      <c r="M65" s="5">
        <v>4</v>
      </c>
      <c r="N65" s="5">
        <v>4</v>
      </c>
      <c r="O65" s="1">
        <v>5</v>
      </c>
      <c r="P65" s="1">
        <v>5</v>
      </c>
      <c r="Q65" s="1">
        <v>5</v>
      </c>
      <c r="R65" s="1">
        <v>4</v>
      </c>
      <c r="S65" s="2"/>
      <c r="T65" s="2"/>
      <c r="U65" s="2"/>
      <c r="V65" s="2"/>
      <c r="W65" s="2"/>
    </row>
    <row r="66" spans="1:23" ht="15" customHeight="1" x14ac:dyDescent="0.3">
      <c r="A66">
        <v>13</v>
      </c>
      <c r="B66" s="3">
        <v>44719.869351851848</v>
      </c>
      <c r="C66" s="1" t="s">
        <v>17</v>
      </c>
      <c r="D66" s="1">
        <v>21</v>
      </c>
      <c r="E66" s="1" t="s">
        <v>18</v>
      </c>
      <c r="F66" s="1">
        <v>5</v>
      </c>
      <c r="G66" s="1">
        <v>5</v>
      </c>
      <c r="H66" s="1">
        <v>5</v>
      </c>
      <c r="I66" s="1">
        <v>3</v>
      </c>
      <c r="J66" s="4">
        <v>5</v>
      </c>
      <c r="K66" s="5">
        <v>3</v>
      </c>
      <c r="L66" s="5">
        <v>3</v>
      </c>
      <c r="M66" s="5">
        <v>3</v>
      </c>
      <c r="N66" s="5">
        <v>3</v>
      </c>
      <c r="O66" s="1">
        <v>3</v>
      </c>
      <c r="P66" s="1">
        <v>5</v>
      </c>
      <c r="Q66" s="1">
        <v>5</v>
      </c>
      <c r="R66" s="1">
        <v>5</v>
      </c>
      <c r="S66" s="2"/>
      <c r="T66" s="2"/>
      <c r="U66" s="2"/>
      <c r="V66" s="2"/>
      <c r="W66" s="2"/>
    </row>
    <row r="67" spans="1:23" ht="15" customHeight="1" x14ac:dyDescent="0.3">
      <c r="A67">
        <v>14</v>
      </c>
      <c r="B67" s="3">
        <v>44719.884606481479</v>
      </c>
      <c r="C67" s="1" t="s">
        <v>19</v>
      </c>
      <c r="D67" s="1">
        <v>22</v>
      </c>
      <c r="E67" s="1" t="s">
        <v>18</v>
      </c>
      <c r="F67" s="1">
        <v>4</v>
      </c>
      <c r="G67" s="1">
        <v>5</v>
      </c>
      <c r="H67" s="1">
        <v>4</v>
      </c>
      <c r="I67" s="1">
        <v>4</v>
      </c>
      <c r="J67" s="4">
        <v>4</v>
      </c>
      <c r="K67" s="5">
        <v>5</v>
      </c>
      <c r="L67" s="5">
        <v>4</v>
      </c>
      <c r="M67" s="5">
        <v>4</v>
      </c>
      <c r="N67" s="5">
        <v>5</v>
      </c>
      <c r="O67" s="1">
        <v>4</v>
      </c>
      <c r="P67" s="1">
        <v>4</v>
      </c>
      <c r="Q67" s="1">
        <v>4</v>
      </c>
      <c r="R67" s="1">
        <v>5</v>
      </c>
      <c r="S67" s="2"/>
      <c r="T67" s="2"/>
      <c r="U67" s="2"/>
      <c r="V67" s="2"/>
      <c r="W67" s="2"/>
    </row>
    <row r="68" spans="1:23" ht="15" customHeight="1" x14ac:dyDescent="0.3">
      <c r="A68">
        <v>15</v>
      </c>
      <c r="B68" s="3">
        <v>44719.95480324074</v>
      </c>
      <c r="C68" s="1" t="s">
        <v>17</v>
      </c>
      <c r="D68" s="1">
        <v>23</v>
      </c>
      <c r="E68" s="1" t="s">
        <v>18</v>
      </c>
      <c r="F68" s="1">
        <v>3</v>
      </c>
      <c r="G68" s="1">
        <v>5</v>
      </c>
      <c r="H68" s="1">
        <v>5</v>
      </c>
      <c r="I68" s="1">
        <v>5</v>
      </c>
      <c r="J68" s="4">
        <v>5</v>
      </c>
      <c r="K68" s="5">
        <v>5</v>
      </c>
      <c r="L68" s="5">
        <v>5</v>
      </c>
      <c r="M68" s="5">
        <v>5</v>
      </c>
      <c r="N68" s="5">
        <v>4</v>
      </c>
      <c r="O68" s="1">
        <v>3</v>
      </c>
      <c r="P68" s="1">
        <v>4</v>
      </c>
      <c r="Q68" s="1">
        <v>4</v>
      </c>
      <c r="R68" s="1">
        <v>4</v>
      </c>
      <c r="S68" s="2"/>
      <c r="T68" s="2"/>
      <c r="U68" s="2"/>
      <c r="V68" s="2"/>
      <c r="W68" s="2"/>
    </row>
    <row r="69" spans="1:23" ht="15" customHeight="1" x14ac:dyDescent="0.3">
      <c r="A69">
        <v>16</v>
      </c>
      <c r="B69" s="3">
        <v>44719.994108796294</v>
      </c>
      <c r="C69" s="1" t="s">
        <v>17</v>
      </c>
      <c r="D69" s="1">
        <v>21</v>
      </c>
      <c r="E69" s="1" t="s">
        <v>18</v>
      </c>
      <c r="F69" s="1">
        <v>4</v>
      </c>
      <c r="G69" s="1">
        <v>4</v>
      </c>
      <c r="H69" s="1">
        <v>5</v>
      </c>
      <c r="I69" s="1">
        <v>5</v>
      </c>
      <c r="J69" s="4">
        <v>3</v>
      </c>
      <c r="K69" s="5">
        <v>4</v>
      </c>
      <c r="L69" s="5">
        <v>4</v>
      </c>
      <c r="M69" s="5">
        <v>5</v>
      </c>
      <c r="N69" s="5">
        <v>4</v>
      </c>
      <c r="O69" s="1">
        <v>4</v>
      </c>
      <c r="P69" s="1">
        <v>3</v>
      </c>
      <c r="Q69" s="1">
        <v>4</v>
      </c>
      <c r="R69" s="1">
        <v>5</v>
      </c>
      <c r="S69" s="2"/>
      <c r="T69" s="2"/>
      <c r="U69" s="2"/>
      <c r="V69" s="2"/>
      <c r="W69" s="2"/>
    </row>
    <row r="70" spans="1:23" ht="15" customHeight="1" x14ac:dyDescent="0.3">
      <c r="A70">
        <v>17</v>
      </c>
      <c r="B70" s="3">
        <v>44720.022986111115</v>
      </c>
      <c r="C70" s="1" t="s">
        <v>19</v>
      </c>
      <c r="D70" s="1">
        <v>23</v>
      </c>
      <c r="E70" s="1" t="s">
        <v>18</v>
      </c>
      <c r="F70" s="1">
        <v>4</v>
      </c>
      <c r="G70" s="1">
        <v>5</v>
      </c>
      <c r="H70" s="1">
        <v>5</v>
      </c>
      <c r="I70" s="1">
        <v>5</v>
      </c>
      <c r="J70" s="4">
        <v>3</v>
      </c>
      <c r="K70" s="5">
        <v>4</v>
      </c>
      <c r="L70" s="5">
        <v>4</v>
      </c>
      <c r="M70" s="5">
        <v>3</v>
      </c>
      <c r="N70" s="5">
        <v>4</v>
      </c>
      <c r="O70" s="1">
        <v>3</v>
      </c>
      <c r="P70" s="1">
        <v>4</v>
      </c>
      <c r="Q70" s="1">
        <v>5</v>
      </c>
      <c r="R70" s="1">
        <v>5</v>
      </c>
      <c r="S70" s="2"/>
      <c r="T70" s="2"/>
      <c r="U70" s="2"/>
      <c r="V70" s="2"/>
      <c r="W70" s="2"/>
    </row>
    <row r="71" spans="1:23" ht="15" customHeight="1" x14ac:dyDescent="0.3">
      <c r="A71">
        <v>18</v>
      </c>
      <c r="B71" s="3">
        <v>44720.555405092593</v>
      </c>
      <c r="C71" s="1" t="s">
        <v>17</v>
      </c>
      <c r="D71" s="1">
        <v>20</v>
      </c>
      <c r="E71" s="1" t="s">
        <v>18</v>
      </c>
      <c r="F71" s="1">
        <v>5</v>
      </c>
      <c r="G71" s="1">
        <v>5</v>
      </c>
      <c r="H71" s="1">
        <v>5</v>
      </c>
      <c r="I71" s="1">
        <v>5</v>
      </c>
      <c r="J71" s="4">
        <v>5</v>
      </c>
      <c r="K71" s="5">
        <v>5</v>
      </c>
      <c r="L71" s="5">
        <v>5</v>
      </c>
      <c r="M71" s="5">
        <v>5</v>
      </c>
      <c r="N71" s="5">
        <v>5</v>
      </c>
      <c r="O71" s="1">
        <v>4</v>
      </c>
      <c r="P71" s="1">
        <v>5</v>
      </c>
      <c r="Q71" s="1">
        <v>5</v>
      </c>
      <c r="R71" s="1">
        <v>5</v>
      </c>
      <c r="S71" s="2"/>
      <c r="T71" s="2"/>
      <c r="U71" s="2"/>
      <c r="V71" s="2"/>
      <c r="W71" s="2"/>
    </row>
    <row r="72" spans="1:23" ht="15" customHeight="1" x14ac:dyDescent="0.3">
      <c r="A72">
        <v>19</v>
      </c>
      <c r="B72" s="3">
        <v>44720.562372685185</v>
      </c>
      <c r="C72" s="1" t="s">
        <v>17</v>
      </c>
      <c r="D72" s="1">
        <v>23</v>
      </c>
      <c r="E72" s="1" t="s">
        <v>18</v>
      </c>
      <c r="F72" s="1">
        <v>4</v>
      </c>
      <c r="G72" s="1">
        <v>4</v>
      </c>
      <c r="H72" s="1">
        <v>5</v>
      </c>
      <c r="I72" s="1">
        <v>5</v>
      </c>
      <c r="J72" s="4">
        <v>3</v>
      </c>
      <c r="K72" s="5">
        <v>4</v>
      </c>
      <c r="L72" s="5">
        <v>4</v>
      </c>
      <c r="M72" s="5">
        <v>5</v>
      </c>
      <c r="N72" s="5">
        <v>4</v>
      </c>
      <c r="O72" s="1">
        <v>3</v>
      </c>
      <c r="P72" s="1">
        <v>5</v>
      </c>
      <c r="Q72" s="1">
        <v>5</v>
      </c>
      <c r="R72" s="1">
        <v>4</v>
      </c>
      <c r="S72" s="2"/>
      <c r="T72" s="2"/>
      <c r="U72" s="2"/>
      <c r="V72" s="2"/>
      <c r="W72" s="2"/>
    </row>
    <row r="73" spans="1:23" ht="15" customHeight="1" x14ac:dyDescent="0.3">
      <c r="A73">
        <v>20</v>
      </c>
      <c r="B73" s="3">
        <v>44720.562731481485</v>
      </c>
      <c r="C73" s="1" t="s">
        <v>17</v>
      </c>
      <c r="D73" s="1">
        <v>20</v>
      </c>
      <c r="E73" s="1" t="s">
        <v>18</v>
      </c>
      <c r="F73" s="1">
        <v>4</v>
      </c>
      <c r="G73" s="1">
        <v>5</v>
      </c>
      <c r="H73" s="1">
        <v>5</v>
      </c>
      <c r="I73" s="1">
        <v>5</v>
      </c>
      <c r="J73" s="4">
        <v>5</v>
      </c>
      <c r="K73" s="5">
        <v>5</v>
      </c>
      <c r="L73" s="5">
        <v>5</v>
      </c>
      <c r="M73" s="5">
        <v>4</v>
      </c>
      <c r="N73" s="5">
        <v>4</v>
      </c>
      <c r="O73" s="1">
        <v>4</v>
      </c>
      <c r="P73" s="1">
        <v>5</v>
      </c>
      <c r="Q73" s="1">
        <v>5</v>
      </c>
      <c r="R73" s="1">
        <v>5</v>
      </c>
      <c r="S73" s="2"/>
      <c r="T73" s="2"/>
      <c r="U73" s="2"/>
      <c r="V73" s="2"/>
      <c r="W73" s="2"/>
    </row>
    <row r="74" spans="1:23" ht="15" customHeight="1" x14ac:dyDescent="0.3">
      <c r="A74">
        <v>21</v>
      </c>
      <c r="B74" s="3">
        <v>44720.675810185188</v>
      </c>
      <c r="C74" s="1" t="s">
        <v>19</v>
      </c>
      <c r="D74" s="1">
        <v>23</v>
      </c>
      <c r="E74" s="1" t="s">
        <v>18</v>
      </c>
      <c r="F74" s="1">
        <v>1</v>
      </c>
      <c r="G74" s="1">
        <v>3</v>
      </c>
      <c r="H74" s="1">
        <v>5</v>
      </c>
      <c r="I74" s="1">
        <v>3</v>
      </c>
      <c r="J74" s="4">
        <v>3</v>
      </c>
      <c r="K74" s="5">
        <v>3</v>
      </c>
      <c r="L74" s="5">
        <v>4</v>
      </c>
      <c r="M74" s="5">
        <v>2</v>
      </c>
      <c r="N74" s="5">
        <v>3</v>
      </c>
      <c r="O74" s="1">
        <v>3</v>
      </c>
      <c r="P74" s="1">
        <v>5</v>
      </c>
      <c r="Q74" s="1">
        <v>4</v>
      </c>
      <c r="R74" s="1">
        <v>4</v>
      </c>
      <c r="S74" s="2"/>
      <c r="T74" s="2"/>
      <c r="U74" s="2"/>
      <c r="V74" s="2"/>
      <c r="W74" s="2"/>
    </row>
    <row r="75" spans="1:23" ht="15" customHeight="1" x14ac:dyDescent="0.3">
      <c r="A75">
        <v>22</v>
      </c>
      <c r="B75" s="3">
        <v>44720.924930555557</v>
      </c>
      <c r="C75" s="1" t="s">
        <v>19</v>
      </c>
      <c r="D75" s="1">
        <v>26</v>
      </c>
      <c r="E75" s="1" t="s">
        <v>18</v>
      </c>
      <c r="F75" s="1">
        <v>5</v>
      </c>
      <c r="G75" s="1">
        <v>5</v>
      </c>
      <c r="H75" s="1">
        <v>5</v>
      </c>
      <c r="I75" s="1">
        <v>5</v>
      </c>
      <c r="J75" s="4">
        <v>5</v>
      </c>
      <c r="K75" s="5">
        <v>4</v>
      </c>
      <c r="L75" s="5">
        <v>4</v>
      </c>
      <c r="M75" s="5">
        <v>3</v>
      </c>
      <c r="N75" s="5">
        <v>4</v>
      </c>
      <c r="O75" s="1">
        <v>4</v>
      </c>
      <c r="P75" s="1">
        <v>4</v>
      </c>
      <c r="Q75" s="1">
        <v>5</v>
      </c>
      <c r="R75" s="1">
        <v>5</v>
      </c>
      <c r="S75" s="2"/>
      <c r="T75" s="2"/>
      <c r="U75" s="2"/>
      <c r="V75" s="2"/>
      <c r="W75" s="2"/>
    </row>
    <row r="76" spans="1:23" ht="15" customHeight="1" x14ac:dyDescent="0.3">
      <c r="A76">
        <v>23</v>
      </c>
      <c r="B76" s="3">
        <v>44720.936863425923</v>
      </c>
      <c r="C76" s="1" t="s">
        <v>19</v>
      </c>
      <c r="D76" s="1">
        <v>26</v>
      </c>
      <c r="E76" s="1" t="s">
        <v>18</v>
      </c>
      <c r="F76" s="1">
        <v>3</v>
      </c>
      <c r="G76" s="1">
        <v>3</v>
      </c>
      <c r="H76" s="1">
        <v>5</v>
      </c>
      <c r="I76" s="1">
        <v>5</v>
      </c>
      <c r="J76" s="4">
        <v>4</v>
      </c>
      <c r="K76" s="5">
        <v>4</v>
      </c>
      <c r="L76" s="5">
        <v>4</v>
      </c>
      <c r="M76" s="5">
        <v>4</v>
      </c>
      <c r="N76" s="5">
        <v>4</v>
      </c>
      <c r="O76" s="1">
        <v>2</v>
      </c>
      <c r="P76" s="1">
        <v>3</v>
      </c>
      <c r="Q76" s="1">
        <v>4</v>
      </c>
      <c r="R76" s="1">
        <v>3</v>
      </c>
      <c r="S76" s="2"/>
      <c r="T76" s="2"/>
      <c r="U76" s="2"/>
      <c r="V76" s="2"/>
      <c r="W76" s="2"/>
    </row>
    <row r="77" spans="1:23" ht="15" customHeight="1" x14ac:dyDescent="0.3">
      <c r="A77">
        <v>24</v>
      </c>
      <c r="B77" s="3">
        <v>44720.96670138889</v>
      </c>
      <c r="C77" s="1" t="s">
        <v>19</v>
      </c>
      <c r="D77" s="1">
        <v>27</v>
      </c>
      <c r="E77" s="1" t="s">
        <v>18</v>
      </c>
      <c r="F77" s="1">
        <v>5</v>
      </c>
      <c r="G77" s="1">
        <v>4</v>
      </c>
      <c r="H77" s="1">
        <v>5</v>
      </c>
      <c r="I77" s="1">
        <v>5</v>
      </c>
      <c r="J77" s="4">
        <v>5</v>
      </c>
      <c r="K77" s="5">
        <v>4</v>
      </c>
      <c r="L77" s="5">
        <v>4</v>
      </c>
      <c r="M77" s="5">
        <v>4</v>
      </c>
      <c r="N77" s="5">
        <v>4</v>
      </c>
      <c r="O77" s="1">
        <v>3</v>
      </c>
      <c r="P77" s="1">
        <v>5</v>
      </c>
      <c r="Q77" s="1">
        <v>5</v>
      </c>
      <c r="R77" s="1">
        <v>5</v>
      </c>
      <c r="S77" s="2"/>
      <c r="T77" s="2"/>
      <c r="U77" s="2"/>
      <c r="V77" s="2"/>
      <c r="W77" s="2"/>
    </row>
    <row r="78" spans="1:23" ht="15" customHeight="1" x14ac:dyDescent="0.3">
      <c r="A78">
        <v>25</v>
      </c>
      <c r="B78" s="3">
        <v>44721.547465277778</v>
      </c>
      <c r="C78" s="1" t="s">
        <v>19</v>
      </c>
      <c r="D78" s="1">
        <v>23</v>
      </c>
      <c r="E78" s="1" t="s">
        <v>18</v>
      </c>
      <c r="F78" s="1">
        <v>5</v>
      </c>
      <c r="G78" s="1">
        <v>2</v>
      </c>
      <c r="H78" s="1">
        <v>4</v>
      </c>
      <c r="I78" s="1">
        <v>3</v>
      </c>
      <c r="J78" s="4">
        <v>5</v>
      </c>
      <c r="K78" s="5">
        <v>2</v>
      </c>
      <c r="L78" s="5">
        <v>3</v>
      </c>
      <c r="M78" s="5">
        <v>2</v>
      </c>
      <c r="N78" s="5">
        <v>4</v>
      </c>
      <c r="O78" s="1">
        <v>2</v>
      </c>
      <c r="P78" s="1">
        <v>5</v>
      </c>
      <c r="Q78" s="1">
        <v>5</v>
      </c>
      <c r="R78" s="1">
        <v>4</v>
      </c>
      <c r="S78" s="2"/>
      <c r="T78" s="2"/>
      <c r="U78" s="2"/>
      <c r="V78" s="2"/>
      <c r="W78" s="2"/>
    </row>
    <row r="79" spans="1:23" ht="15" customHeight="1" x14ac:dyDescent="0.3">
      <c r="A79">
        <v>1</v>
      </c>
      <c r="B79" s="3">
        <v>44721.614537037036</v>
      </c>
      <c r="C79" s="1" t="s">
        <v>19</v>
      </c>
      <c r="D79" s="1">
        <v>23</v>
      </c>
      <c r="E79" s="1" t="s">
        <v>18</v>
      </c>
      <c r="F79" s="1">
        <v>3</v>
      </c>
      <c r="G79" s="1">
        <v>5</v>
      </c>
      <c r="H79" s="1">
        <v>5</v>
      </c>
      <c r="I79" s="1">
        <v>4</v>
      </c>
      <c r="J79" s="4">
        <v>4</v>
      </c>
      <c r="K79" s="5">
        <v>5</v>
      </c>
      <c r="L79" s="5">
        <v>5</v>
      </c>
      <c r="M79" s="5">
        <v>4</v>
      </c>
      <c r="N79" s="5">
        <v>5</v>
      </c>
      <c r="O79" s="1">
        <v>5</v>
      </c>
      <c r="P79" s="1">
        <v>5</v>
      </c>
      <c r="Q79" s="1">
        <v>5</v>
      </c>
      <c r="R79" s="1">
        <v>5</v>
      </c>
      <c r="S79" s="2"/>
      <c r="T79" s="2"/>
      <c r="U79" s="2"/>
      <c r="V79" s="2"/>
      <c r="W79" s="2"/>
    </row>
    <row r="80" spans="1:23" ht="15" customHeight="1" x14ac:dyDescent="0.3">
      <c r="A80">
        <v>2</v>
      </c>
      <c r="B80" s="3">
        <v>44615.943749999999</v>
      </c>
      <c r="C80" s="1" t="s">
        <v>19</v>
      </c>
      <c r="D80" s="1">
        <v>24</v>
      </c>
      <c r="E80" s="1" t="s">
        <v>21</v>
      </c>
      <c r="F80" s="1">
        <v>3</v>
      </c>
      <c r="G80" s="1">
        <v>3</v>
      </c>
      <c r="H80" s="1">
        <v>4</v>
      </c>
      <c r="I80" s="1">
        <v>4</v>
      </c>
      <c r="J80" s="4">
        <v>4</v>
      </c>
      <c r="K80" s="5">
        <v>3</v>
      </c>
      <c r="L80" s="5">
        <v>2</v>
      </c>
      <c r="M80" s="5">
        <v>1</v>
      </c>
      <c r="N80" s="5">
        <v>3</v>
      </c>
      <c r="O80" s="1">
        <v>2</v>
      </c>
      <c r="P80" s="1">
        <v>2</v>
      </c>
      <c r="Q80" s="1">
        <v>2</v>
      </c>
      <c r="R80" s="1">
        <v>2</v>
      </c>
      <c r="S80" s="2"/>
      <c r="T80" s="2"/>
      <c r="U80" s="2"/>
      <c r="V80" s="2"/>
      <c r="W80" s="2"/>
    </row>
    <row r="81" spans="1:23" ht="15" customHeight="1" x14ac:dyDescent="0.3">
      <c r="A81">
        <v>3</v>
      </c>
      <c r="B81" s="3">
        <v>44616.578379629631</v>
      </c>
      <c r="C81" s="1" t="s">
        <v>19</v>
      </c>
      <c r="D81" s="1">
        <v>25</v>
      </c>
      <c r="E81" s="1" t="s">
        <v>21</v>
      </c>
      <c r="F81" s="1">
        <v>4</v>
      </c>
      <c r="G81" s="1">
        <v>4</v>
      </c>
      <c r="H81" s="1">
        <v>5</v>
      </c>
      <c r="I81" s="1">
        <v>5</v>
      </c>
      <c r="J81" s="4">
        <v>4</v>
      </c>
      <c r="K81" s="5">
        <v>3</v>
      </c>
      <c r="L81" s="5">
        <v>4</v>
      </c>
      <c r="M81" s="5">
        <v>1</v>
      </c>
      <c r="N81" s="5">
        <v>5</v>
      </c>
      <c r="O81" s="1">
        <v>5</v>
      </c>
      <c r="P81" s="1">
        <v>5</v>
      </c>
      <c r="Q81" s="1">
        <v>4</v>
      </c>
      <c r="R81" s="1">
        <v>5</v>
      </c>
      <c r="S81" s="2"/>
      <c r="T81" s="2"/>
      <c r="U81" s="2"/>
      <c r="V81" s="2"/>
      <c r="W81" s="2"/>
    </row>
    <row r="82" spans="1:23" ht="15" customHeight="1" x14ac:dyDescent="0.3">
      <c r="A82">
        <v>4</v>
      </c>
      <c r="B82" s="3">
        <v>44616.639594907407</v>
      </c>
      <c r="C82" s="1" t="s">
        <v>19</v>
      </c>
      <c r="D82" s="1">
        <v>24</v>
      </c>
      <c r="E82" s="1" t="s">
        <v>21</v>
      </c>
      <c r="F82" s="1">
        <v>3</v>
      </c>
      <c r="G82" s="1">
        <v>5</v>
      </c>
      <c r="H82" s="1">
        <v>4</v>
      </c>
      <c r="I82" s="1">
        <v>2</v>
      </c>
      <c r="J82" s="4">
        <v>1</v>
      </c>
      <c r="K82" s="5">
        <v>2</v>
      </c>
      <c r="L82" s="5">
        <v>2</v>
      </c>
      <c r="M82" s="5">
        <v>2</v>
      </c>
      <c r="N82" s="5">
        <v>3</v>
      </c>
      <c r="O82" s="1">
        <v>3</v>
      </c>
      <c r="P82" s="1">
        <v>2</v>
      </c>
      <c r="Q82" s="1">
        <v>3</v>
      </c>
      <c r="R82" s="1">
        <v>3</v>
      </c>
      <c r="S82" s="2"/>
      <c r="T82" s="2"/>
      <c r="U82" s="2"/>
      <c r="V82" s="2"/>
      <c r="W82" s="2"/>
    </row>
    <row r="83" spans="1:23" ht="15" customHeight="1" x14ac:dyDescent="0.3">
      <c r="A83">
        <v>5</v>
      </c>
      <c r="B83" s="3">
        <v>44616.654479166667</v>
      </c>
      <c r="C83" s="1" t="s">
        <v>17</v>
      </c>
      <c r="D83" s="1">
        <v>25</v>
      </c>
      <c r="E83" s="1" t="s">
        <v>21</v>
      </c>
      <c r="F83" s="1">
        <v>4</v>
      </c>
      <c r="G83" s="1">
        <v>3</v>
      </c>
      <c r="H83" s="1">
        <v>4</v>
      </c>
      <c r="I83" s="1">
        <v>4</v>
      </c>
      <c r="J83" s="4">
        <v>4</v>
      </c>
      <c r="K83" s="5">
        <v>4</v>
      </c>
      <c r="L83" s="5">
        <v>4</v>
      </c>
      <c r="M83" s="5">
        <v>4</v>
      </c>
      <c r="N83" s="5">
        <v>4</v>
      </c>
      <c r="O83" s="1">
        <v>3</v>
      </c>
      <c r="P83" s="1">
        <v>4</v>
      </c>
      <c r="Q83" s="1">
        <v>5</v>
      </c>
      <c r="R83" s="1">
        <v>5</v>
      </c>
      <c r="S83" s="2"/>
      <c r="T83" s="2"/>
      <c r="U83" s="2"/>
      <c r="V83" s="2"/>
      <c r="W83" s="2"/>
    </row>
    <row r="84" spans="1:23" ht="15" customHeight="1" x14ac:dyDescent="0.3">
      <c r="A84">
        <v>6</v>
      </c>
      <c r="B84" s="3">
        <v>44616.720208333332</v>
      </c>
      <c r="C84" s="1" t="s">
        <v>19</v>
      </c>
      <c r="D84" s="1">
        <v>25</v>
      </c>
      <c r="E84" s="1" t="s">
        <v>21</v>
      </c>
      <c r="F84" s="1">
        <v>5</v>
      </c>
      <c r="G84" s="1">
        <v>5</v>
      </c>
      <c r="H84" s="1">
        <v>5</v>
      </c>
      <c r="I84" s="1">
        <v>4</v>
      </c>
      <c r="J84" s="4">
        <v>5</v>
      </c>
      <c r="K84" s="5">
        <v>5</v>
      </c>
      <c r="L84" s="5">
        <v>5</v>
      </c>
      <c r="M84" s="5">
        <v>5</v>
      </c>
      <c r="N84" s="5">
        <v>5</v>
      </c>
      <c r="O84" s="1">
        <v>4</v>
      </c>
      <c r="P84" s="1">
        <v>5</v>
      </c>
      <c r="Q84" s="1">
        <v>5</v>
      </c>
      <c r="R84" s="1">
        <v>5</v>
      </c>
      <c r="S84" s="2"/>
      <c r="T84" s="2"/>
      <c r="U84" s="2"/>
      <c r="V84" s="2"/>
      <c r="W84" s="2"/>
    </row>
    <row r="85" spans="1:23" ht="15" customHeight="1" x14ac:dyDescent="0.3">
      <c r="A85">
        <v>7</v>
      </c>
      <c r="B85" s="3">
        <v>44616.736238425925</v>
      </c>
      <c r="C85" s="1" t="s">
        <v>17</v>
      </c>
      <c r="D85" s="1">
        <v>24</v>
      </c>
      <c r="E85" s="1" t="s">
        <v>21</v>
      </c>
      <c r="F85" s="1">
        <v>4</v>
      </c>
      <c r="G85" s="1">
        <v>4</v>
      </c>
      <c r="H85" s="1">
        <v>5</v>
      </c>
      <c r="I85" s="1">
        <v>5</v>
      </c>
      <c r="J85" s="4">
        <v>5</v>
      </c>
      <c r="K85" s="5">
        <v>5</v>
      </c>
      <c r="L85" s="5">
        <v>4</v>
      </c>
      <c r="M85" s="5">
        <v>3</v>
      </c>
      <c r="N85" s="5">
        <v>4</v>
      </c>
      <c r="O85" s="1">
        <v>5</v>
      </c>
      <c r="P85" s="1">
        <v>3</v>
      </c>
      <c r="Q85" s="1">
        <v>5</v>
      </c>
      <c r="R85" s="1">
        <v>5</v>
      </c>
      <c r="S85" s="2"/>
      <c r="T85" s="2"/>
      <c r="U85" s="2"/>
      <c r="V85" s="2"/>
      <c r="W85" s="2"/>
    </row>
    <row r="86" spans="1:23" ht="15" customHeight="1" x14ac:dyDescent="0.3">
      <c r="A86">
        <v>8</v>
      </c>
      <c r="B86" s="3">
        <v>44618.606736111113</v>
      </c>
      <c r="C86" s="1" t="s">
        <v>19</v>
      </c>
      <c r="D86" s="1">
        <v>24</v>
      </c>
      <c r="E86" s="1" t="s">
        <v>21</v>
      </c>
      <c r="F86" s="1">
        <v>4</v>
      </c>
      <c r="G86" s="1">
        <v>5</v>
      </c>
      <c r="H86" s="1">
        <v>5</v>
      </c>
      <c r="I86" s="1">
        <v>5</v>
      </c>
      <c r="J86" s="4">
        <v>5</v>
      </c>
      <c r="K86" s="5">
        <v>4</v>
      </c>
      <c r="L86" s="5">
        <v>4</v>
      </c>
      <c r="M86" s="5">
        <v>5</v>
      </c>
      <c r="N86" s="5">
        <v>5</v>
      </c>
      <c r="O86" s="1">
        <v>1</v>
      </c>
      <c r="P86" s="1">
        <v>4</v>
      </c>
      <c r="Q86" s="1">
        <v>5</v>
      </c>
      <c r="R86" s="1">
        <v>5</v>
      </c>
      <c r="S86" s="2"/>
      <c r="T86" s="2"/>
      <c r="U86" s="2"/>
      <c r="V86" s="2"/>
      <c r="W86" s="2"/>
    </row>
    <row r="87" spans="1:23" ht="15" customHeight="1" x14ac:dyDescent="0.3">
      <c r="A87">
        <v>9</v>
      </c>
      <c r="B87" s="3">
        <v>44618.940138888887</v>
      </c>
      <c r="C87" s="1" t="s">
        <v>19</v>
      </c>
      <c r="D87" s="1">
        <v>26</v>
      </c>
      <c r="E87" s="1" t="s">
        <v>21</v>
      </c>
      <c r="F87" s="1">
        <v>5</v>
      </c>
      <c r="G87" s="1">
        <v>5</v>
      </c>
      <c r="H87" s="1">
        <v>5</v>
      </c>
      <c r="I87" s="1">
        <v>4</v>
      </c>
      <c r="J87" s="4">
        <v>4</v>
      </c>
      <c r="K87" s="5">
        <v>5</v>
      </c>
      <c r="L87" s="5">
        <v>5</v>
      </c>
      <c r="M87" s="5">
        <v>5</v>
      </c>
      <c r="N87" s="5">
        <v>5</v>
      </c>
      <c r="O87" s="1">
        <v>5</v>
      </c>
      <c r="P87" s="1">
        <v>5</v>
      </c>
      <c r="Q87" s="1">
        <v>4</v>
      </c>
      <c r="R87" s="1">
        <v>5</v>
      </c>
      <c r="S87" s="2"/>
      <c r="T87" s="2"/>
      <c r="U87" s="2"/>
      <c r="V87" s="2"/>
      <c r="W87" s="2"/>
    </row>
    <row r="88" spans="1:23" ht="15" customHeight="1" x14ac:dyDescent="0.3">
      <c r="A88">
        <v>10</v>
      </c>
      <c r="B88" s="3">
        <v>44618.948900462965</v>
      </c>
      <c r="C88" s="1" t="s">
        <v>17</v>
      </c>
      <c r="D88" s="1">
        <v>24</v>
      </c>
      <c r="E88" s="1" t="s">
        <v>21</v>
      </c>
      <c r="F88" s="1">
        <v>3</v>
      </c>
      <c r="G88" s="1">
        <v>4</v>
      </c>
      <c r="H88" s="1">
        <v>5</v>
      </c>
      <c r="I88" s="1">
        <v>5</v>
      </c>
      <c r="J88" s="4">
        <v>5</v>
      </c>
      <c r="K88" s="5">
        <v>5</v>
      </c>
      <c r="L88" s="5">
        <v>5</v>
      </c>
      <c r="M88" s="5">
        <v>5</v>
      </c>
      <c r="N88" s="5">
        <v>5</v>
      </c>
      <c r="O88" s="1">
        <v>3</v>
      </c>
      <c r="P88" s="1">
        <v>5</v>
      </c>
      <c r="Q88" s="1">
        <v>5</v>
      </c>
      <c r="R88" s="1">
        <v>5</v>
      </c>
      <c r="S88" s="2"/>
      <c r="T88" s="2"/>
      <c r="U88" s="2"/>
      <c r="V88" s="2"/>
      <c r="W88" s="2"/>
    </row>
    <row r="89" spans="1:23" ht="15" customHeight="1" x14ac:dyDescent="0.3">
      <c r="A89">
        <v>11</v>
      </c>
      <c r="B89" s="3">
        <v>44619.93445601852</v>
      </c>
      <c r="C89" s="1" t="s">
        <v>17</v>
      </c>
      <c r="D89" s="1">
        <v>26</v>
      </c>
      <c r="E89" s="1" t="s">
        <v>21</v>
      </c>
      <c r="F89" s="1">
        <v>5</v>
      </c>
      <c r="G89" s="1">
        <v>5</v>
      </c>
      <c r="H89" s="1">
        <v>5</v>
      </c>
      <c r="I89" s="1">
        <v>5</v>
      </c>
      <c r="J89" s="4">
        <v>5</v>
      </c>
      <c r="K89" s="5">
        <v>5</v>
      </c>
      <c r="L89" s="5">
        <v>4</v>
      </c>
      <c r="M89" s="5">
        <v>5</v>
      </c>
      <c r="N89" s="5">
        <v>3</v>
      </c>
      <c r="O89" s="1">
        <v>2</v>
      </c>
      <c r="P89" s="1">
        <v>5</v>
      </c>
      <c r="Q89" s="1">
        <v>4</v>
      </c>
      <c r="R89" s="1">
        <v>5</v>
      </c>
      <c r="S89" s="2"/>
      <c r="T89" s="2"/>
      <c r="U89" s="2"/>
      <c r="V89" s="2"/>
      <c r="W89" s="2"/>
    </row>
    <row r="90" spans="1:23" ht="15" customHeight="1" x14ac:dyDescent="0.3">
      <c r="A90">
        <v>12</v>
      </c>
      <c r="B90" s="3">
        <v>44719.621747685182</v>
      </c>
      <c r="C90" s="1" t="s">
        <v>17</v>
      </c>
      <c r="D90" s="1">
        <v>20</v>
      </c>
      <c r="E90" s="1" t="s">
        <v>21</v>
      </c>
      <c r="F90" s="1">
        <v>5</v>
      </c>
      <c r="G90" s="1">
        <v>5</v>
      </c>
      <c r="H90" s="1">
        <v>5</v>
      </c>
      <c r="I90" s="1">
        <v>5</v>
      </c>
      <c r="J90" s="4">
        <v>5</v>
      </c>
      <c r="K90" s="5">
        <v>5</v>
      </c>
      <c r="L90" s="5">
        <v>5</v>
      </c>
      <c r="M90" s="5">
        <v>5</v>
      </c>
      <c r="N90" s="5">
        <v>5</v>
      </c>
      <c r="O90" s="1">
        <v>5</v>
      </c>
      <c r="P90" s="1">
        <v>5</v>
      </c>
      <c r="Q90" s="1">
        <v>5</v>
      </c>
      <c r="R90" s="1">
        <v>5</v>
      </c>
      <c r="S90" s="2"/>
      <c r="T90" s="2"/>
      <c r="U90" s="2"/>
      <c r="V90" s="2"/>
      <c r="W90" s="2"/>
    </row>
    <row r="91" spans="1:23" ht="15" customHeight="1" x14ac:dyDescent="0.3">
      <c r="A91">
        <v>13</v>
      </c>
      <c r="B91" s="3">
        <v>44719.810127314813</v>
      </c>
      <c r="C91" s="1" t="s">
        <v>17</v>
      </c>
      <c r="D91" s="1">
        <v>20</v>
      </c>
      <c r="E91" s="1" t="s">
        <v>21</v>
      </c>
      <c r="F91" s="1">
        <v>3</v>
      </c>
      <c r="G91" s="1">
        <v>4</v>
      </c>
      <c r="H91" s="1">
        <v>5</v>
      </c>
      <c r="I91" s="1">
        <v>4</v>
      </c>
      <c r="J91" s="4">
        <v>5</v>
      </c>
      <c r="K91" s="5">
        <v>4</v>
      </c>
      <c r="L91" s="5">
        <v>4</v>
      </c>
      <c r="M91" s="5">
        <v>4</v>
      </c>
      <c r="N91" s="5">
        <v>4</v>
      </c>
      <c r="O91" s="1">
        <v>5</v>
      </c>
      <c r="P91" s="1">
        <v>5</v>
      </c>
      <c r="Q91" s="1">
        <v>5</v>
      </c>
      <c r="R91" s="1">
        <v>5</v>
      </c>
      <c r="S91" s="2"/>
      <c r="T91" s="2"/>
      <c r="U91" s="2"/>
      <c r="V91" s="2"/>
      <c r="W91" s="2"/>
    </row>
    <row r="92" spans="1:23" ht="15" customHeight="1" x14ac:dyDescent="0.3">
      <c r="A92">
        <v>14</v>
      </c>
      <c r="B92" s="3">
        <v>44719.874976851854</v>
      </c>
      <c r="C92" s="1" t="s">
        <v>17</v>
      </c>
      <c r="D92" s="1">
        <v>22</v>
      </c>
      <c r="E92" s="1" t="s">
        <v>21</v>
      </c>
      <c r="F92" s="1">
        <v>4</v>
      </c>
      <c r="G92" s="1">
        <v>5</v>
      </c>
      <c r="H92" s="1">
        <v>5</v>
      </c>
      <c r="I92" s="1">
        <v>5</v>
      </c>
      <c r="J92" s="4">
        <v>4</v>
      </c>
      <c r="K92" s="5">
        <v>5</v>
      </c>
      <c r="L92" s="5">
        <v>4</v>
      </c>
      <c r="M92" s="5">
        <v>4</v>
      </c>
      <c r="N92" s="5">
        <v>5</v>
      </c>
      <c r="O92" s="1">
        <v>3</v>
      </c>
      <c r="P92" s="1">
        <v>5</v>
      </c>
      <c r="Q92" s="1">
        <v>5</v>
      </c>
      <c r="R92" s="1">
        <v>5</v>
      </c>
      <c r="S92" s="2"/>
      <c r="T92" s="2"/>
      <c r="U92" s="2"/>
      <c r="V92" s="2"/>
      <c r="W92" s="2"/>
    </row>
    <row r="93" spans="1:23" ht="15" customHeight="1" x14ac:dyDescent="0.3">
      <c r="A93">
        <v>15</v>
      </c>
      <c r="B93" s="3">
        <v>44719.882175925923</v>
      </c>
      <c r="C93" s="1" t="s">
        <v>17</v>
      </c>
      <c r="D93" s="1">
        <v>21</v>
      </c>
      <c r="E93" s="1" t="s">
        <v>21</v>
      </c>
      <c r="F93" s="1">
        <v>5</v>
      </c>
      <c r="G93" s="1">
        <v>5</v>
      </c>
      <c r="H93" s="1">
        <v>5</v>
      </c>
      <c r="I93" s="1">
        <v>5</v>
      </c>
      <c r="J93" s="4">
        <v>5</v>
      </c>
      <c r="K93" s="5">
        <v>5</v>
      </c>
      <c r="L93" s="5">
        <v>5</v>
      </c>
      <c r="M93" s="5">
        <v>5</v>
      </c>
      <c r="N93" s="5">
        <v>5</v>
      </c>
      <c r="O93" s="1">
        <v>5</v>
      </c>
      <c r="P93" s="1">
        <v>5</v>
      </c>
      <c r="Q93" s="1">
        <v>5</v>
      </c>
      <c r="R93" s="1">
        <v>5</v>
      </c>
      <c r="S93" s="2"/>
      <c r="T93" s="2"/>
      <c r="U93" s="2"/>
      <c r="V93" s="2"/>
      <c r="W93" s="2"/>
    </row>
    <row r="94" spans="1:23" ht="15" customHeight="1" x14ac:dyDescent="0.3">
      <c r="A94">
        <v>16</v>
      </c>
      <c r="B94" s="3">
        <v>44719.893206018518</v>
      </c>
      <c r="C94" s="1" t="s">
        <v>19</v>
      </c>
      <c r="D94" s="1">
        <v>20</v>
      </c>
      <c r="E94" s="1" t="s">
        <v>21</v>
      </c>
      <c r="F94" s="1">
        <v>4</v>
      </c>
      <c r="G94" s="1">
        <v>4</v>
      </c>
      <c r="H94" s="1">
        <v>5</v>
      </c>
      <c r="I94" s="1">
        <v>4</v>
      </c>
      <c r="J94" s="4">
        <v>5</v>
      </c>
      <c r="K94" s="5">
        <v>4</v>
      </c>
      <c r="L94" s="5">
        <v>4</v>
      </c>
      <c r="M94" s="5">
        <v>5</v>
      </c>
      <c r="N94" s="5">
        <v>5</v>
      </c>
      <c r="O94" s="1">
        <v>5</v>
      </c>
      <c r="P94" s="1">
        <v>5</v>
      </c>
      <c r="Q94" s="1">
        <v>5</v>
      </c>
      <c r="R94" s="1">
        <v>5</v>
      </c>
      <c r="S94" s="2"/>
      <c r="T94" s="2"/>
      <c r="U94" s="2"/>
      <c r="V94" s="2"/>
      <c r="W94" s="2"/>
    </row>
    <row r="95" spans="1:23" ht="15" customHeight="1" x14ac:dyDescent="0.3">
      <c r="A95">
        <v>17</v>
      </c>
      <c r="B95" s="3">
        <v>44719.902268518519</v>
      </c>
      <c r="C95" s="1" t="s">
        <v>17</v>
      </c>
      <c r="D95" s="1">
        <v>22</v>
      </c>
      <c r="E95" s="1" t="s">
        <v>21</v>
      </c>
      <c r="F95" s="1">
        <v>5</v>
      </c>
      <c r="G95" s="1">
        <v>5</v>
      </c>
      <c r="H95" s="1">
        <v>5</v>
      </c>
      <c r="I95" s="1">
        <v>5</v>
      </c>
      <c r="J95" s="4">
        <v>5</v>
      </c>
      <c r="K95" s="5">
        <v>5</v>
      </c>
      <c r="L95" s="5">
        <v>5</v>
      </c>
      <c r="M95" s="5">
        <v>4</v>
      </c>
      <c r="N95" s="5">
        <v>4</v>
      </c>
      <c r="O95" s="1">
        <v>5</v>
      </c>
      <c r="P95" s="1">
        <v>5</v>
      </c>
      <c r="Q95" s="1">
        <v>5</v>
      </c>
      <c r="R95" s="1">
        <v>5</v>
      </c>
      <c r="S95" s="2"/>
      <c r="T95" s="2"/>
      <c r="U95" s="2"/>
      <c r="V95" s="2"/>
      <c r="W95" s="2"/>
    </row>
    <row r="96" spans="1:23" ht="15" customHeight="1" x14ac:dyDescent="0.3">
      <c r="A96">
        <v>18</v>
      </c>
      <c r="B96" s="3">
        <v>44719.931064814817</v>
      </c>
      <c r="C96" s="1" t="s">
        <v>19</v>
      </c>
      <c r="D96" s="1">
        <v>28</v>
      </c>
      <c r="E96" s="1" t="s">
        <v>21</v>
      </c>
      <c r="F96" s="1">
        <v>5</v>
      </c>
      <c r="G96" s="1">
        <v>5</v>
      </c>
      <c r="H96" s="1">
        <v>5</v>
      </c>
      <c r="I96" s="1">
        <v>5</v>
      </c>
      <c r="J96" s="4">
        <v>4</v>
      </c>
      <c r="K96" s="5">
        <v>5</v>
      </c>
      <c r="L96" s="5">
        <v>5</v>
      </c>
      <c r="M96" s="5">
        <v>5</v>
      </c>
      <c r="N96" s="5">
        <v>5</v>
      </c>
      <c r="O96" s="1">
        <v>5</v>
      </c>
      <c r="P96" s="1">
        <v>5</v>
      </c>
      <c r="Q96" s="1">
        <v>5</v>
      </c>
      <c r="R96" s="1">
        <v>5</v>
      </c>
      <c r="S96" s="2"/>
      <c r="T96" s="2"/>
      <c r="U96" s="2"/>
      <c r="V96" s="2"/>
      <c r="W96" s="2"/>
    </row>
    <row r="97" spans="1:23" ht="15" customHeight="1" x14ac:dyDescent="0.3">
      <c r="A97">
        <v>19</v>
      </c>
      <c r="B97" s="3">
        <v>44720.86377314815</v>
      </c>
      <c r="C97" s="1" t="s">
        <v>17</v>
      </c>
      <c r="D97" s="1">
        <v>21</v>
      </c>
      <c r="E97" s="1" t="s">
        <v>21</v>
      </c>
      <c r="F97" s="1">
        <v>5</v>
      </c>
      <c r="G97" s="1">
        <v>4</v>
      </c>
      <c r="H97" s="1">
        <v>5</v>
      </c>
      <c r="I97" s="1">
        <v>5</v>
      </c>
      <c r="J97" s="4">
        <v>5</v>
      </c>
      <c r="K97" s="5">
        <v>5</v>
      </c>
      <c r="L97" s="5">
        <v>5</v>
      </c>
      <c r="M97" s="5">
        <v>5</v>
      </c>
      <c r="N97" s="5">
        <v>5</v>
      </c>
      <c r="O97" s="1">
        <v>5</v>
      </c>
      <c r="P97" s="1">
        <v>5</v>
      </c>
      <c r="Q97" s="1">
        <v>5</v>
      </c>
      <c r="R97" s="1">
        <v>5</v>
      </c>
      <c r="S97" s="2"/>
      <c r="T97" s="2"/>
      <c r="U97" s="2"/>
      <c r="V97" s="2"/>
      <c r="W97" s="2"/>
    </row>
    <row r="98" spans="1:23" ht="15" customHeight="1" x14ac:dyDescent="0.3">
      <c r="A98">
        <v>20</v>
      </c>
      <c r="B98" s="3">
        <v>44720.875497685185</v>
      </c>
      <c r="C98" s="1" t="s">
        <v>17</v>
      </c>
      <c r="D98" s="1">
        <v>21</v>
      </c>
      <c r="E98" s="1" t="s">
        <v>21</v>
      </c>
      <c r="F98" s="1">
        <v>5</v>
      </c>
      <c r="G98" s="1">
        <v>5</v>
      </c>
      <c r="H98" s="1">
        <v>5</v>
      </c>
      <c r="I98" s="1">
        <v>5</v>
      </c>
      <c r="J98" s="4">
        <v>5</v>
      </c>
      <c r="K98" s="5">
        <v>5</v>
      </c>
      <c r="L98" s="5">
        <v>5</v>
      </c>
      <c r="M98" s="5">
        <v>5</v>
      </c>
      <c r="N98" s="5">
        <v>5</v>
      </c>
      <c r="O98" s="1">
        <v>5</v>
      </c>
      <c r="P98" s="1">
        <v>5</v>
      </c>
      <c r="Q98" s="1">
        <v>5</v>
      </c>
      <c r="R98" s="1">
        <v>5</v>
      </c>
      <c r="S98" s="2"/>
      <c r="T98" s="2"/>
      <c r="U98" s="2"/>
      <c r="V98" s="2"/>
      <c r="W98" s="2"/>
    </row>
    <row r="99" spans="1:23" ht="15" customHeight="1" x14ac:dyDescent="0.3">
      <c r="A99">
        <v>21</v>
      </c>
      <c r="B99" s="3">
        <v>44720.944861111115</v>
      </c>
      <c r="C99" s="1" t="s">
        <v>19</v>
      </c>
      <c r="D99" s="1">
        <v>26</v>
      </c>
      <c r="E99" s="1" t="s">
        <v>21</v>
      </c>
      <c r="F99" s="1">
        <v>5</v>
      </c>
      <c r="G99" s="1">
        <v>5</v>
      </c>
      <c r="H99" s="1">
        <v>5</v>
      </c>
      <c r="I99" s="1">
        <v>5</v>
      </c>
      <c r="J99" s="4">
        <v>5</v>
      </c>
      <c r="K99" s="5">
        <v>5</v>
      </c>
      <c r="L99" s="5">
        <v>5</v>
      </c>
      <c r="M99" s="5">
        <v>5</v>
      </c>
      <c r="N99" s="5">
        <v>5</v>
      </c>
      <c r="O99" s="1">
        <v>5</v>
      </c>
      <c r="P99" s="1">
        <v>5</v>
      </c>
      <c r="Q99" s="1">
        <v>5</v>
      </c>
      <c r="R99" s="1">
        <v>5</v>
      </c>
      <c r="S99" s="2"/>
      <c r="T99" s="2"/>
      <c r="U99" s="2"/>
      <c r="V99" s="2"/>
      <c r="W99" s="2"/>
    </row>
    <row r="100" spans="1:23" ht="15" customHeight="1" x14ac:dyDescent="0.3">
      <c r="A100">
        <v>22</v>
      </c>
      <c r="B100" s="3">
        <v>44721.911863425928</v>
      </c>
      <c r="C100" s="1" t="s">
        <v>17</v>
      </c>
      <c r="D100" s="1">
        <v>21</v>
      </c>
      <c r="E100" s="1" t="s">
        <v>21</v>
      </c>
      <c r="F100" s="1">
        <v>4</v>
      </c>
      <c r="G100" s="1">
        <v>4</v>
      </c>
      <c r="H100" s="1">
        <v>5</v>
      </c>
      <c r="I100" s="1">
        <v>5</v>
      </c>
      <c r="J100" s="4">
        <v>5</v>
      </c>
      <c r="K100" s="5">
        <v>4</v>
      </c>
      <c r="L100" s="5">
        <v>4</v>
      </c>
      <c r="M100" s="5">
        <v>4</v>
      </c>
      <c r="N100" s="5">
        <v>4</v>
      </c>
      <c r="O100" s="1">
        <v>4</v>
      </c>
      <c r="P100" s="1">
        <v>4</v>
      </c>
      <c r="Q100" s="1">
        <v>4</v>
      </c>
      <c r="R100" s="1">
        <v>4</v>
      </c>
      <c r="S100" s="2"/>
      <c r="T100" s="2"/>
      <c r="U100" s="2"/>
      <c r="V100" s="2"/>
      <c r="W100" s="2"/>
    </row>
    <row r="101" spans="1:23" ht="15" customHeight="1" x14ac:dyDescent="0.3">
      <c r="A101">
        <v>23</v>
      </c>
      <c r="B101" s="3">
        <v>44721.984317129631</v>
      </c>
      <c r="C101" s="1" t="s">
        <v>19</v>
      </c>
      <c r="D101" s="1">
        <v>27</v>
      </c>
      <c r="E101" s="1" t="s">
        <v>21</v>
      </c>
      <c r="F101" s="1">
        <v>3</v>
      </c>
      <c r="G101" s="1">
        <v>4</v>
      </c>
      <c r="H101" s="1">
        <v>5</v>
      </c>
      <c r="I101" s="1">
        <v>4</v>
      </c>
      <c r="J101" s="4">
        <v>4</v>
      </c>
      <c r="K101" s="5">
        <v>3</v>
      </c>
      <c r="L101" s="5">
        <v>4</v>
      </c>
      <c r="M101" s="5">
        <v>3</v>
      </c>
      <c r="N101" s="5">
        <v>5</v>
      </c>
      <c r="O101" s="1">
        <v>5</v>
      </c>
      <c r="P101" s="1">
        <v>5</v>
      </c>
      <c r="Q101" s="1">
        <v>5</v>
      </c>
      <c r="R101" s="1">
        <v>4</v>
      </c>
      <c r="S101" s="2"/>
      <c r="T101" s="2"/>
      <c r="U101" s="2"/>
      <c r="V101" s="2"/>
      <c r="W101" s="2"/>
    </row>
    <row r="102" spans="1:23" ht="15" customHeight="1" x14ac:dyDescent="0.3">
      <c r="A102">
        <v>24</v>
      </c>
      <c r="B102" s="3">
        <v>44721.997499999998</v>
      </c>
      <c r="C102" s="1" t="s">
        <v>19</v>
      </c>
      <c r="D102" s="1">
        <v>26</v>
      </c>
      <c r="E102" s="1" t="s">
        <v>21</v>
      </c>
      <c r="F102" s="1">
        <v>4</v>
      </c>
      <c r="G102" s="1">
        <v>4</v>
      </c>
      <c r="H102" s="1">
        <v>4</v>
      </c>
      <c r="I102" s="1">
        <v>3</v>
      </c>
      <c r="J102" s="4">
        <v>3</v>
      </c>
      <c r="K102" s="5">
        <v>3</v>
      </c>
      <c r="L102" s="5">
        <v>3</v>
      </c>
      <c r="M102" s="5">
        <v>3</v>
      </c>
      <c r="N102" s="5">
        <v>4</v>
      </c>
      <c r="O102" s="1">
        <v>4</v>
      </c>
      <c r="P102" s="1">
        <v>5</v>
      </c>
      <c r="Q102" s="1">
        <v>4</v>
      </c>
      <c r="R102" s="1">
        <v>4</v>
      </c>
      <c r="S102" s="2"/>
      <c r="T102" s="2"/>
      <c r="U102" s="2"/>
      <c r="V102" s="2"/>
      <c r="W102" s="2"/>
    </row>
    <row r="103" spans="1:23" ht="15" customHeight="1" x14ac:dyDescent="0.3">
      <c r="A103">
        <v>25</v>
      </c>
      <c r="B103" s="3">
        <v>44724.53528935185</v>
      </c>
      <c r="C103" s="1" t="s">
        <v>17</v>
      </c>
      <c r="D103" s="1">
        <v>20</v>
      </c>
      <c r="E103" s="1" t="s">
        <v>21</v>
      </c>
      <c r="F103" s="1">
        <v>5</v>
      </c>
      <c r="G103" s="1">
        <v>5</v>
      </c>
      <c r="H103" s="1">
        <v>4</v>
      </c>
      <c r="I103" s="1">
        <v>3</v>
      </c>
      <c r="J103" s="4">
        <v>4</v>
      </c>
      <c r="K103" s="5">
        <v>4</v>
      </c>
      <c r="L103" s="5">
        <v>3</v>
      </c>
      <c r="M103" s="5">
        <v>4</v>
      </c>
      <c r="N103" s="5">
        <v>5</v>
      </c>
      <c r="O103" s="1">
        <v>4</v>
      </c>
      <c r="P103" s="1">
        <v>4</v>
      </c>
      <c r="Q103" s="1">
        <v>5</v>
      </c>
      <c r="R103" s="1">
        <v>5</v>
      </c>
      <c r="S103" s="2"/>
      <c r="T103" s="2"/>
      <c r="U103" s="2"/>
      <c r="V103" s="2"/>
      <c r="W103" s="2"/>
    </row>
    <row r="104" spans="1:23" ht="15" customHeight="1" x14ac:dyDescent="0.3">
      <c r="A104">
        <v>26</v>
      </c>
      <c r="B104" s="3">
        <v>44724.553136574075</v>
      </c>
      <c r="C104" s="1" t="s">
        <v>19</v>
      </c>
      <c r="D104" s="1">
        <v>25</v>
      </c>
      <c r="E104" s="1" t="s">
        <v>21</v>
      </c>
      <c r="F104" s="1">
        <v>5</v>
      </c>
      <c r="G104" s="1">
        <v>5</v>
      </c>
      <c r="H104" s="1">
        <v>5</v>
      </c>
      <c r="I104" s="1">
        <v>4</v>
      </c>
      <c r="J104" s="4">
        <v>5</v>
      </c>
      <c r="K104" s="5">
        <v>5</v>
      </c>
      <c r="L104" s="5">
        <v>2</v>
      </c>
      <c r="M104" s="5">
        <v>4</v>
      </c>
      <c r="N104" s="5">
        <v>4</v>
      </c>
      <c r="O104" s="1">
        <v>3</v>
      </c>
      <c r="P104" s="1">
        <v>3</v>
      </c>
      <c r="Q104" s="1">
        <v>4</v>
      </c>
      <c r="R104" s="1">
        <v>4</v>
      </c>
      <c r="S104" s="2"/>
      <c r="T104" s="2"/>
      <c r="U104" s="2"/>
      <c r="V104" s="2"/>
      <c r="W104" s="2"/>
    </row>
    <row r="105" spans="1:23" ht="15" customHeight="1" x14ac:dyDescent="0.3">
      <c r="A105">
        <v>27</v>
      </c>
      <c r="B105" s="3">
        <v>44724.656712962962</v>
      </c>
      <c r="C105" s="1" t="s">
        <v>19</v>
      </c>
      <c r="D105" s="1">
        <v>24</v>
      </c>
      <c r="E105" s="1" t="s">
        <v>21</v>
      </c>
      <c r="F105" s="1">
        <v>5</v>
      </c>
      <c r="G105" s="1">
        <v>5</v>
      </c>
      <c r="H105" s="1">
        <v>5</v>
      </c>
      <c r="I105" s="1">
        <v>5</v>
      </c>
      <c r="J105" s="4">
        <v>5</v>
      </c>
      <c r="K105" s="5">
        <v>5</v>
      </c>
      <c r="L105" s="5">
        <v>5</v>
      </c>
      <c r="M105" s="5">
        <v>5</v>
      </c>
      <c r="N105" s="5">
        <v>5</v>
      </c>
      <c r="O105" s="1">
        <v>5</v>
      </c>
      <c r="P105" s="1">
        <v>5</v>
      </c>
      <c r="Q105" s="1">
        <v>5</v>
      </c>
      <c r="R105" s="1">
        <v>5</v>
      </c>
      <c r="S105" s="2"/>
      <c r="T105" s="2"/>
      <c r="U105" s="2"/>
      <c r="V105" s="2"/>
      <c r="W105" s="2"/>
    </row>
  </sheetData>
  <autoFilter ref="B1:AA105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5"/>
  <sheetViews>
    <sheetView zoomScale="85" zoomScaleNormal="85" workbookViewId="0">
      <selection activeCell="S14" sqref="S14"/>
    </sheetView>
  </sheetViews>
  <sheetFormatPr defaultRowHeight="15" customHeight="1" x14ac:dyDescent="0.3"/>
  <cols>
    <col min="2" max="2" width="20.5" customWidth="1"/>
  </cols>
  <sheetData>
    <row r="1" spans="1:33" ht="15" customHeight="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33" ht="15" customHeight="1" x14ac:dyDescent="0.3">
      <c r="A2">
        <v>1</v>
      </c>
      <c r="B2" s="3">
        <v>44617.529224537036</v>
      </c>
      <c r="C2" s="1" t="s">
        <v>19</v>
      </c>
      <c r="D2" s="1">
        <v>22</v>
      </c>
      <c r="E2" s="1" t="s">
        <v>22</v>
      </c>
      <c r="F2" s="1">
        <v>5</v>
      </c>
      <c r="G2" s="1">
        <v>5</v>
      </c>
      <c r="H2" s="1">
        <v>5</v>
      </c>
      <c r="I2" s="1">
        <v>5</v>
      </c>
      <c r="J2" s="4">
        <v>5</v>
      </c>
      <c r="K2" s="5">
        <v>5</v>
      </c>
      <c r="L2" s="5">
        <v>5</v>
      </c>
      <c r="M2" s="5">
        <v>4</v>
      </c>
      <c r="N2" s="5">
        <v>5</v>
      </c>
      <c r="O2" s="1">
        <v>5</v>
      </c>
      <c r="P2" s="1">
        <v>5</v>
      </c>
      <c r="Q2" s="1">
        <v>5</v>
      </c>
      <c r="R2" s="1">
        <v>5</v>
      </c>
      <c r="T2" t="s">
        <v>24</v>
      </c>
    </row>
    <row r="3" spans="1:33" ht="15" customHeight="1" x14ac:dyDescent="0.3">
      <c r="A3">
        <v>2</v>
      </c>
      <c r="B3" s="3">
        <v>44617.55127314815</v>
      </c>
      <c r="C3" s="1" t="s">
        <v>23</v>
      </c>
      <c r="D3" s="1">
        <v>20</v>
      </c>
      <c r="E3" s="1" t="s">
        <v>22</v>
      </c>
      <c r="F3" s="1">
        <v>5</v>
      </c>
      <c r="G3" s="1">
        <v>5</v>
      </c>
      <c r="H3" s="1">
        <v>5</v>
      </c>
      <c r="I3" s="1">
        <v>4</v>
      </c>
      <c r="J3" s="4">
        <v>3</v>
      </c>
      <c r="K3" s="5">
        <v>3</v>
      </c>
      <c r="L3" s="5">
        <v>4</v>
      </c>
      <c r="M3" s="5">
        <v>4</v>
      </c>
      <c r="N3" s="5">
        <v>5</v>
      </c>
      <c r="O3" s="1">
        <v>5</v>
      </c>
      <c r="P3" s="1">
        <v>5</v>
      </c>
      <c r="Q3" s="1">
        <v>5</v>
      </c>
      <c r="R3" s="1">
        <v>5</v>
      </c>
    </row>
    <row r="4" spans="1:33" ht="15" customHeight="1" x14ac:dyDescent="0.3">
      <c r="A4">
        <v>3</v>
      </c>
      <c r="B4" s="3">
        <v>44617.551932870374</v>
      </c>
      <c r="C4" s="1" t="s">
        <v>19</v>
      </c>
      <c r="D4" s="1">
        <v>22</v>
      </c>
      <c r="E4" s="1" t="s">
        <v>22</v>
      </c>
      <c r="F4" s="1">
        <v>5</v>
      </c>
      <c r="G4" s="1">
        <v>5</v>
      </c>
      <c r="H4" s="1">
        <v>5</v>
      </c>
      <c r="I4" s="1">
        <v>5</v>
      </c>
      <c r="J4" s="4">
        <v>5</v>
      </c>
      <c r="K4" s="5">
        <v>5</v>
      </c>
      <c r="L4" s="5">
        <v>5</v>
      </c>
      <c r="M4" s="5">
        <v>5</v>
      </c>
      <c r="N4" s="5">
        <v>5</v>
      </c>
      <c r="O4" s="1">
        <v>5</v>
      </c>
      <c r="P4" s="1">
        <v>5</v>
      </c>
      <c r="Q4" s="1">
        <v>5</v>
      </c>
      <c r="R4" s="1">
        <v>5</v>
      </c>
    </row>
    <row r="5" spans="1:33" ht="15" customHeight="1" x14ac:dyDescent="0.3">
      <c r="A5">
        <v>4</v>
      </c>
      <c r="B5" s="3">
        <v>44617.59</v>
      </c>
      <c r="C5" s="1" t="s">
        <v>17</v>
      </c>
      <c r="D5" s="1">
        <v>21</v>
      </c>
      <c r="E5" s="1" t="s">
        <v>22</v>
      </c>
      <c r="F5" s="1">
        <v>4</v>
      </c>
      <c r="G5" s="1">
        <v>3</v>
      </c>
      <c r="H5" s="1">
        <v>5</v>
      </c>
      <c r="I5" s="1">
        <v>4</v>
      </c>
      <c r="J5" s="4">
        <v>4</v>
      </c>
      <c r="K5" s="5">
        <v>2</v>
      </c>
      <c r="L5" s="5">
        <v>4</v>
      </c>
      <c r="M5" s="5">
        <v>5</v>
      </c>
      <c r="N5" s="5">
        <v>3</v>
      </c>
      <c r="O5" s="1">
        <v>3</v>
      </c>
      <c r="P5" s="1">
        <v>3</v>
      </c>
      <c r="Q5" s="1">
        <v>3</v>
      </c>
      <c r="R5" s="1">
        <v>4</v>
      </c>
    </row>
    <row r="6" spans="1:33" ht="15" customHeight="1" x14ac:dyDescent="0.3">
      <c r="A6">
        <v>5</v>
      </c>
      <c r="B6" s="3">
        <v>44617.722175925926</v>
      </c>
      <c r="C6" s="1" t="s">
        <v>19</v>
      </c>
      <c r="D6" s="1">
        <v>22</v>
      </c>
      <c r="E6" s="1" t="s">
        <v>22</v>
      </c>
      <c r="F6" s="1">
        <v>5</v>
      </c>
      <c r="G6" s="1">
        <v>5</v>
      </c>
      <c r="H6" s="1">
        <v>5</v>
      </c>
      <c r="I6" s="1">
        <v>5</v>
      </c>
      <c r="J6" s="4">
        <v>4</v>
      </c>
      <c r="K6" s="5">
        <v>4</v>
      </c>
      <c r="L6" s="5">
        <v>5</v>
      </c>
      <c r="M6" s="5">
        <v>5</v>
      </c>
      <c r="N6" s="5">
        <v>2</v>
      </c>
      <c r="O6" s="1">
        <v>5</v>
      </c>
      <c r="P6" s="1">
        <v>5</v>
      </c>
      <c r="Q6" s="1">
        <v>5</v>
      </c>
      <c r="R6" s="1">
        <v>5</v>
      </c>
      <c r="U6" t="str">
        <f t="array" ref="U6:AG6">F1:R1</f>
        <v>1. 시간가는 줄 몰랐다.</v>
      </c>
      <c r="V6" t="str">
        <v>2. 집중이 잘 되었다.</v>
      </c>
      <c r="W6" t="str">
        <v>3. 내용을 잘 이해할 수 있었다.</v>
      </c>
      <c r="X6" t="str">
        <v>4. 내용이 유익했다.</v>
      </c>
      <c r="Y6" t="str">
        <v>5. 새로운 정보를 얻었다.</v>
      </c>
      <c r="Z6" t="str">
        <v>6. 전반적으로 나의 흥미를 끌었다.</v>
      </c>
      <c r="AA6" t="str">
        <v>7. 타인에게도 오늘 내용을 추천할 의향이 있다.</v>
      </c>
      <c r="AB6" t="str">
        <v>8. 소개된 앱을 다운로드 받아보고 싶어졌다.</v>
      </c>
      <c r="AC6" t="str">
        <v>9. 다음에 또 유용한 앱을 소개받고 싶다.</v>
      </c>
      <c r="AD6" t="str">
        <v>10. 소개받은 후 화자가 전보다 더 친근하게 느껴졌다.</v>
      </c>
      <c r="AE6" t="str">
        <v>11. 화자의 말에 신뢰가 간다.</v>
      </c>
      <c r="AF6" t="str">
        <v>12. 화자가 내용에 대해 잘 알고 있다고 생각된다.</v>
      </c>
      <c r="AG6" t="str">
        <v>13. 다음에도 이런 내용을 소개받는다면 같은 화자에게 내용을 전달받고 싶다.</v>
      </c>
    </row>
    <row r="7" spans="1:33" ht="15" customHeight="1" x14ac:dyDescent="0.3">
      <c r="A7">
        <v>6</v>
      </c>
      <c r="B7" s="3">
        <v>44618.771805555552</v>
      </c>
      <c r="C7" s="1" t="s">
        <v>19</v>
      </c>
      <c r="D7" s="1">
        <v>24</v>
      </c>
      <c r="E7" s="1" t="s">
        <v>22</v>
      </c>
      <c r="F7" s="1">
        <v>3</v>
      </c>
      <c r="G7" s="1">
        <v>5</v>
      </c>
      <c r="H7" s="1">
        <v>5</v>
      </c>
      <c r="I7" s="1">
        <v>5</v>
      </c>
      <c r="J7" s="4">
        <v>3</v>
      </c>
      <c r="K7" s="5">
        <v>4</v>
      </c>
      <c r="L7" s="5">
        <v>4</v>
      </c>
      <c r="M7" s="5">
        <v>4</v>
      </c>
      <c r="N7" s="5">
        <v>5</v>
      </c>
      <c r="O7" s="1">
        <v>5</v>
      </c>
      <c r="P7" s="1">
        <v>5</v>
      </c>
      <c r="Q7" s="1">
        <v>5</v>
      </c>
      <c r="R7" s="1">
        <v>5</v>
      </c>
      <c r="T7" t="s">
        <v>25</v>
      </c>
      <c r="U7" s="6">
        <f>AVERAGE(F2:F105)</f>
        <v>4.125</v>
      </c>
      <c r="V7" s="7">
        <f>AVERAGE(G2:G105)</f>
        <v>4.2884615384615383</v>
      </c>
      <c r="W7" s="7">
        <f>AVERAGE(H2:H105)</f>
        <v>4.7211538461538458</v>
      </c>
      <c r="X7" s="7">
        <f>AVERAGE(I2:I105)</f>
        <v>4.3942307692307692</v>
      </c>
      <c r="Y7" s="7">
        <f>AVERAGE(J2:J105)</f>
        <v>4.0576923076923075</v>
      </c>
      <c r="Z7" s="7">
        <f>AVERAGE(K2:K105)</f>
        <v>4.0769230769230766</v>
      </c>
      <c r="AA7" s="7">
        <f>AVERAGE(L2:L105)</f>
        <v>4.0576923076923075</v>
      </c>
      <c r="AB7" s="7">
        <f>AVERAGE(M2:M105)</f>
        <v>3.9230769230769229</v>
      </c>
      <c r="AC7" s="7">
        <f>AVERAGE(N2:N105)</f>
        <v>4.1634615384615383</v>
      </c>
      <c r="AD7" s="7">
        <f>AVERAGE(O2:O105)</f>
        <v>3.9423076923076925</v>
      </c>
      <c r="AE7" s="7">
        <f>AVERAGE(P2:P105)</f>
        <v>4.4807692307692308</v>
      </c>
      <c r="AF7" s="7">
        <f>AVERAGE(Q2:Q105)</f>
        <v>4.5961538461538458</v>
      </c>
      <c r="AG7" s="8">
        <f>AVERAGE(R2:R105)</f>
        <v>4.509615384615385</v>
      </c>
    </row>
    <row r="8" spans="1:33" ht="15" customHeight="1" x14ac:dyDescent="0.3">
      <c r="A8">
        <v>7</v>
      </c>
      <c r="B8" s="3">
        <v>44618.811990740738</v>
      </c>
      <c r="C8" s="1" t="s">
        <v>17</v>
      </c>
      <c r="D8" s="1">
        <v>24</v>
      </c>
      <c r="E8" s="1" t="s">
        <v>22</v>
      </c>
      <c r="F8" s="1">
        <v>4</v>
      </c>
      <c r="G8" s="1">
        <v>5</v>
      </c>
      <c r="H8" s="1">
        <v>5</v>
      </c>
      <c r="I8" s="1">
        <v>5</v>
      </c>
      <c r="J8" s="4">
        <v>5</v>
      </c>
      <c r="K8" s="5">
        <v>3</v>
      </c>
      <c r="L8" s="5">
        <v>5</v>
      </c>
      <c r="M8" s="5">
        <v>3</v>
      </c>
      <c r="N8" s="5">
        <v>5</v>
      </c>
      <c r="O8" s="1">
        <v>5</v>
      </c>
      <c r="P8" s="1">
        <v>5</v>
      </c>
      <c r="Q8" s="1">
        <v>5</v>
      </c>
      <c r="R8" s="1">
        <v>5</v>
      </c>
      <c r="T8" t="s">
        <v>26</v>
      </c>
      <c r="U8" s="9">
        <f>_xlfn.STDEV.S(F2:F105)</f>
        <v>0.99208028957885952</v>
      </c>
      <c r="V8" s="10">
        <f>_xlfn.STDEV.S(G2:G105)</f>
        <v>0.98210272654984465</v>
      </c>
      <c r="W8" s="10">
        <f>_xlfn.STDEV.S(H2:H105)</f>
        <v>0.58220756264796147</v>
      </c>
      <c r="X8" s="10">
        <f>_xlfn.STDEV.S(I2:I105)</f>
        <v>0.74283985691711929</v>
      </c>
      <c r="Y8" s="10">
        <f>_xlfn.STDEV.S(J2:J105)</f>
        <v>1.0956837035352316</v>
      </c>
      <c r="Z8" s="10">
        <f>_xlfn.STDEV.S(K2:K105)</f>
        <v>1.0018653252547085</v>
      </c>
      <c r="AA8" s="10">
        <f>_xlfn.STDEV.S(L2:L105)</f>
        <v>0.94331498797707858</v>
      </c>
      <c r="AB8" s="10">
        <f>_xlfn.STDEV.S(M2:M105)</f>
        <v>1.1632921787128627</v>
      </c>
      <c r="AC8" s="10">
        <f>_xlfn.STDEV.S(N2:N105)</f>
        <v>0.96653295839893438</v>
      </c>
      <c r="AD8" s="10">
        <f>_xlfn.STDEV.S(O2:O105)</f>
        <v>1.1644151252959247</v>
      </c>
      <c r="AE8" s="10">
        <f>_xlfn.STDEV.S(P2:P105)</f>
        <v>0.8002520140770375</v>
      </c>
      <c r="AF8" s="10">
        <f>_xlfn.STDEV.S(Q2:Q105)</f>
        <v>0.63121443695621826</v>
      </c>
      <c r="AG8" s="11">
        <f>_xlfn.STDEV.S(R2:R105)</f>
        <v>0.76317161804928813</v>
      </c>
    </row>
    <row r="9" spans="1:33" ht="15" customHeight="1" x14ac:dyDescent="0.3">
      <c r="A9">
        <v>8</v>
      </c>
      <c r="B9" s="3">
        <v>44619.836145833331</v>
      </c>
      <c r="C9" s="1" t="s">
        <v>19</v>
      </c>
      <c r="D9" s="1">
        <v>21</v>
      </c>
      <c r="E9" s="1" t="s">
        <v>22</v>
      </c>
      <c r="F9" s="1">
        <v>3</v>
      </c>
      <c r="G9" s="1">
        <v>5</v>
      </c>
      <c r="H9" s="1">
        <v>4</v>
      </c>
      <c r="I9" s="1">
        <v>3</v>
      </c>
      <c r="J9" s="4">
        <v>2</v>
      </c>
      <c r="K9" s="5">
        <v>4</v>
      </c>
      <c r="L9" s="5">
        <v>3</v>
      </c>
      <c r="M9" s="5">
        <v>3</v>
      </c>
      <c r="N9" s="5">
        <v>3</v>
      </c>
      <c r="O9" s="1">
        <v>3</v>
      </c>
      <c r="P9" s="1">
        <v>4</v>
      </c>
      <c r="Q9" s="1">
        <v>4</v>
      </c>
      <c r="R9" s="1">
        <v>3</v>
      </c>
      <c r="T9" t="s">
        <v>27</v>
      </c>
      <c r="U9" s="9">
        <f>SKEW(F2:F105)</f>
        <v>-1.168096273268701</v>
      </c>
      <c r="V9" s="10">
        <f>SKEW(G2:G105)</f>
        <v>-1.4888308874635561</v>
      </c>
      <c r="W9" s="10">
        <f>SKEW(H2:H105)</f>
        <v>-2.2842442131592895</v>
      </c>
      <c r="X9" s="10">
        <f>SKEW(I2:I105)</f>
        <v>-0.93198877645000588</v>
      </c>
      <c r="Y9" s="10">
        <f>SKEW(J2:J105)</f>
        <v>-1.1094339441087824</v>
      </c>
      <c r="Z9" s="10">
        <f>SKEW(K2:K105)</f>
        <v>-1.2197136328752936</v>
      </c>
      <c r="AA9" s="10">
        <f>SKEW(L2:L105)</f>
        <v>-1.1071674944736773</v>
      </c>
      <c r="AB9" s="10">
        <f>SKEW(M2:M105)</f>
        <v>-1.0173563325238635</v>
      </c>
      <c r="AC9" s="10">
        <f>SKEW(N2:N105)</f>
        <v>-1.3226223476442189</v>
      </c>
      <c r="AD9" s="10">
        <f>SKEW(O2:O105)</f>
        <v>-0.90169365371876309</v>
      </c>
      <c r="AE9" s="10">
        <f>SKEW(P2:P105)</f>
        <v>-1.5586755135386754</v>
      </c>
      <c r="AF9" s="10">
        <f>SKEW(Q2:Q105)</f>
        <v>-1.5520194645368621</v>
      </c>
      <c r="AG9" s="11">
        <f>SKEW(R2:R105)</f>
        <v>-1.9705038712284915</v>
      </c>
    </row>
    <row r="10" spans="1:33" ht="15" customHeight="1" x14ac:dyDescent="0.3">
      <c r="A10">
        <v>9</v>
      </c>
      <c r="B10" s="3">
        <v>44621.596018518518</v>
      </c>
      <c r="C10" s="1" t="s">
        <v>17</v>
      </c>
      <c r="D10" s="1">
        <v>23</v>
      </c>
      <c r="E10" s="1" t="s">
        <v>22</v>
      </c>
      <c r="F10" s="1">
        <v>5</v>
      </c>
      <c r="G10" s="1">
        <v>5</v>
      </c>
      <c r="H10" s="1">
        <v>5</v>
      </c>
      <c r="I10" s="1">
        <v>3</v>
      </c>
      <c r="J10" s="4">
        <v>4</v>
      </c>
      <c r="K10" s="5">
        <v>4</v>
      </c>
      <c r="L10" s="5">
        <v>5</v>
      </c>
      <c r="M10" s="5">
        <v>4</v>
      </c>
      <c r="N10" s="5">
        <v>4</v>
      </c>
      <c r="O10" s="1">
        <v>4</v>
      </c>
      <c r="P10" s="1">
        <v>5</v>
      </c>
      <c r="Q10" s="1">
        <v>5</v>
      </c>
      <c r="R10" s="1">
        <v>5</v>
      </c>
      <c r="T10" t="s">
        <v>28</v>
      </c>
      <c r="U10" s="12">
        <f>KURT(F2:F105)</f>
        <v>1.1928094479984725</v>
      </c>
      <c r="V10" s="13">
        <f>KURT(G2:G105)</f>
        <v>1.7565315357564799</v>
      </c>
      <c r="W10" s="13">
        <f>KURT(H2:H105)</f>
        <v>5.4455190786064982</v>
      </c>
      <c r="X10" s="13">
        <f>KURT(I2:I105)</f>
        <v>-3.5993820412492994E-2</v>
      </c>
      <c r="Y10" s="13">
        <f>KURT(J2:J105)</f>
        <v>0.59183604893845487</v>
      </c>
      <c r="Z10" s="13">
        <f>KURT(K2:K105)</f>
        <v>1.2666736868014645</v>
      </c>
      <c r="AA10" s="13">
        <f>KURT(L2:L105)</f>
        <v>1.1713953328835052</v>
      </c>
      <c r="AB10" s="13">
        <f>KURT(M2:M105)</f>
        <v>0.28950608512531995</v>
      </c>
      <c r="AC10" s="13">
        <f>KURT(N2:N105)</f>
        <v>1.7970724535964075</v>
      </c>
      <c r="AD10" s="13">
        <f>KURT(O2:O105)</f>
        <v>-2.1569079934702362E-2</v>
      </c>
      <c r="AE10" s="13">
        <f>KURT(P2:P105)</f>
        <v>1.8325490263073929</v>
      </c>
      <c r="AF10" s="13">
        <f>KURT(Q2:Q105)</f>
        <v>2.3158870015686119</v>
      </c>
      <c r="AG10" s="14">
        <f>KURT(R2:R105)</f>
        <v>4.8853255541964646</v>
      </c>
    </row>
    <row r="11" spans="1:33" ht="15" customHeight="1" x14ac:dyDescent="0.3">
      <c r="A11">
        <v>10</v>
      </c>
      <c r="B11" s="3">
        <v>44621.605868055558</v>
      </c>
      <c r="C11" s="1" t="s">
        <v>17</v>
      </c>
      <c r="D11" s="1">
        <v>22</v>
      </c>
      <c r="E11" s="1" t="s">
        <v>22</v>
      </c>
      <c r="F11" s="1">
        <v>5</v>
      </c>
      <c r="G11" s="1">
        <v>5</v>
      </c>
      <c r="H11" s="1">
        <v>5</v>
      </c>
      <c r="I11" s="1">
        <v>5</v>
      </c>
      <c r="J11" s="4">
        <v>5</v>
      </c>
      <c r="K11" s="5">
        <v>5</v>
      </c>
      <c r="L11" s="5">
        <v>5</v>
      </c>
      <c r="M11" s="5">
        <v>5</v>
      </c>
      <c r="N11" s="5">
        <v>5</v>
      </c>
      <c r="O11" s="1">
        <v>5</v>
      </c>
      <c r="P11" s="1">
        <v>5</v>
      </c>
      <c r="Q11" s="1">
        <v>5</v>
      </c>
      <c r="R11" s="1">
        <v>5</v>
      </c>
    </row>
    <row r="12" spans="1:33" ht="15" customHeight="1" x14ac:dyDescent="0.3">
      <c r="A12">
        <v>11</v>
      </c>
      <c r="B12" s="3">
        <v>44719.511145833334</v>
      </c>
      <c r="C12" s="1" t="s">
        <v>17</v>
      </c>
      <c r="D12" s="1">
        <v>20</v>
      </c>
      <c r="E12" s="1" t="s">
        <v>22</v>
      </c>
      <c r="F12" s="1">
        <v>5</v>
      </c>
      <c r="G12" s="1">
        <v>5</v>
      </c>
      <c r="H12" s="1">
        <v>5</v>
      </c>
      <c r="I12" s="1">
        <v>5</v>
      </c>
      <c r="J12" s="4">
        <v>5</v>
      </c>
      <c r="K12" s="5">
        <v>5</v>
      </c>
      <c r="L12" s="5">
        <v>5</v>
      </c>
      <c r="M12" s="5">
        <v>5</v>
      </c>
      <c r="N12" s="5">
        <v>5</v>
      </c>
      <c r="O12" s="1">
        <v>5</v>
      </c>
      <c r="P12" s="1">
        <v>5</v>
      </c>
      <c r="Q12" s="1">
        <v>5</v>
      </c>
      <c r="R12" s="1">
        <v>5</v>
      </c>
      <c r="T12" t="s">
        <v>29</v>
      </c>
    </row>
    <row r="13" spans="1:33" ht="15" customHeight="1" x14ac:dyDescent="0.3">
      <c r="A13">
        <v>12</v>
      </c>
      <c r="B13" s="3">
        <v>44719.514085648145</v>
      </c>
      <c r="C13" s="1" t="s">
        <v>17</v>
      </c>
      <c r="D13" s="1">
        <v>23</v>
      </c>
      <c r="E13" s="1" t="s">
        <v>22</v>
      </c>
      <c r="F13" s="1">
        <v>3</v>
      </c>
      <c r="G13" s="1">
        <v>2</v>
      </c>
      <c r="H13" s="1">
        <v>5</v>
      </c>
      <c r="I13" s="1">
        <v>5</v>
      </c>
      <c r="J13" s="4">
        <v>3</v>
      </c>
      <c r="K13" s="5">
        <v>4</v>
      </c>
      <c r="L13" s="5">
        <v>4</v>
      </c>
      <c r="M13" s="5">
        <v>4</v>
      </c>
      <c r="N13" s="5">
        <v>5</v>
      </c>
      <c r="O13" s="1">
        <v>5</v>
      </c>
      <c r="P13" s="1">
        <v>4</v>
      </c>
      <c r="Q13" s="1">
        <v>5</v>
      </c>
      <c r="R13" s="1">
        <v>5</v>
      </c>
    </row>
    <row r="14" spans="1:33" ht="15" customHeight="1" x14ac:dyDescent="0.3">
      <c r="A14">
        <v>13</v>
      </c>
      <c r="B14" s="3">
        <v>44719.522233796299</v>
      </c>
      <c r="C14" s="1" t="s">
        <v>17</v>
      </c>
      <c r="D14" s="1">
        <v>21</v>
      </c>
      <c r="E14" s="1" t="s">
        <v>22</v>
      </c>
      <c r="F14" s="1">
        <v>5</v>
      </c>
      <c r="G14" s="1">
        <v>3</v>
      </c>
      <c r="H14" s="1">
        <v>5</v>
      </c>
      <c r="I14" s="1">
        <v>5</v>
      </c>
      <c r="J14" s="4">
        <v>4</v>
      </c>
      <c r="K14" s="5">
        <v>4</v>
      </c>
      <c r="L14" s="5">
        <v>3</v>
      </c>
      <c r="M14" s="5">
        <v>4</v>
      </c>
      <c r="N14" s="5">
        <v>4</v>
      </c>
      <c r="O14" s="1">
        <v>5</v>
      </c>
      <c r="P14" s="1">
        <v>5</v>
      </c>
      <c r="Q14" s="1">
        <v>3</v>
      </c>
      <c r="R14" s="1">
        <v>5</v>
      </c>
      <c r="U14" t="str">
        <f t="array" ref="U14:AG14">F1:R1</f>
        <v>1. 시간가는 줄 몰랐다.</v>
      </c>
      <c r="V14" t="str">
        <v>2. 집중이 잘 되었다.</v>
      </c>
      <c r="W14" t="str">
        <v>3. 내용을 잘 이해할 수 있었다.</v>
      </c>
      <c r="X14" t="str">
        <v>4. 내용이 유익했다.</v>
      </c>
      <c r="Y14" t="str">
        <v>5. 새로운 정보를 얻었다.</v>
      </c>
      <c r="Z14" t="str">
        <v>6. 전반적으로 나의 흥미를 끌었다.</v>
      </c>
      <c r="AA14" t="str">
        <v>7. 타인에게도 오늘 내용을 추천할 의향이 있다.</v>
      </c>
      <c r="AB14" t="str">
        <v>8. 소개된 앱을 다운로드 받아보고 싶어졌다.</v>
      </c>
      <c r="AC14" t="str">
        <v>9. 다음에 또 유용한 앱을 소개받고 싶다.</v>
      </c>
      <c r="AD14" t="str">
        <v>10. 소개받은 후 화자가 전보다 더 친근하게 느껴졌다.</v>
      </c>
      <c r="AE14" t="str">
        <v>11. 화자의 말에 신뢰가 간다.</v>
      </c>
      <c r="AF14" t="str">
        <v>12. 화자가 내용에 대해 잘 알고 있다고 생각된다.</v>
      </c>
      <c r="AG14" t="str">
        <v>13. 다음에도 이런 내용을 소개받는다면 같은 화자에게 내용을 전달받고 싶다.</v>
      </c>
    </row>
    <row r="15" spans="1:33" ht="15" customHeight="1" x14ac:dyDescent="0.3">
      <c r="A15">
        <v>14</v>
      </c>
      <c r="B15" s="3">
        <v>44719.580104166664</v>
      </c>
      <c r="C15" s="1" t="s">
        <v>17</v>
      </c>
      <c r="D15" s="1">
        <v>21</v>
      </c>
      <c r="E15" s="1" t="s">
        <v>22</v>
      </c>
      <c r="F15" s="1">
        <v>3</v>
      </c>
      <c r="G15" s="1">
        <v>4</v>
      </c>
      <c r="H15" s="1">
        <v>5</v>
      </c>
      <c r="I15" s="1">
        <v>4</v>
      </c>
      <c r="J15" s="4">
        <v>4</v>
      </c>
      <c r="K15" s="5">
        <v>4</v>
      </c>
      <c r="L15" s="5">
        <v>5</v>
      </c>
      <c r="M15" s="5">
        <v>3</v>
      </c>
      <c r="N15" s="5">
        <v>3</v>
      </c>
      <c r="O15" s="1">
        <v>3</v>
      </c>
      <c r="P15" s="1">
        <v>2</v>
      </c>
      <c r="Q15" s="1">
        <v>3</v>
      </c>
      <c r="R15" s="1">
        <v>4</v>
      </c>
      <c r="T15" t="str">
        <f t="array" ref="T15:T27">TRANSPOSE(F1:R1)</f>
        <v>1. 시간가는 줄 몰랐다.</v>
      </c>
      <c r="U15" s="6">
        <f t="array" ref="U15:AG27">[1]!CORR(F2:R105)</f>
        <v>0.99999999999999967</v>
      </c>
      <c r="V15" s="7">
        <v>0.68008264618495795</v>
      </c>
      <c r="W15" s="7">
        <v>0.32987376477641961</v>
      </c>
      <c r="X15" s="7">
        <v>0.47262062057851567</v>
      </c>
      <c r="Y15" s="7">
        <v>0.49347258928578708</v>
      </c>
      <c r="Z15" s="7">
        <v>0.5665452487465954</v>
      </c>
      <c r="AA15" s="7">
        <v>0.57318062483165944</v>
      </c>
      <c r="AB15" s="7">
        <v>0.55522764466668162</v>
      </c>
      <c r="AC15" s="7">
        <v>0.56573991684635128</v>
      </c>
      <c r="AD15" s="7">
        <v>0.40971582249300481</v>
      </c>
      <c r="AE15" s="7">
        <v>0.43718497142641993</v>
      </c>
      <c r="AF15" s="7">
        <v>0.36046407487659587</v>
      </c>
      <c r="AG15" s="8">
        <v>0.58184911926047167</v>
      </c>
    </row>
    <row r="16" spans="1:33" ht="15" customHeight="1" x14ac:dyDescent="0.3">
      <c r="A16">
        <v>15</v>
      </c>
      <c r="B16" s="3">
        <v>44719.810624999998</v>
      </c>
      <c r="C16" s="1" t="s">
        <v>17</v>
      </c>
      <c r="D16" s="1">
        <v>20</v>
      </c>
      <c r="E16" s="1" t="s">
        <v>22</v>
      </c>
      <c r="F16" s="1">
        <v>2</v>
      </c>
      <c r="G16" s="1">
        <v>2</v>
      </c>
      <c r="H16" s="1">
        <v>4</v>
      </c>
      <c r="I16" s="1">
        <v>4</v>
      </c>
      <c r="J16" s="4">
        <v>5</v>
      </c>
      <c r="K16" s="5">
        <v>4</v>
      </c>
      <c r="L16" s="5">
        <v>3</v>
      </c>
      <c r="M16" s="5">
        <v>3</v>
      </c>
      <c r="N16" s="5">
        <v>2</v>
      </c>
      <c r="O16" s="1">
        <v>3</v>
      </c>
      <c r="P16" s="1">
        <v>4</v>
      </c>
      <c r="Q16" s="1">
        <v>5</v>
      </c>
      <c r="R16" s="1">
        <v>4</v>
      </c>
      <c r="T16" t="str">
        <v>2. 집중이 잘 되었다.</v>
      </c>
      <c r="U16" s="9">
        <v>0.68008264618495795</v>
      </c>
      <c r="V16" s="10">
        <v>0.99999999999999989</v>
      </c>
      <c r="W16" s="10">
        <v>0.3797557751945066</v>
      </c>
      <c r="X16" s="10">
        <v>0.4148492717926196</v>
      </c>
      <c r="Y16" s="10">
        <v>0.34527917795392843</v>
      </c>
      <c r="Z16" s="10">
        <v>0.61860121565073911</v>
      </c>
      <c r="AA16" s="10">
        <v>0.61064444201797374</v>
      </c>
      <c r="AB16" s="10">
        <v>0.4870011321349389</v>
      </c>
      <c r="AC16" s="10">
        <v>0.56352147796274044</v>
      </c>
      <c r="AD16" s="10">
        <v>0.34579653132500676</v>
      </c>
      <c r="AE16" s="10">
        <v>0.35301612908625624</v>
      </c>
      <c r="AF16" s="10">
        <v>0.29937254954026921</v>
      </c>
      <c r="AG16" s="11">
        <v>0.50144589338421741</v>
      </c>
    </row>
    <row r="17" spans="1:35" ht="15" customHeight="1" x14ac:dyDescent="0.3">
      <c r="A17">
        <v>16</v>
      </c>
      <c r="B17" s="3">
        <v>44720.497152777774</v>
      </c>
      <c r="C17" s="1" t="s">
        <v>17</v>
      </c>
      <c r="D17" s="1">
        <v>24</v>
      </c>
      <c r="E17" s="1" t="s">
        <v>22</v>
      </c>
      <c r="F17" s="1">
        <v>5</v>
      </c>
      <c r="G17" s="1">
        <v>5</v>
      </c>
      <c r="H17" s="1">
        <v>5</v>
      </c>
      <c r="I17" s="1">
        <v>5</v>
      </c>
      <c r="J17" s="4">
        <v>3</v>
      </c>
      <c r="K17" s="5">
        <v>5</v>
      </c>
      <c r="L17" s="5">
        <v>5</v>
      </c>
      <c r="M17" s="5">
        <v>5</v>
      </c>
      <c r="N17" s="5">
        <v>5</v>
      </c>
      <c r="O17" s="1">
        <v>5</v>
      </c>
      <c r="P17" s="1">
        <v>5</v>
      </c>
      <c r="Q17" s="1">
        <v>5</v>
      </c>
      <c r="R17" s="1">
        <v>5</v>
      </c>
      <c r="T17" t="str">
        <v>3. 내용을 잘 이해할 수 있었다.</v>
      </c>
      <c r="U17" s="9">
        <v>0.32987376477641961</v>
      </c>
      <c r="V17" s="10">
        <v>0.3797557751945066</v>
      </c>
      <c r="W17" s="10">
        <v>0.99999999999999845</v>
      </c>
      <c r="X17" s="10">
        <v>0.34644271435558099</v>
      </c>
      <c r="Y17" s="10">
        <v>8.634126412628311E-2</v>
      </c>
      <c r="Z17" s="10">
        <v>0.32009010088764028</v>
      </c>
      <c r="AA17" s="10">
        <v>0.43616570101180935</v>
      </c>
      <c r="AB17" s="10">
        <v>0.28339089689951852</v>
      </c>
      <c r="AC17" s="10">
        <v>0.34058371239339386</v>
      </c>
      <c r="AD17" s="10">
        <v>0.21949876067199134</v>
      </c>
      <c r="AE17" s="10">
        <v>0.35304553375113995</v>
      </c>
      <c r="AF17" s="10">
        <v>0.21896864755703438</v>
      </c>
      <c r="AG17" s="11">
        <v>0.4540295816447385</v>
      </c>
    </row>
    <row r="18" spans="1:35" ht="15" customHeight="1" x14ac:dyDescent="0.3">
      <c r="A18">
        <v>17</v>
      </c>
      <c r="B18" s="3">
        <v>44720.499641203707</v>
      </c>
      <c r="C18" s="2" t="s">
        <v>23</v>
      </c>
      <c r="D18" s="1">
        <v>24</v>
      </c>
      <c r="E18" s="1" t="s">
        <v>22</v>
      </c>
      <c r="F18" s="1">
        <v>4</v>
      </c>
      <c r="G18" s="1">
        <v>4</v>
      </c>
      <c r="H18" s="1">
        <v>4</v>
      </c>
      <c r="I18" s="1">
        <v>4</v>
      </c>
      <c r="J18" s="4">
        <v>4</v>
      </c>
      <c r="K18" s="5">
        <v>4</v>
      </c>
      <c r="L18" s="5">
        <v>4</v>
      </c>
      <c r="M18" s="5">
        <v>3</v>
      </c>
      <c r="N18" s="5">
        <v>3</v>
      </c>
      <c r="O18" s="1">
        <v>3</v>
      </c>
      <c r="P18" s="1">
        <v>4</v>
      </c>
      <c r="Q18" s="1">
        <v>4</v>
      </c>
      <c r="R18" s="1">
        <v>4</v>
      </c>
      <c r="T18" t="str">
        <v>4. 내용이 유익했다.</v>
      </c>
      <c r="U18" s="9">
        <v>0.47262062057851567</v>
      </c>
      <c r="V18" s="10">
        <v>0.4148492717926196</v>
      </c>
      <c r="W18" s="10">
        <v>0.34644271435558099</v>
      </c>
      <c r="X18" s="10">
        <v>1.0000000000000007</v>
      </c>
      <c r="Y18" s="10">
        <v>0.55627657832961042</v>
      </c>
      <c r="Z18" s="10">
        <v>0.61112798576812322</v>
      </c>
      <c r="AA18" s="10">
        <v>0.63227387478375352</v>
      </c>
      <c r="AB18" s="10">
        <v>0.55225070035600599</v>
      </c>
      <c r="AC18" s="10">
        <v>0.51787849453327361</v>
      </c>
      <c r="AD18" s="10">
        <v>0.40817643168000267</v>
      </c>
      <c r="AE18" s="10">
        <v>0.34768429907950482</v>
      </c>
      <c r="AF18" s="10">
        <v>0.38425066161734245</v>
      </c>
      <c r="AG18" s="11">
        <v>0.48132768580600199</v>
      </c>
    </row>
    <row r="19" spans="1:35" ht="15" customHeight="1" x14ac:dyDescent="0.3">
      <c r="A19">
        <v>18</v>
      </c>
      <c r="B19" s="3">
        <v>44720.526018518518</v>
      </c>
      <c r="C19" s="1" t="s">
        <v>17</v>
      </c>
      <c r="D19" s="1">
        <v>21</v>
      </c>
      <c r="E19" s="1" t="s">
        <v>22</v>
      </c>
      <c r="F19" s="1">
        <v>5</v>
      </c>
      <c r="G19" s="1">
        <v>5</v>
      </c>
      <c r="H19" s="1">
        <v>5</v>
      </c>
      <c r="I19" s="1">
        <v>4</v>
      </c>
      <c r="J19" s="4">
        <v>3</v>
      </c>
      <c r="K19" s="5">
        <v>5</v>
      </c>
      <c r="L19" s="5">
        <v>5</v>
      </c>
      <c r="M19" s="5">
        <v>4</v>
      </c>
      <c r="N19" s="5">
        <v>5</v>
      </c>
      <c r="O19" s="1">
        <v>5</v>
      </c>
      <c r="P19" s="1">
        <v>5</v>
      </c>
      <c r="Q19" s="1">
        <v>4</v>
      </c>
      <c r="R19" s="1">
        <v>5</v>
      </c>
      <c r="T19" t="str">
        <v>5. 새로운 정보를 얻었다.</v>
      </c>
      <c r="U19" s="9">
        <v>0.49347258928578708</v>
      </c>
      <c r="V19" s="10">
        <v>0.34527917795392843</v>
      </c>
      <c r="W19" s="10">
        <v>8.634126412628311E-2</v>
      </c>
      <c r="X19" s="10">
        <v>0.55627657832961042</v>
      </c>
      <c r="Y19" s="10">
        <v>1.0000000000000018</v>
      </c>
      <c r="Z19" s="10">
        <v>0.55311497977247026</v>
      </c>
      <c r="AA19" s="10">
        <v>0.52277645726637145</v>
      </c>
      <c r="AB19" s="10">
        <v>0.50624314441301677</v>
      </c>
      <c r="AC19" s="10">
        <v>0.44939413164995168</v>
      </c>
      <c r="AD19" s="10">
        <v>0.36029185132018487</v>
      </c>
      <c r="AE19" s="10">
        <v>0.3113112577916774</v>
      </c>
      <c r="AF19" s="10">
        <v>0.37092323491340712</v>
      </c>
      <c r="AG19" s="11">
        <v>0.44053366660348875</v>
      </c>
    </row>
    <row r="20" spans="1:35" ht="15" customHeight="1" x14ac:dyDescent="0.3">
      <c r="A20">
        <v>19</v>
      </c>
      <c r="B20" s="3">
        <v>44720.536585648151</v>
      </c>
      <c r="C20" s="1" t="s">
        <v>19</v>
      </c>
      <c r="D20" s="1">
        <v>23</v>
      </c>
      <c r="E20" s="1" t="s">
        <v>22</v>
      </c>
      <c r="F20" s="1">
        <v>3</v>
      </c>
      <c r="G20" s="1">
        <v>2</v>
      </c>
      <c r="H20" s="1">
        <v>5</v>
      </c>
      <c r="I20" s="1">
        <v>3</v>
      </c>
      <c r="J20" s="4">
        <v>1</v>
      </c>
      <c r="K20" s="5">
        <v>4</v>
      </c>
      <c r="L20" s="5">
        <v>2</v>
      </c>
      <c r="M20" s="5">
        <v>3</v>
      </c>
      <c r="N20" s="5">
        <v>5</v>
      </c>
      <c r="O20" s="1">
        <v>3</v>
      </c>
      <c r="P20" s="1">
        <v>4</v>
      </c>
      <c r="Q20" s="1">
        <v>4</v>
      </c>
      <c r="R20" s="1">
        <v>4</v>
      </c>
      <c r="T20" t="str">
        <v>6. 전반적으로 나의 흥미를 끌었다.</v>
      </c>
      <c r="U20" s="9">
        <v>0.5665452487465954</v>
      </c>
      <c r="V20" s="10">
        <v>0.61860121565073911</v>
      </c>
      <c r="W20" s="10">
        <v>0.32009010088764028</v>
      </c>
      <c r="X20" s="10">
        <v>0.61112798576812322</v>
      </c>
      <c r="Y20" s="10">
        <v>0.55311497977247026</v>
      </c>
      <c r="Z20" s="10">
        <v>1.0000000000000011</v>
      </c>
      <c r="AA20" s="10">
        <v>0.68354868124539292</v>
      </c>
      <c r="AB20" s="10">
        <v>0.67988686800837195</v>
      </c>
      <c r="AC20" s="10">
        <v>0.63859240060295031</v>
      </c>
      <c r="AD20" s="10">
        <v>0.40331352711842677</v>
      </c>
      <c r="AE20" s="10">
        <v>0.42569593329908317</v>
      </c>
      <c r="AF20" s="10">
        <v>0.32594343328718794</v>
      </c>
      <c r="AG20" s="11">
        <v>0.53233420015447375</v>
      </c>
    </row>
    <row r="21" spans="1:35" ht="15" customHeight="1" x14ac:dyDescent="0.3">
      <c r="A21">
        <v>20</v>
      </c>
      <c r="B21" s="3">
        <v>44720.542546296296</v>
      </c>
      <c r="C21" s="1" t="s">
        <v>17</v>
      </c>
      <c r="D21" s="1">
        <v>20</v>
      </c>
      <c r="E21" s="1" t="s">
        <v>22</v>
      </c>
      <c r="F21" s="1">
        <v>5</v>
      </c>
      <c r="G21" s="1">
        <v>5</v>
      </c>
      <c r="H21" s="1">
        <v>5</v>
      </c>
      <c r="I21" s="1">
        <v>4</v>
      </c>
      <c r="J21" s="4">
        <v>3</v>
      </c>
      <c r="K21" s="5">
        <v>4</v>
      </c>
      <c r="L21" s="5">
        <v>4</v>
      </c>
      <c r="M21" s="5">
        <v>4</v>
      </c>
      <c r="N21" s="5">
        <v>4</v>
      </c>
      <c r="O21" s="1">
        <v>2</v>
      </c>
      <c r="P21" s="1">
        <v>4</v>
      </c>
      <c r="Q21" s="1">
        <v>4</v>
      </c>
      <c r="R21" s="1">
        <v>5</v>
      </c>
      <c r="T21" t="str">
        <v>7. 타인에게도 오늘 내용을 추천할 의향이 있다.</v>
      </c>
      <c r="U21" s="9">
        <v>0.57318062483165944</v>
      </c>
      <c r="V21" s="10">
        <v>0.61064444201797374</v>
      </c>
      <c r="W21" s="10">
        <v>0.43616570101180935</v>
      </c>
      <c r="X21" s="10">
        <v>0.63227387478375352</v>
      </c>
      <c r="Y21" s="10">
        <v>0.52277645726637145</v>
      </c>
      <c r="Z21" s="10">
        <v>0.68354868124539292</v>
      </c>
      <c r="AA21" s="10">
        <v>0.99999999999999978</v>
      </c>
      <c r="AB21" s="10">
        <v>0.6234036685652975</v>
      </c>
      <c r="AC21" s="10">
        <v>0.60717058930317924</v>
      </c>
      <c r="AD21" s="10">
        <v>0.46268239990418703</v>
      </c>
      <c r="AE21" s="10">
        <v>0.50306820467424296</v>
      </c>
      <c r="AF21" s="10">
        <v>0.414531204758668</v>
      </c>
      <c r="AG21" s="11">
        <v>0.60609290258569981</v>
      </c>
    </row>
    <row r="22" spans="1:35" ht="15" customHeight="1" x14ac:dyDescent="0.3">
      <c r="A22">
        <v>21</v>
      </c>
      <c r="B22" s="3">
        <v>44720.75445601852</v>
      </c>
      <c r="C22" s="1" t="s">
        <v>19</v>
      </c>
      <c r="D22" s="1">
        <v>19</v>
      </c>
      <c r="E22" s="1" t="s">
        <v>22</v>
      </c>
      <c r="F22" s="1">
        <v>5</v>
      </c>
      <c r="G22" s="1">
        <v>5</v>
      </c>
      <c r="H22" s="1">
        <v>5</v>
      </c>
      <c r="I22" s="1">
        <v>5</v>
      </c>
      <c r="J22" s="4">
        <v>4</v>
      </c>
      <c r="K22" s="5">
        <v>5</v>
      </c>
      <c r="L22" s="5">
        <v>4</v>
      </c>
      <c r="M22" s="5">
        <v>5</v>
      </c>
      <c r="N22" s="5">
        <v>4</v>
      </c>
      <c r="O22" s="1">
        <v>5</v>
      </c>
      <c r="P22" s="1">
        <v>5</v>
      </c>
      <c r="Q22" s="1">
        <v>5</v>
      </c>
      <c r="R22" s="1">
        <v>5</v>
      </c>
      <c r="T22" t="str">
        <v>8. 소개된 앱을 다운로드 받아보고 싶어졌다.</v>
      </c>
      <c r="U22" s="9">
        <v>0.55522764466668162</v>
      </c>
      <c r="V22" s="10">
        <v>0.4870011321349389</v>
      </c>
      <c r="W22" s="10">
        <v>0.28339089689951852</v>
      </c>
      <c r="X22" s="10">
        <v>0.55225070035600599</v>
      </c>
      <c r="Y22" s="10">
        <v>0.50624314441301677</v>
      </c>
      <c r="Z22" s="10">
        <v>0.67988686800837195</v>
      </c>
      <c r="AA22" s="10">
        <v>0.6234036685652975</v>
      </c>
      <c r="AB22" s="10">
        <v>0.99999999999999922</v>
      </c>
      <c r="AC22" s="10">
        <v>0.61573477363936957</v>
      </c>
      <c r="AD22" s="10">
        <v>0.49841511828242124</v>
      </c>
      <c r="AE22" s="10">
        <v>0.4677054102816614</v>
      </c>
      <c r="AF22" s="10">
        <v>0.36716467702099159</v>
      </c>
      <c r="AG22" s="11">
        <v>0.5585685552971853</v>
      </c>
    </row>
    <row r="23" spans="1:35" ht="15" customHeight="1" x14ac:dyDescent="0.3">
      <c r="A23">
        <v>22</v>
      </c>
      <c r="B23" s="3">
        <v>44720.757708333331</v>
      </c>
      <c r="C23" s="1" t="s">
        <v>17</v>
      </c>
      <c r="D23" s="1">
        <v>19</v>
      </c>
      <c r="E23" s="1" t="s">
        <v>22</v>
      </c>
      <c r="F23" s="1">
        <v>5</v>
      </c>
      <c r="G23" s="1">
        <v>5</v>
      </c>
      <c r="H23" s="1">
        <v>5</v>
      </c>
      <c r="I23" s="1">
        <v>5</v>
      </c>
      <c r="J23" s="4">
        <v>5</v>
      </c>
      <c r="K23" s="5">
        <v>5</v>
      </c>
      <c r="L23" s="5">
        <v>5</v>
      </c>
      <c r="M23" s="5">
        <v>5</v>
      </c>
      <c r="N23" s="5">
        <v>5</v>
      </c>
      <c r="O23" s="1">
        <v>5</v>
      </c>
      <c r="P23" s="1">
        <v>5</v>
      </c>
      <c r="Q23" s="1">
        <v>5</v>
      </c>
      <c r="R23" s="1">
        <v>5</v>
      </c>
      <c r="T23" t="str">
        <v>9. 다음에 또 유용한 앱을 소개받고 싶다.</v>
      </c>
      <c r="U23" s="9">
        <v>0.56573991684635128</v>
      </c>
      <c r="V23" s="10">
        <v>0.56352147796274044</v>
      </c>
      <c r="W23" s="10">
        <v>0.34058371239339386</v>
      </c>
      <c r="X23" s="10">
        <v>0.51787849453327361</v>
      </c>
      <c r="Y23" s="10">
        <v>0.44939413164995168</v>
      </c>
      <c r="Z23" s="10">
        <v>0.63859240060295031</v>
      </c>
      <c r="AA23" s="10">
        <v>0.60717058930317924</v>
      </c>
      <c r="AB23" s="10">
        <v>0.61573477363936957</v>
      </c>
      <c r="AC23" s="10">
        <v>1.0000000000000007</v>
      </c>
      <c r="AD23" s="10">
        <v>0.59506759686074118</v>
      </c>
      <c r="AE23" s="10">
        <v>0.52501927655210878</v>
      </c>
      <c r="AF23" s="10">
        <v>0.42752571945843343</v>
      </c>
      <c r="AG23" s="11">
        <v>0.64937052482811963</v>
      </c>
    </row>
    <row r="24" spans="1:35" ht="15" customHeight="1" x14ac:dyDescent="0.3">
      <c r="A24">
        <v>23</v>
      </c>
      <c r="B24" s="3">
        <v>44721.588807870372</v>
      </c>
      <c r="C24" s="1" t="s">
        <v>19</v>
      </c>
      <c r="D24" s="1">
        <v>23</v>
      </c>
      <c r="E24" s="1" t="s">
        <v>22</v>
      </c>
      <c r="F24" s="1">
        <v>4</v>
      </c>
      <c r="G24" s="1">
        <v>4</v>
      </c>
      <c r="H24" s="1">
        <v>5</v>
      </c>
      <c r="I24" s="1">
        <v>4</v>
      </c>
      <c r="J24" s="4">
        <v>3</v>
      </c>
      <c r="K24" s="5">
        <v>4</v>
      </c>
      <c r="L24" s="5">
        <v>3</v>
      </c>
      <c r="M24" s="5">
        <v>4</v>
      </c>
      <c r="N24" s="5">
        <v>4</v>
      </c>
      <c r="O24" s="1">
        <v>5</v>
      </c>
      <c r="P24" s="1">
        <v>5</v>
      </c>
      <c r="Q24" s="1">
        <v>5</v>
      </c>
      <c r="R24" s="1">
        <v>5</v>
      </c>
      <c r="T24" t="str">
        <v>10. 소개받은 후 화자가 전보다 더 친근하게 느껴졌다.</v>
      </c>
      <c r="U24" s="9">
        <v>0.40971582249300481</v>
      </c>
      <c r="V24" s="10">
        <v>0.34579653132500676</v>
      </c>
      <c r="W24" s="10">
        <v>0.21949876067199134</v>
      </c>
      <c r="X24" s="10">
        <v>0.40817643168000267</v>
      </c>
      <c r="Y24" s="10">
        <v>0.36029185132018487</v>
      </c>
      <c r="Z24" s="10">
        <v>0.40331352711842677</v>
      </c>
      <c r="AA24" s="10">
        <v>0.46268239990418703</v>
      </c>
      <c r="AB24" s="10">
        <v>0.49841511828242124</v>
      </c>
      <c r="AC24" s="10">
        <v>0.59506759686074118</v>
      </c>
      <c r="AD24" s="10">
        <v>1.0000000000000013</v>
      </c>
      <c r="AE24" s="10">
        <v>0.48849319596213292</v>
      </c>
      <c r="AF24" s="10">
        <v>0.35106110315988553</v>
      </c>
      <c r="AG24" s="11">
        <v>0.52504392620555163</v>
      </c>
    </row>
    <row r="25" spans="1:35" ht="15" customHeight="1" x14ac:dyDescent="0.3">
      <c r="A25">
        <v>24</v>
      </c>
      <c r="B25" s="3">
        <v>44721.594270833331</v>
      </c>
      <c r="C25" s="1" t="s">
        <v>19</v>
      </c>
      <c r="D25" s="1">
        <v>23</v>
      </c>
      <c r="E25" s="1" t="s">
        <v>22</v>
      </c>
      <c r="F25" s="1">
        <v>4</v>
      </c>
      <c r="G25" s="1">
        <v>5</v>
      </c>
      <c r="H25" s="1">
        <v>5</v>
      </c>
      <c r="I25" s="1">
        <v>4</v>
      </c>
      <c r="J25" s="4">
        <v>2</v>
      </c>
      <c r="K25" s="5">
        <v>4</v>
      </c>
      <c r="L25" s="5">
        <v>4</v>
      </c>
      <c r="M25" s="5">
        <v>3</v>
      </c>
      <c r="N25" s="5">
        <v>3</v>
      </c>
      <c r="O25" s="1">
        <v>1</v>
      </c>
      <c r="P25" s="1">
        <v>5</v>
      </c>
      <c r="Q25" s="1">
        <v>5</v>
      </c>
      <c r="R25" s="1">
        <v>5</v>
      </c>
      <c r="T25" t="str">
        <v>11. 화자의 말에 신뢰가 간다.</v>
      </c>
      <c r="U25" s="9">
        <v>0.43718497142641993</v>
      </c>
      <c r="V25" s="10">
        <v>0.35301612908625624</v>
      </c>
      <c r="W25" s="10">
        <v>0.35304553375113995</v>
      </c>
      <c r="X25" s="10">
        <v>0.34768429907950482</v>
      </c>
      <c r="Y25" s="10">
        <v>0.3113112577916774</v>
      </c>
      <c r="Z25" s="10">
        <v>0.42569593329908317</v>
      </c>
      <c r="AA25" s="10">
        <v>0.50306820467424296</v>
      </c>
      <c r="AB25" s="10">
        <v>0.4677054102816614</v>
      </c>
      <c r="AC25" s="10">
        <v>0.52501927655210878</v>
      </c>
      <c r="AD25" s="10">
        <v>0.48849319596213292</v>
      </c>
      <c r="AE25" s="10">
        <v>0.99999999999999978</v>
      </c>
      <c r="AF25" s="10">
        <v>0.61874426429935725</v>
      </c>
      <c r="AG25" s="11">
        <v>0.6282352071693158</v>
      </c>
    </row>
    <row r="26" spans="1:35" ht="15" customHeight="1" x14ac:dyDescent="0.3">
      <c r="A26">
        <v>25</v>
      </c>
      <c r="B26" s="3">
        <v>44721.78502314815</v>
      </c>
      <c r="C26" s="1" t="s">
        <v>19</v>
      </c>
      <c r="D26" s="1">
        <v>23</v>
      </c>
      <c r="E26" s="1" t="s">
        <v>22</v>
      </c>
      <c r="F26" s="1">
        <v>5</v>
      </c>
      <c r="G26" s="1">
        <v>5</v>
      </c>
      <c r="H26" s="1">
        <v>5</v>
      </c>
      <c r="I26" s="1">
        <v>5</v>
      </c>
      <c r="J26" s="4">
        <v>5</v>
      </c>
      <c r="K26" s="5">
        <v>5</v>
      </c>
      <c r="L26" s="5">
        <v>5</v>
      </c>
      <c r="M26" s="5">
        <v>5</v>
      </c>
      <c r="N26" s="5">
        <v>5</v>
      </c>
      <c r="O26" s="1">
        <v>5</v>
      </c>
      <c r="P26" s="1">
        <v>5</v>
      </c>
      <c r="Q26" s="1">
        <v>5</v>
      </c>
      <c r="R26" s="1">
        <v>5</v>
      </c>
      <c r="T26" t="str">
        <v>12. 화자가 내용에 대해 잘 알고 있다고 생각된다.</v>
      </c>
      <c r="U26" s="9">
        <v>0.36046407487659587</v>
      </c>
      <c r="V26" s="10">
        <v>0.29937254954026921</v>
      </c>
      <c r="W26" s="10">
        <v>0.21896864755703438</v>
      </c>
      <c r="X26" s="10">
        <v>0.38425066161734245</v>
      </c>
      <c r="Y26" s="10">
        <v>0.37092323491340712</v>
      </c>
      <c r="Z26" s="10">
        <v>0.32594343328718794</v>
      </c>
      <c r="AA26" s="10">
        <v>0.414531204758668</v>
      </c>
      <c r="AB26" s="10">
        <v>0.36716467702099159</v>
      </c>
      <c r="AC26" s="10">
        <v>0.42752571945843343</v>
      </c>
      <c r="AD26" s="10">
        <v>0.35106110315988553</v>
      </c>
      <c r="AE26" s="10">
        <v>0.61874426429935725</v>
      </c>
      <c r="AF26" s="10">
        <v>0.99999999999999956</v>
      </c>
      <c r="AG26" s="11">
        <v>0.63291659388407617</v>
      </c>
    </row>
    <row r="27" spans="1:35" ht="15" customHeight="1" x14ac:dyDescent="0.3">
      <c r="A27">
        <v>26</v>
      </c>
      <c r="B27" s="3">
        <v>44722.628807870373</v>
      </c>
      <c r="C27" s="1" t="s">
        <v>19</v>
      </c>
      <c r="D27" s="1">
        <v>28</v>
      </c>
      <c r="E27" s="1" t="s">
        <v>22</v>
      </c>
      <c r="F27" s="1">
        <v>2</v>
      </c>
      <c r="G27" s="1">
        <v>3</v>
      </c>
      <c r="H27" s="1">
        <v>5</v>
      </c>
      <c r="I27" s="1">
        <v>3</v>
      </c>
      <c r="J27" s="4">
        <v>1</v>
      </c>
      <c r="K27" s="5">
        <v>1</v>
      </c>
      <c r="L27" s="5">
        <v>2</v>
      </c>
      <c r="M27" s="5">
        <v>1</v>
      </c>
      <c r="N27" s="5">
        <v>2</v>
      </c>
      <c r="O27" s="1">
        <v>3</v>
      </c>
      <c r="P27" s="1">
        <v>4</v>
      </c>
      <c r="Q27" s="1">
        <v>4</v>
      </c>
      <c r="R27" s="1">
        <v>4</v>
      </c>
      <c r="T27" t="str">
        <v>13. 다음에도 이런 내용을 소개받는다면 같은 화자에게 내용을 전달받고 싶다.</v>
      </c>
      <c r="U27" s="12">
        <v>0.58184911926047167</v>
      </c>
      <c r="V27" s="13">
        <v>0.50144589338421741</v>
      </c>
      <c r="W27" s="13">
        <v>0.4540295816447385</v>
      </c>
      <c r="X27" s="13">
        <v>0.48132768580600199</v>
      </c>
      <c r="Y27" s="13">
        <v>0.44053366660348875</v>
      </c>
      <c r="Z27" s="13">
        <v>0.53233420015447375</v>
      </c>
      <c r="AA27" s="13">
        <v>0.60609290258569981</v>
      </c>
      <c r="AB27" s="13">
        <v>0.5585685552971853</v>
      </c>
      <c r="AC27" s="13">
        <v>0.64937052482811963</v>
      </c>
      <c r="AD27" s="13">
        <v>0.52504392620555163</v>
      </c>
      <c r="AE27" s="13">
        <v>0.6282352071693158</v>
      </c>
      <c r="AF27" s="13">
        <v>0.63291659388407617</v>
      </c>
      <c r="AG27" s="14">
        <v>0.99999999999999967</v>
      </c>
    </row>
    <row r="28" spans="1:35" ht="15" customHeight="1" x14ac:dyDescent="0.3">
      <c r="A28">
        <v>1</v>
      </c>
      <c r="B28" s="3">
        <v>44615.861585648148</v>
      </c>
      <c r="C28" s="1" t="s">
        <v>19</v>
      </c>
      <c r="D28" s="1">
        <v>22</v>
      </c>
      <c r="E28" s="1" t="s">
        <v>20</v>
      </c>
      <c r="F28" s="1">
        <v>5</v>
      </c>
      <c r="G28" s="1">
        <v>5</v>
      </c>
      <c r="H28" s="1">
        <v>5</v>
      </c>
      <c r="I28" s="1">
        <v>5</v>
      </c>
      <c r="J28" s="4">
        <v>3</v>
      </c>
      <c r="K28" s="5">
        <v>5</v>
      </c>
      <c r="L28" s="5">
        <v>5</v>
      </c>
      <c r="M28" s="5">
        <v>1</v>
      </c>
      <c r="N28" s="5">
        <v>4</v>
      </c>
      <c r="O28" s="1">
        <v>1</v>
      </c>
      <c r="P28" s="1">
        <v>5</v>
      </c>
      <c r="Q28" s="1">
        <v>5</v>
      </c>
      <c r="R28" s="1">
        <v>4</v>
      </c>
      <c r="U28">
        <f>SUMSQ(U15:U27)-1</f>
        <v>3.1435439934803888</v>
      </c>
      <c r="V28">
        <f t="shared" ref="V28:AG28" si="0">SUMSQ(V15:V27)-1</f>
        <v>2.7935926767505483</v>
      </c>
      <c r="W28">
        <f t="shared" si="0"/>
        <v>1.2964253591805162</v>
      </c>
      <c r="X28">
        <f t="shared" si="0"/>
        <v>2.8381802773800189</v>
      </c>
      <c r="Y28">
        <f t="shared" si="0"/>
        <v>2.2754788395065608</v>
      </c>
      <c r="Z28">
        <f t="shared" si="0"/>
        <v>3.5562951095774942</v>
      </c>
      <c r="AA28">
        <f t="shared" si="0"/>
        <v>3.7955930651414693</v>
      </c>
      <c r="AB28">
        <f t="shared" si="0"/>
        <v>3.3310035085547742</v>
      </c>
      <c r="AC28">
        <f t="shared" si="0"/>
        <v>3.61356529043801</v>
      </c>
      <c r="AD28">
        <f t="shared" si="0"/>
        <v>2.248840724123192</v>
      </c>
      <c r="AE28">
        <f t="shared" si="0"/>
        <v>2.6030290869633386</v>
      </c>
      <c r="AF28">
        <f t="shared" si="0"/>
        <v>2.0550733183009307</v>
      </c>
      <c r="AG28">
        <f t="shared" si="0"/>
        <v>3.677228726606482</v>
      </c>
      <c r="AH28">
        <f>SUM(U28:AG28)</f>
        <v>37.227849976003718</v>
      </c>
    </row>
    <row r="29" spans="1:35" ht="15" customHeight="1" x14ac:dyDescent="0.3">
      <c r="A29">
        <v>2</v>
      </c>
      <c r="B29" s="3">
        <v>44616.494305555556</v>
      </c>
      <c r="C29" s="1" t="s">
        <v>19</v>
      </c>
      <c r="D29" s="1">
        <v>23</v>
      </c>
      <c r="E29" s="1" t="s">
        <v>20</v>
      </c>
      <c r="F29" s="1">
        <v>4</v>
      </c>
      <c r="G29" s="1">
        <v>4</v>
      </c>
      <c r="H29" s="1">
        <v>5</v>
      </c>
      <c r="I29" s="1">
        <v>4</v>
      </c>
      <c r="J29" s="4">
        <v>4</v>
      </c>
      <c r="K29" s="5">
        <v>4</v>
      </c>
      <c r="L29" s="5">
        <v>4</v>
      </c>
      <c r="M29" s="5">
        <v>2</v>
      </c>
      <c r="N29" s="5">
        <v>3</v>
      </c>
      <c r="O29" s="1">
        <v>4</v>
      </c>
      <c r="P29" s="1">
        <v>3</v>
      </c>
      <c r="Q29" s="1">
        <v>4</v>
      </c>
      <c r="R29" s="1">
        <v>4</v>
      </c>
    </row>
    <row r="30" spans="1:35" ht="15" customHeight="1" x14ac:dyDescent="0.3">
      <c r="A30">
        <v>3</v>
      </c>
      <c r="B30" s="3">
        <v>44616.886157407411</v>
      </c>
      <c r="C30" s="1" t="s">
        <v>19</v>
      </c>
      <c r="D30" s="1">
        <v>27</v>
      </c>
      <c r="E30" s="1" t="s">
        <v>20</v>
      </c>
      <c r="F30" s="1">
        <v>4</v>
      </c>
      <c r="G30" s="1">
        <v>4</v>
      </c>
      <c r="H30" s="1">
        <v>5</v>
      </c>
      <c r="I30" s="1">
        <v>3</v>
      </c>
      <c r="J30" s="4">
        <v>3</v>
      </c>
      <c r="K30" s="5">
        <v>4</v>
      </c>
      <c r="L30" s="5">
        <v>3</v>
      </c>
      <c r="M30" s="5">
        <v>4</v>
      </c>
      <c r="N30" s="5">
        <v>4</v>
      </c>
      <c r="O30" s="1">
        <v>4</v>
      </c>
      <c r="P30" s="1">
        <v>5</v>
      </c>
      <c r="Q30" s="1">
        <v>4</v>
      </c>
      <c r="R30" s="1">
        <v>4</v>
      </c>
      <c r="T30" t="s">
        <v>30</v>
      </c>
    </row>
    <row r="31" spans="1:35" ht="15" customHeight="1" x14ac:dyDescent="0.3">
      <c r="A31">
        <v>4</v>
      </c>
      <c r="B31" s="3">
        <v>44616.895833333336</v>
      </c>
      <c r="C31" s="1" t="s">
        <v>17</v>
      </c>
      <c r="D31" s="1">
        <v>23</v>
      </c>
      <c r="E31" s="1" t="s">
        <v>20</v>
      </c>
      <c r="F31" s="1">
        <v>5</v>
      </c>
      <c r="G31" s="1">
        <v>5</v>
      </c>
      <c r="H31" s="1">
        <v>4</v>
      </c>
      <c r="I31" s="1">
        <v>5</v>
      </c>
      <c r="J31" s="4">
        <v>5</v>
      </c>
      <c r="K31" s="5">
        <v>5</v>
      </c>
      <c r="L31" s="5">
        <v>5</v>
      </c>
      <c r="M31" s="5">
        <v>5</v>
      </c>
      <c r="N31" s="5">
        <v>5</v>
      </c>
      <c r="O31" s="1">
        <v>5</v>
      </c>
      <c r="P31" s="1">
        <v>5</v>
      </c>
      <c r="Q31" s="1">
        <v>5</v>
      </c>
      <c r="R31" s="1">
        <v>5</v>
      </c>
    </row>
    <row r="32" spans="1:35" ht="15" customHeight="1" x14ac:dyDescent="0.3">
      <c r="A32">
        <v>5</v>
      </c>
      <c r="B32" s="3">
        <v>44617.510023148148</v>
      </c>
      <c r="C32" s="1" t="s">
        <v>17</v>
      </c>
      <c r="D32" s="1">
        <v>21</v>
      </c>
      <c r="E32" s="1" t="s">
        <v>20</v>
      </c>
      <c r="F32" s="1">
        <v>4</v>
      </c>
      <c r="G32" s="1">
        <v>5</v>
      </c>
      <c r="H32" s="1">
        <v>5</v>
      </c>
      <c r="I32" s="1">
        <v>4</v>
      </c>
      <c r="J32" s="4">
        <v>4</v>
      </c>
      <c r="K32" s="5">
        <v>4</v>
      </c>
      <c r="L32" s="5">
        <v>4</v>
      </c>
      <c r="M32" s="5">
        <v>5</v>
      </c>
      <c r="N32" s="5">
        <v>5</v>
      </c>
      <c r="O32" s="1">
        <v>5</v>
      </c>
      <c r="P32" s="1">
        <v>4</v>
      </c>
      <c r="Q32" s="1">
        <v>5</v>
      </c>
      <c r="R32" s="1">
        <v>4</v>
      </c>
      <c r="U32" t="str">
        <f t="array" ref="U32:AG32">F1:R1</f>
        <v>1. 시간가는 줄 몰랐다.</v>
      </c>
      <c r="V32" t="str">
        <v>2. 집중이 잘 되었다.</v>
      </c>
      <c r="W32" t="str">
        <v>3. 내용을 잘 이해할 수 있었다.</v>
      </c>
      <c r="X32" t="str">
        <v>4. 내용이 유익했다.</v>
      </c>
      <c r="Y32" t="str">
        <v>5. 새로운 정보를 얻었다.</v>
      </c>
      <c r="Z32" t="str">
        <v>6. 전반적으로 나의 흥미를 끌었다.</v>
      </c>
      <c r="AA32" t="str">
        <v>7. 타인에게도 오늘 내용을 추천할 의향이 있다.</v>
      </c>
      <c r="AB32" t="str">
        <v>8. 소개된 앱을 다운로드 받아보고 싶어졌다.</v>
      </c>
      <c r="AC32" t="str">
        <v>9. 다음에 또 유용한 앱을 소개받고 싶다.</v>
      </c>
      <c r="AD32" t="str">
        <v>10. 소개받은 후 화자가 전보다 더 친근하게 느껴졌다.</v>
      </c>
      <c r="AE32" t="str">
        <v>11. 화자의 말에 신뢰가 간다.</v>
      </c>
      <c r="AF32" t="str">
        <v>12. 화자가 내용에 대해 잘 알고 있다고 생각된다.</v>
      </c>
      <c r="AG32" t="str">
        <v>13. 다음에도 이런 내용을 소개받는다면 같은 화자에게 내용을 전달받고 싶다.</v>
      </c>
      <c r="AI32" t="s">
        <v>31</v>
      </c>
    </row>
    <row r="33" spans="1:35" ht="15" customHeight="1" x14ac:dyDescent="0.3">
      <c r="A33">
        <v>6</v>
      </c>
      <c r="B33" s="3">
        <v>44619.501643518517</v>
      </c>
      <c r="C33" s="1" t="s">
        <v>17</v>
      </c>
      <c r="D33" s="1">
        <v>24</v>
      </c>
      <c r="E33" s="1" t="s">
        <v>20</v>
      </c>
      <c r="F33" s="1">
        <v>4</v>
      </c>
      <c r="G33" s="1">
        <v>5</v>
      </c>
      <c r="H33" s="1">
        <v>5</v>
      </c>
      <c r="I33" s="1">
        <v>4</v>
      </c>
      <c r="J33" s="4">
        <v>3</v>
      </c>
      <c r="K33" s="5">
        <v>4</v>
      </c>
      <c r="L33" s="5">
        <v>4</v>
      </c>
      <c r="M33" s="5">
        <v>3</v>
      </c>
      <c r="N33" s="5">
        <v>4</v>
      </c>
      <c r="O33" s="1">
        <v>4</v>
      </c>
      <c r="P33" s="1">
        <v>5</v>
      </c>
      <c r="Q33" s="1">
        <v>4</v>
      </c>
      <c r="R33" s="1">
        <v>4</v>
      </c>
      <c r="T33" t="str">
        <f t="array" ref="T33:T45">TRANSPOSE(F1:R1)</f>
        <v>1. 시간가는 줄 몰랐다.</v>
      </c>
      <c r="U33" s="6">
        <f t="array" ref="U33:AG45">MINVERSE(U15:AG27)</f>
        <v>2.4586518229498471</v>
      </c>
      <c r="V33" s="7">
        <v>-1.1330580788686753</v>
      </c>
      <c r="W33" s="7">
        <v>-1.512080775745212E-2</v>
      </c>
      <c r="X33" s="7">
        <v>-0.10758306627655655</v>
      </c>
      <c r="Y33" s="7">
        <v>-0.47438427916129094</v>
      </c>
      <c r="Z33" s="7">
        <v>0.12726434379522908</v>
      </c>
      <c r="AA33" s="7">
        <v>6.4522138200830498E-2</v>
      </c>
      <c r="AB33" s="7">
        <v>-0.29341678465207677</v>
      </c>
      <c r="AC33" s="7">
        <v>-8.3032177205964425E-2</v>
      </c>
      <c r="AD33" s="7">
        <v>3.7009123103221031E-4</v>
      </c>
      <c r="AE33" s="7">
        <v>-0.20353123195640721</v>
      </c>
      <c r="AF33" s="7">
        <v>0.16645031501970692</v>
      </c>
      <c r="AG33" s="8">
        <v>-0.46148635852130199</v>
      </c>
      <c r="AI33" s="15">
        <f t="array" ref="AI33:AI45">SQRT([1]!DIAG(U33:AG45))</f>
        <v>1.5680088720890093</v>
      </c>
    </row>
    <row r="34" spans="1:35" ht="15" customHeight="1" x14ac:dyDescent="0.3">
      <c r="A34">
        <v>7</v>
      </c>
      <c r="B34" s="3">
        <v>44619.806307870371</v>
      </c>
      <c r="C34" s="1" t="s">
        <v>17</v>
      </c>
      <c r="D34" s="1">
        <v>27</v>
      </c>
      <c r="E34" s="1" t="s">
        <v>20</v>
      </c>
      <c r="F34" s="1">
        <v>5</v>
      </c>
      <c r="G34" s="1">
        <v>5</v>
      </c>
      <c r="H34" s="1">
        <v>5</v>
      </c>
      <c r="I34" s="1">
        <v>5</v>
      </c>
      <c r="J34" s="4">
        <v>5</v>
      </c>
      <c r="K34" s="5">
        <v>3</v>
      </c>
      <c r="L34" s="5">
        <v>4</v>
      </c>
      <c r="M34" s="5">
        <v>4</v>
      </c>
      <c r="N34" s="5">
        <v>5</v>
      </c>
      <c r="O34" s="1">
        <v>5</v>
      </c>
      <c r="P34" s="1">
        <v>5</v>
      </c>
      <c r="Q34" s="1">
        <v>5</v>
      </c>
      <c r="R34" s="1">
        <v>5</v>
      </c>
      <c r="T34" t="str">
        <v>2. 집중이 잘 되었다.</v>
      </c>
      <c r="U34" s="9">
        <v>-1.1330580788686753</v>
      </c>
      <c r="V34" s="10">
        <v>2.5007067241202785</v>
      </c>
      <c r="W34" s="10">
        <v>-0.20148245112084395</v>
      </c>
      <c r="X34" s="10">
        <v>0.25015033538075188</v>
      </c>
      <c r="Y34" s="10">
        <v>0.31631368544723021</v>
      </c>
      <c r="Z34" s="10">
        <v>-0.73124196129244257</v>
      </c>
      <c r="AA34" s="10">
        <v>-0.61324666395044169</v>
      </c>
      <c r="AB34" s="10">
        <v>0.15115348176970811</v>
      </c>
      <c r="AC34" s="10">
        <v>-0.3599832525621155</v>
      </c>
      <c r="AD34" s="10">
        <v>3.720258552166926E-2</v>
      </c>
      <c r="AE34" s="10">
        <v>0.27211489637536102</v>
      </c>
      <c r="AF34" s="10">
        <v>-0.12127264498062786</v>
      </c>
      <c r="AG34" s="11">
        <v>3.3580417575093398E-2</v>
      </c>
      <c r="AI34" s="16">
        <v>1.5813623000818877</v>
      </c>
    </row>
    <row r="35" spans="1:35" ht="15" customHeight="1" x14ac:dyDescent="0.3">
      <c r="A35">
        <v>8</v>
      </c>
      <c r="B35" s="3">
        <v>44621.476215277777</v>
      </c>
      <c r="C35" s="1" t="s">
        <v>19</v>
      </c>
      <c r="D35" s="1">
        <v>24</v>
      </c>
      <c r="E35" s="1" t="s">
        <v>20</v>
      </c>
      <c r="F35" s="1">
        <v>5</v>
      </c>
      <c r="G35" s="1">
        <v>5</v>
      </c>
      <c r="H35" s="1">
        <v>4</v>
      </c>
      <c r="I35" s="1">
        <v>4</v>
      </c>
      <c r="J35" s="4">
        <v>5</v>
      </c>
      <c r="K35" s="5">
        <v>5</v>
      </c>
      <c r="L35" s="5">
        <v>5</v>
      </c>
      <c r="M35" s="5">
        <v>5</v>
      </c>
      <c r="N35" s="5">
        <v>5</v>
      </c>
      <c r="O35" s="1">
        <v>4</v>
      </c>
      <c r="P35" s="1">
        <v>5</v>
      </c>
      <c r="Q35" s="1">
        <v>5</v>
      </c>
      <c r="R35" s="1">
        <v>5</v>
      </c>
      <c r="T35" t="str">
        <v>3. 내용을 잘 이해할 수 있었다.</v>
      </c>
      <c r="U35" s="9">
        <v>-1.5120807757451948E-2</v>
      </c>
      <c r="V35" s="10">
        <v>-0.20148245112084376</v>
      </c>
      <c r="W35" s="10">
        <v>1.516680703311275</v>
      </c>
      <c r="X35" s="10">
        <v>-0.33534768649821967</v>
      </c>
      <c r="Y35" s="10">
        <v>0.40883733920949217</v>
      </c>
      <c r="Z35" s="10">
        <v>5.3438243198362677E-2</v>
      </c>
      <c r="AA35" s="10">
        <v>-0.33767480190711713</v>
      </c>
      <c r="AB35" s="10">
        <v>8.2941399953676651E-2</v>
      </c>
      <c r="AC35" s="10">
        <v>1.2552633756856038E-2</v>
      </c>
      <c r="AD35" s="10">
        <v>0.14018537029312336</v>
      </c>
      <c r="AE35" s="10">
        <v>-0.23955219130243502</v>
      </c>
      <c r="AF35" s="10">
        <v>0.24867915637291496</v>
      </c>
      <c r="AG35" s="11">
        <v>-0.55624780829302256</v>
      </c>
      <c r="AI35" s="16">
        <v>1.2315359123108327</v>
      </c>
    </row>
    <row r="36" spans="1:35" ht="15" customHeight="1" x14ac:dyDescent="0.3">
      <c r="A36">
        <v>9</v>
      </c>
      <c r="B36" s="3">
        <v>44719.819953703707</v>
      </c>
      <c r="C36" s="1" t="s">
        <v>17</v>
      </c>
      <c r="D36" s="1">
        <v>21</v>
      </c>
      <c r="E36" s="1" t="s">
        <v>20</v>
      </c>
      <c r="F36" s="1">
        <v>5</v>
      </c>
      <c r="G36" s="1">
        <v>5</v>
      </c>
      <c r="H36" s="1">
        <v>5</v>
      </c>
      <c r="I36" s="1">
        <v>5</v>
      </c>
      <c r="J36" s="4">
        <v>5</v>
      </c>
      <c r="K36" s="5">
        <v>5</v>
      </c>
      <c r="L36" s="5">
        <v>5</v>
      </c>
      <c r="M36" s="5">
        <v>5</v>
      </c>
      <c r="N36" s="5">
        <v>5</v>
      </c>
      <c r="O36" s="1">
        <v>5</v>
      </c>
      <c r="P36" s="1">
        <v>5</v>
      </c>
      <c r="Q36" s="1">
        <v>5</v>
      </c>
      <c r="R36" s="1">
        <v>5</v>
      </c>
      <c r="T36" t="str">
        <v>4. 내용이 유익했다.</v>
      </c>
      <c r="U36" s="9">
        <v>-0.10758306627655662</v>
      </c>
      <c r="V36" s="10">
        <v>0.2501503353807521</v>
      </c>
      <c r="W36" s="10">
        <v>-0.3353476864982195</v>
      </c>
      <c r="X36" s="10">
        <v>2.1713361699174545</v>
      </c>
      <c r="Y36" s="10">
        <v>-0.46863553861186519</v>
      </c>
      <c r="Z36" s="10">
        <v>-0.49434122511075373</v>
      </c>
      <c r="AA36" s="10">
        <v>-0.5813572377625319</v>
      </c>
      <c r="AB36" s="10">
        <v>-0.17934890934723247</v>
      </c>
      <c r="AC36" s="10">
        <v>-0.11438404337937613</v>
      </c>
      <c r="AD36" s="10">
        <v>-0.17311151433300678</v>
      </c>
      <c r="AE36" s="10">
        <v>0.31374557221514016</v>
      </c>
      <c r="AF36" s="10">
        <v>-0.33067761879701602</v>
      </c>
      <c r="AG36" s="11">
        <v>0.14378755269077104</v>
      </c>
      <c r="AI36" s="16">
        <v>1.4735454420944929</v>
      </c>
    </row>
    <row r="37" spans="1:35" ht="15" customHeight="1" x14ac:dyDescent="0.3">
      <c r="A37">
        <v>10</v>
      </c>
      <c r="B37" s="3">
        <v>44719.836967592593</v>
      </c>
      <c r="C37" s="1" t="s">
        <v>19</v>
      </c>
      <c r="D37" s="1">
        <v>27</v>
      </c>
      <c r="E37" s="1" t="s">
        <v>20</v>
      </c>
      <c r="F37" s="1">
        <v>1</v>
      </c>
      <c r="G37" s="1">
        <v>1</v>
      </c>
      <c r="H37" s="1">
        <v>5</v>
      </c>
      <c r="I37" s="1">
        <v>3</v>
      </c>
      <c r="J37" s="4">
        <v>2</v>
      </c>
      <c r="K37" s="5">
        <v>2</v>
      </c>
      <c r="L37" s="5">
        <v>2</v>
      </c>
      <c r="M37" s="5">
        <v>2</v>
      </c>
      <c r="N37" s="5">
        <v>1</v>
      </c>
      <c r="O37" s="1">
        <v>1</v>
      </c>
      <c r="P37" s="1">
        <v>4</v>
      </c>
      <c r="Q37" s="1">
        <v>4</v>
      </c>
      <c r="R37" s="1">
        <v>2</v>
      </c>
      <c r="T37" t="str">
        <v>5. 새로운 정보를 얻었다.</v>
      </c>
      <c r="U37" s="9">
        <v>-0.47438427916129122</v>
      </c>
      <c r="V37" s="10">
        <v>0.31631368544723015</v>
      </c>
      <c r="W37" s="10">
        <v>0.40883733920949239</v>
      </c>
      <c r="X37" s="10">
        <v>-0.46863553861186585</v>
      </c>
      <c r="Y37" s="10">
        <v>1.9359519922561346</v>
      </c>
      <c r="Z37" s="10">
        <v>-0.45210951256258458</v>
      </c>
      <c r="AA37" s="10">
        <v>-0.32233938385830319</v>
      </c>
      <c r="AB37" s="10">
        <v>-0.11814786162603957</v>
      </c>
      <c r="AC37" s="10">
        <v>9.9823475183010782E-3</v>
      </c>
      <c r="AD37" s="10">
        <v>-6.1208860331798266E-2</v>
      </c>
      <c r="AE37" s="10">
        <v>0.1713962925619934</v>
      </c>
      <c r="AF37" s="10">
        <v>-0.23579887539314365</v>
      </c>
      <c r="AG37" s="11">
        <v>-0.12624955717769618</v>
      </c>
      <c r="AI37" s="16">
        <v>1.3913849187971439</v>
      </c>
    </row>
    <row r="38" spans="1:35" ht="15" customHeight="1" x14ac:dyDescent="0.3">
      <c r="A38">
        <v>11</v>
      </c>
      <c r="B38" s="3">
        <v>44719.842129629629</v>
      </c>
      <c r="C38" s="1" t="s">
        <v>17</v>
      </c>
      <c r="D38" s="1">
        <v>18</v>
      </c>
      <c r="E38" s="1" t="s">
        <v>20</v>
      </c>
      <c r="F38" s="1">
        <v>3</v>
      </c>
      <c r="G38" s="1">
        <v>2</v>
      </c>
      <c r="H38" s="1">
        <v>3</v>
      </c>
      <c r="I38" s="1">
        <v>4</v>
      </c>
      <c r="J38" s="4">
        <v>5</v>
      </c>
      <c r="K38" s="5">
        <v>4</v>
      </c>
      <c r="L38" s="5">
        <v>4</v>
      </c>
      <c r="M38" s="5">
        <v>4</v>
      </c>
      <c r="N38" s="5">
        <v>4</v>
      </c>
      <c r="O38" s="1">
        <v>5</v>
      </c>
      <c r="P38" s="1">
        <v>5</v>
      </c>
      <c r="Q38" s="1">
        <v>5</v>
      </c>
      <c r="R38" s="1">
        <v>5</v>
      </c>
      <c r="T38" t="str">
        <v>6. 전반적으로 나의 흥미를 끌었다.</v>
      </c>
      <c r="U38" s="9">
        <v>0.12726434379522927</v>
      </c>
      <c r="V38" s="10">
        <v>-0.73124196129244268</v>
      </c>
      <c r="W38" s="10">
        <v>5.3438243198362878E-2</v>
      </c>
      <c r="X38" s="10">
        <v>-0.49434122511075373</v>
      </c>
      <c r="Y38" s="10">
        <v>-0.4521095125625843</v>
      </c>
      <c r="Z38" s="10">
        <v>3.0081419803409339</v>
      </c>
      <c r="AA38" s="10">
        <v>-0.47651939713452851</v>
      </c>
      <c r="AB38" s="10">
        <v>-0.78386235168139196</v>
      </c>
      <c r="AC38" s="10">
        <v>-0.53798503638363837</v>
      </c>
      <c r="AD38" s="10">
        <v>0.27984508746407194</v>
      </c>
      <c r="AE38" s="10">
        <v>-0.19612700519913229</v>
      </c>
      <c r="AF38" s="10">
        <v>0.2968663053762563</v>
      </c>
      <c r="AG38" s="11">
        <v>-3.1461360134780056E-2</v>
      </c>
      <c r="AI38" s="16">
        <v>1.734399602266137</v>
      </c>
    </row>
    <row r="39" spans="1:35" ht="15" customHeight="1" x14ac:dyDescent="0.3">
      <c r="A39">
        <v>12</v>
      </c>
      <c r="B39" s="3">
        <v>44719.842256944445</v>
      </c>
      <c r="C39" s="1" t="s">
        <v>19</v>
      </c>
      <c r="D39" s="1">
        <v>26</v>
      </c>
      <c r="E39" s="1" t="s">
        <v>20</v>
      </c>
      <c r="F39" s="1">
        <v>3</v>
      </c>
      <c r="G39" s="1">
        <v>4</v>
      </c>
      <c r="H39" s="1">
        <v>4</v>
      </c>
      <c r="I39" s="1">
        <v>5</v>
      </c>
      <c r="J39" s="4">
        <v>5</v>
      </c>
      <c r="K39" s="5">
        <v>4</v>
      </c>
      <c r="L39" s="5">
        <v>3</v>
      </c>
      <c r="M39" s="5">
        <v>4</v>
      </c>
      <c r="N39" s="5">
        <v>5</v>
      </c>
      <c r="O39" s="1">
        <v>5</v>
      </c>
      <c r="P39" s="1">
        <v>5</v>
      </c>
      <c r="Q39" s="1">
        <v>5</v>
      </c>
      <c r="R39" s="1">
        <v>5</v>
      </c>
      <c r="T39" t="str">
        <v>7. 타인에게도 오늘 내용을 추천할 의향이 있다.</v>
      </c>
      <c r="U39" s="9">
        <v>6.4522138200830373E-2</v>
      </c>
      <c r="V39" s="10">
        <v>-0.61324666395044214</v>
      </c>
      <c r="W39" s="10">
        <v>-0.33767480190711713</v>
      </c>
      <c r="X39" s="10">
        <v>-0.58135723776253179</v>
      </c>
      <c r="Y39" s="10">
        <v>-0.32233938385830374</v>
      </c>
      <c r="Z39" s="10">
        <v>-0.4765193971345279</v>
      </c>
      <c r="AA39" s="10">
        <v>2.8806851418119357</v>
      </c>
      <c r="AB39" s="10">
        <v>-0.29649267212374991</v>
      </c>
      <c r="AC39" s="10">
        <v>-3.4138293195187165E-2</v>
      </c>
      <c r="AD39" s="10">
        <v>-9.7658073403333961E-2</v>
      </c>
      <c r="AE39" s="10">
        <v>-0.30330734396480763</v>
      </c>
      <c r="AF39" s="10">
        <v>3.5917731113750441E-2</v>
      </c>
      <c r="AG39" s="11">
        <v>-0.2403182541237904</v>
      </c>
      <c r="AI39" s="16">
        <v>1.6972581246857932</v>
      </c>
    </row>
    <row r="40" spans="1:35" ht="15" customHeight="1" x14ac:dyDescent="0.3">
      <c r="A40">
        <v>13</v>
      </c>
      <c r="B40" s="3">
        <v>44719.872395833336</v>
      </c>
      <c r="C40" s="1" t="s">
        <v>19</v>
      </c>
      <c r="D40" s="1">
        <v>26</v>
      </c>
      <c r="E40" s="1" t="s">
        <v>20</v>
      </c>
      <c r="F40" s="1">
        <v>1</v>
      </c>
      <c r="G40" s="1">
        <v>2</v>
      </c>
      <c r="H40" s="1">
        <v>3</v>
      </c>
      <c r="I40" s="1">
        <v>3</v>
      </c>
      <c r="J40" s="4">
        <v>1</v>
      </c>
      <c r="K40" s="5">
        <v>1</v>
      </c>
      <c r="L40" s="5">
        <v>1</v>
      </c>
      <c r="M40" s="5">
        <v>1</v>
      </c>
      <c r="N40" s="5">
        <v>1</v>
      </c>
      <c r="O40" s="1">
        <v>1</v>
      </c>
      <c r="P40" s="1">
        <v>2</v>
      </c>
      <c r="Q40" s="1">
        <v>3</v>
      </c>
      <c r="R40" s="1">
        <v>1</v>
      </c>
      <c r="T40" t="str">
        <v>8. 소개된 앱을 다운로드 받아보고 싶어졌다.</v>
      </c>
      <c r="U40" s="9">
        <v>-0.29341678465207671</v>
      </c>
      <c r="V40" s="10">
        <v>0.15115348176970794</v>
      </c>
      <c r="W40" s="10">
        <v>8.2941399953676567E-2</v>
      </c>
      <c r="X40" s="10">
        <v>-0.17934890934723233</v>
      </c>
      <c r="Y40" s="10">
        <v>-0.11814786162603981</v>
      </c>
      <c r="Z40" s="10">
        <v>-0.78386235168139162</v>
      </c>
      <c r="AA40" s="10">
        <v>-0.29649267212374969</v>
      </c>
      <c r="AB40" s="10">
        <v>2.3817959678503948</v>
      </c>
      <c r="AC40" s="10">
        <v>-0.26466603586257048</v>
      </c>
      <c r="AD40" s="10">
        <v>-0.27117421032508682</v>
      </c>
      <c r="AE40" s="10">
        <v>-0.14847087094964734</v>
      </c>
      <c r="AF40" s="10">
        <v>6.9461376378734091E-2</v>
      </c>
      <c r="AG40" s="11">
        <v>-0.17421656313458067</v>
      </c>
      <c r="AI40" s="16">
        <v>1.5433068288096166</v>
      </c>
    </row>
    <row r="41" spans="1:35" ht="15" customHeight="1" x14ac:dyDescent="0.3">
      <c r="A41">
        <v>14</v>
      </c>
      <c r="B41" s="3">
        <v>44719.903460648151</v>
      </c>
      <c r="C41" s="1" t="s">
        <v>17</v>
      </c>
      <c r="D41" s="1">
        <v>20</v>
      </c>
      <c r="E41" s="1" t="s">
        <v>20</v>
      </c>
      <c r="F41" s="1">
        <v>5</v>
      </c>
      <c r="G41" s="1">
        <v>5</v>
      </c>
      <c r="H41" s="1">
        <v>5</v>
      </c>
      <c r="I41" s="1">
        <v>5</v>
      </c>
      <c r="J41" s="4">
        <v>5</v>
      </c>
      <c r="K41" s="5">
        <v>5</v>
      </c>
      <c r="L41" s="5">
        <v>3</v>
      </c>
      <c r="M41" s="5">
        <v>5</v>
      </c>
      <c r="N41" s="5">
        <v>5</v>
      </c>
      <c r="O41" s="1">
        <v>5</v>
      </c>
      <c r="P41" s="1">
        <v>5</v>
      </c>
      <c r="Q41" s="1">
        <v>5</v>
      </c>
      <c r="R41" s="1">
        <v>5</v>
      </c>
      <c r="T41" t="str">
        <v>9. 다음에 또 유용한 앱을 소개받고 싶다.</v>
      </c>
      <c r="U41" s="9">
        <v>-8.3032177205964647E-2</v>
      </c>
      <c r="V41" s="10">
        <v>-0.35998325256211533</v>
      </c>
      <c r="W41" s="10">
        <v>1.2552633756855992E-2</v>
      </c>
      <c r="X41" s="10">
        <v>-0.11438404337937612</v>
      </c>
      <c r="Y41" s="10">
        <v>9.9823475183010105E-3</v>
      </c>
      <c r="Z41" s="10">
        <v>-0.53798503638363893</v>
      </c>
      <c r="AA41" s="10">
        <v>-3.4138293195187082E-2</v>
      </c>
      <c r="AB41" s="10">
        <v>-0.26466603586257026</v>
      </c>
      <c r="AC41" s="10">
        <v>2.6602050851446766</v>
      </c>
      <c r="AD41" s="10">
        <v>-0.64633626169498937</v>
      </c>
      <c r="AE41" s="10">
        <v>-0.17103150653617846</v>
      </c>
      <c r="AF41" s="10">
        <v>1.1088227574590265E-2</v>
      </c>
      <c r="AG41" s="11">
        <v>-0.55897711400246652</v>
      </c>
      <c r="AI41" s="16">
        <v>1.6310135147032585</v>
      </c>
    </row>
    <row r="42" spans="1:35" ht="15" customHeight="1" x14ac:dyDescent="0.3">
      <c r="A42">
        <v>15</v>
      </c>
      <c r="B42" s="3">
        <v>44719.914675925924</v>
      </c>
      <c r="C42" s="1" t="s">
        <v>19</v>
      </c>
      <c r="D42" s="1">
        <v>19</v>
      </c>
      <c r="E42" s="1" t="s">
        <v>20</v>
      </c>
      <c r="F42" s="1">
        <v>5</v>
      </c>
      <c r="G42" s="1">
        <v>5</v>
      </c>
      <c r="H42" s="1">
        <v>5</v>
      </c>
      <c r="I42" s="1">
        <v>5</v>
      </c>
      <c r="J42" s="4">
        <v>2</v>
      </c>
      <c r="K42" s="5">
        <v>4</v>
      </c>
      <c r="L42" s="5">
        <v>5</v>
      </c>
      <c r="M42" s="5">
        <v>5</v>
      </c>
      <c r="N42" s="5">
        <v>5</v>
      </c>
      <c r="O42" s="1">
        <v>4</v>
      </c>
      <c r="P42" s="1">
        <v>5</v>
      </c>
      <c r="Q42" s="1">
        <v>5</v>
      </c>
      <c r="R42" s="1">
        <v>5</v>
      </c>
      <c r="T42" t="str">
        <v>10. 소개받은 후 화자가 전보다 더 친근하게 느껴졌다.</v>
      </c>
      <c r="U42" s="9">
        <v>3.7009123103240015E-4</v>
      </c>
      <c r="V42" s="10">
        <v>3.7202585521669218E-2</v>
      </c>
      <c r="W42" s="10">
        <v>0.14018537029312339</v>
      </c>
      <c r="X42" s="10">
        <v>-0.17311151433300651</v>
      </c>
      <c r="Y42" s="10">
        <v>-6.1208860331798211E-2</v>
      </c>
      <c r="Z42" s="10">
        <v>0.27984508746407183</v>
      </c>
      <c r="AA42" s="10">
        <v>-9.7658073403334072E-2</v>
      </c>
      <c r="AB42" s="10">
        <v>-0.27117421032508682</v>
      </c>
      <c r="AC42" s="10">
        <v>-0.64633626169498903</v>
      </c>
      <c r="AD42" s="10">
        <v>1.7808514554082013</v>
      </c>
      <c r="AE42" s="10">
        <v>-0.37413631179796203</v>
      </c>
      <c r="AF42" s="10">
        <v>0.16597602323124663</v>
      </c>
      <c r="AG42" s="11">
        <v>-0.29585955510528522</v>
      </c>
      <c r="AI42" s="16">
        <v>1.3344854646672633</v>
      </c>
    </row>
    <row r="43" spans="1:35" ht="15" customHeight="1" x14ac:dyDescent="0.3">
      <c r="A43">
        <v>16</v>
      </c>
      <c r="B43" s="3">
        <v>44719.922789351855</v>
      </c>
      <c r="C43" s="1" t="s">
        <v>17</v>
      </c>
      <c r="D43" s="1">
        <v>28</v>
      </c>
      <c r="E43" s="1" t="s">
        <v>20</v>
      </c>
      <c r="F43" s="1">
        <v>3</v>
      </c>
      <c r="G43" s="1">
        <v>3</v>
      </c>
      <c r="H43" s="1">
        <v>5</v>
      </c>
      <c r="I43" s="1">
        <v>4</v>
      </c>
      <c r="J43" s="4">
        <v>2</v>
      </c>
      <c r="K43" s="5">
        <v>2</v>
      </c>
      <c r="L43" s="5">
        <v>3</v>
      </c>
      <c r="M43" s="5">
        <v>2</v>
      </c>
      <c r="N43" s="5">
        <v>3</v>
      </c>
      <c r="O43" s="1">
        <v>5</v>
      </c>
      <c r="P43" s="1">
        <v>5</v>
      </c>
      <c r="Q43" s="1">
        <v>5</v>
      </c>
      <c r="R43" s="1">
        <v>4</v>
      </c>
      <c r="T43" t="str">
        <v>11. 화자의 말에 신뢰가 간다.</v>
      </c>
      <c r="U43" s="9">
        <v>-0.20353123195640732</v>
      </c>
      <c r="V43" s="10">
        <v>0.27211489637536113</v>
      </c>
      <c r="W43" s="10">
        <v>-0.23955219130243502</v>
      </c>
      <c r="X43" s="10">
        <v>0.31374557221513988</v>
      </c>
      <c r="Y43" s="10">
        <v>0.17139629256199354</v>
      </c>
      <c r="Z43" s="10">
        <v>-0.1961270051991322</v>
      </c>
      <c r="AA43" s="10">
        <v>-0.3033073439648073</v>
      </c>
      <c r="AB43" s="10">
        <v>-0.14847087094964756</v>
      </c>
      <c r="AC43" s="10">
        <v>-0.17103150653617835</v>
      </c>
      <c r="AD43" s="10">
        <v>-0.37413631179796181</v>
      </c>
      <c r="AE43" s="10">
        <v>2.22412136537901</v>
      </c>
      <c r="AF43" s="10">
        <v>-0.87843495117198822</v>
      </c>
      <c r="AG43" s="11">
        <v>-0.29840868692136463</v>
      </c>
      <c r="AI43" s="16">
        <v>1.4913488409419877</v>
      </c>
    </row>
    <row r="44" spans="1:35" ht="15" customHeight="1" x14ac:dyDescent="0.3">
      <c r="A44">
        <v>17</v>
      </c>
      <c r="B44" s="3">
        <v>44719.93476851852</v>
      </c>
      <c r="C44" s="1" t="s">
        <v>17</v>
      </c>
      <c r="D44" s="1">
        <v>20</v>
      </c>
      <c r="E44" s="1" t="s">
        <v>20</v>
      </c>
      <c r="F44" s="1">
        <v>5</v>
      </c>
      <c r="G44" s="1">
        <v>5</v>
      </c>
      <c r="H44" s="1">
        <v>5</v>
      </c>
      <c r="I44" s="1">
        <v>5</v>
      </c>
      <c r="J44" s="4">
        <v>5</v>
      </c>
      <c r="K44" s="5">
        <v>5</v>
      </c>
      <c r="L44" s="5">
        <v>5</v>
      </c>
      <c r="M44" s="5">
        <v>5</v>
      </c>
      <c r="N44" s="5">
        <v>5</v>
      </c>
      <c r="O44" s="1">
        <v>5</v>
      </c>
      <c r="P44" s="1">
        <v>5</v>
      </c>
      <c r="Q44" s="1">
        <v>5</v>
      </c>
      <c r="R44" s="1">
        <v>5</v>
      </c>
      <c r="T44" t="str">
        <v>12. 화자가 내용에 대해 잘 알고 있다고 생각된다.</v>
      </c>
      <c r="U44" s="9">
        <v>0.16645031501970717</v>
      </c>
      <c r="V44" s="10">
        <v>-0.12127264498062787</v>
      </c>
      <c r="W44" s="10">
        <v>0.24867915637291502</v>
      </c>
      <c r="X44" s="10">
        <v>-0.33067761879701585</v>
      </c>
      <c r="Y44" s="10">
        <v>-0.23579887539314373</v>
      </c>
      <c r="Z44" s="10">
        <v>0.29686630537625602</v>
      </c>
      <c r="AA44" s="10">
        <v>3.5917731113750323E-2</v>
      </c>
      <c r="AB44" s="10">
        <v>6.946137637873416E-2</v>
      </c>
      <c r="AC44" s="10">
        <v>1.1088227574590475E-2</v>
      </c>
      <c r="AD44" s="10">
        <v>0.16597602323124647</v>
      </c>
      <c r="AE44" s="10">
        <v>-0.87843495117198822</v>
      </c>
      <c r="AF44" s="10">
        <v>2.0958959445630176</v>
      </c>
      <c r="AG44" s="11">
        <v>-0.97351249622984704</v>
      </c>
      <c r="AI44" s="16">
        <v>1.4477209484438007</v>
      </c>
    </row>
    <row r="45" spans="1:35" ht="15" customHeight="1" x14ac:dyDescent="0.3">
      <c r="A45">
        <v>18</v>
      </c>
      <c r="B45" s="3">
        <v>44719.939305555556</v>
      </c>
      <c r="C45" s="1" t="s">
        <v>17</v>
      </c>
      <c r="D45" s="1">
        <v>21</v>
      </c>
      <c r="E45" s="1" t="s">
        <v>20</v>
      </c>
      <c r="F45" s="1">
        <v>4</v>
      </c>
      <c r="G45" s="1">
        <v>4</v>
      </c>
      <c r="H45" s="1">
        <v>5</v>
      </c>
      <c r="I45" s="1">
        <v>5</v>
      </c>
      <c r="J45" s="4">
        <v>5</v>
      </c>
      <c r="K45" s="5">
        <v>5</v>
      </c>
      <c r="L45" s="5">
        <v>4</v>
      </c>
      <c r="M45" s="5">
        <v>5</v>
      </c>
      <c r="N45" s="5">
        <v>5</v>
      </c>
      <c r="O45" s="1">
        <v>5</v>
      </c>
      <c r="P45" s="1">
        <v>5</v>
      </c>
      <c r="Q45" s="1">
        <v>5</v>
      </c>
      <c r="R45" s="1">
        <v>5</v>
      </c>
      <c r="T45" t="str">
        <v>13. 다음에도 이런 내용을 소개받는다면 같은 화자에게 내용을 전달받고 싶다.</v>
      </c>
      <c r="U45" s="12">
        <v>-0.46148635852130238</v>
      </c>
      <c r="V45" s="13">
        <v>3.3580417575093481E-2</v>
      </c>
      <c r="W45" s="13">
        <v>-0.55624780829302289</v>
      </c>
      <c r="X45" s="13">
        <v>0.14378755269077137</v>
      </c>
      <c r="Y45" s="13">
        <v>-0.12624955717769612</v>
      </c>
      <c r="Z45" s="13">
        <v>-3.1461360134779806E-2</v>
      </c>
      <c r="AA45" s="13">
        <v>-0.24031825412379057</v>
      </c>
      <c r="AB45" s="13">
        <v>-0.17421656313458073</v>
      </c>
      <c r="AC45" s="13">
        <v>-0.55897711400246708</v>
      </c>
      <c r="AD45" s="13">
        <v>-0.29585955510528505</v>
      </c>
      <c r="AE45" s="13">
        <v>-0.29840868692136441</v>
      </c>
      <c r="AF45" s="13">
        <v>-0.97351249622984715</v>
      </c>
      <c r="AG45" s="14">
        <v>3.07229849972087</v>
      </c>
      <c r="AI45" s="17">
        <v>1.7527973356098161</v>
      </c>
    </row>
    <row r="46" spans="1:35" ht="15" customHeight="1" x14ac:dyDescent="0.3">
      <c r="A46">
        <v>19</v>
      </c>
      <c r="B46" s="3">
        <v>44720.755694444444</v>
      </c>
      <c r="C46" s="1" t="s">
        <v>19</v>
      </c>
      <c r="D46" s="1">
        <v>23</v>
      </c>
      <c r="E46" s="1" t="s">
        <v>20</v>
      </c>
      <c r="F46" s="1">
        <v>2</v>
      </c>
      <c r="G46" s="1">
        <v>1</v>
      </c>
      <c r="H46" s="1">
        <v>2</v>
      </c>
      <c r="I46" s="1">
        <v>3</v>
      </c>
      <c r="J46" s="4">
        <v>3</v>
      </c>
      <c r="K46" s="5">
        <v>1</v>
      </c>
      <c r="L46" s="5">
        <v>1</v>
      </c>
      <c r="M46" s="5">
        <v>1</v>
      </c>
      <c r="N46" s="5">
        <v>1</v>
      </c>
      <c r="O46" s="1">
        <v>2</v>
      </c>
      <c r="P46" s="1">
        <v>3</v>
      </c>
      <c r="Q46" s="1">
        <v>5</v>
      </c>
      <c r="R46" s="1">
        <v>3</v>
      </c>
    </row>
    <row r="47" spans="1:35" ht="15" customHeight="1" x14ac:dyDescent="0.3">
      <c r="A47">
        <v>20</v>
      </c>
      <c r="B47" s="3">
        <v>44720.851168981484</v>
      </c>
      <c r="C47" s="1" t="s">
        <v>17</v>
      </c>
      <c r="D47" s="1">
        <v>20</v>
      </c>
      <c r="E47" s="1" t="s">
        <v>20</v>
      </c>
      <c r="F47" s="1">
        <v>4</v>
      </c>
      <c r="G47" s="1">
        <v>4</v>
      </c>
      <c r="H47" s="1">
        <v>5</v>
      </c>
      <c r="I47" s="1">
        <v>5</v>
      </c>
      <c r="J47" s="4">
        <v>5</v>
      </c>
      <c r="K47" s="5">
        <v>5</v>
      </c>
      <c r="L47" s="5">
        <v>4</v>
      </c>
      <c r="M47" s="5">
        <v>4</v>
      </c>
      <c r="N47" s="5">
        <v>4</v>
      </c>
      <c r="O47" s="1">
        <v>3</v>
      </c>
      <c r="P47" s="1">
        <v>5</v>
      </c>
      <c r="Q47" s="1">
        <v>5</v>
      </c>
      <c r="R47" s="1">
        <v>5</v>
      </c>
      <c r="T47" t="s">
        <v>32</v>
      </c>
    </row>
    <row r="48" spans="1:35" ht="15" customHeight="1" x14ac:dyDescent="0.3">
      <c r="A48">
        <v>21</v>
      </c>
      <c r="B48" s="3">
        <v>44720.912708333337</v>
      </c>
      <c r="C48" s="1" t="s">
        <v>17</v>
      </c>
      <c r="D48" s="1">
        <v>22</v>
      </c>
      <c r="E48" s="1" t="s">
        <v>20</v>
      </c>
      <c r="F48" s="1">
        <v>3</v>
      </c>
      <c r="G48" s="1">
        <v>4</v>
      </c>
      <c r="H48" s="1">
        <v>5</v>
      </c>
      <c r="I48" s="1">
        <v>4</v>
      </c>
      <c r="J48" s="4">
        <v>2</v>
      </c>
      <c r="K48" s="5">
        <v>3</v>
      </c>
      <c r="L48" s="5">
        <v>3</v>
      </c>
      <c r="M48" s="5">
        <v>3</v>
      </c>
      <c r="N48" s="5">
        <v>4</v>
      </c>
      <c r="O48" s="1">
        <v>3</v>
      </c>
      <c r="P48" s="1">
        <v>4</v>
      </c>
      <c r="Q48" s="1">
        <v>5</v>
      </c>
      <c r="R48" s="1">
        <v>5</v>
      </c>
    </row>
    <row r="49" spans="1:34" ht="15" customHeight="1" x14ac:dyDescent="0.3">
      <c r="A49">
        <v>22</v>
      </c>
      <c r="B49" s="3">
        <v>44720.918981481482</v>
      </c>
      <c r="C49" s="1" t="s">
        <v>17</v>
      </c>
      <c r="D49" s="1">
        <v>20</v>
      </c>
      <c r="E49" s="1" t="s">
        <v>20</v>
      </c>
      <c r="F49" s="1">
        <v>5</v>
      </c>
      <c r="G49" s="1">
        <v>5</v>
      </c>
      <c r="H49" s="1">
        <v>5</v>
      </c>
      <c r="I49" s="1">
        <v>5</v>
      </c>
      <c r="J49" s="4">
        <v>5</v>
      </c>
      <c r="K49" s="5">
        <v>5</v>
      </c>
      <c r="L49" s="5">
        <v>5</v>
      </c>
      <c r="M49" s="5">
        <v>5</v>
      </c>
      <c r="N49" s="5">
        <v>5</v>
      </c>
      <c r="O49" s="1">
        <v>5</v>
      </c>
      <c r="P49" s="1">
        <v>5</v>
      </c>
      <c r="Q49" s="1">
        <v>5</v>
      </c>
      <c r="R49" s="1">
        <v>5</v>
      </c>
      <c r="U49" t="str">
        <f t="array" ref="U49:AG49">F1:R1</f>
        <v>1. 시간가는 줄 몰랐다.</v>
      </c>
      <c r="V49" t="str">
        <v>2. 집중이 잘 되었다.</v>
      </c>
      <c r="W49" t="str">
        <v>3. 내용을 잘 이해할 수 있었다.</v>
      </c>
      <c r="X49" t="str">
        <v>4. 내용이 유익했다.</v>
      </c>
      <c r="Y49" t="str">
        <v>5. 새로운 정보를 얻었다.</v>
      </c>
      <c r="Z49" t="str">
        <v>6. 전반적으로 나의 흥미를 끌었다.</v>
      </c>
      <c r="AA49" t="str">
        <v>7. 타인에게도 오늘 내용을 추천할 의향이 있다.</v>
      </c>
      <c r="AB49" t="str">
        <v>8. 소개된 앱을 다운로드 받아보고 싶어졌다.</v>
      </c>
      <c r="AC49" t="str">
        <v>9. 다음에 또 유용한 앱을 소개받고 싶다.</v>
      </c>
      <c r="AD49" t="str">
        <v>10. 소개받은 후 화자가 전보다 더 친근하게 느껴졌다.</v>
      </c>
      <c r="AE49" t="str">
        <v>11. 화자의 말에 신뢰가 간다.</v>
      </c>
      <c r="AF49" t="str">
        <v>12. 화자가 내용에 대해 잘 알고 있다고 생각된다.</v>
      </c>
      <c r="AG49" t="str">
        <v>13. 다음에도 이런 내용을 소개받는다면 같은 화자에게 내용을 전달받고 싶다.</v>
      </c>
    </row>
    <row r="50" spans="1:34" ht="15" customHeight="1" x14ac:dyDescent="0.3">
      <c r="A50">
        <v>23</v>
      </c>
      <c r="B50" s="3">
        <v>44721.357673611114</v>
      </c>
      <c r="C50" s="1" t="s">
        <v>19</v>
      </c>
      <c r="D50" s="1">
        <v>23</v>
      </c>
      <c r="E50" s="1" t="s">
        <v>20</v>
      </c>
      <c r="F50" s="1">
        <v>3</v>
      </c>
      <c r="G50" s="1">
        <v>4</v>
      </c>
      <c r="H50" s="1">
        <v>3</v>
      </c>
      <c r="I50" s="1">
        <v>4</v>
      </c>
      <c r="J50" s="4">
        <v>4</v>
      </c>
      <c r="K50" s="5">
        <v>4</v>
      </c>
      <c r="L50" s="5">
        <v>4</v>
      </c>
      <c r="M50" s="5">
        <v>4</v>
      </c>
      <c r="N50" s="5">
        <v>4</v>
      </c>
      <c r="O50" s="1">
        <v>3</v>
      </c>
      <c r="P50" s="1">
        <v>4</v>
      </c>
      <c r="Q50" s="1">
        <v>4</v>
      </c>
      <c r="R50" s="1">
        <v>4</v>
      </c>
      <c r="T50" t="str">
        <f t="array" ref="T50:T62">TRANSPOSE(F1:R1)</f>
        <v>1. 시간가는 줄 몰랐다.</v>
      </c>
      <c r="U50" s="6">
        <f t="array" ref="U50:AG62">-U33:AG45/MMULT(AI33:AI45,TRANSPOSE(AI33:AI45))+2*[1]!Identity()</f>
        <v>1</v>
      </c>
      <c r="V50" s="7">
        <v>0.4569537809180087</v>
      </c>
      <c r="W50" s="7">
        <v>7.8303179256748907E-3</v>
      </c>
      <c r="X50" s="7">
        <v>4.6562026004391778E-2</v>
      </c>
      <c r="Y50" s="7">
        <v>0.21743751742744596</v>
      </c>
      <c r="Z50" s="7">
        <v>-4.679603548050975E-2</v>
      </c>
      <c r="AA50" s="7">
        <v>-2.4244450153493746E-2</v>
      </c>
      <c r="AB50" s="7">
        <v>0.12125067364271958</v>
      </c>
      <c r="AC50" s="7">
        <v>3.2466864648577537E-2</v>
      </c>
      <c r="AD50" s="7">
        <v>-1.76866846115732E-4</v>
      </c>
      <c r="AE50" s="7">
        <v>8.7036878020184116E-2</v>
      </c>
      <c r="AF50" s="7">
        <v>-7.3324860783353693E-2</v>
      </c>
      <c r="AG50" s="8">
        <v>0.16791080657115134</v>
      </c>
    </row>
    <row r="51" spans="1:34" ht="15" customHeight="1" x14ac:dyDescent="0.3">
      <c r="A51">
        <v>24</v>
      </c>
      <c r="B51" s="3">
        <v>44722.559247685182</v>
      </c>
      <c r="C51" s="1" t="s">
        <v>19</v>
      </c>
      <c r="D51" s="1">
        <v>24</v>
      </c>
      <c r="E51" s="1" t="s">
        <v>20</v>
      </c>
      <c r="F51" s="1">
        <v>4</v>
      </c>
      <c r="G51" s="1">
        <v>4</v>
      </c>
      <c r="H51" s="1">
        <v>4</v>
      </c>
      <c r="I51" s="1">
        <v>4</v>
      </c>
      <c r="J51" s="4">
        <v>4</v>
      </c>
      <c r="K51" s="5">
        <v>4</v>
      </c>
      <c r="L51" s="5">
        <v>4</v>
      </c>
      <c r="M51" s="5">
        <v>3</v>
      </c>
      <c r="N51" s="5">
        <v>4</v>
      </c>
      <c r="O51" s="1">
        <v>4</v>
      </c>
      <c r="P51" s="1">
        <v>4</v>
      </c>
      <c r="Q51" s="1">
        <v>4</v>
      </c>
      <c r="R51" s="1">
        <v>4</v>
      </c>
      <c r="T51" t="str">
        <v>2. 집중이 잘 되었다.</v>
      </c>
      <c r="U51" s="9">
        <v>0.4569537809180087</v>
      </c>
      <c r="V51" s="10">
        <v>1</v>
      </c>
      <c r="W51" s="10">
        <v>0.10345673396722363</v>
      </c>
      <c r="X51" s="10">
        <v>-0.10735101996495168</v>
      </c>
      <c r="Y51" s="10">
        <v>-0.14376041228058467</v>
      </c>
      <c r="Z51" s="10">
        <v>0.26661253153630687</v>
      </c>
      <c r="AA51" s="10">
        <v>0.2284840651699068</v>
      </c>
      <c r="AB51" s="10">
        <v>-6.1934765368198808E-2</v>
      </c>
      <c r="AC51" s="10">
        <v>0.13957041056671385</v>
      </c>
      <c r="AD51" s="10">
        <v>-1.7629008818210477E-2</v>
      </c>
      <c r="AE51" s="10">
        <v>-0.11538296505054237</v>
      </c>
      <c r="AF51" s="10">
        <v>5.2972029241967845E-2</v>
      </c>
      <c r="AG51" s="11">
        <v>-1.2114988521378824E-2</v>
      </c>
    </row>
    <row r="52" spans="1:34" ht="15" customHeight="1" x14ac:dyDescent="0.3">
      <c r="A52">
        <v>25</v>
      </c>
      <c r="B52" s="3">
        <v>44723.874710648146</v>
      </c>
      <c r="C52" s="1" t="s">
        <v>19</v>
      </c>
      <c r="D52" s="1">
        <v>25</v>
      </c>
      <c r="E52" s="1" t="s">
        <v>20</v>
      </c>
      <c r="F52" s="1">
        <v>4</v>
      </c>
      <c r="G52" s="1">
        <v>4</v>
      </c>
      <c r="H52" s="1">
        <v>5</v>
      </c>
      <c r="I52" s="1">
        <v>4</v>
      </c>
      <c r="J52" s="4">
        <v>4</v>
      </c>
      <c r="K52" s="5">
        <v>4</v>
      </c>
      <c r="L52" s="5">
        <v>4</v>
      </c>
      <c r="M52" s="5">
        <v>5</v>
      </c>
      <c r="N52" s="5">
        <v>4</v>
      </c>
      <c r="O52" s="1">
        <v>4</v>
      </c>
      <c r="P52" s="1">
        <v>5</v>
      </c>
      <c r="Q52" s="1">
        <v>4</v>
      </c>
      <c r="R52" s="1">
        <v>4</v>
      </c>
      <c r="T52" t="str">
        <v>3. 내용을 잘 이해할 수 있었다.</v>
      </c>
      <c r="U52" s="9">
        <v>7.8303179256748023E-3</v>
      </c>
      <c r="V52" s="10">
        <v>0.10345673396722353</v>
      </c>
      <c r="W52" s="10">
        <v>1</v>
      </c>
      <c r="X52" s="10">
        <v>0.18479265299208433</v>
      </c>
      <c r="Y52" s="10">
        <v>-0.23859216652294521</v>
      </c>
      <c r="Z52" s="10">
        <v>-2.5018192291080342E-2</v>
      </c>
      <c r="AA52" s="10">
        <v>0.16154877784470689</v>
      </c>
      <c r="AB52" s="10">
        <v>-4.3638719948829369E-2</v>
      </c>
      <c r="AC52" s="10">
        <v>-6.2492833634295577E-3</v>
      </c>
      <c r="AD52" s="10">
        <v>-8.5298572806150982E-2</v>
      </c>
      <c r="AE52" s="10">
        <v>0.13042889840079322</v>
      </c>
      <c r="AF52" s="10">
        <v>-0.13947855713539439</v>
      </c>
      <c r="AG52" s="11">
        <v>0.25768523082560807</v>
      </c>
    </row>
    <row r="53" spans="1:34" ht="15" customHeight="1" x14ac:dyDescent="0.3">
      <c r="A53">
        <v>26</v>
      </c>
      <c r="B53" s="3">
        <v>44724.545532407406</v>
      </c>
      <c r="C53" s="1" t="s">
        <v>19</v>
      </c>
      <c r="D53" s="1">
        <v>25</v>
      </c>
      <c r="E53" s="1" t="s">
        <v>20</v>
      </c>
      <c r="F53" s="1">
        <v>5</v>
      </c>
      <c r="G53" s="1">
        <v>5</v>
      </c>
      <c r="H53" s="1">
        <v>3</v>
      </c>
      <c r="I53" s="1">
        <v>5</v>
      </c>
      <c r="J53" s="4">
        <v>5</v>
      </c>
      <c r="K53" s="5">
        <v>5</v>
      </c>
      <c r="L53" s="5">
        <v>4</v>
      </c>
      <c r="M53" s="5">
        <v>5</v>
      </c>
      <c r="N53" s="5">
        <v>4</v>
      </c>
      <c r="O53" s="1">
        <v>4</v>
      </c>
      <c r="P53" s="1">
        <v>4</v>
      </c>
      <c r="Q53" s="1">
        <v>4</v>
      </c>
      <c r="R53" s="1">
        <v>3</v>
      </c>
      <c r="T53" t="str">
        <v>4. 내용이 유익했다.</v>
      </c>
      <c r="U53" s="9">
        <v>4.6562026004391806E-2</v>
      </c>
      <c r="V53" s="10">
        <v>-0.10735101996495176</v>
      </c>
      <c r="W53" s="10">
        <v>0.18479265299208422</v>
      </c>
      <c r="X53" s="10">
        <v>1</v>
      </c>
      <c r="Y53" s="10">
        <v>0.22857271912095686</v>
      </c>
      <c r="Z53" s="10">
        <v>0.19342567934230889</v>
      </c>
      <c r="AA53" s="10">
        <v>0.23245112584697447</v>
      </c>
      <c r="AB53" s="10">
        <v>7.8864749593892822E-2</v>
      </c>
      <c r="AC53" s="10">
        <v>4.7593139192412287E-2</v>
      </c>
      <c r="AD53" s="10">
        <v>8.803362275282442E-2</v>
      </c>
      <c r="AE53" s="10">
        <v>-0.14276930028164705</v>
      </c>
      <c r="AF53" s="10">
        <v>0.15500881975099767</v>
      </c>
      <c r="AG53" s="11">
        <v>-5.5670619497655241E-2</v>
      </c>
    </row>
    <row r="54" spans="1:34" ht="15" customHeight="1" x14ac:dyDescent="0.3">
      <c r="A54">
        <v>1</v>
      </c>
      <c r="B54" s="3">
        <v>44615.830995370372</v>
      </c>
      <c r="C54" s="1" t="s">
        <v>17</v>
      </c>
      <c r="D54" s="1">
        <v>24</v>
      </c>
      <c r="E54" s="1" t="s">
        <v>18</v>
      </c>
      <c r="F54" s="1">
        <v>5</v>
      </c>
      <c r="G54" s="1">
        <v>5</v>
      </c>
      <c r="H54" s="1">
        <v>5</v>
      </c>
      <c r="I54" s="1">
        <v>5</v>
      </c>
      <c r="J54" s="4">
        <v>5</v>
      </c>
      <c r="K54" s="5">
        <v>5</v>
      </c>
      <c r="L54" s="5">
        <v>5</v>
      </c>
      <c r="M54" s="5">
        <v>5</v>
      </c>
      <c r="N54" s="5">
        <v>5</v>
      </c>
      <c r="O54" s="1">
        <v>4</v>
      </c>
      <c r="P54" s="1">
        <v>5</v>
      </c>
      <c r="Q54" s="1">
        <v>5</v>
      </c>
      <c r="R54" s="1">
        <v>4</v>
      </c>
      <c r="T54" t="str">
        <v>5. 새로운 정보를 얻었다.</v>
      </c>
      <c r="U54" s="9">
        <v>0.2174375174274461</v>
      </c>
      <c r="V54" s="10">
        <v>-0.14376041228058464</v>
      </c>
      <c r="W54" s="10">
        <v>-0.23859216652294532</v>
      </c>
      <c r="X54" s="10">
        <v>0.2285727191209572</v>
      </c>
      <c r="Y54" s="10">
        <v>1</v>
      </c>
      <c r="Z54" s="10">
        <v>0.18734719186096777</v>
      </c>
      <c r="AA54" s="10">
        <v>0.13649545275084859</v>
      </c>
      <c r="AB54" s="10">
        <v>5.5020723400126759E-2</v>
      </c>
      <c r="AC54" s="10">
        <v>-4.3987353519874184E-3</v>
      </c>
      <c r="AD54" s="10">
        <v>3.2965005594949873E-2</v>
      </c>
      <c r="AE54" s="10">
        <v>-8.2599019268358845E-2</v>
      </c>
      <c r="AF54" s="10">
        <v>0.11706028552092587</v>
      </c>
      <c r="AG54" s="11">
        <v>5.176674609536281E-2</v>
      </c>
    </row>
    <row r="55" spans="1:34" ht="15" customHeight="1" x14ac:dyDescent="0.3">
      <c r="A55">
        <v>2</v>
      </c>
      <c r="B55" s="3">
        <v>44615.887187499997</v>
      </c>
      <c r="C55" s="1" t="s">
        <v>19</v>
      </c>
      <c r="D55" s="1">
        <v>23</v>
      </c>
      <c r="E55" s="1" t="s">
        <v>18</v>
      </c>
      <c r="F55" s="1">
        <v>4</v>
      </c>
      <c r="G55" s="1">
        <v>4</v>
      </c>
      <c r="H55" s="1">
        <v>5</v>
      </c>
      <c r="I55" s="1">
        <v>4</v>
      </c>
      <c r="J55" s="4">
        <v>4</v>
      </c>
      <c r="K55" s="5">
        <v>4</v>
      </c>
      <c r="L55" s="5">
        <v>4</v>
      </c>
      <c r="M55" s="5">
        <v>4</v>
      </c>
      <c r="N55" s="5">
        <v>4</v>
      </c>
      <c r="O55" s="1">
        <v>4</v>
      </c>
      <c r="P55" s="1">
        <v>5</v>
      </c>
      <c r="Q55" s="1">
        <v>4</v>
      </c>
      <c r="R55" s="1">
        <v>4</v>
      </c>
      <c r="T55" t="str">
        <v>6. 전반적으로 나의 흥미를 끌었다.</v>
      </c>
      <c r="U55" s="9">
        <v>-4.6796035480509819E-2</v>
      </c>
      <c r="V55" s="10">
        <v>0.26661253153630693</v>
      </c>
      <c r="W55" s="10">
        <v>-2.5018192291080436E-2</v>
      </c>
      <c r="X55" s="10">
        <v>0.19342567934230889</v>
      </c>
      <c r="Y55" s="10">
        <v>0.18734719186096765</v>
      </c>
      <c r="Z55" s="10">
        <v>1</v>
      </c>
      <c r="AA55" s="10">
        <v>0.16187639427315767</v>
      </c>
      <c r="AB55" s="10">
        <v>0.29284537063380195</v>
      </c>
      <c r="AC55" s="10">
        <v>0.1901793993284337</v>
      </c>
      <c r="AD55" s="10">
        <v>-0.12090789897068117</v>
      </c>
      <c r="AE55" s="10">
        <v>7.5824401420062179E-2</v>
      </c>
      <c r="AF55" s="10">
        <v>-0.11822978058429397</v>
      </c>
      <c r="AG55" s="11">
        <v>1.0348957999989666E-2</v>
      </c>
    </row>
    <row r="56" spans="1:34" ht="15" customHeight="1" x14ac:dyDescent="0.3">
      <c r="A56">
        <v>3</v>
      </c>
      <c r="B56" s="3">
        <v>44616.445798611108</v>
      </c>
      <c r="C56" s="1" t="s">
        <v>17</v>
      </c>
      <c r="D56" s="1">
        <v>21</v>
      </c>
      <c r="E56" s="1" t="s">
        <v>18</v>
      </c>
      <c r="F56" s="1">
        <v>4</v>
      </c>
      <c r="G56" s="1">
        <v>4</v>
      </c>
      <c r="H56" s="1">
        <v>5</v>
      </c>
      <c r="I56" s="1">
        <v>5</v>
      </c>
      <c r="J56" s="4">
        <v>4</v>
      </c>
      <c r="K56" s="5">
        <v>4</v>
      </c>
      <c r="L56" s="5">
        <v>5</v>
      </c>
      <c r="M56" s="5">
        <v>4</v>
      </c>
      <c r="N56" s="5">
        <v>4</v>
      </c>
      <c r="O56" s="1">
        <v>4</v>
      </c>
      <c r="P56" s="1">
        <v>4</v>
      </c>
      <c r="Q56" s="1">
        <v>4</v>
      </c>
      <c r="R56" s="1">
        <v>4</v>
      </c>
      <c r="T56" t="str">
        <v>7. 타인에게도 오늘 내용을 추천할 의향이 있다.</v>
      </c>
      <c r="U56" s="9">
        <v>-2.4244450153493701E-2</v>
      </c>
      <c r="V56" s="10">
        <v>0.22848406516990696</v>
      </c>
      <c r="W56" s="10">
        <v>0.16154877784470689</v>
      </c>
      <c r="X56" s="10">
        <v>0.23245112584697442</v>
      </c>
      <c r="Y56" s="10">
        <v>0.13649545275084882</v>
      </c>
      <c r="Z56" s="10">
        <v>0.16187639427315745</v>
      </c>
      <c r="AA56" s="10">
        <v>0.99999999999999978</v>
      </c>
      <c r="AB56" s="10">
        <v>0.11319149344020273</v>
      </c>
      <c r="AC56" s="10">
        <v>1.2332080416015164E-2</v>
      </c>
      <c r="AD56" s="10">
        <v>4.3116788768492474E-2</v>
      </c>
      <c r="AE56" s="10">
        <v>0.11982730412498929</v>
      </c>
      <c r="AF56" s="10">
        <v>-1.4617602235144687E-2</v>
      </c>
      <c r="AG56" s="11">
        <v>8.0780615807364745E-2</v>
      </c>
    </row>
    <row r="57" spans="1:34" ht="15" customHeight="1" x14ac:dyDescent="0.3">
      <c r="A57">
        <v>4</v>
      </c>
      <c r="B57" s="3">
        <v>44616.615844907406</v>
      </c>
      <c r="C57" s="1" t="s">
        <v>19</v>
      </c>
      <c r="D57" s="1">
        <v>27</v>
      </c>
      <c r="E57" s="1" t="s">
        <v>18</v>
      </c>
      <c r="F57" s="1">
        <v>4</v>
      </c>
      <c r="G57" s="1">
        <v>4</v>
      </c>
      <c r="H57" s="1">
        <v>4</v>
      </c>
      <c r="I57" s="1">
        <v>5</v>
      </c>
      <c r="J57" s="4">
        <v>4</v>
      </c>
      <c r="K57" s="5">
        <v>4</v>
      </c>
      <c r="L57" s="5">
        <v>4</v>
      </c>
      <c r="M57" s="5">
        <v>4</v>
      </c>
      <c r="N57" s="5">
        <v>4</v>
      </c>
      <c r="O57" s="1">
        <v>5</v>
      </c>
      <c r="P57" s="1">
        <v>4</v>
      </c>
      <c r="Q57" s="1">
        <v>4</v>
      </c>
      <c r="R57" s="1">
        <v>4</v>
      </c>
      <c r="T57" t="str">
        <v>8. 소개된 앱을 다운로드 받아보고 싶어졌다.</v>
      </c>
      <c r="U57" s="9">
        <v>0.12125067364271955</v>
      </c>
      <c r="V57" s="10">
        <v>-6.1934765368198738E-2</v>
      </c>
      <c r="W57" s="10">
        <v>-4.363871994882932E-2</v>
      </c>
      <c r="X57" s="10">
        <v>7.8864749593892766E-2</v>
      </c>
      <c r="Y57" s="10">
        <v>5.502072340012687E-2</v>
      </c>
      <c r="Z57" s="10">
        <v>0.29284537063380184</v>
      </c>
      <c r="AA57" s="10">
        <v>0.11319149344020264</v>
      </c>
      <c r="AB57" s="10">
        <v>1.0000000000000002</v>
      </c>
      <c r="AC57" s="10">
        <v>0.10514493941648098</v>
      </c>
      <c r="AD57" s="10">
        <v>0.13166861233001534</v>
      </c>
      <c r="AE57" s="10">
        <v>6.4507429629594201E-2</v>
      </c>
      <c r="AF57" s="10">
        <v>-3.10889638656183E-2</v>
      </c>
      <c r="AG57" s="11">
        <v>6.4402905341551117E-2</v>
      </c>
    </row>
    <row r="58" spans="1:34" ht="15" customHeight="1" x14ac:dyDescent="0.3">
      <c r="A58">
        <v>5</v>
      </c>
      <c r="B58" s="3">
        <v>44617.455081018517</v>
      </c>
      <c r="C58" s="1" t="s">
        <v>19</v>
      </c>
      <c r="D58" s="1">
        <v>26</v>
      </c>
      <c r="E58" s="1" t="s">
        <v>18</v>
      </c>
      <c r="F58" s="1">
        <v>5</v>
      </c>
      <c r="G58" s="1">
        <v>4</v>
      </c>
      <c r="H58" s="1">
        <v>5</v>
      </c>
      <c r="I58" s="1">
        <v>4</v>
      </c>
      <c r="J58" s="4">
        <v>4</v>
      </c>
      <c r="K58" s="5">
        <v>2</v>
      </c>
      <c r="L58" s="5">
        <v>4</v>
      </c>
      <c r="M58" s="5">
        <v>2</v>
      </c>
      <c r="N58" s="5">
        <v>3</v>
      </c>
      <c r="O58" s="1">
        <v>3</v>
      </c>
      <c r="P58" s="1">
        <v>3</v>
      </c>
      <c r="Q58" s="1">
        <v>5</v>
      </c>
      <c r="R58" s="1">
        <v>4</v>
      </c>
      <c r="T58" t="str">
        <v>9. 다음에 또 유용한 앱을 소개받고 싶다.</v>
      </c>
      <c r="U58" s="9">
        <v>3.2466864648577627E-2</v>
      </c>
      <c r="V58" s="10">
        <v>0.13957041056671379</v>
      </c>
      <c r="W58" s="10">
        <v>-6.2492833634295343E-3</v>
      </c>
      <c r="X58" s="10">
        <v>4.759313919241228E-2</v>
      </c>
      <c r="Y58" s="10">
        <v>-4.398735351987388E-3</v>
      </c>
      <c r="Z58" s="10">
        <v>0.19017939932843389</v>
      </c>
      <c r="AA58" s="10">
        <v>1.2332080416015134E-2</v>
      </c>
      <c r="AB58" s="10">
        <v>0.1051449394164809</v>
      </c>
      <c r="AC58" s="10">
        <v>1</v>
      </c>
      <c r="AD58" s="10">
        <v>0.29695258800419816</v>
      </c>
      <c r="AE58" s="10">
        <v>7.0313597818733281E-2</v>
      </c>
      <c r="AF58" s="10">
        <v>-4.6959094344585497E-3</v>
      </c>
      <c r="AG58" s="11">
        <v>0.19552611134698172</v>
      </c>
    </row>
    <row r="59" spans="1:34" ht="15" customHeight="1" x14ac:dyDescent="0.3">
      <c r="A59">
        <v>6</v>
      </c>
      <c r="B59" s="3">
        <v>44617.486678240741</v>
      </c>
      <c r="C59" s="1" t="s">
        <v>19</v>
      </c>
      <c r="D59" s="1">
        <v>25</v>
      </c>
      <c r="E59" s="1" t="s">
        <v>18</v>
      </c>
      <c r="F59" s="1">
        <v>4</v>
      </c>
      <c r="G59" s="1">
        <v>5</v>
      </c>
      <c r="H59" s="1">
        <v>5</v>
      </c>
      <c r="I59" s="1">
        <v>4</v>
      </c>
      <c r="J59" s="4">
        <v>5</v>
      </c>
      <c r="K59" s="5">
        <v>4</v>
      </c>
      <c r="L59" s="5">
        <v>4</v>
      </c>
      <c r="M59" s="5">
        <v>3</v>
      </c>
      <c r="N59" s="5">
        <v>4</v>
      </c>
      <c r="O59" s="1">
        <v>2</v>
      </c>
      <c r="P59" s="1">
        <v>4</v>
      </c>
      <c r="Q59" s="1">
        <v>5</v>
      </c>
      <c r="R59" s="1">
        <v>5</v>
      </c>
      <c r="T59" t="str">
        <v>10. 소개받은 후 화자가 전보다 더 친근하게 느껴졌다.</v>
      </c>
      <c r="U59" s="9">
        <v>-1.7686684611582272E-4</v>
      </c>
      <c r="V59" s="10">
        <v>-1.7629008818210459E-2</v>
      </c>
      <c r="W59" s="10">
        <v>-8.5298572806150996E-2</v>
      </c>
      <c r="X59" s="10">
        <v>8.8033622752824281E-2</v>
      </c>
      <c r="Y59" s="10">
        <v>3.2965005594949845E-2</v>
      </c>
      <c r="Z59" s="10">
        <v>-0.12090789897068113</v>
      </c>
      <c r="AA59" s="10">
        <v>4.3116788768492523E-2</v>
      </c>
      <c r="AB59" s="10">
        <v>0.13166861233001534</v>
      </c>
      <c r="AC59" s="10">
        <v>0.29695258800419799</v>
      </c>
      <c r="AD59" s="10">
        <v>1</v>
      </c>
      <c r="AE59" s="10">
        <v>0.18799087612340132</v>
      </c>
      <c r="AF59" s="10">
        <v>-8.591057945166318E-2</v>
      </c>
      <c r="AG59" s="11">
        <v>0.12648529782344123</v>
      </c>
    </row>
    <row r="60" spans="1:34" ht="15" customHeight="1" x14ac:dyDescent="0.3">
      <c r="A60">
        <v>7</v>
      </c>
      <c r="B60" s="3">
        <v>44719.624756944446</v>
      </c>
      <c r="C60" s="1" t="s">
        <v>17</v>
      </c>
      <c r="D60" s="1">
        <v>20</v>
      </c>
      <c r="E60" s="1" t="s">
        <v>18</v>
      </c>
      <c r="F60" s="1">
        <v>4</v>
      </c>
      <c r="G60" s="1">
        <v>4</v>
      </c>
      <c r="H60" s="1">
        <v>4</v>
      </c>
      <c r="I60" s="1">
        <v>4</v>
      </c>
      <c r="J60" s="4">
        <v>4</v>
      </c>
      <c r="K60" s="5">
        <v>4</v>
      </c>
      <c r="L60" s="5">
        <v>4</v>
      </c>
      <c r="M60" s="5">
        <v>4</v>
      </c>
      <c r="N60" s="5">
        <v>4</v>
      </c>
      <c r="O60" s="1">
        <v>4</v>
      </c>
      <c r="P60" s="1">
        <v>4</v>
      </c>
      <c r="Q60" s="1">
        <v>4</v>
      </c>
      <c r="R60" s="1">
        <v>4</v>
      </c>
      <c r="T60" t="str">
        <v>11. 화자의 말에 신뢰가 간다.</v>
      </c>
      <c r="U60" s="9">
        <v>8.7036878020184158E-2</v>
      </c>
      <c r="V60" s="10">
        <v>-0.11538296505054241</v>
      </c>
      <c r="W60" s="10">
        <v>0.13042889840079322</v>
      </c>
      <c r="X60" s="10">
        <v>-0.14276930028164692</v>
      </c>
      <c r="Y60" s="10">
        <v>-8.25990192683589E-2</v>
      </c>
      <c r="Z60" s="10">
        <v>7.5824401420062151E-2</v>
      </c>
      <c r="AA60" s="10">
        <v>0.11982730412498915</v>
      </c>
      <c r="AB60" s="10">
        <v>6.4507429629594285E-2</v>
      </c>
      <c r="AC60" s="10">
        <v>7.0313597818733239E-2</v>
      </c>
      <c r="AD60" s="10">
        <v>0.18799087612340121</v>
      </c>
      <c r="AE60" s="10">
        <v>1.0000000000000002</v>
      </c>
      <c r="AF60" s="10">
        <v>0.4068604803251008</v>
      </c>
      <c r="AG60" s="11">
        <v>0.11415646615780377</v>
      </c>
    </row>
    <row r="61" spans="1:34" ht="15" customHeight="1" x14ac:dyDescent="0.3">
      <c r="A61">
        <v>8</v>
      </c>
      <c r="B61" s="3">
        <v>44719.664861111109</v>
      </c>
      <c r="C61" s="1" t="s">
        <v>17</v>
      </c>
      <c r="D61" s="1">
        <v>20</v>
      </c>
      <c r="E61" s="1" t="s">
        <v>18</v>
      </c>
      <c r="F61" s="1">
        <v>4</v>
      </c>
      <c r="G61" s="1">
        <v>4</v>
      </c>
      <c r="H61" s="1">
        <v>4</v>
      </c>
      <c r="I61" s="1">
        <v>5</v>
      </c>
      <c r="J61" s="4">
        <v>5</v>
      </c>
      <c r="K61" s="5">
        <v>3</v>
      </c>
      <c r="L61" s="5">
        <v>4</v>
      </c>
      <c r="M61" s="5">
        <v>5</v>
      </c>
      <c r="N61" s="5">
        <v>5</v>
      </c>
      <c r="O61" s="1">
        <v>5</v>
      </c>
      <c r="P61" s="1">
        <v>5</v>
      </c>
      <c r="Q61" s="1">
        <v>5</v>
      </c>
      <c r="R61" s="1">
        <v>5</v>
      </c>
      <c r="T61" t="str">
        <v>12. 화자가 내용에 대해 잘 알고 있다고 생각된다.</v>
      </c>
      <c r="U61" s="9">
        <v>-7.3324860783353804E-2</v>
      </c>
      <c r="V61" s="10">
        <v>5.2972029241967852E-2</v>
      </c>
      <c r="W61" s="10">
        <v>-0.13947855713539442</v>
      </c>
      <c r="X61" s="10">
        <v>0.15500881975099759</v>
      </c>
      <c r="Y61" s="10">
        <v>0.11706028552092591</v>
      </c>
      <c r="Z61" s="10">
        <v>-0.11822978058429386</v>
      </c>
      <c r="AA61" s="10">
        <v>-1.4617602235144639E-2</v>
      </c>
      <c r="AB61" s="10">
        <v>-3.1088963865618331E-2</v>
      </c>
      <c r="AC61" s="10">
        <v>-4.6959094344586382E-3</v>
      </c>
      <c r="AD61" s="10">
        <v>-8.5910579451663097E-2</v>
      </c>
      <c r="AE61" s="10">
        <v>0.4068604803251008</v>
      </c>
      <c r="AF61" s="10">
        <v>1.0000000000000002</v>
      </c>
      <c r="AG61" s="11">
        <v>0.38364095864641296</v>
      </c>
    </row>
    <row r="62" spans="1:34" ht="15" customHeight="1" x14ac:dyDescent="0.3">
      <c r="A62">
        <v>9</v>
      </c>
      <c r="B62" s="3">
        <v>44719.670428240737</v>
      </c>
      <c r="C62" s="1" t="s">
        <v>17</v>
      </c>
      <c r="D62" s="1">
        <v>18</v>
      </c>
      <c r="E62" s="1" t="s">
        <v>18</v>
      </c>
      <c r="F62" s="1">
        <v>4</v>
      </c>
      <c r="G62" s="1">
        <v>3</v>
      </c>
      <c r="H62" s="1">
        <v>5</v>
      </c>
      <c r="I62" s="1">
        <v>4</v>
      </c>
      <c r="J62" s="4">
        <v>3</v>
      </c>
      <c r="K62" s="5">
        <v>3</v>
      </c>
      <c r="L62" s="5">
        <v>4</v>
      </c>
      <c r="M62" s="5">
        <v>5</v>
      </c>
      <c r="N62" s="5">
        <v>3</v>
      </c>
      <c r="O62" s="1">
        <v>4</v>
      </c>
      <c r="P62" s="1">
        <v>5</v>
      </c>
      <c r="Q62" s="1">
        <v>5</v>
      </c>
      <c r="R62" s="1">
        <v>5</v>
      </c>
      <c r="T62" t="str">
        <v>13. 다음에도 이런 내용을 소개받는다면 같은 화자에게 내용을 전달받고 싶다.</v>
      </c>
      <c r="U62" s="12">
        <v>0.16791080657115148</v>
      </c>
      <c r="V62" s="13">
        <v>-1.2114988521378853E-2</v>
      </c>
      <c r="W62" s="13">
        <v>0.25768523082560818</v>
      </c>
      <c r="X62" s="13">
        <v>-5.5670619497655373E-2</v>
      </c>
      <c r="Y62" s="13">
        <v>5.1766746095362789E-2</v>
      </c>
      <c r="Z62" s="13">
        <v>1.0348957999989583E-2</v>
      </c>
      <c r="AA62" s="13">
        <v>8.07806158073648E-2</v>
      </c>
      <c r="AB62" s="13">
        <v>6.4402905341551131E-2</v>
      </c>
      <c r="AC62" s="13">
        <v>0.19552611134698192</v>
      </c>
      <c r="AD62" s="13">
        <v>0.12648529782344115</v>
      </c>
      <c r="AE62" s="13">
        <v>0.11415646615780368</v>
      </c>
      <c r="AF62" s="13">
        <v>0.38364095864641301</v>
      </c>
      <c r="AG62" s="14">
        <v>1</v>
      </c>
    </row>
    <row r="63" spans="1:34" ht="15" customHeight="1" x14ac:dyDescent="0.3">
      <c r="A63">
        <v>10</v>
      </c>
      <c r="B63" s="3">
        <v>44719.827870370369</v>
      </c>
      <c r="C63" s="1" t="s">
        <v>17</v>
      </c>
      <c r="D63" s="1">
        <v>21</v>
      </c>
      <c r="E63" s="1" t="s">
        <v>18</v>
      </c>
      <c r="F63" s="1">
        <v>4</v>
      </c>
      <c r="G63" s="1">
        <v>5</v>
      </c>
      <c r="H63" s="1">
        <v>4</v>
      </c>
      <c r="I63" s="1">
        <v>5</v>
      </c>
      <c r="J63" s="4">
        <v>5</v>
      </c>
      <c r="K63" s="5">
        <v>4</v>
      </c>
      <c r="L63" s="5">
        <v>4</v>
      </c>
      <c r="M63" s="5">
        <v>4</v>
      </c>
      <c r="N63" s="5">
        <v>4</v>
      </c>
      <c r="O63" s="1">
        <v>4</v>
      </c>
      <c r="P63" s="1">
        <v>4</v>
      </c>
      <c r="Q63" s="1">
        <v>5</v>
      </c>
      <c r="R63" s="1">
        <v>4</v>
      </c>
      <c r="U63">
        <f>SUMSQ(U50:U62)-1</f>
        <v>0.31799467707324025</v>
      </c>
      <c r="V63">
        <f t="shared" ref="V63:AG63" si="1">SUMSQ(V50:V62)-1</f>
        <v>0.41488119540541879</v>
      </c>
      <c r="W63">
        <f t="shared" si="1"/>
        <v>0.24064995534493794</v>
      </c>
      <c r="X63">
        <f t="shared" si="1"/>
        <v>0.25527779515635296</v>
      </c>
      <c r="Y63">
        <f t="shared" si="1"/>
        <v>0.25818664379808687</v>
      </c>
      <c r="Z63">
        <f t="shared" si="1"/>
        <v>0.32899450846799105</v>
      </c>
      <c r="AA63">
        <f t="shared" si="1"/>
        <v>0.21368048744249513</v>
      </c>
      <c r="AB63">
        <f t="shared" si="1"/>
        <v>0.1659271810455476</v>
      </c>
      <c r="AC63">
        <f t="shared" si="1"/>
        <v>0.20161060188501256</v>
      </c>
      <c r="AD63">
        <f t="shared" si="1"/>
        <v>0.19713823832078492</v>
      </c>
      <c r="AE63">
        <f t="shared" si="1"/>
        <v>0.30822686728626425</v>
      </c>
      <c r="AF63">
        <f t="shared" si="1"/>
        <v>0.40064467745332055</v>
      </c>
      <c r="AG63">
        <f t="shared" si="1"/>
        <v>0.32574292171151797</v>
      </c>
      <c r="AH63">
        <f>SUM(U63:AG63)</f>
        <v>3.6289557503909711</v>
      </c>
    </row>
    <row r="64" spans="1:34" ht="15" customHeight="1" x14ac:dyDescent="0.3">
      <c r="A64">
        <v>11</v>
      </c>
      <c r="B64" s="3">
        <v>44719.83666666667</v>
      </c>
      <c r="C64" s="1" t="s">
        <v>19</v>
      </c>
      <c r="D64" s="1">
        <v>24</v>
      </c>
      <c r="E64" s="1" t="s">
        <v>18</v>
      </c>
      <c r="F64" s="1">
        <v>5</v>
      </c>
      <c r="G64" s="1">
        <v>5</v>
      </c>
      <c r="H64" s="1">
        <v>5</v>
      </c>
      <c r="I64" s="1">
        <v>5</v>
      </c>
      <c r="J64" s="4">
        <v>4</v>
      </c>
      <c r="K64" s="5">
        <v>4</v>
      </c>
      <c r="L64" s="5">
        <v>5</v>
      </c>
      <c r="M64" s="5">
        <v>5</v>
      </c>
      <c r="N64" s="5">
        <v>5</v>
      </c>
      <c r="O64" s="1">
        <v>4</v>
      </c>
      <c r="P64" s="1">
        <v>5</v>
      </c>
      <c r="Q64" s="1">
        <v>5</v>
      </c>
      <c r="R64" s="1">
        <v>5</v>
      </c>
    </row>
    <row r="65" spans="1:34" ht="15" customHeight="1" x14ac:dyDescent="0.3">
      <c r="A65">
        <v>12</v>
      </c>
      <c r="B65" s="3">
        <v>44719.846782407411</v>
      </c>
      <c r="C65" s="1" t="s">
        <v>17</v>
      </c>
      <c r="D65" s="1">
        <v>21</v>
      </c>
      <c r="E65" s="1" t="s">
        <v>18</v>
      </c>
      <c r="F65" s="1">
        <v>5</v>
      </c>
      <c r="G65" s="1">
        <v>5</v>
      </c>
      <c r="H65" s="1">
        <v>5</v>
      </c>
      <c r="I65" s="1">
        <v>5</v>
      </c>
      <c r="J65" s="4">
        <v>4</v>
      </c>
      <c r="K65" s="5">
        <v>5</v>
      </c>
      <c r="L65" s="5">
        <v>4</v>
      </c>
      <c r="M65" s="5">
        <v>4</v>
      </c>
      <c r="N65" s="5">
        <v>4</v>
      </c>
      <c r="O65" s="1">
        <v>5</v>
      </c>
      <c r="P65" s="1">
        <v>5</v>
      </c>
      <c r="Q65" s="1">
        <v>5</v>
      </c>
      <c r="R65" s="1">
        <v>4</v>
      </c>
      <c r="T65" t="s">
        <v>33</v>
      </c>
    </row>
    <row r="66" spans="1:34" ht="15" customHeight="1" x14ac:dyDescent="0.3">
      <c r="A66">
        <v>13</v>
      </c>
      <c r="B66" s="3">
        <v>44719.869351851848</v>
      </c>
      <c r="C66" s="1" t="s">
        <v>17</v>
      </c>
      <c r="D66" s="1">
        <v>21</v>
      </c>
      <c r="E66" s="1" t="s">
        <v>18</v>
      </c>
      <c r="F66" s="1">
        <v>5</v>
      </c>
      <c r="G66" s="1">
        <v>5</v>
      </c>
      <c r="H66" s="1">
        <v>5</v>
      </c>
      <c r="I66" s="1">
        <v>3</v>
      </c>
      <c r="J66" s="4">
        <v>5</v>
      </c>
      <c r="K66" s="5">
        <v>3</v>
      </c>
      <c r="L66" s="5">
        <v>3</v>
      </c>
      <c r="M66" s="5">
        <v>3</v>
      </c>
      <c r="N66" s="5">
        <v>3</v>
      </c>
      <c r="O66" s="1">
        <v>3</v>
      </c>
      <c r="P66" s="1">
        <v>5</v>
      </c>
      <c r="Q66" s="1">
        <v>5</v>
      </c>
      <c r="R66" s="1">
        <v>5</v>
      </c>
    </row>
    <row r="67" spans="1:34" ht="15" customHeight="1" x14ac:dyDescent="0.3">
      <c r="A67">
        <v>14</v>
      </c>
      <c r="B67" s="3">
        <v>44719.884606481479</v>
      </c>
      <c r="C67" s="1" t="s">
        <v>19</v>
      </c>
      <c r="D67" s="1">
        <v>22</v>
      </c>
      <c r="E67" s="1" t="s">
        <v>18</v>
      </c>
      <c r="F67" s="1">
        <v>4</v>
      </c>
      <c r="G67" s="1">
        <v>5</v>
      </c>
      <c r="H67" s="1">
        <v>4</v>
      </c>
      <c r="I67" s="1">
        <v>4</v>
      </c>
      <c r="J67" s="4">
        <v>4</v>
      </c>
      <c r="K67" s="5">
        <v>5</v>
      </c>
      <c r="L67" s="5">
        <v>4</v>
      </c>
      <c r="M67" s="5">
        <v>4</v>
      </c>
      <c r="N67" s="5">
        <v>5</v>
      </c>
      <c r="O67" s="1">
        <v>4</v>
      </c>
      <c r="P67" s="1">
        <v>4</v>
      </c>
      <c r="Q67" s="1">
        <v>4</v>
      </c>
      <c r="R67" s="1">
        <v>5</v>
      </c>
      <c r="U67" t="str">
        <f t="array" ref="U67:AG67">F1:R1</f>
        <v>1. 시간가는 줄 몰랐다.</v>
      </c>
      <c r="V67" t="str">
        <v>2. 집중이 잘 되었다.</v>
      </c>
      <c r="W67" t="str">
        <v>3. 내용을 잘 이해할 수 있었다.</v>
      </c>
      <c r="X67" t="str">
        <v>4. 내용이 유익했다.</v>
      </c>
      <c r="Y67" t="str">
        <v>5. 새로운 정보를 얻었다.</v>
      </c>
      <c r="Z67" t="str">
        <v>6. 전반적으로 나의 흥미를 끌었다.</v>
      </c>
      <c r="AA67" t="str">
        <v>7. 타인에게도 오늘 내용을 추천할 의향이 있다.</v>
      </c>
      <c r="AB67" t="str">
        <v>8. 소개된 앱을 다운로드 받아보고 싶어졌다.</v>
      </c>
      <c r="AC67" t="str">
        <v>9. 다음에 또 유용한 앱을 소개받고 싶다.</v>
      </c>
      <c r="AD67" t="str">
        <v>10. 소개받은 후 화자가 전보다 더 친근하게 느껴졌다.</v>
      </c>
      <c r="AE67" t="str">
        <v>11. 화자의 말에 신뢰가 간다.</v>
      </c>
      <c r="AF67" t="str">
        <v>12. 화자가 내용에 대해 잘 알고 있다고 생각된다.</v>
      </c>
      <c r="AG67" t="str">
        <v>13. 다음에도 이런 내용을 소개받는다면 같은 화자에게 내용을 전달받고 싶다.</v>
      </c>
    </row>
    <row r="68" spans="1:34" ht="15" customHeight="1" x14ac:dyDescent="0.3">
      <c r="A68">
        <v>15</v>
      </c>
      <c r="B68" s="3">
        <v>44719.95480324074</v>
      </c>
      <c r="C68" s="1" t="s">
        <v>17</v>
      </c>
      <c r="D68" s="1">
        <v>23</v>
      </c>
      <c r="E68" s="1" t="s">
        <v>18</v>
      </c>
      <c r="F68" s="1">
        <v>3</v>
      </c>
      <c r="G68" s="1">
        <v>5</v>
      </c>
      <c r="H68" s="1">
        <v>5</v>
      </c>
      <c r="I68" s="1">
        <v>5</v>
      </c>
      <c r="J68" s="4">
        <v>5</v>
      </c>
      <c r="K68" s="5">
        <v>5</v>
      </c>
      <c r="L68" s="5">
        <v>5</v>
      </c>
      <c r="M68" s="5">
        <v>5</v>
      </c>
      <c r="N68" s="5">
        <v>4</v>
      </c>
      <c r="O68" s="1">
        <v>3</v>
      </c>
      <c r="P68" s="1">
        <v>4</v>
      </c>
      <c r="Q68" s="1">
        <v>4</v>
      </c>
      <c r="R68" s="1">
        <v>4</v>
      </c>
      <c r="U68" s="18">
        <f t="array" ref="U68:AH68">U28:AH28/(U28:AH28+U63:AH63)</f>
        <v>0.90813487661474512</v>
      </c>
      <c r="V68" s="19">
        <v>0.87069204489839425</v>
      </c>
      <c r="W68" s="19">
        <v>0.84343645814178303</v>
      </c>
      <c r="X68" s="19">
        <v>0.91747817841052981</v>
      </c>
      <c r="Y68" s="19">
        <v>0.89809758016621222</v>
      </c>
      <c r="Z68" s="19">
        <v>0.9153230413146155</v>
      </c>
      <c r="AA68" s="19">
        <v>0.94670344025171871</v>
      </c>
      <c r="AB68" s="19">
        <v>0.95255062345416064</v>
      </c>
      <c r="AC68" s="19">
        <v>0.94715562071706894</v>
      </c>
      <c r="AD68" s="19">
        <v>0.91940313414478092</v>
      </c>
      <c r="AE68" s="19">
        <v>0.89412580957152155</v>
      </c>
      <c r="AF68" s="19">
        <v>0.8368523266327792</v>
      </c>
      <c r="AG68" s="19">
        <v>0.91862472424744979</v>
      </c>
      <c r="AH68" s="21">
        <v>0.91117867180579515</v>
      </c>
    </row>
    <row r="69" spans="1:34" ht="15" customHeight="1" x14ac:dyDescent="0.3">
      <c r="A69">
        <v>16</v>
      </c>
      <c r="B69" s="3">
        <v>44719.994108796294</v>
      </c>
      <c r="C69" s="1" t="s">
        <v>17</v>
      </c>
      <c r="D69" s="1">
        <v>21</v>
      </c>
      <c r="E69" s="1" t="s">
        <v>18</v>
      </c>
      <c r="F69" s="1">
        <v>4</v>
      </c>
      <c r="G69" s="1">
        <v>4</v>
      </c>
      <c r="H69" s="1">
        <v>5</v>
      </c>
      <c r="I69" s="1">
        <v>5</v>
      </c>
      <c r="J69" s="4">
        <v>3</v>
      </c>
      <c r="K69" s="5">
        <v>4</v>
      </c>
      <c r="L69" s="5">
        <v>4</v>
      </c>
      <c r="M69" s="5">
        <v>5</v>
      </c>
      <c r="N69" s="5">
        <v>4</v>
      </c>
      <c r="O69" s="1">
        <v>4</v>
      </c>
      <c r="P69" s="1">
        <v>3</v>
      </c>
      <c r="Q69" s="1">
        <v>4</v>
      </c>
      <c r="R69" s="1">
        <v>5</v>
      </c>
    </row>
    <row r="70" spans="1:34" ht="15" customHeight="1" x14ac:dyDescent="0.3">
      <c r="A70">
        <v>17</v>
      </c>
      <c r="B70" s="3">
        <v>44720.022986111115</v>
      </c>
      <c r="C70" s="1" t="s">
        <v>19</v>
      </c>
      <c r="D70" s="1">
        <v>23</v>
      </c>
      <c r="E70" s="1" t="s">
        <v>18</v>
      </c>
      <c r="F70" s="1">
        <v>4</v>
      </c>
      <c r="G70" s="1">
        <v>5</v>
      </c>
      <c r="H70" s="1">
        <v>5</v>
      </c>
      <c r="I70" s="1">
        <v>5</v>
      </c>
      <c r="J70" s="4">
        <v>3</v>
      </c>
      <c r="K70" s="5">
        <v>4</v>
      </c>
      <c r="L70" s="5">
        <v>4</v>
      </c>
      <c r="M70" s="5">
        <v>3</v>
      </c>
      <c r="N70" s="5">
        <v>4</v>
      </c>
      <c r="O70" s="1">
        <v>3</v>
      </c>
      <c r="P70" s="1">
        <v>4</v>
      </c>
      <c r="Q70" s="1">
        <v>5</v>
      </c>
      <c r="R70" s="1">
        <v>5</v>
      </c>
      <c r="T70" t="s">
        <v>34</v>
      </c>
    </row>
    <row r="71" spans="1:34" ht="15" customHeight="1" x14ac:dyDescent="0.3">
      <c r="A71">
        <v>18</v>
      </c>
      <c r="B71" s="3">
        <v>44720.555405092593</v>
      </c>
      <c r="C71" s="1" t="s">
        <v>17</v>
      </c>
      <c r="D71" s="1">
        <v>20</v>
      </c>
      <c r="E71" s="1" t="s">
        <v>18</v>
      </c>
      <c r="F71" s="1">
        <v>5</v>
      </c>
      <c r="G71" s="1">
        <v>5</v>
      </c>
      <c r="H71" s="1">
        <v>5</v>
      </c>
      <c r="I71" s="1">
        <v>5</v>
      </c>
      <c r="J71" s="4">
        <v>5</v>
      </c>
      <c r="K71" s="5">
        <v>5</v>
      </c>
      <c r="L71" s="5">
        <v>5</v>
      </c>
      <c r="M71" s="5">
        <v>5</v>
      </c>
      <c r="N71" s="5">
        <v>5</v>
      </c>
      <c r="O71" s="1">
        <v>4</v>
      </c>
      <c r="P71" s="1">
        <v>5</v>
      </c>
      <c r="Q71" s="1">
        <v>5</v>
      </c>
      <c r="R71" s="1">
        <v>5</v>
      </c>
    </row>
    <row r="72" spans="1:34" ht="15" customHeight="1" x14ac:dyDescent="0.3">
      <c r="A72">
        <v>19</v>
      </c>
      <c r="B72" s="3">
        <v>44720.562372685185</v>
      </c>
      <c r="C72" s="1" t="s">
        <v>17</v>
      </c>
      <c r="D72" s="1">
        <v>23</v>
      </c>
      <c r="E72" s="1" t="s">
        <v>18</v>
      </c>
      <c r="F72" s="1">
        <v>4</v>
      </c>
      <c r="G72" s="1">
        <v>4</v>
      </c>
      <c r="H72" s="1">
        <v>5</v>
      </c>
      <c r="I72" s="1">
        <v>5</v>
      </c>
      <c r="J72" s="4">
        <v>3</v>
      </c>
      <c r="K72" s="5">
        <v>4</v>
      </c>
      <c r="L72" s="5">
        <v>4</v>
      </c>
      <c r="M72" s="5">
        <v>5</v>
      </c>
      <c r="N72" s="5">
        <v>4</v>
      </c>
      <c r="O72" s="1">
        <v>3</v>
      </c>
      <c r="P72" s="1">
        <v>5</v>
      </c>
      <c r="Q72" s="1">
        <v>5</v>
      </c>
      <c r="R72" s="1">
        <v>4</v>
      </c>
      <c r="U72" s="18">
        <f t="array" ref="U72:AG85">[1]!eVECTORS(U15:AG27,100,FALSE)</f>
        <v>6.780394367260004</v>
      </c>
      <c r="V72" s="19">
        <v>1.1466370174438152</v>
      </c>
      <c r="W72" s="19">
        <v>0.99697891768496361</v>
      </c>
      <c r="X72" s="19">
        <v>0.72789964102079951</v>
      </c>
      <c r="Y72" s="19">
        <v>0.68434494035456095</v>
      </c>
      <c r="Z72" s="19">
        <v>0.48500877538262421</v>
      </c>
      <c r="AA72" s="19">
        <v>0.41165304857003271</v>
      </c>
      <c r="AB72" s="19">
        <v>0.37330649555040418</v>
      </c>
      <c r="AC72" s="19">
        <v>0.35675659225899775</v>
      </c>
      <c r="AD72" s="19">
        <v>0.31532337998169419</v>
      </c>
      <c r="AE72" s="19">
        <v>0.27517838954185736</v>
      </c>
      <c r="AF72" s="19">
        <v>0.24591773485845878</v>
      </c>
      <c r="AG72" s="20">
        <v>0.20060070009178793</v>
      </c>
    </row>
    <row r="73" spans="1:34" ht="15" customHeight="1" x14ac:dyDescent="0.3">
      <c r="A73">
        <v>20</v>
      </c>
      <c r="B73" s="3">
        <v>44720.562731481485</v>
      </c>
      <c r="C73" s="1" t="s">
        <v>17</v>
      </c>
      <c r="D73" s="1">
        <v>20</v>
      </c>
      <c r="E73" s="1" t="s">
        <v>18</v>
      </c>
      <c r="F73" s="1">
        <v>4</v>
      </c>
      <c r="G73" s="1">
        <v>5</v>
      </c>
      <c r="H73" s="1">
        <v>5</v>
      </c>
      <c r="I73" s="1">
        <v>5</v>
      </c>
      <c r="J73" s="4">
        <v>5</v>
      </c>
      <c r="K73" s="5">
        <v>5</v>
      </c>
      <c r="L73" s="5">
        <v>5</v>
      </c>
      <c r="M73" s="5">
        <v>4</v>
      </c>
      <c r="N73" s="5">
        <v>4</v>
      </c>
      <c r="O73" s="1">
        <v>4</v>
      </c>
      <c r="P73" s="1">
        <v>5</v>
      </c>
      <c r="Q73" s="1">
        <v>5</v>
      </c>
      <c r="R73" s="1">
        <v>5</v>
      </c>
      <c r="U73" s="9">
        <v>-0.29136465609331275</v>
      </c>
      <c r="V73" s="10">
        <v>-0.15973412952172628</v>
      </c>
      <c r="W73" s="10">
        <v>-0.1223103861829764</v>
      </c>
      <c r="X73" s="10">
        <v>-0.14562256914903005</v>
      </c>
      <c r="Y73" s="10">
        <v>-0.46003880199657776</v>
      </c>
      <c r="Z73" s="10">
        <v>-0.36358124576716166</v>
      </c>
      <c r="AA73" s="10">
        <v>-0.2955526199761378</v>
      </c>
      <c r="AB73" s="10">
        <v>-6.3729594830247649E-2</v>
      </c>
      <c r="AC73" s="10">
        <v>-0.38553329846743023</v>
      </c>
      <c r="AD73" s="10">
        <v>-0.26579839411484651</v>
      </c>
      <c r="AE73" s="10">
        <v>-0.20371781705125613</v>
      </c>
      <c r="AF73" s="10">
        <v>-3.7408491134818478E-2</v>
      </c>
      <c r="AG73" s="11">
        <v>-0.39496961028590927</v>
      </c>
    </row>
    <row r="74" spans="1:34" ht="15" customHeight="1" x14ac:dyDescent="0.3">
      <c r="A74">
        <v>21</v>
      </c>
      <c r="B74" s="3">
        <v>44720.675810185188</v>
      </c>
      <c r="C74" s="1" t="s">
        <v>19</v>
      </c>
      <c r="D74" s="1">
        <v>23</v>
      </c>
      <c r="E74" s="1" t="s">
        <v>18</v>
      </c>
      <c r="F74" s="1">
        <v>1</v>
      </c>
      <c r="G74" s="1">
        <v>3</v>
      </c>
      <c r="H74" s="1">
        <v>5</v>
      </c>
      <c r="I74" s="1">
        <v>3</v>
      </c>
      <c r="J74" s="4">
        <v>3</v>
      </c>
      <c r="K74" s="5">
        <v>3</v>
      </c>
      <c r="L74" s="5">
        <v>4</v>
      </c>
      <c r="M74" s="5">
        <v>2</v>
      </c>
      <c r="N74" s="5">
        <v>3</v>
      </c>
      <c r="O74" s="1">
        <v>3</v>
      </c>
      <c r="P74" s="1">
        <v>5</v>
      </c>
      <c r="Q74" s="1">
        <v>4</v>
      </c>
      <c r="R74" s="1">
        <v>4</v>
      </c>
      <c r="U74" s="9">
        <v>-0.27370919028421764</v>
      </c>
      <c r="V74" s="10">
        <v>-0.22728147640737811</v>
      </c>
      <c r="W74" s="10">
        <v>-0.34701156896300134</v>
      </c>
      <c r="X74" s="10">
        <v>-0.20342006461326639</v>
      </c>
      <c r="Y74" s="10">
        <v>-0.45388105944909335</v>
      </c>
      <c r="Z74" s="10">
        <v>-2.8399148101859253E-2</v>
      </c>
      <c r="AA74" s="10">
        <v>0.34081267537609328</v>
      </c>
      <c r="AB74" s="10">
        <v>-0.1494513201070819</v>
      </c>
      <c r="AC74" s="10">
        <v>4.7961093274821287E-2</v>
      </c>
      <c r="AD74" s="10">
        <v>0.15394137835459495</v>
      </c>
      <c r="AE74" s="10">
        <v>0.32806147368900024</v>
      </c>
      <c r="AF74" s="10">
        <v>0.10667776263407591</v>
      </c>
      <c r="AG74" s="11">
        <v>0.47045027732891986</v>
      </c>
    </row>
    <row r="75" spans="1:34" ht="15" customHeight="1" x14ac:dyDescent="0.3">
      <c r="A75">
        <v>22</v>
      </c>
      <c r="B75" s="3">
        <v>44720.924930555557</v>
      </c>
      <c r="C75" s="1" t="s">
        <v>19</v>
      </c>
      <c r="D75" s="1">
        <v>26</v>
      </c>
      <c r="E75" s="1" t="s">
        <v>18</v>
      </c>
      <c r="F75" s="1">
        <v>5</v>
      </c>
      <c r="G75" s="1">
        <v>5</v>
      </c>
      <c r="H75" s="1">
        <v>5</v>
      </c>
      <c r="I75" s="1">
        <v>5</v>
      </c>
      <c r="J75" s="4">
        <v>5</v>
      </c>
      <c r="K75" s="5">
        <v>4</v>
      </c>
      <c r="L75" s="5">
        <v>4</v>
      </c>
      <c r="M75" s="5">
        <v>3</v>
      </c>
      <c r="N75" s="5">
        <v>4</v>
      </c>
      <c r="O75" s="1">
        <v>4</v>
      </c>
      <c r="P75" s="1">
        <v>4</v>
      </c>
      <c r="Q75" s="1">
        <v>5</v>
      </c>
      <c r="R75" s="1">
        <v>5</v>
      </c>
      <c r="U75" s="9">
        <v>-0.18797591228884034</v>
      </c>
      <c r="V75" s="10">
        <v>0.17231967676018178</v>
      </c>
      <c r="W75" s="10">
        <v>-0.71236274610259265</v>
      </c>
      <c r="X75" s="10">
        <v>0.28207725477851869</v>
      </c>
      <c r="Y75" s="10">
        <v>0.34624193261196418</v>
      </c>
      <c r="Z75" s="10">
        <v>-0.19159629542581139</v>
      </c>
      <c r="AA75" s="10">
        <v>-0.26534010593066071</v>
      </c>
      <c r="AB75" s="10">
        <v>0.10252341981753321</v>
      </c>
      <c r="AC75" s="10">
        <v>0.10139189735356591</v>
      </c>
      <c r="AD75" s="10">
        <v>1.7284799250421807E-3</v>
      </c>
      <c r="AE75" s="10">
        <v>0.26133204375880342</v>
      </c>
      <c r="AF75" s="10">
        <v>0.14230386663945513</v>
      </c>
      <c r="AG75" s="11">
        <v>-0.10772907643058499</v>
      </c>
    </row>
    <row r="76" spans="1:34" ht="15" customHeight="1" x14ac:dyDescent="0.3">
      <c r="A76">
        <v>23</v>
      </c>
      <c r="B76" s="3">
        <v>44720.936863425923</v>
      </c>
      <c r="C76" s="1" t="s">
        <v>19</v>
      </c>
      <c r="D76" s="1">
        <v>26</v>
      </c>
      <c r="E76" s="1" t="s">
        <v>18</v>
      </c>
      <c r="F76" s="1">
        <v>3</v>
      </c>
      <c r="G76" s="1">
        <v>3</v>
      </c>
      <c r="H76" s="1">
        <v>5</v>
      </c>
      <c r="I76" s="1">
        <v>5</v>
      </c>
      <c r="J76" s="4">
        <v>4</v>
      </c>
      <c r="K76" s="5">
        <v>4</v>
      </c>
      <c r="L76" s="5">
        <v>4</v>
      </c>
      <c r="M76" s="5">
        <v>4</v>
      </c>
      <c r="N76" s="5">
        <v>4</v>
      </c>
      <c r="O76" s="1">
        <v>2</v>
      </c>
      <c r="P76" s="1">
        <v>3</v>
      </c>
      <c r="Q76" s="1">
        <v>4</v>
      </c>
      <c r="R76" s="1">
        <v>3</v>
      </c>
      <c r="U76" s="9">
        <v>-0.27745563660207112</v>
      </c>
      <c r="V76" s="10">
        <v>-0.22264263017713778</v>
      </c>
      <c r="W76" s="10">
        <v>0.10430192246661107</v>
      </c>
      <c r="X76" s="10">
        <v>0.40826621162092885</v>
      </c>
      <c r="Y76" s="10">
        <v>0.36666941472087461</v>
      </c>
      <c r="Z76" s="10">
        <v>-0.1626346832106908</v>
      </c>
      <c r="AA76" s="10">
        <v>0.39714225599362024</v>
      </c>
      <c r="AB76" s="10">
        <v>-7.919958225761993E-2</v>
      </c>
      <c r="AC76" s="10">
        <v>-0.41967200255760573</v>
      </c>
      <c r="AD76" s="10">
        <v>-0.35329680346460524</v>
      </c>
      <c r="AE76" s="10">
        <v>-7.0795322249652792E-2</v>
      </c>
      <c r="AF76" s="10">
        <v>-8.1266804274732679E-2</v>
      </c>
      <c r="AG76" s="11">
        <v>0.24173932440803556</v>
      </c>
    </row>
    <row r="77" spans="1:34" ht="15" customHeight="1" x14ac:dyDescent="0.3">
      <c r="A77">
        <v>24</v>
      </c>
      <c r="B77" s="3">
        <v>44720.96670138889</v>
      </c>
      <c r="C77" s="1" t="s">
        <v>19</v>
      </c>
      <c r="D77" s="1">
        <v>27</v>
      </c>
      <c r="E77" s="1" t="s">
        <v>18</v>
      </c>
      <c r="F77" s="1">
        <v>5</v>
      </c>
      <c r="G77" s="1">
        <v>4</v>
      </c>
      <c r="H77" s="1">
        <v>5</v>
      </c>
      <c r="I77" s="1">
        <v>5</v>
      </c>
      <c r="J77" s="4">
        <v>5</v>
      </c>
      <c r="K77" s="5">
        <v>4</v>
      </c>
      <c r="L77" s="5">
        <v>4</v>
      </c>
      <c r="M77" s="5">
        <v>4</v>
      </c>
      <c r="N77" s="5">
        <v>4</v>
      </c>
      <c r="O77" s="1">
        <v>3</v>
      </c>
      <c r="P77" s="1">
        <v>5</v>
      </c>
      <c r="Q77" s="1">
        <v>5</v>
      </c>
      <c r="R77" s="1">
        <v>5</v>
      </c>
      <c r="U77" s="9">
        <v>-0.24793525111212289</v>
      </c>
      <c r="V77" s="10">
        <v>-0.278443172776211</v>
      </c>
      <c r="W77" s="10">
        <v>0.46132192496987107</v>
      </c>
      <c r="X77" s="10">
        <v>0.30660191826541638</v>
      </c>
      <c r="Y77" s="10">
        <v>-6.6210708122163661E-2</v>
      </c>
      <c r="Z77" s="10">
        <v>-0.35592199514439227</v>
      </c>
      <c r="AA77" s="10">
        <v>-0.38140097715647764</v>
      </c>
      <c r="AB77" s="10">
        <v>1.2009581764589777E-3</v>
      </c>
      <c r="AC77" s="10">
        <v>0.43704419474393702</v>
      </c>
      <c r="AD77" s="10">
        <v>4.630060017068869E-2</v>
      </c>
      <c r="AE77" s="10">
        <v>0.182602865142937</v>
      </c>
      <c r="AF77" s="10">
        <v>0.15703235281761396</v>
      </c>
      <c r="AG77" s="11">
        <v>0.16275147909896656</v>
      </c>
    </row>
    <row r="78" spans="1:34" ht="15" customHeight="1" x14ac:dyDescent="0.3">
      <c r="A78">
        <v>25</v>
      </c>
      <c r="B78" s="3">
        <v>44721.547465277778</v>
      </c>
      <c r="C78" s="1" t="s">
        <v>19</v>
      </c>
      <c r="D78" s="1">
        <v>23</v>
      </c>
      <c r="E78" s="1" t="s">
        <v>18</v>
      </c>
      <c r="F78" s="1">
        <v>5</v>
      </c>
      <c r="G78" s="1">
        <v>2</v>
      </c>
      <c r="H78" s="1">
        <v>4</v>
      </c>
      <c r="I78" s="1">
        <v>3</v>
      </c>
      <c r="J78" s="4">
        <v>5</v>
      </c>
      <c r="K78" s="5">
        <v>2</v>
      </c>
      <c r="L78" s="5">
        <v>3</v>
      </c>
      <c r="M78" s="5">
        <v>2</v>
      </c>
      <c r="N78" s="5">
        <v>4</v>
      </c>
      <c r="O78" s="1">
        <v>2</v>
      </c>
      <c r="P78" s="1">
        <v>5</v>
      </c>
      <c r="Q78" s="1">
        <v>5</v>
      </c>
      <c r="R78" s="1">
        <v>4</v>
      </c>
      <c r="U78" s="9">
        <v>-0.30738164236207927</v>
      </c>
      <c r="V78" s="10">
        <v>-0.31063517114744688</v>
      </c>
      <c r="W78" s="10">
        <v>-4.5276917909793778E-3</v>
      </c>
      <c r="X78" s="10">
        <v>2.9265075187042352E-2</v>
      </c>
      <c r="Y78" s="10">
        <v>2.1051038405771869E-2</v>
      </c>
      <c r="Z78" s="10">
        <v>0.43154200202345355</v>
      </c>
      <c r="AA78" s="10">
        <v>6.2964539433930003E-2</v>
      </c>
      <c r="AB78" s="10">
        <v>3.5054525702480466E-2</v>
      </c>
      <c r="AC78" s="10">
        <v>0.24017853465733499</v>
      </c>
      <c r="AD78" s="10">
        <v>-0.13551424227650183</v>
      </c>
      <c r="AE78" s="10">
        <v>0.31844592306372371</v>
      </c>
      <c r="AF78" s="10">
        <v>-0.53677065082171205</v>
      </c>
      <c r="AG78" s="11">
        <v>-0.38820097523088498</v>
      </c>
    </row>
    <row r="79" spans="1:34" ht="15" customHeight="1" x14ac:dyDescent="0.3">
      <c r="A79">
        <v>1</v>
      </c>
      <c r="B79" s="3">
        <v>44721.614537037036</v>
      </c>
      <c r="C79" s="1" t="s">
        <v>19</v>
      </c>
      <c r="D79" s="1">
        <v>23</v>
      </c>
      <c r="E79" s="1" t="s">
        <v>18</v>
      </c>
      <c r="F79" s="1">
        <v>3</v>
      </c>
      <c r="G79" s="1">
        <v>5</v>
      </c>
      <c r="H79" s="1">
        <v>5</v>
      </c>
      <c r="I79" s="1">
        <v>4</v>
      </c>
      <c r="J79" s="4">
        <v>4</v>
      </c>
      <c r="K79" s="5">
        <v>5</v>
      </c>
      <c r="L79" s="5">
        <v>5</v>
      </c>
      <c r="M79" s="5">
        <v>4</v>
      </c>
      <c r="N79" s="5">
        <v>5</v>
      </c>
      <c r="O79" s="1">
        <v>5</v>
      </c>
      <c r="P79" s="1">
        <v>5</v>
      </c>
      <c r="Q79" s="1">
        <v>5</v>
      </c>
      <c r="R79" s="1">
        <v>5</v>
      </c>
      <c r="U79" s="9">
        <v>-0.31852885440969009</v>
      </c>
      <c r="V79" s="10">
        <v>-0.13102175241959338</v>
      </c>
      <c r="W79" s="10">
        <v>-9.7946198730253675E-2</v>
      </c>
      <c r="X79" s="10">
        <v>0.14255271279400147</v>
      </c>
      <c r="Y79" s="10">
        <v>9.4178403823672249E-2</v>
      </c>
      <c r="Z79" s="10">
        <v>0.12213913190294035</v>
      </c>
      <c r="AA79" s="10">
        <v>0.15124077464163718</v>
      </c>
      <c r="AB79" s="10">
        <v>-0.41925953721708925</v>
      </c>
      <c r="AC79" s="10">
        <v>0.19025956996326718</v>
      </c>
      <c r="AD79" s="10">
        <v>0.45974381172267398</v>
      </c>
      <c r="AE79" s="10">
        <v>-0.54636552324729615</v>
      </c>
      <c r="AF79" s="10">
        <v>0.17138636903149301</v>
      </c>
      <c r="AG79" s="11">
        <v>-0.23144419611916983</v>
      </c>
    </row>
    <row r="80" spans="1:34" ht="15" customHeight="1" x14ac:dyDescent="0.3">
      <c r="A80">
        <v>2</v>
      </c>
      <c r="B80" s="3">
        <v>44615.943749999999</v>
      </c>
      <c r="C80" s="1" t="s">
        <v>19</v>
      </c>
      <c r="D80" s="1">
        <v>24</v>
      </c>
      <c r="E80" s="1" t="s">
        <v>21</v>
      </c>
      <c r="F80" s="1">
        <v>3</v>
      </c>
      <c r="G80" s="1">
        <v>3</v>
      </c>
      <c r="H80" s="1">
        <v>4</v>
      </c>
      <c r="I80" s="1">
        <v>4</v>
      </c>
      <c r="J80" s="4">
        <v>4</v>
      </c>
      <c r="K80" s="5">
        <v>3</v>
      </c>
      <c r="L80" s="5">
        <v>2</v>
      </c>
      <c r="M80" s="5">
        <v>1</v>
      </c>
      <c r="N80" s="5">
        <v>3</v>
      </c>
      <c r="O80" s="1">
        <v>2</v>
      </c>
      <c r="P80" s="1">
        <v>2</v>
      </c>
      <c r="Q80" s="1">
        <v>2</v>
      </c>
      <c r="R80" s="1">
        <v>2</v>
      </c>
      <c r="U80" s="9">
        <v>-0.29996633052143068</v>
      </c>
      <c r="V80" s="10">
        <v>-0.15877593602805712</v>
      </c>
      <c r="W80" s="10">
        <v>0.11710897054412676</v>
      </c>
      <c r="X80" s="10">
        <v>-0.12419664692366723</v>
      </c>
      <c r="Y80" s="10">
        <v>0.15729187586477308</v>
      </c>
      <c r="Z80" s="10">
        <v>0.46953864460154732</v>
      </c>
      <c r="AA80" s="10">
        <v>-0.40508191653580311</v>
      </c>
      <c r="AB80" s="10">
        <v>0.21281654412157275</v>
      </c>
      <c r="AC80" s="10">
        <v>-0.47587656879126322</v>
      </c>
      <c r="AD80" s="10">
        <v>0.26806454034849425</v>
      </c>
      <c r="AE80" s="10">
        <v>8.9925236360582056E-2</v>
      </c>
      <c r="AF80" s="10">
        <v>0.26204222274527134</v>
      </c>
      <c r="AG80" s="11">
        <v>0.16128170977162079</v>
      </c>
    </row>
    <row r="81" spans="1:35" ht="15" customHeight="1" x14ac:dyDescent="0.3">
      <c r="A81">
        <v>3</v>
      </c>
      <c r="B81" s="3">
        <v>44616.578379629631</v>
      </c>
      <c r="C81" s="1" t="s">
        <v>19</v>
      </c>
      <c r="D81" s="1">
        <v>25</v>
      </c>
      <c r="E81" s="1" t="s">
        <v>21</v>
      </c>
      <c r="F81" s="1">
        <v>4</v>
      </c>
      <c r="G81" s="1">
        <v>4</v>
      </c>
      <c r="H81" s="1">
        <v>5</v>
      </c>
      <c r="I81" s="1">
        <v>5</v>
      </c>
      <c r="J81" s="4">
        <v>4</v>
      </c>
      <c r="K81" s="5">
        <v>3</v>
      </c>
      <c r="L81" s="5">
        <v>4</v>
      </c>
      <c r="M81" s="5">
        <v>1</v>
      </c>
      <c r="N81" s="5">
        <v>5</v>
      </c>
      <c r="O81" s="1">
        <v>5</v>
      </c>
      <c r="P81" s="1">
        <v>5</v>
      </c>
      <c r="Q81" s="1">
        <v>4</v>
      </c>
      <c r="R81" s="1">
        <v>5</v>
      </c>
      <c r="U81" s="9">
        <v>-0.31167095635815245</v>
      </c>
      <c r="V81" s="10">
        <v>1.5291645513812889E-2</v>
      </c>
      <c r="W81" s="10">
        <v>1.6742494434842256E-2</v>
      </c>
      <c r="X81" s="10">
        <v>-0.32642817317243433</v>
      </c>
      <c r="Y81" s="10">
        <v>9.4599648955428967E-2</v>
      </c>
      <c r="Z81" s="10">
        <v>6.6064866152849844E-2</v>
      </c>
      <c r="AA81" s="10">
        <v>0.23639568156729768</v>
      </c>
      <c r="AB81" s="10">
        <v>0.47626719593387579</v>
      </c>
      <c r="AC81" s="10">
        <v>0.33131383992570279</v>
      </c>
      <c r="AD81" s="10">
        <v>-0.39384419726305286</v>
      </c>
      <c r="AE81" s="10">
        <v>-0.23838749577910434</v>
      </c>
      <c r="AF81" s="10">
        <v>0.4175626192658205</v>
      </c>
      <c r="AG81" s="11">
        <v>-6.0790175809625341E-2</v>
      </c>
    </row>
    <row r="82" spans="1:35" ht="15" customHeight="1" x14ac:dyDescent="0.3">
      <c r="A82">
        <v>4</v>
      </c>
      <c r="B82" s="3">
        <v>44616.639594907407</v>
      </c>
      <c r="C82" s="1" t="s">
        <v>19</v>
      </c>
      <c r="D82" s="1">
        <v>24</v>
      </c>
      <c r="E82" s="1" t="s">
        <v>21</v>
      </c>
      <c r="F82" s="1">
        <v>3</v>
      </c>
      <c r="G82" s="1">
        <v>5</v>
      </c>
      <c r="H82" s="1">
        <v>4</v>
      </c>
      <c r="I82" s="1">
        <v>2</v>
      </c>
      <c r="J82" s="4">
        <v>1</v>
      </c>
      <c r="K82" s="5">
        <v>2</v>
      </c>
      <c r="L82" s="5">
        <v>2</v>
      </c>
      <c r="M82" s="5">
        <v>2</v>
      </c>
      <c r="N82" s="5">
        <v>3</v>
      </c>
      <c r="O82" s="1">
        <v>3</v>
      </c>
      <c r="P82" s="1">
        <v>2</v>
      </c>
      <c r="Q82" s="1">
        <v>3</v>
      </c>
      <c r="R82" s="1">
        <v>3</v>
      </c>
      <c r="U82" s="9">
        <v>-0.24890134600233912</v>
      </c>
      <c r="V82" s="10">
        <v>0.17560964172602161</v>
      </c>
      <c r="W82" s="10">
        <v>0.20755221624682069</v>
      </c>
      <c r="X82" s="10">
        <v>-0.57977310963867168</v>
      </c>
      <c r="Y82" s="10">
        <v>0.42706310884911308</v>
      </c>
      <c r="Z82" s="10">
        <v>-0.38250088438487795</v>
      </c>
      <c r="AA82" s="10">
        <v>8.8441817404307732E-2</v>
      </c>
      <c r="AB82" s="10">
        <v>-0.22354878676787637</v>
      </c>
      <c r="AC82" s="10">
        <v>-5.4149558906155755E-2</v>
      </c>
      <c r="AD82" s="10">
        <v>0.20157818680766873</v>
      </c>
      <c r="AE82" s="10">
        <v>0.26300061608014252</v>
      </c>
      <c r="AF82" s="10">
        <v>-0.11939760622580917</v>
      </c>
      <c r="AG82" s="11">
        <v>-0.12048941604308426</v>
      </c>
    </row>
    <row r="83" spans="1:35" ht="15" customHeight="1" x14ac:dyDescent="0.3">
      <c r="A83">
        <v>5</v>
      </c>
      <c r="B83" s="3">
        <v>44616.654479166667</v>
      </c>
      <c r="C83" s="1" t="s">
        <v>17</v>
      </c>
      <c r="D83" s="1">
        <v>25</v>
      </c>
      <c r="E83" s="1" t="s">
        <v>21</v>
      </c>
      <c r="F83" s="1">
        <v>4</v>
      </c>
      <c r="G83" s="1">
        <v>3</v>
      </c>
      <c r="H83" s="1">
        <v>4</v>
      </c>
      <c r="I83" s="1">
        <v>4</v>
      </c>
      <c r="J83" s="4">
        <v>4</v>
      </c>
      <c r="K83" s="5">
        <v>4</v>
      </c>
      <c r="L83" s="5">
        <v>4</v>
      </c>
      <c r="M83" s="5">
        <v>4</v>
      </c>
      <c r="N83" s="5">
        <v>4</v>
      </c>
      <c r="O83" s="1">
        <v>3</v>
      </c>
      <c r="P83" s="1">
        <v>4</v>
      </c>
      <c r="Q83" s="1">
        <v>5</v>
      </c>
      <c r="R83" s="1">
        <v>5</v>
      </c>
      <c r="U83" s="9">
        <v>-0.26319620512828124</v>
      </c>
      <c r="V83" s="10">
        <v>0.49552281744868298</v>
      </c>
      <c r="W83" s="10">
        <v>5.2756778321686584E-2</v>
      </c>
      <c r="X83" s="10">
        <v>-2.3078815937417417E-2</v>
      </c>
      <c r="Y83" s="10">
        <v>-5.8187791849783135E-2</v>
      </c>
      <c r="Z83" s="10">
        <v>0.29626103097006806</v>
      </c>
      <c r="AA83" s="10">
        <v>-0.25394222819725298</v>
      </c>
      <c r="AB83" s="10">
        <v>-0.51340540343078911</v>
      </c>
      <c r="AC83" s="10">
        <v>0.10965217119414686</v>
      </c>
      <c r="AD83" s="10">
        <v>-0.4288070621034602</v>
      </c>
      <c r="AE83" s="10">
        <v>-3.6232968687322079E-2</v>
      </c>
      <c r="AF83" s="10">
        <v>-1.4052005649855889E-2</v>
      </c>
      <c r="AG83" s="11">
        <v>0.25540442913983141</v>
      </c>
    </row>
    <row r="84" spans="1:35" ht="15" customHeight="1" x14ac:dyDescent="0.3">
      <c r="A84">
        <v>6</v>
      </c>
      <c r="B84" s="3">
        <v>44616.720208333332</v>
      </c>
      <c r="C84" s="1" t="s">
        <v>19</v>
      </c>
      <c r="D84" s="1">
        <v>25</v>
      </c>
      <c r="E84" s="1" t="s">
        <v>21</v>
      </c>
      <c r="F84" s="1">
        <v>5</v>
      </c>
      <c r="G84" s="1">
        <v>5</v>
      </c>
      <c r="H84" s="1">
        <v>5</v>
      </c>
      <c r="I84" s="1">
        <v>4</v>
      </c>
      <c r="J84" s="4">
        <v>5</v>
      </c>
      <c r="K84" s="5">
        <v>5</v>
      </c>
      <c r="L84" s="5">
        <v>5</v>
      </c>
      <c r="M84" s="5">
        <v>5</v>
      </c>
      <c r="N84" s="5">
        <v>5</v>
      </c>
      <c r="O84" s="1">
        <v>4</v>
      </c>
      <c r="P84" s="1">
        <v>5</v>
      </c>
      <c r="Q84" s="1">
        <v>5</v>
      </c>
      <c r="R84" s="1">
        <v>5</v>
      </c>
      <c r="U84" s="9">
        <v>-0.23358791135302726</v>
      </c>
      <c r="V84" s="10">
        <v>0.50981344108927595</v>
      </c>
      <c r="W84" s="10">
        <v>0.25066619907812798</v>
      </c>
      <c r="X84" s="10">
        <v>0.34066191044005179</v>
      </c>
      <c r="Y84" s="10">
        <v>-0.29539747855803317</v>
      </c>
      <c r="Z84" s="10">
        <v>3.0288350393818785E-2</v>
      </c>
      <c r="AA84" s="10">
        <v>0.31482672896045627</v>
      </c>
      <c r="AB84" s="10">
        <v>0.13967058310404745</v>
      </c>
      <c r="AC84" s="10">
        <v>-0.1563666229424085</v>
      </c>
      <c r="AD84" s="10">
        <v>0.18584685023042069</v>
      </c>
      <c r="AE84" s="10">
        <v>0.2999579980327447</v>
      </c>
      <c r="AF84" s="10">
        <v>0.21095307979251501</v>
      </c>
      <c r="AG84" s="11">
        <v>-0.32615409217144409</v>
      </c>
    </row>
    <row r="85" spans="1:35" ht="15" customHeight="1" x14ac:dyDescent="0.3">
      <c r="A85">
        <v>7</v>
      </c>
      <c r="B85" s="3">
        <v>44616.736238425925</v>
      </c>
      <c r="C85" s="1" t="s">
        <v>17</v>
      </c>
      <c r="D85" s="1">
        <v>24</v>
      </c>
      <c r="E85" s="1" t="s">
        <v>21</v>
      </c>
      <c r="F85" s="1">
        <v>4</v>
      </c>
      <c r="G85" s="1">
        <v>4</v>
      </c>
      <c r="H85" s="1">
        <v>5</v>
      </c>
      <c r="I85" s="1">
        <v>5</v>
      </c>
      <c r="J85" s="4">
        <v>5</v>
      </c>
      <c r="K85" s="5">
        <v>5</v>
      </c>
      <c r="L85" s="5">
        <v>4</v>
      </c>
      <c r="M85" s="5">
        <v>3</v>
      </c>
      <c r="N85" s="5">
        <v>4</v>
      </c>
      <c r="O85" s="1">
        <v>5</v>
      </c>
      <c r="P85" s="1">
        <v>3</v>
      </c>
      <c r="Q85" s="1">
        <v>5</v>
      </c>
      <c r="R85" s="1">
        <v>5</v>
      </c>
      <c r="U85" s="12">
        <v>-0.31233208177201255</v>
      </c>
      <c r="V85" s="13">
        <v>0.30106117496563162</v>
      </c>
      <c r="W85" s="13">
        <v>-3.4089961661012469E-2</v>
      </c>
      <c r="X85" s="13">
        <v>3.5816527472738349E-2</v>
      </c>
      <c r="Y85" s="13">
        <v>-8.7244237123806884E-2</v>
      </c>
      <c r="Z85" s="13">
        <v>-0.12724007748850069</v>
      </c>
      <c r="AA85" s="13">
        <v>-6.8295375667016642E-2</v>
      </c>
      <c r="AB85" s="13">
        <v>0.41787800983468004</v>
      </c>
      <c r="AC85" s="13">
        <v>4.618634748837136E-2</v>
      </c>
      <c r="AD85" s="13">
        <v>0.25087697328531178</v>
      </c>
      <c r="AE85" s="13">
        <v>-0.34486129029088841</v>
      </c>
      <c r="AF85" s="13">
        <v>-0.56234462768789562</v>
      </c>
      <c r="AG85" s="14">
        <v>0.32564517895539485</v>
      </c>
    </row>
    <row r="86" spans="1:35" ht="15" customHeight="1" x14ac:dyDescent="0.3">
      <c r="A86">
        <v>8</v>
      </c>
      <c r="B86" s="3">
        <v>44618.606736111113</v>
      </c>
      <c r="C86" s="1" t="s">
        <v>19</v>
      </c>
      <c r="D86" s="1">
        <v>24</v>
      </c>
      <c r="E86" s="1" t="s">
        <v>21</v>
      </c>
      <c r="F86" s="1">
        <v>4</v>
      </c>
      <c r="G86" s="1">
        <v>5</v>
      </c>
      <c r="H86" s="1">
        <v>5</v>
      </c>
      <c r="I86" s="1">
        <v>5</v>
      </c>
      <c r="J86" s="4">
        <v>5</v>
      </c>
      <c r="K86" s="5">
        <v>4</v>
      </c>
      <c r="L86" s="5">
        <v>4</v>
      </c>
      <c r="M86" s="5">
        <v>5</v>
      </c>
      <c r="N86" s="5">
        <v>5</v>
      </c>
      <c r="O86" s="1">
        <v>1</v>
      </c>
      <c r="P86" s="1">
        <v>4</v>
      </c>
      <c r="Q86" s="1">
        <v>5</v>
      </c>
      <c r="R86" s="1">
        <v>5</v>
      </c>
    </row>
    <row r="87" spans="1:35" ht="15" customHeight="1" x14ac:dyDescent="0.3">
      <c r="A87">
        <v>9</v>
      </c>
      <c r="B87" s="3">
        <v>44618.940138888887</v>
      </c>
      <c r="C87" s="1" t="s">
        <v>19</v>
      </c>
      <c r="D87" s="1">
        <v>26</v>
      </c>
      <c r="E87" s="1" t="s">
        <v>21</v>
      </c>
      <c r="F87" s="1">
        <v>5</v>
      </c>
      <c r="G87" s="1">
        <v>5</v>
      </c>
      <c r="H87" s="1">
        <v>5</v>
      </c>
      <c r="I87" s="1">
        <v>4</v>
      </c>
      <c r="J87" s="4">
        <v>4</v>
      </c>
      <c r="K87" s="5">
        <v>5</v>
      </c>
      <c r="L87" s="5">
        <v>5</v>
      </c>
      <c r="M87" s="5">
        <v>5</v>
      </c>
      <c r="N87" s="5">
        <v>5</v>
      </c>
      <c r="O87" s="1">
        <v>5</v>
      </c>
      <c r="P87" s="1">
        <v>5</v>
      </c>
      <c r="Q87" s="1">
        <v>4</v>
      </c>
      <c r="R87" s="1">
        <v>5</v>
      </c>
      <c r="T87" t="s">
        <v>35</v>
      </c>
    </row>
    <row r="88" spans="1:35" ht="15" customHeight="1" x14ac:dyDescent="0.3">
      <c r="A88">
        <v>10</v>
      </c>
      <c r="B88" s="3">
        <v>44618.948900462965</v>
      </c>
      <c r="C88" s="1" t="s">
        <v>17</v>
      </c>
      <c r="D88" s="1">
        <v>24</v>
      </c>
      <c r="E88" s="1" t="s">
        <v>21</v>
      </c>
      <c r="F88" s="1">
        <v>3</v>
      </c>
      <c r="G88" s="1">
        <v>4</v>
      </c>
      <c r="H88" s="1">
        <v>5</v>
      </c>
      <c r="I88" s="1">
        <v>5</v>
      </c>
      <c r="J88" s="4">
        <v>5</v>
      </c>
      <c r="K88" s="5">
        <v>5</v>
      </c>
      <c r="L88" s="5">
        <v>5</v>
      </c>
      <c r="M88" s="5">
        <v>5</v>
      </c>
      <c r="N88" s="5">
        <v>5</v>
      </c>
      <c r="O88" s="1">
        <v>3</v>
      </c>
      <c r="P88" s="1">
        <v>5</v>
      </c>
      <c r="Q88" s="1">
        <v>5</v>
      </c>
      <c r="R88" s="1">
        <v>5</v>
      </c>
    </row>
    <row r="89" spans="1:35" ht="15" customHeight="1" x14ac:dyDescent="0.3">
      <c r="A89">
        <v>11</v>
      </c>
      <c r="B89" s="3">
        <v>44619.93445601852</v>
      </c>
      <c r="C89" s="1" t="s">
        <v>17</v>
      </c>
      <c r="D89" s="1">
        <v>26</v>
      </c>
      <c r="E89" s="1" t="s">
        <v>21</v>
      </c>
      <c r="F89" s="1">
        <v>5</v>
      </c>
      <c r="G89" s="1">
        <v>5</v>
      </c>
      <c r="H89" s="1">
        <v>5</v>
      </c>
      <c r="I89" s="1">
        <v>5</v>
      </c>
      <c r="J89" s="4">
        <v>5</v>
      </c>
      <c r="K89" s="5">
        <v>5</v>
      </c>
      <c r="L89" s="5">
        <v>4</v>
      </c>
      <c r="M89" s="5">
        <v>5</v>
      </c>
      <c r="N89" s="5">
        <v>3</v>
      </c>
      <c r="O89" s="1">
        <v>2</v>
      </c>
      <c r="P89" s="1">
        <v>5</v>
      </c>
      <c r="Q89" s="1">
        <v>4</v>
      </c>
      <c r="R89" s="1">
        <v>5</v>
      </c>
      <c r="U89">
        <v>1</v>
      </c>
      <c r="V89">
        <f>U89+1</f>
        <v>2</v>
      </c>
      <c r="W89">
        <f t="shared" ref="W89:AG89" si="2">V89+1</f>
        <v>3</v>
      </c>
      <c r="X89">
        <f t="shared" si="2"/>
        <v>4</v>
      </c>
      <c r="Y89">
        <f t="shared" si="2"/>
        <v>5</v>
      </c>
      <c r="Z89">
        <f t="shared" si="2"/>
        <v>6</v>
      </c>
      <c r="AA89">
        <f t="shared" si="2"/>
        <v>7</v>
      </c>
      <c r="AB89">
        <f t="shared" si="2"/>
        <v>8</v>
      </c>
      <c r="AC89">
        <f t="shared" si="2"/>
        <v>9</v>
      </c>
      <c r="AD89">
        <f t="shared" si="2"/>
        <v>10</v>
      </c>
      <c r="AE89">
        <f t="shared" si="2"/>
        <v>11</v>
      </c>
      <c r="AF89">
        <f t="shared" si="2"/>
        <v>12</v>
      </c>
      <c r="AG89">
        <f t="shared" si="2"/>
        <v>13</v>
      </c>
      <c r="AI89" t="s">
        <v>36</v>
      </c>
    </row>
    <row r="90" spans="1:35" ht="15" customHeight="1" x14ac:dyDescent="0.3">
      <c r="A90">
        <v>12</v>
      </c>
      <c r="B90" s="3">
        <v>44719.621747685182</v>
      </c>
      <c r="C90" s="1" t="s">
        <v>17</v>
      </c>
      <c r="D90" s="1">
        <v>20</v>
      </c>
      <c r="E90" s="1" t="s">
        <v>21</v>
      </c>
      <c r="F90" s="1">
        <v>5</v>
      </c>
      <c r="G90" s="1">
        <v>5</v>
      </c>
      <c r="H90" s="1">
        <v>5</v>
      </c>
      <c r="I90" s="1">
        <v>5</v>
      </c>
      <c r="J90" s="4">
        <v>5</v>
      </c>
      <c r="K90" s="5">
        <v>5</v>
      </c>
      <c r="L90" s="5">
        <v>5</v>
      </c>
      <c r="M90" s="5">
        <v>5</v>
      </c>
      <c r="N90" s="5">
        <v>5</v>
      </c>
      <c r="O90" s="1">
        <v>5</v>
      </c>
      <c r="P90" s="1">
        <v>5</v>
      </c>
      <c r="Q90" s="1">
        <v>5</v>
      </c>
      <c r="R90" s="1">
        <v>5</v>
      </c>
      <c r="T90" t="str">
        <f t="array" ref="T90:T102">TRANSPOSE(F1:R1)</f>
        <v>1. 시간가는 줄 몰랐다.</v>
      </c>
      <c r="U90" s="6">
        <f t="array" ref="U90:AG102">U73:AG85*SQRT(ABS(U72:AG72))</f>
        <v>-0.75868997560599571</v>
      </c>
      <c r="V90" s="7">
        <v>-0.17104512410678394</v>
      </c>
      <c r="W90" s="7">
        <v>-0.1221254915595561</v>
      </c>
      <c r="X90" s="7">
        <v>-0.12424085785367596</v>
      </c>
      <c r="Y90" s="7">
        <v>-0.38056776012085197</v>
      </c>
      <c r="Z90" s="7">
        <v>-0.25320732874885188</v>
      </c>
      <c r="AA90" s="7">
        <v>-0.18962713415490196</v>
      </c>
      <c r="AB90" s="7">
        <v>-3.8938025999649073E-2</v>
      </c>
      <c r="AC90" s="7">
        <v>-0.2302755866663988</v>
      </c>
      <c r="AD90" s="7">
        <v>-0.14925553286945448</v>
      </c>
      <c r="AE90" s="7">
        <v>-0.10686516881524784</v>
      </c>
      <c r="AF90" s="7">
        <v>-1.8550905637328703E-2</v>
      </c>
      <c r="AG90" s="8">
        <v>-0.17690084347092411</v>
      </c>
      <c r="AI90" s="15">
        <f>SUMSQ(U90:AG90)</f>
        <v>0.999999999999994</v>
      </c>
    </row>
    <row r="91" spans="1:35" ht="15" customHeight="1" x14ac:dyDescent="0.3">
      <c r="A91">
        <v>13</v>
      </c>
      <c r="B91" s="3">
        <v>44719.810127314813</v>
      </c>
      <c r="C91" s="1" t="s">
        <v>17</v>
      </c>
      <c r="D91" s="1">
        <v>20</v>
      </c>
      <c r="E91" s="1" t="s">
        <v>21</v>
      </c>
      <c r="F91" s="1">
        <v>3</v>
      </c>
      <c r="G91" s="1">
        <v>4</v>
      </c>
      <c r="H91" s="1">
        <v>5</v>
      </c>
      <c r="I91" s="1">
        <v>4</v>
      </c>
      <c r="J91" s="4">
        <v>5</v>
      </c>
      <c r="K91" s="5">
        <v>4</v>
      </c>
      <c r="L91" s="5">
        <v>4</v>
      </c>
      <c r="M91" s="5">
        <v>4</v>
      </c>
      <c r="N91" s="5">
        <v>4</v>
      </c>
      <c r="O91" s="1">
        <v>5</v>
      </c>
      <c r="P91" s="1">
        <v>5</v>
      </c>
      <c r="Q91" s="1">
        <v>5</v>
      </c>
      <c r="R91" s="1">
        <v>5</v>
      </c>
      <c r="T91" t="str">
        <v>2. 집중이 잘 되었다.</v>
      </c>
      <c r="U91" s="9">
        <v>-0.71271657202431715</v>
      </c>
      <c r="V91" s="10">
        <v>-0.24337559202703407</v>
      </c>
      <c r="W91" s="10">
        <v>-0.34648699721265203</v>
      </c>
      <c r="X91" s="10">
        <v>-0.17355196711533052</v>
      </c>
      <c r="Y91" s="10">
        <v>-0.3754737587485189</v>
      </c>
      <c r="Z91" s="10">
        <v>-1.9777896999175423E-2</v>
      </c>
      <c r="AA91" s="10">
        <v>0.21866607347433206</v>
      </c>
      <c r="AB91" s="10">
        <v>-9.1312982665463741E-2</v>
      </c>
      <c r="AC91" s="10">
        <v>2.8646731514306183E-2</v>
      </c>
      <c r="AD91" s="10">
        <v>8.6443721879845573E-2</v>
      </c>
      <c r="AE91" s="10">
        <v>0.17209267836761274</v>
      </c>
      <c r="AF91" s="10">
        <v>5.2901601967691739E-2</v>
      </c>
      <c r="AG91" s="11">
        <v>0.2107074790143294</v>
      </c>
      <c r="AI91" s="16">
        <f t="shared" ref="AI91:AI102" si="3">SUMSQ(U91:AG91)</f>
        <v>0.99999999999999389</v>
      </c>
    </row>
    <row r="92" spans="1:35" ht="15" customHeight="1" x14ac:dyDescent="0.3">
      <c r="A92">
        <v>14</v>
      </c>
      <c r="B92" s="3">
        <v>44719.874976851854</v>
      </c>
      <c r="C92" s="1" t="s">
        <v>17</v>
      </c>
      <c r="D92" s="1">
        <v>22</v>
      </c>
      <c r="E92" s="1" t="s">
        <v>21</v>
      </c>
      <c r="F92" s="1">
        <v>4</v>
      </c>
      <c r="G92" s="1">
        <v>5</v>
      </c>
      <c r="H92" s="1">
        <v>5</v>
      </c>
      <c r="I92" s="1">
        <v>5</v>
      </c>
      <c r="J92" s="4">
        <v>4</v>
      </c>
      <c r="K92" s="5">
        <v>5</v>
      </c>
      <c r="L92" s="5">
        <v>4</v>
      </c>
      <c r="M92" s="5">
        <v>4</v>
      </c>
      <c r="N92" s="5">
        <v>5</v>
      </c>
      <c r="O92" s="1">
        <v>3</v>
      </c>
      <c r="P92" s="1">
        <v>5</v>
      </c>
      <c r="Q92" s="1">
        <v>5</v>
      </c>
      <c r="R92" s="1">
        <v>5</v>
      </c>
      <c r="T92" t="str">
        <v>3. 내용을 잘 이해할 수 있었다.</v>
      </c>
      <c r="U92" s="9">
        <v>-0.48947405708419522</v>
      </c>
      <c r="V92" s="10">
        <v>0.18452187134795892</v>
      </c>
      <c r="W92" s="10">
        <v>-0.71128587891420647</v>
      </c>
      <c r="X92" s="10">
        <v>0.24065994934361798</v>
      </c>
      <c r="Y92" s="10">
        <v>0.28642913637321926</v>
      </c>
      <c r="Z92" s="10">
        <v>-0.13343258687774504</v>
      </c>
      <c r="AA92" s="10">
        <v>-0.17024272655086484</v>
      </c>
      <c r="AB92" s="10">
        <v>6.2640592601623038E-2</v>
      </c>
      <c r="AC92" s="10">
        <v>6.0560472309719615E-2</v>
      </c>
      <c r="AD92" s="10">
        <v>9.7060478158816422E-4</v>
      </c>
      <c r="AE92" s="10">
        <v>0.13708812207668442</v>
      </c>
      <c r="AF92" s="10">
        <v>7.0568620165448168E-2</v>
      </c>
      <c r="AG92" s="11">
        <v>-4.825020454894987E-2</v>
      </c>
      <c r="AI92" s="16">
        <f t="shared" si="3"/>
        <v>0.99999999999999434</v>
      </c>
    </row>
    <row r="93" spans="1:35" ht="15" customHeight="1" x14ac:dyDescent="0.3">
      <c r="A93">
        <v>15</v>
      </c>
      <c r="B93" s="3">
        <v>44719.882175925923</v>
      </c>
      <c r="C93" s="1" t="s">
        <v>17</v>
      </c>
      <c r="D93" s="1">
        <v>21</v>
      </c>
      <c r="E93" s="1" t="s">
        <v>21</v>
      </c>
      <c r="F93" s="1">
        <v>5</v>
      </c>
      <c r="G93" s="1">
        <v>5</v>
      </c>
      <c r="H93" s="1">
        <v>5</v>
      </c>
      <c r="I93" s="1">
        <v>5</v>
      </c>
      <c r="J93" s="4">
        <v>5</v>
      </c>
      <c r="K93" s="5">
        <v>5</v>
      </c>
      <c r="L93" s="5">
        <v>5</v>
      </c>
      <c r="M93" s="5">
        <v>5</v>
      </c>
      <c r="N93" s="5">
        <v>5</v>
      </c>
      <c r="O93" s="1">
        <v>5</v>
      </c>
      <c r="P93" s="1">
        <v>5</v>
      </c>
      <c r="Q93" s="1">
        <v>5</v>
      </c>
      <c r="R93" s="1">
        <v>5</v>
      </c>
      <c r="T93" t="str">
        <v>4. 내용이 유익했다.</v>
      </c>
      <c r="U93" s="9">
        <v>-0.72247201492399105</v>
      </c>
      <c r="V93" s="10">
        <v>-0.23840826268082929</v>
      </c>
      <c r="W93" s="10">
        <v>0.10414425094517848</v>
      </c>
      <c r="X93" s="10">
        <v>0.34832062544195586</v>
      </c>
      <c r="Y93" s="10">
        <v>0.30332780030625561</v>
      </c>
      <c r="Z93" s="10">
        <v>-0.11326297540678631</v>
      </c>
      <c r="AA93" s="10">
        <v>0.25480724164097379</v>
      </c>
      <c r="AB93" s="10">
        <v>-4.8390004695979427E-2</v>
      </c>
      <c r="AC93" s="10">
        <v>-0.25066632890227308</v>
      </c>
      <c r="AD93" s="10">
        <v>-0.19838909425239148</v>
      </c>
      <c r="AE93" s="10">
        <v>-3.7137419657483843E-2</v>
      </c>
      <c r="AF93" s="10">
        <v>-4.0300284021469991E-2</v>
      </c>
      <c r="AG93" s="11">
        <v>0.10827134360265607</v>
      </c>
      <c r="AI93" s="16">
        <f t="shared" si="3"/>
        <v>0.99999999999999734</v>
      </c>
    </row>
    <row r="94" spans="1:35" ht="15" customHeight="1" x14ac:dyDescent="0.3">
      <c r="A94">
        <v>16</v>
      </c>
      <c r="B94" s="3">
        <v>44719.893206018518</v>
      </c>
      <c r="C94" s="1" t="s">
        <v>19</v>
      </c>
      <c r="D94" s="1">
        <v>20</v>
      </c>
      <c r="E94" s="1" t="s">
        <v>21</v>
      </c>
      <c r="F94" s="1">
        <v>4</v>
      </c>
      <c r="G94" s="1">
        <v>4</v>
      </c>
      <c r="H94" s="1">
        <v>5</v>
      </c>
      <c r="I94" s="1">
        <v>4</v>
      </c>
      <c r="J94" s="4">
        <v>5</v>
      </c>
      <c r="K94" s="5">
        <v>4</v>
      </c>
      <c r="L94" s="5">
        <v>4</v>
      </c>
      <c r="M94" s="5">
        <v>5</v>
      </c>
      <c r="N94" s="5">
        <v>5</v>
      </c>
      <c r="O94" s="1">
        <v>5</v>
      </c>
      <c r="P94" s="1">
        <v>5</v>
      </c>
      <c r="Q94" s="1">
        <v>5</v>
      </c>
      <c r="R94" s="1">
        <v>5</v>
      </c>
      <c r="T94" t="str">
        <v>5. 새로운 정보를 얻었다.</v>
      </c>
      <c r="U94" s="9">
        <v>-0.64560332107639007</v>
      </c>
      <c r="V94" s="10">
        <v>-0.29816011885998217</v>
      </c>
      <c r="W94" s="10">
        <v>0.46062455211172942</v>
      </c>
      <c r="X94" s="10">
        <v>0.2615836650010902</v>
      </c>
      <c r="Y94" s="10">
        <v>-5.4772903452293513E-2</v>
      </c>
      <c r="Z94" s="10">
        <v>-0.24787322966374281</v>
      </c>
      <c r="AA94" s="10">
        <v>-0.2447076066113078</v>
      </c>
      <c r="AB94" s="10">
        <v>7.3377119098293653E-4</v>
      </c>
      <c r="AC94" s="10">
        <v>0.26104258372459632</v>
      </c>
      <c r="AD94" s="10">
        <v>2.5999482704420498E-2</v>
      </c>
      <c r="AE94" s="10">
        <v>9.5788803807661721E-2</v>
      </c>
      <c r="AF94" s="10">
        <v>7.7872490195571215E-2</v>
      </c>
      <c r="AG94" s="11">
        <v>7.2893896590946888E-2</v>
      </c>
      <c r="AI94" s="16">
        <f t="shared" si="3"/>
        <v>1.0000000000000051</v>
      </c>
    </row>
    <row r="95" spans="1:35" ht="15" customHeight="1" x14ac:dyDescent="0.3">
      <c r="A95">
        <v>17</v>
      </c>
      <c r="B95" s="3">
        <v>44719.902268518519</v>
      </c>
      <c r="C95" s="1" t="s">
        <v>17</v>
      </c>
      <c r="D95" s="1">
        <v>22</v>
      </c>
      <c r="E95" s="1" t="s">
        <v>21</v>
      </c>
      <c r="F95" s="1">
        <v>5</v>
      </c>
      <c r="G95" s="1">
        <v>5</v>
      </c>
      <c r="H95" s="1">
        <v>5</v>
      </c>
      <c r="I95" s="1">
        <v>5</v>
      </c>
      <c r="J95" s="4">
        <v>5</v>
      </c>
      <c r="K95" s="5">
        <v>5</v>
      </c>
      <c r="L95" s="5">
        <v>5</v>
      </c>
      <c r="M95" s="5">
        <v>4</v>
      </c>
      <c r="N95" s="5">
        <v>4</v>
      </c>
      <c r="O95" s="1">
        <v>5</v>
      </c>
      <c r="P95" s="1">
        <v>5</v>
      </c>
      <c r="Q95" s="1">
        <v>5</v>
      </c>
      <c r="R95" s="1">
        <v>5</v>
      </c>
      <c r="T95" t="str">
        <v>6. 전반적으로 나의 흥미를 끌었다.</v>
      </c>
      <c r="U95" s="9">
        <v>-0.80039691111584099</v>
      </c>
      <c r="V95" s="10">
        <v>-0.33263167714962422</v>
      </c>
      <c r="W95" s="10">
        <v>-4.5208473528676055E-3</v>
      </c>
      <c r="X95" s="10">
        <v>2.4968094352665018E-2</v>
      </c>
      <c r="Y95" s="10">
        <v>1.7414501775792006E-2</v>
      </c>
      <c r="Z95" s="10">
        <v>0.30053694696141403</v>
      </c>
      <c r="AA95" s="10">
        <v>4.0398170610713748E-2</v>
      </c>
      <c r="AB95" s="10">
        <v>2.1417899122759054E-2</v>
      </c>
      <c r="AC95" s="10">
        <v>0.1434564879162212</v>
      </c>
      <c r="AD95" s="10">
        <v>-7.6096210098396039E-2</v>
      </c>
      <c r="AE95" s="10">
        <v>0.16704860585743461</v>
      </c>
      <c r="AF95" s="10">
        <v>-0.26618506628333199</v>
      </c>
      <c r="AG95" s="11">
        <v>-0.17386927542315986</v>
      </c>
      <c r="AI95" s="16">
        <f t="shared" si="3"/>
        <v>0.99999999999999989</v>
      </c>
    </row>
    <row r="96" spans="1:35" ht="15" customHeight="1" x14ac:dyDescent="0.3">
      <c r="A96">
        <v>18</v>
      </c>
      <c r="B96" s="3">
        <v>44719.931064814817</v>
      </c>
      <c r="C96" s="1" t="s">
        <v>19</v>
      </c>
      <c r="D96" s="1">
        <v>28</v>
      </c>
      <c r="E96" s="1" t="s">
        <v>21</v>
      </c>
      <c r="F96" s="1">
        <v>5</v>
      </c>
      <c r="G96" s="1">
        <v>5</v>
      </c>
      <c r="H96" s="1">
        <v>5</v>
      </c>
      <c r="I96" s="1">
        <v>5</v>
      </c>
      <c r="J96" s="4">
        <v>4</v>
      </c>
      <c r="K96" s="5">
        <v>5</v>
      </c>
      <c r="L96" s="5">
        <v>5</v>
      </c>
      <c r="M96" s="5">
        <v>5</v>
      </c>
      <c r="N96" s="5">
        <v>5</v>
      </c>
      <c r="O96" s="1">
        <v>5</v>
      </c>
      <c r="P96" s="1">
        <v>5</v>
      </c>
      <c r="Q96" s="1">
        <v>5</v>
      </c>
      <c r="R96" s="1">
        <v>5</v>
      </c>
      <c r="T96" t="str">
        <v>7. 타인에게도 오늘 내용을 추천할 의향이 있다.</v>
      </c>
      <c r="U96" s="9">
        <v>-0.82942334881035729</v>
      </c>
      <c r="V96" s="10">
        <v>-0.14029958387978367</v>
      </c>
      <c r="W96" s="10">
        <v>-9.7798135053121724E-2</v>
      </c>
      <c r="X96" s="10">
        <v>0.12162174744197884</v>
      </c>
      <c r="Y96" s="10">
        <v>7.7909219916624889E-2</v>
      </c>
      <c r="Z96" s="10">
        <v>8.5060832165838984E-2</v>
      </c>
      <c r="AA96" s="10">
        <v>9.7036374317969271E-2</v>
      </c>
      <c r="AB96" s="10">
        <v>-0.2561626008174705</v>
      </c>
      <c r="AC96" s="10">
        <v>0.11364033733622969</v>
      </c>
      <c r="AD96" s="10">
        <v>0.25816298789394765</v>
      </c>
      <c r="AE96" s="10">
        <v>-0.28660941257760986</v>
      </c>
      <c r="AF96" s="10">
        <v>8.4990660221213141E-2</v>
      </c>
      <c r="AG96" s="11">
        <v>-0.10366031320813184</v>
      </c>
      <c r="AI96" s="16">
        <f t="shared" si="3"/>
        <v>0.99999999999999767</v>
      </c>
    </row>
    <row r="97" spans="1:35" ht="15" customHeight="1" x14ac:dyDescent="0.3">
      <c r="A97">
        <v>19</v>
      </c>
      <c r="B97" s="3">
        <v>44720.86377314815</v>
      </c>
      <c r="C97" s="1" t="s">
        <v>17</v>
      </c>
      <c r="D97" s="1">
        <v>21</v>
      </c>
      <c r="E97" s="1" t="s">
        <v>21</v>
      </c>
      <c r="F97" s="1">
        <v>5</v>
      </c>
      <c r="G97" s="1">
        <v>4</v>
      </c>
      <c r="H97" s="1">
        <v>5</v>
      </c>
      <c r="I97" s="1">
        <v>5</v>
      </c>
      <c r="J97" s="4">
        <v>5</v>
      </c>
      <c r="K97" s="5">
        <v>5</v>
      </c>
      <c r="L97" s="5">
        <v>5</v>
      </c>
      <c r="M97" s="5">
        <v>5</v>
      </c>
      <c r="N97" s="5">
        <v>5</v>
      </c>
      <c r="O97" s="1">
        <v>5</v>
      </c>
      <c r="P97" s="1">
        <v>5</v>
      </c>
      <c r="Q97" s="1">
        <v>5</v>
      </c>
      <c r="R97" s="1">
        <v>5</v>
      </c>
      <c r="T97" t="str">
        <v>8. 소개된 앱을 다운로드 받아보고 싶어졌다.</v>
      </c>
      <c r="U97" s="9">
        <v>-0.78108803942588989</v>
      </c>
      <c r="V97" s="10">
        <v>-0.17001907960687845</v>
      </c>
      <c r="W97" s="10">
        <v>0.11693193881621199</v>
      </c>
      <c r="X97" s="10">
        <v>-0.10596089635360825</v>
      </c>
      <c r="Y97" s="10">
        <v>0.13011993036950195</v>
      </c>
      <c r="Z97" s="10">
        <v>0.32699878590561893</v>
      </c>
      <c r="AA97" s="10">
        <v>-0.25990134324257169</v>
      </c>
      <c r="AB97" s="10">
        <v>0.13002838242160314</v>
      </c>
      <c r="AC97" s="10">
        <v>-0.28423681299336212</v>
      </c>
      <c r="AD97" s="10">
        <v>0.1505280569747621</v>
      </c>
      <c r="AE97" s="10">
        <v>4.7172484486257701E-2</v>
      </c>
      <c r="AF97" s="10">
        <v>0.12994698261483317</v>
      </c>
      <c r="AG97" s="11">
        <v>7.2235609403922679E-2</v>
      </c>
      <c r="AI97" s="16">
        <f t="shared" si="3"/>
        <v>0.99999999999999634</v>
      </c>
    </row>
    <row r="98" spans="1:35" ht="15" customHeight="1" x14ac:dyDescent="0.3">
      <c r="A98">
        <v>20</v>
      </c>
      <c r="B98" s="3">
        <v>44720.875497685185</v>
      </c>
      <c r="C98" s="1" t="s">
        <v>17</v>
      </c>
      <c r="D98" s="1">
        <v>21</v>
      </c>
      <c r="E98" s="1" t="s">
        <v>21</v>
      </c>
      <c r="F98" s="1">
        <v>5</v>
      </c>
      <c r="G98" s="1">
        <v>5</v>
      </c>
      <c r="H98" s="1">
        <v>5</v>
      </c>
      <c r="I98" s="1">
        <v>5</v>
      </c>
      <c r="J98" s="4">
        <v>5</v>
      </c>
      <c r="K98" s="5">
        <v>5</v>
      </c>
      <c r="L98" s="5">
        <v>5</v>
      </c>
      <c r="M98" s="5">
        <v>5</v>
      </c>
      <c r="N98" s="5">
        <v>5</v>
      </c>
      <c r="O98" s="1">
        <v>5</v>
      </c>
      <c r="P98" s="1">
        <v>5</v>
      </c>
      <c r="Q98" s="1">
        <v>5</v>
      </c>
      <c r="R98" s="1">
        <v>5</v>
      </c>
      <c r="T98" t="str">
        <v>9. 다음에 또 유용한 앱을 소개받고 싶다.</v>
      </c>
      <c r="U98" s="9">
        <v>-0.81156593749907191</v>
      </c>
      <c r="V98" s="10">
        <v>1.6374468077289112E-2</v>
      </c>
      <c r="W98" s="10">
        <v>1.6717185078047196E-2</v>
      </c>
      <c r="X98" s="10">
        <v>-0.27849883778006168</v>
      </c>
      <c r="Y98" s="10">
        <v>7.8257695557285428E-2</v>
      </c>
      <c r="Z98" s="10">
        <v>4.6009271593250078E-2</v>
      </c>
      <c r="AA98" s="10">
        <v>0.15167192774613422</v>
      </c>
      <c r="AB98" s="10">
        <v>0.29099360363815369</v>
      </c>
      <c r="AC98" s="10">
        <v>0.19789078962276407</v>
      </c>
      <c r="AD98" s="10">
        <v>-0.22115794087394025</v>
      </c>
      <c r="AE98" s="10">
        <v>-0.12505199765354094</v>
      </c>
      <c r="AF98" s="10">
        <v>0.20706969227278449</v>
      </c>
      <c r="AG98" s="11">
        <v>-2.7226989356685043E-2</v>
      </c>
      <c r="AI98" s="16">
        <f t="shared" si="3"/>
        <v>1.0000000000000044</v>
      </c>
    </row>
    <row r="99" spans="1:35" ht="15" customHeight="1" x14ac:dyDescent="0.3">
      <c r="A99">
        <v>21</v>
      </c>
      <c r="B99" s="3">
        <v>44720.944861111115</v>
      </c>
      <c r="C99" s="1" t="s">
        <v>19</v>
      </c>
      <c r="D99" s="1">
        <v>26</v>
      </c>
      <c r="E99" s="1" t="s">
        <v>21</v>
      </c>
      <c r="F99" s="1">
        <v>5</v>
      </c>
      <c r="G99" s="1">
        <v>5</v>
      </c>
      <c r="H99" s="1">
        <v>5</v>
      </c>
      <c r="I99" s="1">
        <v>5</v>
      </c>
      <c r="J99" s="4">
        <v>5</v>
      </c>
      <c r="K99" s="5">
        <v>5</v>
      </c>
      <c r="L99" s="5">
        <v>5</v>
      </c>
      <c r="M99" s="5">
        <v>5</v>
      </c>
      <c r="N99" s="5">
        <v>5</v>
      </c>
      <c r="O99" s="1">
        <v>5</v>
      </c>
      <c r="P99" s="1">
        <v>5</v>
      </c>
      <c r="Q99" s="1">
        <v>5</v>
      </c>
      <c r="R99" s="1">
        <v>5</v>
      </c>
      <c r="T99" t="str">
        <v>10. 소개받은 후 화자가 전보다 더 친근하게 느껴졌다.</v>
      </c>
      <c r="U99" s="9">
        <v>-0.64811895395554231</v>
      </c>
      <c r="V99" s="10">
        <v>0.18804480328225481</v>
      </c>
      <c r="W99" s="10">
        <v>0.20723846293395323</v>
      </c>
      <c r="X99" s="10">
        <v>-0.49464522513872761</v>
      </c>
      <c r="Y99" s="10">
        <v>0.35328857057184404</v>
      </c>
      <c r="Z99" s="10">
        <v>-0.26638345158537863</v>
      </c>
      <c r="AA99" s="10">
        <v>5.674444156571528E-2</v>
      </c>
      <c r="AB99" s="10">
        <v>-0.13658565529160061</v>
      </c>
      <c r="AC99" s="10">
        <v>-3.2343046617269409E-2</v>
      </c>
      <c r="AD99" s="10">
        <v>0.11319353447198462</v>
      </c>
      <c r="AE99" s="10">
        <v>0.13796341254160968</v>
      </c>
      <c r="AF99" s="10">
        <v>-5.9209384266138851E-2</v>
      </c>
      <c r="AG99" s="11">
        <v>-5.3965365365480911E-2</v>
      </c>
      <c r="AI99" s="16">
        <f t="shared" si="3"/>
        <v>1.0000000000000144</v>
      </c>
    </row>
    <row r="100" spans="1:35" ht="15" customHeight="1" x14ac:dyDescent="0.3">
      <c r="A100">
        <v>22</v>
      </c>
      <c r="B100" s="3">
        <v>44721.911863425928</v>
      </c>
      <c r="C100" s="1" t="s">
        <v>17</v>
      </c>
      <c r="D100" s="1">
        <v>21</v>
      </c>
      <c r="E100" s="1" t="s">
        <v>21</v>
      </c>
      <c r="F100" s="1">
        <v>4</v>
      </c>
      <c r="G100" s="1">
        <v>4</v>
      </c>
      <c r="H100" s="1">
        <v>5</v>
      </c>
      <c r="I100" s="1">
        <v>5</v>
      </c>
      <c r="J100" s="4">
        <v>5</v>
      </c>
      <c r="K100" s="5">
        <v>4</v>
      </c>
      <c r="L100" s="5">
        <v>4</v>
      </c>
      <c r="M100" s="5">
        <v>4</v>
      </c>
      <c r="N100" s="5">
        <v>4</v>
      </c>
      <c r="O100" s="1">
        <v>4</v>
      </c>
      <c r="P100" s="1">
        <v>4</v>
      </c>
      <c r="Q100" s="1">
        <v>4</v>
      </c>
      <c r="R100" s="1">
        <v>4</v>
      </c>
      <c r="T100" t="str">
        <v>11. 화자의 말에 신뢰가 간다.</v>
      </c>
      <c r="U100" s="9">
        <v>-0.6853416098087588</v>
      </c>
      <c r="V100" s="10">
        <v>0.53061147334029823</v>
      </c>
      <c r="W100" s="10">
        <v>5.2677026757121465E-2</v>
      </c>
      <c r="X100" s="10">
        <v>-1.9690161401955508E-2</v>
      </c>
      <c r="Y100" s="10">
        <v>-4.8135934435406744E-2</v>
      </c>
      <c r="Z100" s="10">
        <v>0.20632380007947906</v>
      </c>
      <c r="AA100" s="10">
        <v>-0.16292982609270418</v>
      </c>
      <c r="AB100" s="10">
        <v>-0.31368460760494532</v>
      </c>
      <c r="AC100" s="10">
        <v>6.5494259902714208E-2</v>
      </c>
      <c r="AD100" s="10">
        <v>-0.24079086995831592</v>
      </c>
      <c r="AE100" s="10">
        <v>-1.9006890862540721E-2</v>
      </c>
      <c r="AF100" s="10">
        <v>-6.9684027053167411E-3</v>
      </c>
      <c r="AG100" s="11">
        <v>0.11439173486876722</v>
      </c>
      <c r="AI100" s="16">
        <f t="shared" si="3"/>
        <v>1</v>
      </c>
    </row>
    <row r="101" spans="1:35" ht="15" customHeight="1" x14ac:dyDescent="0.3">
      <c r="A101">
        <v>23</v>
      </c>
      <c r="B101" s="3">
        <v>44721.984317129631</v>
      </c>
      <c r="C101" s="1" t="s">
        <v>19</v>
      </c>
      <c r="D101" s="1">
        <v>27</v>
      </c>
      <c r="E101" s="1" t="s">
        <v>21</v>
      </c>
      <c r="F101" s="1">
        <v>3</v>
      </c>
      <c r="G101" s="1">
        <v>4</v>
      </c>
      <c r="H101" s="1">
        <v>5</v>
      </c>
      <c r="I101" s="1">
        <v>4</v>
      </c>
      <c r="J101" s="4">
        <v>4</v>
      </c>
      <c r="K101" s="5">
        <v>3</v>
      </c>
      <c r="L101" s="5">
        <v>4</v>
      </c>
      <c r="M101" s="5">
        <v>3</v>
      </c>
      <c r="N101" s="5">
        <v>5</v>
      </c>
      <c r="O101" s="1">
        <v>5</v>
      </c>
      <c r="P101" s="1">
        <v>5</v>
      </c>
      <c r="Q101" s="1">
        <v>5</v>
      </c>
      <c r="R101" s="1">
        <v>4</v>
      </c>
      <c r="T101" t="str">
        <v>12. 화자가 내용에 대해 잘 알고 있다고 생각된다.</v>
      </c>
      <c r="U101" s="9">
        <v>-0.60824400990326988</v>
      </c>
      <c r="V101" s="10">
        <v>0.54591403580135389</v>
      </c>
      <c r="W101" s="10">
        <v>0.25028727105795628</v>
      </c>
      <c r="X101" s="10">
        <v>0.29064264034395437</v>
      </c>
      <c r="Y101" s="10">
        <v>-0.24436798868329884</v>
      </c>
      <c r="Z101" s="10">
        <v>2.109358605459943E-2</v>
      </c>
      <c r="AA101" s="10">
        <v>0.20199343985836907</v>
      </c>
      <c r="AB101" s="10">
        <v>8.5337068449559642E-2</v>
      </c>
      <c r="AC101" s="10">
        <v>-9.3396383597067131E-2</v>
      </c>
      <c r="AD101" s="10">
        <v>0.1043598128409526</v>
      </c>
      <c r="AE101" s="10">
        <v>0.15735031211917941</v>
      </c>
      <c r="AF101" s="10">
        <v>0.10461182898372487</v>
      </c>
      <c r="AG101" s="11">
        <v>-0.1460794261230795</v>
      </c>
      <c r="AI101" s="16">
        <f t="shared" si="3"/>
        <v>1.0000000000000009</v>
      </c>
    </row>
    <row r="102" spans="1:35" ht="15" customHeight="1" x14ac:dyDescent="0.3">
      <c r="A102">
        <v>24</v>
      </c>
      <c r="B102" s="3">
        <v>44721.997499999998</v>
      </c>
      <c r="C102" s="1" t="s">
        <v>19</v>
      </c>
      <c r="D102" s="1">
        <v>26</v>
      </c>
      <c r="E102" s="1" t="s">
        <v>21</v>
      </c>
      <c r="F102" s="1">
        <v>4</v>
      </c>
      <c r="G102" s="1">
        <v>4</v>
      </c>
      <c r="H102" s="1">
        <v>4</v>
      </c>
      <c r="I102" s="1">
        <v>3</v>
      </c>
      <c r="J102" s="4">
        <v>3</v>
      </c>
      <c r="K102" s="5">
        <v>3</v>
      </c>
      <c r="L102" s="5">
        <v>3</v>
      </c>
      <c r="M102" s="5">
        <v>3</v>
      </c>
      <c r="N102" s="5">
        <v>4</v>
      </c>
      <c r="O102" s="1">
        <v>4</v>
      </c>
      <c r="P102" s="1">
        <v>5</v>
      </c>
      <c r="Q102" s="1">
        <v>4</v>
      </c>
      <c r="R102" s="1">
        <v>4</v>
      </c>
      <c r="T102" t="str">
        <v>13. 다음에도 이런 내용을 소개받는다면 같은 화자에게 내용을 전달받고 싶다.</v>
      </c>
      <c r="U102" s="12">
        <v>-0.81328745455209905</v>
      </c>
      <c r="V102" s="13">
        <v>0.32237973305965612</v>
      </c>
      <c r="W102" s="13">
        <v>-3.4038428419883658E-2</v>
      </c>
      <c r="X102" s="13">
        <v>3.055759917268569E-2</v>
      </c>
      <c r="Y102" s="13">
        <v>-7.2172920548355529E-2</v>
      </c>
      <c r="Z102" s="13">
        <v>-8.8613261838298291E-2</v>
      </c>
      <c r="AA102" s="13">
        <v>-4.3818445476187615E-2</v>
      </c>
      <c r="AB102" s="13">
        <v>0.25531850398492723</v>
      </c>
      <c r="AC102" s="13">
        <v>2.7586691749172897E-2</v>
      </c>
      <c r="AD102" s="13">
        <v>0.1408766085930373</v>
      </c>
      <c r="AE102" s="13">
        <v>-0.18090543349729429</v>
      </c>
      <c r="AF102" s="13">
        <v>-0.27886722525911134</v>
      </c>
      <c r="AG102" s="14">
        <v>0.14585149168248435</v>
      </c>
      <c r="AI102" s="17">
        <f t="shared" si="3"/>
        <v>1.0000000000000004</v>
      </c>
    </row>
    <row r="103" spans="1:35" ht="15" customHeight="1" x14ac:dyDescent="0.3">
      <c r="A103">
        <v>25</v>
      </c>
      <c r="B103" s="3">
        <v>44724.53528935185</v>
      </c>
      <c r="C103" s="1" t="s">
        <v>17</v>
      </c>
      <c r="D103" s="1">
        <v>20</v>
      </c>
      <c r="E103" s="1" t="s">
        <v>21</v>
      </c>
      <c r="F103" s="1">
        <v>5</v>
      </c>
      <c r="G103" s="1">
        <v>5</v>
      </c>
      <c r="H103" s="1">
        <v>4</v>
      </c>
      <c r="I103" s="1">
        <v>3</v>
      </c>
      <c r="J103" s="4">
        <v>4</v>
      </c>
      <c r="K103" s="5">
        <v>4</v>
      </c>
      <c r="L103" s="5">
        <v>3</v>
      </c>
      <c r="M103" s="5">
        <v>4</v>
      </c>
      <c r="N103" s="5">
        <v>5</v>
      </c>
      <c r="O103" s="1">
        <v>4</v>
      </c>
      <c r="P103" s="1">
        <v>4</v>
      </c>
      <c r="Q103" s="1">
        <v>5</v>
      </c>
      <c r="R103" s="1">
        <v>5</v>
      </c>
    </row>
    <row r="104" spans="1:35" ht="15" customHeight="1" x14ac:dyDescent="0.3">
      <c r="A104">
        <v>26</v>
      </c>
      <c r="B104" s="3">
        <v>44724.553136574075</v>
      </c>
      <c r="C104" s="1" t="s">
        <v>19</v>
      </c>
      <c r="D104" s="1">
        <v>25</v>
      </c>
      <c r="E104" s="1" t="s">
        <v>21</v>
      </c>
      <c r="F104" s="1">
        <v>5</v>
      </c>
      <c r="G104" s="1">
        <v>5</v>
      </c>
      <c r="H104" s="1">
        <v>5</v>
      </c>
      <c r="I104" s="1">
        <v>4</v>
      </c>
      <c r="J104" s="4">
        <v>5</v>
      </c>
      <c r="K104" s="5">
        <v>5</v>
      </c>
      <c r="L104" s="5">
        <v>2</v>
      </c>
      <c r="M104" s="5">
        <v>4</v>
      </c>
      <c r="N104" s="5">
        <v>4</v>
      </c>
      <c r="O104" s="1">
        <v>3</v>
      </c>
      <c r="P104" s="1">
        <v>3</v>
      </c>
      <c r="Q104" s="1">
        <v>4</v>
      </c>
      <c r="R104" s="1">
        <v>4</v>
      </c>
      <c r="T104" t="s">
        <v>37</v>
      </c>
    </row>
    <row r="105" spans="1:35" ht="15" customHeight="1" x14ac:dyDescent="0.3">
      <c r="A105">
        <v>27</v>
      </c>
      <c r="B105" s="3">
        <v>44724.656712962962</v>
      </c>
      <c r="C105" s="1" t="s">
        <v>19</v>
      </c>
      <c r="D105" s="1">
        <v>24</v>
      </c>
      <c r="E105" s="1" t="s">
        <v>21</v>
      </c>
      <c r="F105" s="1">
        <v>5</v>
      </c>
      <c r="G105" s="1">
        <v>5</v>
      </c>
      <c r="H105" s="1">
        <v>5</v>
      </c>
      <c r="I105" s="1">
        <v>5</v>
      </c>
      <c r="J105" s="4">
        <v>5</v>
      </c>
      <c r="K105" s="5">
        <v>5</v>
      </c>
      <c r="L105" s="5">
        <v>5</v>
      </c>
      <c r="M105" s="5">
        <v>5</v>
      </c>
      <c r="N105" s="5">
        <v>5</v>
      </c>
      <c r="O105" s="1">
        <v>5</v>
      </c>
      <c r="P105" s="1">
        <v>5</v>
      </c>
      <c r="Q105" s="1">
        <v>5</v>
      </c>
      <c r="R105" s="1">
        <v>5</v>
      </c>
    </row>
    <row r="106" spans="1:35" ht="15" customHeight="1" x14ac:dyDescent="0.3">
      <c r="U106" s="22" t="s">
        <v>38</v>
      </c>
      <c r="V106" s="22" t="s">
        <v>39</v>
      </c>
      <c r="W106" s="22" t="s">
        <v>40</v>
      </c>
    </row>
    <row r="107" spans="1:35" ht="15" customHeight="1" x14ac:dyDescent="0.3">
      <c r="U107" s="6">
        <f t="array" ref="U107:U119">TRANSPOSE(U72:AG72)</f>
        <v>6.780394367260004</v>
      </c>
      <c r="V107" s="23">
        <f>U107/U$120</f>
        <v>0.52156879748153873</v>
      </c>
      <c r="W107" s="24">
        <f>V107</f>
        <v>0.52156879748153873</v>
      </c>
    </row>
    <row r="108" spans="1:35" ht="15" customHeight="1" x14ac:dyDescent="0.3">
      <c r="U108" s="9">
        <v>1.1466370174438152</v>
      </c>
      <c r="V108" s="25">
        <f t="shared" ref="V108:V119" si="4">U108/U$120</f>
        <v>8.8202847495678083E-2</v>
      </c>
      <c r="W108" s="26">
        <f>W107+V108</f>
        <v>0.60977164497721681</v>
      </c>
    </row>
    <row r="109" spans="1:35" ht="15" customHeight="1" x14ac:dyDescent="0.3">
      <c r="U109" s="9">
        <v>0.99697891768496361</v>
      </c>
      <c r="V109" s="25">
        <f t="shared" si="4"/>
        <v>7.6690685975766421E-2</v>
      </c>
      <c r="W109" s="26">
        <f t="shared" ref="W109:W119" si="5">W108+V109</f>
        <v>0.68646233095298326</v>
      </c>
    </row>
    <row r="110" spans="1:35" ht="15" customHeight="1" x14ac:dyDescent="0.3">
      <c r="U110" s="9">
        <v>0.72789964102079951</v>
      </c>
      <c r="V110" s="25">
        <f t="shared" si="4"/>
        <v>5.5992280078523034E-2</v>
      </c>
      <c r="W110" s="26">
        <f t="shared" si="5"/>
        <v>0.74245461103150634</v>
      </c>
    </row>
    <row r="111" spans="1:35" ht="15" customHeight="1" x14ac:dyDescent="0.3">
      <c r="U111" s="9">
        <v>0.68434494035456095</v>
      </c>
      <c r="V111" s="25">
        <f t="shared" si="4"/>
        <v>5.2641918488812375E-2</v>
      </c>
      <c r="W111" s="26">
        <f t="shared" si="5"/>
        <v>0.79509652952031873</v>
      </c>
    </row>
    <row r="112" spans="1:35" ht="15" customHeight="1" x14ac:dyDescent="0.3">
      <c r="U112" s="9">
        <v>0.48500877538262421</v>
      </c>
      <c r="V112" s="25">
        <f t="shared" si="4"/>
        <v>3.7308367337124934E-2</v>
      </c>
      <c r="W112" s="26">
        <f t="shared" si="5"/>
        <v>0.83240489685744368</v>
      </c>
    </row>
    <row r="113" spans="20:26" ht="15" customHeight="1" x14ac:dyDescent="0.3">
      <c r="U113" s="9">
        <v>0.41165304857003271</v>
      </c>
      <c r="V113" s="25">
        <f t="shared" si="4"/>
        <v>3.1665619120771746E-2</v>
      </c>
      <c r="W113" s="26">
        <f t="shared" si="5"/>
        <v>0.86407051597821538</v>
      </c>
    </row>
    <row r="114" spans="20:26" ht="15" customHeight="1" x14ac:dyDescent="0.3">
      <c r="U114" s="9">
        <v>0.37330649555040418</v>
      </c>
      <c r="V114" s="25">
        <f t="shared" si="4"/>
        <v>2.8715884273108009E-2</v>
      </c>
      <c r="W114" s="26">
        <f t="shared" si="5"/>
        <v>0.89278640025132339</v>
      </c>
    </row>
    <row r="115" spans="20:26" ht="15" customHeight="1" x14ac:dyDescent="0.3">
      <c r="U115" s="9">
        <v>0.35675659225899775</v>
      </c>
      <c r="V115" s="25">
        <f t="shared" si="4"/>
        <v>2.7442814789153669E-2</v>
      </c>
      <c r="W115" s="26">
        <f t="shared" si="5"/>
        <v>0.92022921504047706</v>
      </c>
    </row>
    <row r="116" spans="20:26" ht="15" customHeight="1" x14ac:dyDescent="0.3">
      <c r="U116" s="9">
        <v>0.31532337998169419</v>
      </c>
      <c r="V116" s="25">
        <f t="shared" si="4"/>
        <v>2.4255644613976474E-2</v>
      </c>
      <c r="W116" s="26">
        <f t="shared" si="5"/>
        <v>0.9444848596544535</v>
      </c>
    </row>
    <row r="117" spans="20:26" ht="15" customHeight="1" x14ac:dyDescent="0.3">
      <c r="U117" s="9">
        <v>0.27517838954185736</v>
      </c>
      <c r="V117" s="25">
        <f t="shared" si="4"/>
        <v>2.1167568426296718E-2</v>
      </c>
      <c r="W117" s="26">
        <f t="shared" si="5"/>
        <v>0.96565242808075025</v>
      </c>
    </row>
    <row r="118" spans="20:26" ht="15" customHeight="1" x14ac:dyDescent="0.3">
      <c r="U118" s="9">
        <v>0.24591773485845878</v>
      </c>
      <c r="V118" s="25">
        <f t="shared" si="4"/>
        <v>1.8916748835266058E-2</v>
      </c>
      <c r="W118" s="26">
        <f t="shared" si="5"/>
        <v>0.98456917691601631</v>
      </c>
    </row>
    <row r="119" spans="20:26" ht="15" customHeight="1" x14ac:dyDescent="0.3">
      <c r="U119" s="12">
        <v>0.20060070009178793</v>
      </c>
      <c r="V119" s="27">
        <f t="shared" si="4"/>
        <v>1.5430823083983684E-2</v>
      </c>
      <c r="W119" s="28">
        <f t="shared" si="5"/>
        <v>1</v>
      </c>
    </row>
    <row r="120" spans="20:26" ht="15" customHeight="1" x14ac:dyDescent="0.3">
      <c r="U120">
        <f>SUM(U107:U119)</f>
        <v>13.000000000000002</v>
      </c>
    </row>
    <row r="122" spans="20:26" ht="15" customHeight="1" x14ac:dyDescent="0.3">
      <c r="T122" t="s">
        <v>41</v>
      </c>
    </row>
    <row r="124" spans="20:26" ht="15" customHeight="1" x14ac:dyDescent="0.3">
      <c r="U124">
        <v>1</v>
      </c>
      <c r="V124">
        <f>U124+1</f>
        <v>2</v>
      </c>
      <c r="W124">
        <f>V124+1</f>
        <v>3</v>
      </c>
      <c r="Y124" t="s">
        <v>36</v>
      </c>
      <c r="Z124" t="s">
        <v>42</v>
      </c>
    </row>
    <row r="125" spans="20:26" ht="15" customHeight="1" x14ac:dyDescent="0.3">
      <c r="T125" t="str">
        <f t="array" ref="T125:T137">TRANSPOSE(F1:R1)</f>
        <v>1. 시간가는 줄 몰랐다.</v>
      </c>
      <c r="U125" s="6">
        <f t="array" ref="U125:W137">U90:W102</f>
        <v>-0.75868997560599571</v>
      </c>
      <c r="V125" s="7">
        <v>-0.17104512410678394</v>
      </c>
      <c r="W125" s="8">
        <v>-0.1221254915595561</v>
      </c>
      <c r="Y125" s="15">
        <f>SUMSQ(U125:W125)</f>
        <v>0.61978154925439477</v>
      </c>
      <c r="Z125" s="15">
        <f>1-Y125</f>
        <v>0.38021845074560523</v>
      </c>
    </row>
    <row r="126" spans="20:26" ht="15" customHeight="1" x14ac:dyDescent="0.3">
      <c r="T126" t="str">
        <v>2. 집중이 잘 되었다.</v>
      </c>
      <c r="U126" s="9">
        <v>-0.71271657202431715</v>
      </c>
      <c r="V126" s="10">
        <v>-0.24337559202703407</v>
      </c>
      <c r="W126" s="11">
        <v>-0.34648699721265203</v>
      </c>
      <c r="Y126" s="16">
        <f t="shared" ref="Y126:Y137" si="6">SUMSQ(U126:W126)</f>
        <v>0.68724983007004337</v>
      </c>
      <c r="Z126" s="16">
        <f t="shared" ref="Z126:Z137" si="7">1-Y126</f>
        <v>0.31275016992995663</v>
      </c>
    </row>
    <row r="127" spans="20:26" ht="15" customHeight="1" x14ac:dyDescent="0.3">
      <c r="T127" t="str">
        <v>3. 내용을 잘 이해할 수 있었다.</v>
      </c>
      <c r="U127" s="9">
        <v>-0.48947405708419522</v>
      </c>
      <c r="V127" s="10">
        <v>0.18452187134795892</v>
      </c>
      <c r="W127" s="11">
        <v>-0.71128587891420647</v>
      </c>
      <c r="Y127" s="16">
        <f t="shared" si="6"/>
        <v>0.77956077510696997</v>
      </c>
      <c r="Z127" s="16">
        <f t="shared" si="7"/>
        <v>0.22043922489303003</v>
      </c>
    </row>
    <row r="128" spans="20:26" ht="15" customHeight="1" x14ac:dyDescent="0.3">
      <c r="T128" t="str">
        <v>4. 내용이 유익했다.</v>
      </c>
      <c r="U128" s="9">
        <v>-0.72247201492399105</v>
      </c>
      <c r="V128" s="10">
        <v>-0.23840826268082929</v>
      </c>
      <c r="W128" s="11">
        <v>0.10414425094517848</v>
      </c>
      <c r="Y128" s="16">
        <f t="shared" si="6"/>
        <v>0.58965033706775505</v>
      </c>
      <c r="Z128" s="16">
        <f t="shared" si="7"/>
        <v>0.41034966293224495</v>
      </c>
    </row>
    <row r="129" spans="20:32" ht="15" customHeight="1" x14ac:dyDescent="0.3">
      <c r="T129" t="str">
        <v>5. 새로운 정보를 얻었다.</v>
      </c>
      <c r="U129" s="9">
        <v>-0.64560332107639007</v>
      </c>
      <c r="V129" s="10">
        <v>-0.29816011885998217</v>
      </c>
      <c r="W129" s="11">
        <v>0.46062455211172942</v>
      </c>
      <c r="Y129" s="16">
        <f t="shared" si="6"/>
        <v>0.71787808267159448</v>
      </c>
      <c r="Z129" s="16">
        <f t="shared" si="7"/>
        <v>0.28212191732840552</v>
      </c>
    </row>
    <row r="130" spans="20:32" ht="15" customHeight="1" x14ac:dyDescent="0.3">
      <c r="T130" t="str">
        <v>6. 전반적으로 나의 흥미를 끌었다.</v>
      </c>
      <c r="U130" s="9">
        <v>-0.80039691111584099</v>
      </c>
      <c r="V130" s="10">
        <v>-0.33263167714962422</v>
      </c>
      <c r="W130" s="11">
        <v>-4.5208473528676055E-3</v>
      </c>
      <c r="Y130" s="16">
        <f t="shared" si="6"/>
        <v>0.75129948602793917</v>
      </c>
      <c r="Z130" s="16">
        <f t="shared" si="7"/>
        <v>0.24870051397206083</v>
      </c>
    </row>
    <row r="131" spans="20:32" ht="15" customHeight="1" x14ac:dyDescent="0.3">
      <c r="T131" t="str">
        <v>7. 타인에게도 오늘 내용을 추천할 의향이 있다.</v>
      </c>
      <c r="U131" s="9">
        <v>-0.82942334881035729</v>
      </c>
      <c r="V131" s="10">
        <v>-0.14029958387978367</v>
      </c>
      <c r="W131" s="11">
        <v>-9.7798135053121724E-2</v>
      </c>
      <c r="Y131" s="16">
        <f t="shared" si="6"/>
        <v>0.71719154000849661</v>
      </c>
      <c r="Z131" s="16">
        <f t="shared" si="7"/>
        <v>0.28280845999150339</v>
      </c>
    </row>
    <row r="132" spans="20:32" ht="15" customHeight="1" x14ac:dyDescent="0.3">
      <c r="T132" t="str">
        <v>8. 소개된 앱을 다운로드 받아보고 싶어졌다.</v>
      </c>
      <c r="U132" s="9">
        <v>-0.78108803942588989</v>
      </c>
      <c r="V132" s="10">
        <v>-0.17001907960687845</v>
      </c>
      <c r="W132" s="11">
        <v>0.11693193881621199</v>
      </c>
      <c r="Y132" s="16">
        <f t="shared" si="6"/>
        <v>0.65267809107986896</v>
      </c>
      <c r="Z132" s="16">
        <f t="shared" si="7"/>
        <v>0.34732190892013104</v>
      </c>
    </row>
    <row r="133" spans="20:32" ht="15" customHeight="1" x14ac:dyDescent="0.3">
      <c r="T133" t="str">
        <v>9. 다음에 또 유용한 앱을 소개받고 싶다.</v>
      </c>
      <c r="U133" s="9">
        <v>-0.81156593749907191</v>
      </c>
      <c r="V133" s="10">
        <v>1.6374468077289112E-2</v>
      </c>
      <c r="W133" s="11">
        <v>1.6717185078047196E-2</v>
      </c>
      <c r="Y133" s="16">
        <f t="shared" si="6"/>
        <v>0.6591868583904954</v>
      </c>
      <c r="Z133" s="16">
        <f t="shared" si="7"/>
        <v>0.3408131416095046</v>
      </c>
    </row>
    <row r="134" spans="20:32" ht="15" customHeight="1" x14ac:dyDescent="0.3">
      <c r="T134" t="str">
        <v>10. 소개받은 후 화자가 전보다 더 친근하게 느껴졌다.</v>
      </c>
      <c r="U134" s="9">
        <v>-0.64811895395554231</v>
      </c>
      <c r="V134" s="10">
        <v>0.18804480328225481</v>
      </c>
      <c r="W134" s="11">
        <v>0.20723846293395323</v>
      </c>
      <c r="Y134" s="16">
        <f t="shared" si="6"/>
        <v>0.49836680703711572</v>
      </c>
      <c r="Z134" s="16">
        <f t="shared" si="7"/>
        <v>0.50163319296288433</v>
      </c>
    </row>
    <row r="135" spans="20:32" ht="15" customHeight="1" x14ac:dyDescent="0.3">
      <c r="T135" t="str">
        <v>11. 화자의 말에 신뢰가 간다.</v>
      </c>
      <c r="U135" s="9">
        <v>-0.6853416098087588</v>
      </c>
      <c r="V135" s="10">
        <v>0.53061147334029823</v>
      </c>
      <c r="W135" s="11">
        <v>5.2677026757121465E-2</v>
      </c>
      <c r="Y135" s="16">
        <f t="shared" si="6"/>
        <v>0.75401652692359356</v>
      </c>
      <c r="Z135" s="16">
        <f t="shared" si="7"/>
        <v>0.24598347307640644</v>
      </c>
    </row>
    <row r="136" spans="20:32" ht="15" customHeight="1" x14ac:dyDescent="0.3">
      <c r="T136" t="str">
        <v>12. 화자가 내용에 대해 잘 알고 있다고 생각된다.</v>
      </c>
      <c r="U136" s="9">
        <v>-0.60824400990326988</v>
      </c>
      <c r="V136" s="10">
        <v>0.54591403580135389</v>
      </c>
      <c r="W136" s="11">
        <v>0.25028727105795628</v>
      </c>
      <c r="Y136" s="16">
        <f t="shared" si="6"/>
        <v>0.73062662812176982</v>
      </c>
      <c r="Z136" s="16">
        <f t="shared" si="7"/>
        <v>0.26937337187823018</v>
      </c>
    </row>
    <row r="137" spans="20:32" ht="15" customHeight="1" x14ac:dyDescent="0.3">
      <c r="T137" t="str">
        <v>13. 다음에도 이런 내용을 소개받는다면 같은 화자에게 내용을 전달받고 싶다.</v>
      </c>
      <c r="U137" s="12">
        <v>-0.81328745455209905</v>
      </c>
      <c r="V137" s="13">
        <v>0.32237973305965612</v>
      </c>
      <c r="W137" s="14">
        <v>-3.4038428419883658E-2</v>
      </c>
      <c r="Y137" s="17">
        <f t="shared" si="6"/>
        <v>0.76652379062874332</v>
      </c>
      <c r="Z137" s="17">
        <f t="shared" si="7"/>
        <v>0.23347620937125668</v>
      </c>
    </row>
    <row r="138" spans="20:32" ht="15" customHeight="1" x14ac:dyDescent="0.3">
      <c r="U138">
        <f>SUMSQ(U125:U137)</f>
        <v>6.7803943672600031</v>
      </c>
      <c r="V138">
        <f>SUMSQ(V125:V137)</f>
        <v>1.1466370174438145</v>
      </c>
      <c r="W138">
        <f>SUMSQ(W125:W137)</f>
        <v>0.99697891768496338</v>
      </c>
      <c r="Y138">
        <f>SUM(Y125:Y137)</f>
        <v>8.9240103023887816</v>
      </c>
      <c r="Z138">
        <f>SUM(Z125:Z137)</f>
        <v>4.0759896976112193</v>
      </c>
    </row>
    <row r="140" spans="20:32" ht="15" customHeight="1" x14ac:dyDescent="0.3">
      <c r="T140" t="s">
        <v>43</v>
      </c>
    </row>
    <row r="142" spans="20:32" ht="15" customHeight="1" x14ac:dyDescent="0.3">
      <c r="U142">
        <v>1</v>
      </c>
      <c r="V142">
        <f>U142+1</f>
        <v>2</v>
      </c>
      <c r="W142">
        <f>V142+1</f>
        <v>3</v>
      </c>
      <c r="Y142" t="s">
        <v>36</v>
      </c>
      <c r="Z142" t="s">
        <v>42</v>
      </c>
      <c r="AD142">
        <v>1</v>
      </c>
      <c r="AE142">
        <v>2</v>
      </c>
      <c r="AF142">
        <v>3</v>
      </c>
    </row>
    <row r="143" spans="20:32" ht="15" customHeight="1" x14ac:dyDescent="0.3">
      <c r="T143" t="str">
        <f t="array" ref="T143:T155">TRANSPOSE(F1:R1)</f>
        <v>1. 시간가는 줄 몰랐다.</v>
      </c>
      <c r="U143" s="6">
        <f t="array" ref="U143:W155">[1]!VARIMAX(U125:W137,100)</f>
        <v>-0.65530604735493547</v>
      </c>
      <c r="V143" s="7">
        <v>0.25163505632066119</v>
      </c>
      <c r="W143" s="8">
        <v>-0.35642016214706967</v>
      </c>
      <c r="Y143" s="15">
        <f>SUMSQ(U143:W143)</f>
        <v>0.61978154925439466</v>
      </c>
      <c r="Z143" s="15">
        <f>1-Y143</f>
        <v>0.38021845074560534</v>
      </c>
      <c r="AC143" t="s">
        <v>54</v>
      </c>
      <c r="AD143" s="29">
        <v>0.81132344872978968</v>
      </c>
      <c r="AE143">
        <v>0.1831042809936306</v>
      </c>
      <c r="AF143">
        <v>0.24398067515880323</v>
      </c>
    </row>
    <row r="144" spans="20:32" ht="15" customHeight="1" x14ac:dyDescent="0.3">
      <c r="T144" t="str">
        <v>2. 집중이 잘 되었다.</v>
      </c>
      <c r="U144" s="9">
        <v>-0.61816254295691175</v>
      </c>
      <c r="V144" s="10">
        <v>0.10432486677063744</v>
      </c>
      <c r="W144" s="11">
        <v>-0.54244006371983278</v>
      </c>
      <c r="Y144" s="16">
        <f t="shared" ref="Y144:Y155" si="8">SUMSQ(U144:W144)</f>
        <v>0.68724983007004314</v>
      </c>
      <c r="Z144" s="16">
        <f t="shared" ref="Z144:Z155" si="9">1-Y144</f>
        <v>0.31275016992995686</v>
      </c>
      <c r="AC144" t="s">
        <v>53</v>
      </c>
      <c r="AD144" s="29">
        <v>0.77001350449619665</v>
      </c>
      <c r="AE144">
        <v>0.25984083867092655</v>
      </c>
      <c r="AF144">
        <v>0.23966648519112979</v>
      </c>
    </row>
    <row r="145" spans="20:33" ht="15" customHeight="1" x14ac:dyDescent="0.3">
      <c r="T145" t="str">
        <v>3. 내용을 잘 이해할 수 있었다.</v>
      </c>
      <c r="U145" s="9">
        <v>-0.1083202694566259</v>
      </c>
      <c r="V145" s="10">
        <v>0.20770325058957592</v>
      </c>
      <c r="W145" s="11">
        <v>-0.8512854127884123</v>
      </c>
      <c r="Y145" s="16">
        <f t="shared" si="8"/>
        <v>0.77956077510696975</v>
      </c>
      <c r="Z145" s="16">
        <f t="shared" si="9"/>
        <v>0.22043922489303025</v>
      </c>
      <c r="AC145" t="s">
        <v>56</v>
      </c>
      <c r="AD145" s="29">
        <v>0.7216825192343207</v>
      </c>
      <c r="AE145">
        <v>0.33458157012325923</v>
      </c>
      <c r="AF145">
        <v>0.14109431400778655</v>
      </c>
    </row>
    <row r="146" spans="20:33" ht="15" customHeight="1" x14ac:dyDescent="0.3">
      <c r="T146" t="str">
        <v>4. 내용이 유익했다.</v>
      </c>
      <c r="U146" s="9">
        <v>-0.71679587696702229</v>
      </c>
      <c r="V146" s="10">
        <v>0.2450485821557371</v>
      </c>
      <c r="W146" s="11">
        <v>-0.12571873453982776</v>
      </c>
      <c r="Y146" s="16">
        <f t="shared" si="8"/>
        <v>0.58965033706775527</v>
      </c>
      <c r="Z146" s="16">
        <f t="shared" si="9"/>
        <v>0.41034966293224473</v>
      </c>
      <c r="AC146" t="s">
        <v>52</v>
      </c>
      <c r="AD146" s="29">
        <v>0.71679587696702229</v>
      </c>
      <c r="AE146">
        <v>0.2450485821557371</v>
      </c>
      <c r="AF146">
        <v>0.12571873453982776</v>
      </c>
    </row>
    <row r="147" spans="20:33" ht="15" customHeight="1" x14ac:dyDescent="0.3">
      <c r="T147" t="str">
        <v>5. 새로운 정보를 얻었다.</v>
      </c>
      <c r="U147" s="9">
        <v>-0.77001350449619665</v>
      </c>
      <c r="V147" s="10">
        <v>0.25984083867092655</v>
      </c>
      <c r="W147" s="11">
        <v>0.23966648519112979</v>
      </c>
      <c r="Y147" s="16">
        <f t="shared" si="8"/>
        <v>0.71787808267159481</v>
      </c>
      <c r="Z147" s="16">
        <f t="shared" si="9"/>
        <v>0.28212191732840519</v>
      </c>
      <c r="AC147" t="s">
        <v>55</v>
      </c>
      <c r="AD147" s="29">
        <v>0.69504091813814939</v>
      </c>
      <c r="AE147">
        <v>0.32190850710416691</v>
      </c>
      <c r="AF147">
        <v>0.36122648736788648</v>
      </c>
    </row>
    <row r="148" spans="20:33" ht="15" customHeight="1" x14ac:dyDescent="0.3">
      <c r="T148" t="str">
        <v>6. 전반적으로 나의 흥미를 끌었다.</v>
      </c>
      <c r="U148" s="9">
        <v>-0.81132344872978968</v>
      </c>
      <c r="V148" s="10">
        <v>0.1831042809936306</v>
      </c>
      <c r="W148" s="11">
        <v>-0.24398067515880323</v>
      </c>
      <c r="Y148" s="16">
        <f t="shared" si="8"/>
        <v>0.75129948602793961</v>
      </c>
      <c r="Z148" s="16">
        <f t="shared" si="9"/>
        <v>0.24870051397206039</v>
      </c>
      <c r="AC148" t="s">
        <v>49</v>
      </c>
      <c r="AD148" s="29">
        <v>0.65530604735493547</v>
      </c>
      <c r="AE148">
        <v>0.25163505632066119</v>
      </c>
      <c r="AF148">
        <v>0.35642016214706967</v>
      </c>
    </row>
    <row r="149" spans="20:33" ht="15" customHeight="1" x14ac:dyDescent="0.3">
      <c r="T149" t="str">
        <v>7. 타인에게도 오늘 내용을 추천할 의향이 있다.</v>
      </c>
      <c r="U149" s="9">
        <v>-0.69504091813814939</v>
      </c>
      <c r="V149" s="10">
        <v>0.32190850710416691</v>
      </c>
      <c r="W149" s="11">
        <v>-0.36122648736788648</v>
      </c>
      <c r="Y149" s="16">
        <f t="shared" si="8"/>
        <v>0.71719154000849705</v>
      </c>
      <c r="Z149" s="16">
        <f t="shared" si="9"/>
        <v>0.28280845999150295</v>
      </c>
      <c r="AC149" t="s">
        <v>50</v>
      </c>
      <c r="AD149" s="29">
        <v>0.61816254295691175</v>
      </c>
      <c r="AE149">
        <v>0.10432486677063744</v>
      </c>
      <c r="AF149">
        <v>0.54244006371983278</v>
      </c>
    </row>
    <row r="150" spans="20:33" ht="15" customHeight="1" x14ac:dyDescent="0.3">
      <c r="T150" t="str">
        <v>8. 소개된 앱을 다운로드 받아보고 싶어졌다.</v>
      </c>
      <c r="U150" s="9">
        <v>-0.7216825192343207</v>
      </c>
      <c r="V150" s="10">
        <v>0.33458157012325923</v>
      </c>
      <c r="W150" s="11">
        <v>-0.14109431400778655</v>
      </c>
      <c r="Y150" s="16">
        <f t="shared" si="8"/>
        <v>0.65267809107986896</v>
      </c>
      <c r="Z150" s="16">
        <f t="shared" si="9"/>
        <v>0.34732190892013104</v>
      </c>
      <c r="AC150" t="s">
        <v>57</v>
      </c>
      <c r="AD150" s="29">
        <v>0.60871588002187293</v>
      </c>
      <c r="AE150">
        <v>0.46753780849595111</v>
      </c>
      <c r="AF150">
        <v>0.26468893710636221</v>
      </c>
    </row>
    <row r="151" spans="20:33" ht="15" customHeight="1" x14ac:dyDescent="0.3">
      <c r="T151" t="str">
        <v>9. 다음에 또 유용한 앱을 소개받고 싶다.</v>
      </c>
      <c r="U151" s="9">
        <v>-0.60871588002187293</v>
      </c>
      <c r="V151" s="10">
        <v>0.46753780849595111</v>
      </c>
      <c r="W151" s="11">
        <v>-0.26468893710636221</v>
      </c>
      <c r="Y151" s="16">
        <f t="shared" si="8"/>
        <v>0.65918685839049573</v>
      </c>
      <c r="Z151" s="16">
        <f t="shared" si="9"/>
        <v>0.34081314160950427</v>
      </c>
      <c r="AC151" t="s">
        <v>58</v>
      </c>
      <c r="AD151">
        <v>0.41865013308470372</v>
      </c>
      <c r="AE151">
        <v>0.56631789012287181</v>
      </c>
      <c r="AF151" s="29">
        <v>4.8815166004575715E-2</v>
      </c>
    </row>
    <row r="152" spans="20:33" ht="15" customHeight="1" x14ac:dyDescent="0.3">
      <c r="T152" t="str">
        <v>10. 소개받은 후 화자가 전보다 더 친근하게 느껴졌다.</v>
      </c>
      <c r="U152" s="9">
        <v>-0.41865013308470372</v>
      </c>
      <c r="V152" s="10">
        <v>0.56631789012287181</v>
      </c>
      <c r="W152" s="11">
        <v>-4.8815166004575715E-2</v>
      </c>
      <c r="Y152" s="16">
        <f t="shared" si="8"/>
        <v>0.49836680703711556</v>
      </c>
      <c r="Z152" s="16">
        <f t="shared" si="9"/>
        <v>0.50163319296288444</v>
      </c>
      <c r="AC152" t="s">
        <v>61</v>
      </c>
      <c r="AD152">
        <v>0.41043317305284716</v>
      </c>
      <c r="AE152">
        <v>0.69221557181516224</v>
      </c>
      <c r="AF152" s="29">
        <v>0.34482749777696459</v>
      </c>
    </row>
    <row r="153" spans="20:33" ht="15" customHeight="1" x14ac:dyDescent="0.3">
      <c r="T153" t="str">
        <v>11. 화자의 말에 신뢰가 간다.</v>
      </c>
      <c r="U153" s="9">
        <v>-0.20298317070914945</v>
      </c>
      <c r="V153" s="10">
        <v>0.80889634463882876</v>
      </c>
      <c r="W153" s="11">
        <v>-0.24186992984328332</v>
      </c>
      <c r="Y153" s="16">
        <f t="shared" si="8"/>
        <v>0.75401652692359333</v>
      </c>
      <c r="Z153" s="16">
        <f t="shared" si="9"/>
        <v>0.24598347307640667</v>
      </c>
      <c r="AC153" t="s">
        <v>59</v>
      </c>
      <c r="AD153">
        <v>0.20298317070914945</v>
      </c>
      <c r="AE153">
        <v>0.80889634463882876</v>
      </c>
      <c r="AF153" s="29">
        <v>0.24186992984328332</v>
      </c>
    </row>
    <row r="154" spans="20:33" ht="15" customHeight="1" x14ac:dyDescent="0.3">
      <c r="T154" t="str">
        <v>12. 화자가 내용에 대해 잘 알고 있다고 생각된다.</v>
      </c>
      <c r="U154" s="9">
        <v>-0.17643221950300866</v>
      </c>
      <c r="V154" s="10">
        <v>0.83572543197022087</v>
      </c>
      <c r="W154" s="11">
        <v>-3.2577636519542721E-2</v>
      </c>
      <c r="Y154" s="16">
        <f t="shared" si="8"/>
        <v>0.73062662812176948</v>
      </c>
      <c r="Z154" s="16">
        <f t="shared" si="9"/>
        <v>0.26937337187823052</v>
      </c>
      <c r="AC154" t="s">
        <v>60</v>
      </c>
      <c r="AD154">
        <v>0.17643221950300866</v>
      </c>
      <c r="AE154">
        <v>0.83572543197022087</v>
      </c>
      <c r="AF154" s="29">
        <v>3.2577636519542721E-2</v>
      </c>
    </row>
    <row r="155" spans="20:33" ht="15" customHeight="1" x14ac:dyDescent="0.3">
      <c r="T155" t="str">
        <v>13. 다음에도 이런 내용을 소개받는다면 같은 화자에게 내용을 전달받고 싶다.</v>
      </c>
      <c r="U155" s="12">
        <v>-0.41043317305284716</v>
      </c>
      <c r="V155" s="13">
        <v>0.69221557181516224</v>
      </c>
      <c r="W155" s="14">
        <v>-0.34482749777696459</v>
      </c>
      <c r="Y155" s="17">
        <f t="shared" si="8"/>
        <v>0.76652379062874287</v>
      </c>
      <c r="Z155" s="17">
        <f t="shared" si="9"/>
        <v>0.23347620937125713</v>
      </c>
      <c r="AC155" t="s">
        <v>51</v>
      </c>
      <c r="AD155">
        <v>0.1083202694566259</v>
      </c>
      <c r="AE155">
        <v>0.20770325058957592</v>
      </c>
      <c r="AF155">
        <v>0.8512854127884123</v>
      </c>
    </row>
    <row r="156" spans="20:33" ht="15" customHeight="1" x14ac:dyDescent="0.3">
      <c r="U156">
        <f>SUMSQ(U143:U155)</f>
        <v>4.3787434689817841</v>
      </c>
      <c r="V156">
        <f>SUMSQ(V143:V155)</f>
        <v>2.8652279274114916</v>
      </c>
      <c r="W156">
        <f>SUMSQ(W143:W155)</f>
        <v>1.6800389059955045</v>
      </c>
      <c r="Y156">
        <f>SUM(Y143:Y155)</f>
        <v>8.9240103023887798</v>
      </c>
      <c r="Z156">
        <f>SUM(Z143:Z155)</f>
        <v>4.0759896976112193</v>
      </c>
    </row>
    <row r="158" spans="20:33" ht="15" customHeight="1" x14ac:dyDescent="0.3">
      <c r="T158" t="s">
        <v>44</v>
      </c>
    </row>
    <row r="160" spans="20:33" ht="15" customHeight="1" x14ac:dyDescent="0.3">
      <c r="U160" t="str">
        <f t="array" ref="U160:AG160">F1:R1</f>
        <v>1. 시간가는 줄 몰랐다.</v>
      </c>
      <c r="V160" t="str">
        <v>2. 집중이 잘 되었다.</v>
      </c>
      <c r="W160" t="str">
        <v>3. 내용을 잘 이해할 수 있었다.</v>
      </c>
      <c r="X160" t="str">
        <v>4. 내용이 유익했다.</v>
      </c>
      <c r="Y160" t="str">
        <v>5. 새로운 정보를 얻었다.</v>
      </c>
      <c r="Z160" t="str">
        <v>6. 전반적으로 나의 흥미를 끌었다.</v>
      </c>
      <c r="AA160" t="str">
        <v>7. 타인에게도 오늘 내용을 추천할 의향이 있다.</v>
      </c>
      <c r="AB160" t="str">
        <v>8. 소개된 앱을 다운로드 받아보고 싶어졌다.</v>
      </c>
      <c r="AC160" t="str">
        <v>9. 다음에 또 유용한 앱을 소개받고 싶다.</v>
      </c>
      <c r="AD160" t="str">
        <v>10. 소개받은 후 화자가 전보다 더 친근하게 느껴졌다.</v>
      </c>
      <c r="AE160" t="str">
        <v>11. 화자의 말에 신뢰가 간다.</v>
      </c>
      <c r="AF160" t="str">
        <v>12. 화자가 내용에 대해 잘 알고 있다고 생각된다.</v>
      </c>
      <c r="AG160" t="str">
        <v>13. 다음에도 이런 내용을 소개받는다면 같은 화자에게 내용을 전달받고 싶다.</v>
      </c>
    </row>
    <row r="161" spans="20:33" ht="15" customHeight="1" x14ac:dyDescent="0.3">
      <c r="T161" t="str">
        <f t="array" ref="T161:T173">TRANSPOSE(F1:R1)</f>
        <v>1. 시간가는 줄 몰랐다.</v>
      </c>
      <c r="U161" s="6">
        <f t="array" ref="U161:AG173">MMULT(U125:W137,TRANSPOSE(U125:W137))</f>
        <v>0.61978154925439477</v>
      </c>
      <c r="V161" s="7">
        <v>0.6246740218395338</v>
      </c>
      <c r="W161" s="7">
        <v>0.42666363164561655</v>
      </c>
      <c r="X161" s="7">
        <v>0.5761921784172408</v>
      </c>
      <c r="Y161" s="7">
        <v>0.48455760260164998</v>
      </c>
      <c r="Z161" s="7">
        <v>0.66470025017473156</v>
      </c>
      <c r="AA161" s="7">
        <v>0.66521638532979133</v>
      </c>
      <c r="AB161" s="7">
        <v>0.60740422964310126</v>
      </c>
      <c r="AC161" s="7">
        <v>0.6108845739542168</v>
      </c>
      <c r="AD161" s="7">
        <v>0.43424810749540893</v>
      </c>
      <c r="AE161" s="7">
        <v>0.42277009613099698</v>
      </c>
      <c r="AF161" s="7">
        <v>0.33752624302167417</v>
      </c>
      <c r="AG161" s="8">
        <v>0.56604851740678663</v>
      </c>
    </row>
    <row r="162" spans="20:33" ht="15" customHeight="1" x14ac:dyDescent="0.3">
      <c r="T162" t="str">
        <v>2. 집중이 잘 되었다.</v>
      </c>
      <c r="U162" s="9">
        <v>0.6246740218395338</v>
      </c>
      <c r="V162" s="10">
        <v>0.68724983007004337</v>
      </c>
      <c r="W162" s="10">
        <v>0.55039946072338231</v>
      </c>
      <c r="X162" s="10">
        <v>0.53685590114725579</v>
      </c>
      <c r="Y162" s="10">
        <v>0.37309666342786241</v>
      </c>
      <c r="Z162" s="10">
        <v>0.65297698892672118</v>
      </c>
      <c r="AA162" s="10">
        <v>0.65917504235648972</v>
      </c>
      <c r="AB162" s="10">
        <v>0.55755748770534752</v>
      </c>
      <c r="AC162" s="10">
        <v>0.56863905982406104</v>
      </c>
      <c r="AD162" s="10">
        <v>0.34435417107180349</v>
      </c>
      <c r="AE162" s="10">
        <v>0.34106453652482827</v>
      </c>
      <c r="AF162" s="10">
        <v>0.21392214904414092</v>
      </c>
      <c r="AG162" s="11">
        <v>0.5129779611408869</v>
      </c>
    </row>
    <row r="163" spans="20:33" ht="15" customHeight="1" x14ac:dyDescent="0.3">
      <c r="T163" t="str">
        <v>3. 내용을 잘 이해할 수 있었다.</v>
      </c>
      <c r="U163" s="9">
        <v>0.42666363164561655</v>
      </c>
      <c r="V163" s="10">
        <v>0.55039946072338231</v>
      </c>
      <c r="W163" s="10">
        <v>0.77956077510696997</v>
      </c>
      <c r="X163" s="10">
        <v>0.23556343443255379</v>
      </c>
      <c r="Y163" s="10">
        <v>-6.664672565733698E-2</v>
      </c>
      <c r="Z163" s="10">
        <v>0.33361131870709138</v>
      </c>
      <c r="AA163" s="10">
        <v>0.44965530226315747</v>
      </c>
      <c r="AB163" s="10">
        <v>0.26777805598977977</v>
      </c>
      <c r="AC163" s="10">
        <v>0.3883712218297477</v>
      </c>
      <c r="AD163" s="10">
        <v>0.20453000061187834</v>
      </c>
      <c r="AE163" s="10">
        <v>0.39589793498562975</v>
      </c>
      <c r="AF163" s="10">
        <v>0.22042694113019876</v>
      </c>
      <c r="AG163" s="11">
        <v>0.48178027505961241</v>
      </c>
    </row>
    <row r="164" spans="20:33" ht="15" customHeight="1" x14ac:dyDescent="0.3">
      <c r="T164" t="str">
        <v>4. 내용이 유익했다.</v>
      </c>
      <c r="U164" s="9">
        <v>0.5761921784172408</v>
      </c>
      <c r="V164" s="10">
        <v>0.53685590114725579</v>
      </c>
      <c r="W164" s="10">
        <v>0.23556343443255379</v>
      </c>
      <c r="X164" s="10">
        <v>0.58965033706775505</v>
      </c>
      <c r="Y164" s="10">
        <v>0.58548556710443223</v>
      </c>
      <c r="Z164" s="10">
        <v>0.65709568911345073</v>
      </c>
      <c r="AA164" s="10">
        <v>0.62249862456870275</v>
      </c>
      <c r="AB164" s="10">
        <v>0.61702599224830379</v>
      </c>
      <c r="AC164" s="10">
        <v>0.5841708683398682</v>
      </c>
      <c r="AD164" s="10">
        <v>0.44499906620729601</v>
      </c>
      <c r="AE164" s="10">
        <v>0.37412398372584954</v>
      </c>
      <c r="AF164" s="10">
        <v>0.33535483891722623</v>
      </c>
      <c r="AG164" s="11">
        <v>0.50717452728925683</v>
      </c>
    </row>
    <row r="165" spans="20:33" ht="15" customHeight="1" x14ac:dyDescent="0.3">
      <c r="T165" t="str">
        <v>5. 새로운 정보를 얻었다.</v>
      </c>
      <c r="U165" s="9">
        <v>0.48455760260164998</v>
      </c>
      <c r="V165" s="10">
        <v>0.37309666342786241</v>
      </c>
      <c r="W165" s="10">
        <v>-6.664672565733698E-2</v>
      </c>
      <c r="X165" s="10">
        <v>0.58548556710443223</v>
      </c>
      <c r="Y165" s="10">
        <v>0.71787808267159448</v>
      </c>
      <c r="Z165" s="10">
        <v>0.61383399110411818</v>
      </c>
      <c r="AA165" s="10">
        <v>0.53226198701966354</v>
      </c>
      <c r="AB165" s="10">
        <v>0.6088276632352263</v>
      </c>
      <c r="AC165" s="10">
        <v>0.52676779706282573</v>
      </c>
      <c r="AD165" s="10">
        <v>0.45781941239789042</v>
      </c>
      <c r="AE165" s="10">
        <v>0.30851597126133723</v>
      </c>
      <c r="AF165" s="10">
        <v>0.34520302114684565</v>
      </c>
      <c r="AG165" s="11">
        <v>0.41326136627598631</v>
      </c>
    </row>
    <row r="166" spans="20:33" ht="15" customHeight="1" x14ac:dyDescent="0.3">
      <c r="T166" t="str">
        <v>6. 전반적으로 나의 흥미를 끌었다.</v>
      </c>
      <c r="U166" s="9">
        <v>0.66470025017473156</v>
      </c>
      <c r="V166" s="10">
        <v>0.65297698892672118</v>
      </c>
      <c r="W166" s="10">
        <v>0.33361131870709138</v>
      </c>
      <c r="X166" s="10">
        <v>0.65709568911345073</v>
      </c>
      <c r="Y166" s="10">
        <v>0.61383399110411818</v>
      </c>
      <c r="Z166" s="10">
        <v>0.75129948602793917</v>
      </c>
      <c r="AA166" s="10">
        <v>0.71097810272446382</v>
      </c>
      <c r="AB166" s="10">
        <v>0.681205554217019</v>
      </c>
      <c r="AC166" s="10">
        <v>0.6440526269201996</v>
      </c>
      <c r="AD166" s="10">
        <v>0.4552658570300312</v>
      </c>
      <c r="AE166" s="10">
        <v>0.37180897846110006</v>
      </c>
      <c r="AF166" s="10">
        <v>0.30411681487634701</v>
      </c>
      <c r="AG166" s="11">
        <v>0.54387293772510126</v>
      </c>
    </row>
    <row r="167" spans="20:33" ht="15" customHeight="1" x14ac:dyDescent="0.3">
      <c r="T167" t="str">
        <v>7. 타인에게도 오늘 내용을 추천할 의향이 있다.</v>
      </c>
      <c r="U167" s="9">
        <v>0.66521638532979133</v>
      </c>
      <c r="V167" s="10">
        <v>0.65917504235648972</v>
      </c>
      <c r="W167" s="10">
        <v>0.44965530226315747</v>
      </c>
      <c r="X167" s="10">
        <v>0.62249862456870275</v>
      </c>
      <c r="Y167" s="10">
        <v>0.53226198701966354</v>
      </c>
      <c r="Z167" s="10">
        <v>0.71097810272446382</v>
      </c>
      <c r="AA167" s="10">
        <v>0.71719154000849661</v>
      </c>
      <c r="AB167" s="10">
        <v>0.66027053795243562</v>
      </c>
      <c r="AC167" s="10">
        <v>0.66919949707942994</v>
      </c>
      <c r="AD167" s="10">
        <v>0.49091485037979948</v>
      </c>
      <c r="AE167" s="10">
        <v>0.4888420491981893</v>
      </c>
      <c r="AF167" s="10">
        <v>0.40342264319374366</v>
      </c>
      <c r="AG167" s="11">
        <v>0.6326587565201115</v>
      </c>
    </row>
    <row r="168" spans="20:33" ht="15" customHeight="1" x14ac:dyDescent="0.3">
      <c r="T168" t="str">
        <v>8. 소개된 앱을 다운로드 받아보고 싶어졌다.</v>
      </c>
      <c r="U168" s="9">
        <v>0.60740422964310126</v>
      </c>
      <c r="V168" s="10">
        <v>0.55755748770534752</v>
      </c>
      <c r="W168" s="10">
        <v>0.26777805598977977</v>
      </c>
      <c r="X168" s="10">
        <v>0.61702599224830379</v>
      </c>
      <c r="Y168" s="10">
        <v>0.6088276632352263</v>
      </c>
      <c r="Z168" s="10">
        <v>0.681205554217019</v>
      </c>
      <c r="AA168" s="10">
        <v>0.66027053795243562</v>
      </c>
      <c r="AB168" s="10">
        <v>0.65267809107986896</v>
      </c>
      <c r="AC168" s="10">
        <v>0.63307524785715696</v>
      </c>
      <c r="AD168" s="10">
        <v>0.49849955394914647</v>
      </c>
      <c r="AE168" s="10">
        <v>0.45125768688612311</v>
      </c>
      <c r="AF168" s="10">
        <v>0.41154289514228953</v>
      </c>
      <c r="AG168" s="11">
        <v>0.57645821843766376</v>
      </c>
    </row>
    <row r="169" spans="20:33" ht="15" customHeight="1" x14ac:dyDescent="0.3">
      <c r="T169" t="str">
        <v>9. 다음에 또 유용한 앱을 소개받고 싶다.</v>
      </c>
      <c r="U169" s="9">
        <v>0.6108845739542168</v>
      </c>
      <c r="V169" s="10">
        <v>0.56863905982406104</v>
      </c>
      <c r="W169" s="10">
        <v>0.3883712218297477</v>
      </c>
      <c r="X169" s="10">
        <v>0.5841708683398682</v>
      </c>
      <c r="Y169" s="10">
        <v>0.52676779706282573</v>
      </c>
      <c r="Z169" s="10">
        <v>0.6440526269201996</v>
      </c>
      <c r="AA169" s="10">
        <v>0.66919949707942994</v>
      </c>
      <c r="AB169" s="10">
        <v>0.63307524785715696</v>
      </c>
      <c r="AC169" s="10">
        <v>0.6591868583904954</v>
      </c>
      <c r="AD169" s="10">
        <v>0.53253484384644989</v>
      </c>
      <c r="AE169" s="10">
        <v>0.5657689983088825</v>
      </c>
      <c r="AF169" s="10">
        <v>0.5067532707104706</v>
      </c>
      <c r="AG169" s="11">
        <v>0.6647461654498974</v>
      </c>
    </row>
    <row r="170" spans="20:33" ht="15" customHeight="1" x14ac:dyDescent="0.3">
      <c r="T170" t="str">
        <v>10. 소개받은 후 화자가 전보다 더 친근하게 느껴졌다.</v>
      </c>
      <c r="U170" s="9">
        <v>0.43424810749540893</v>
      </c>
      <c r="V170" s="10">
        <v>0.34435417107180349</v>
      </c>
      <c r="W170" s="10">
        <v>0.20453000061187834</v>
      </c>
      <c r="X170" s="10">
        <v>0.44499906620729601</v>
      </c>
      <c r="Y170" s="10">
        <v>0.45781941239789042</v>
      </c>
      <c r="Z170" s="10">
        <v>0.4552658570300312</v>
      </c>
      <c r="AA170" s="10">
        <v>0.49091485037979948</v>
      </c>
      <c r="AB170" s="10">
        <v>0.49849955394914647</v>
      </c>
      <c r="AC170" s="10">
        <v>0.53253484384644989</v>
      </c>
      <c r="AD170" s="10">
        <v>0.49836680703711572</v>
      </c>
      <c r="AE170" s="10">
        <v>0.55487832343212062</v>
      </c>
      <c r="AF170" s="10">
        <v>0.54873991826550372</v>
      </c>
      <c r="AG170" s="11">
        <v>0.58067477620843677</v>
      </c>
    </row>
    <row r="171" spans="20:33" ht="15" customHeight="1" x14ac:dyDescent="0.3">
      <c r="T171" t="str">
        <v>11. 화자의 말에 신뢰가 간다.</v>
      </c>
      <c r="U171" s="9">
        <v>0.42277009613099698</v>
      </c>
      <c r="V171" s="10">
        <v>0.34106453652482827</v>
      </c>
      <c r="W171" s="10">
        <v>0.39589793498562975</v>
      </c>
      <c r="X171" s="10">
        <v>0.37412398372584954</v>
      </c>
      <c r="Y171" s="10">
        <v>0.30851597126133723</v>
      </c>
      <c r="Z171" s="10">
        <v>0.37180897846110006</v>
      </c>
      <c r="AA171" s="10">
        <v>0.4888420491981893</v>
      </c>
      <c r="AB171" s="10">
        <v>0.45125768688612311</v>
      </c>
      <c r="AC171" s="10">
        <v>0.5657689983088825</v>
      </c>
      <c r="AD171" s="10">
        <v>0.55487832343212062</v>
      </c>
      <c r="AE171" s="10">
        <v>0.75401652692359356</v>
      </c>
      <c r="AF171" s="10">
        <v>0.71970756903183319</v>
      </c>
      <c r="AG171" s="11">
        <v>0.72664507526919497</v>
      </c>
    </row>
    <row r="172" spans="20:33" ht="15" customHeight="1" x14ac:dyDescent="0.3">
      <c r="T172" t="str">
        <v>12. 화자가 내용에 대해 잘 알고 있다고 생각된다.</v>
      </c>
      <c r="U172" s="9">
        <v>0.33752624302167417</v>
      </c>
      <c r="V172" s="10">
        <v>0.21392214904414092</v>
      </c>
      <c r="W172" s="10">
        <v>0.22042694113019876</v>
      </c>
      <c r="X172" s="10">
        <v>0.33535483891722623</v>
      </c>
      <c r="Y172" s="10">
        <v>0.34520302114684565</v>
      </c>
      <c r="Z172" s="10">
        <v>0.30411681487634701</v>
      </c>
      <c r="AA172" s="10">
        <v>0.40342264319374366</v>
      </c>
      <c r="AB172" s="10">
        <v>0.41154289514228953</v>
      </c>
      <c r="AC172" s="10">
        <v>0.5067532707104706</v>
      </c>
      <c r="AD172" s="10">
        <v>0.54873991826550372</v>
      </c>
      <c r="AE172" s="10">
        <v>0.71970756903183319</v>
      </c>
      <c r="AF172" s="10">
        <v>0.73062662812176982</v>
      </c>
      <c r="AG172" s="11">
        <v>0.66214945833563787</v>
      </c>
    </row>
    <row r="173" spans="20:33" ht="15" customHeight="1" x14ac:dyDescent="0.3">
      <c r="T173" t="str">
        <v>13. 다음에도 이런 내용을 소개받는다면 같은 화자에게 내용을 전달받고 싶다.</v>
      </c>
      <c r="U173" s="12">
        <v>0.56604851740678663</v>
      </c>
      <c r="V173" s="13">
        <v>0.5129779611408869</v>
      </c>
      <c r="W173" s="13">
        <v>0.48178027505961241</v>
      </c>
      <c r="X173" s="13">
        <v>0.50717452728925683</v>
      </c>
      <c r="Y173" s="13">
        <v>0.41326136627598631</v>
      </c>
      <c r="Z173" s="13">
        <v>0.54387293772510126</v>
      </c>
      <c r="AA173" s="13">
        <v>0.6326587565201115</v>
      </c>
      <c r="AB173" s="13">
        <v>0.57645821843766376</v>
      </c>
      <c r="AC173" s="13">
        <v>0.6647461654498974</v>
      </c>
      <c r="AD173" s="13">
        <v>0.58067477620843677</v>
      </c>
      <c r="AE173" s="13">
        <v>0.72664507526919497</v>
      </c>
      <c r="AF173" s="13">
        <v>0.66214945833563787</v>
      </c>
      <c r="AG173" s="14">
        <v>0.76652379062874332</v>
      </c>
    </row>
    <row r="175" spans="20:33" ht="15" customHeight="1" x14ac:dyDescent="0.3">
      <c r="T175" t="s">
        <v>45</v>
      </c>
    </row>
    <row r="177" spans="20:33" ht="15" customHeight="1" x14ac:dyDescent="0.3">
      <c r="U177" t="str">
        <f t="array" ref="U177:AG177">F1:R1</f>
        <v>1. 시간가는 줄 몰랐다.</v>
      </c>
      <c r="V177" t="str">
        <v>2. 집중이 잘 되었다.</v>
      </c>
      <c r="W177" t="str">
        <v>3. 내용을 잘 이해할 수 있었다.</v>
      </c>
      <c r="X177" t="str">
        <v>4. 내용이 유익했다.</v>
      </c>
      <c r="Y177" t="str">
        <v>5. 새로운 정보를 얻었다.</v>
      </c>
      <c r="Z177" t="str">
        <v>6. 전반적으로 나의 흥미를 끌었다.</v>
      </c>
      <c r="AA177" t="str">
        <v>7. 타인에게도 오늘 내용을 추천할 의향이 있다.</v>
      </c>
      <c r="AB177" t="str">
        <v>8. 소개된 앱을 다운로드 받아보고 싶어졌다.</v>
      </c>
      <c r="AC177" t="str">
        <v>9. 다음에 또 유용한 앱을 소개받고 싶다.</v>
      </c>
      <c r="AD177" t="str">
        <v>10. 소개받은 후 화자가 전보다 더 친근하게 느껴졌다.</v>
      </c>
      <c r="AE177" t="str">
        <v>11. 화자의 말에 신뢰가 간다.</v>
      </c>
      <c r="AF177" t="str">
        <v>12. 화자가 내용에 대해 잘 알고 있다고 생각된다.</v>
      </c>
      <c r="AG177" t="str">
        <v>13. 다음에도 이런 내용을 소개받는다면 같은 화자에게 내용을 전달받고 싶다.</v>
      </c>
    </row>
    <row r="178" spans="20:33" ht="15" customHeight="1" x14ac:dyDescent="0.3">
      <c r="T178" t="str">
        <f t="array" ref="T178:T190">TRANSPOSE(F1:R1)</f>
        <v>1. 시간가는 줄 몰랐다.</v>
      </c>
      <c r="U178" s="6">
        <f t="array" ref="U178:AG190">U15:AG27-U161:AG173</f>
        <v>0.3802184507456049</v>
      </c>
      <c r="V178" s="7">
        <v>5.5408624345424151E-2</v>
      </c>
      <c r="W178" s="7">
        <v>-9.6789866869196939E-2</v>
      </c>
      <c r="X178" s="7">
        <v>-0.10357155783872513</v>
      </c>
      <c r="Y178" s="7">
        <v>8.9149866841370939E-3</v>
      </c>
      <c r="Z178" s="7">
        <v>-9.8155001428136157E-2</v>
      </c>
      <c r="AA178" s="7">
        <v>-9.2035760498131891E-2</v>
      </c>
      <c r="AB178" s="7">
        <v>-5.2176584976419638E-2</v>
      </c>
      <c r="AC178" s="7">
        <v>-4.5144657107865527E-2</v>
      </c>
      <c r="AD178" s="7">
        <v>-2.4532285002404119E-2</v>
      </c>
      <c r="AE178" s="7">
        <v>1.4414875295422958E-2</v>
      </c>
      <c r="AF178" s="7">
        <v>2.2937831854921709E-2</v>
      </c>
      <c r="AG178" s="8">
        <v>1.5800601853685037E-2</v>
      </c>
    </row>
    <row r="179" spans="20:33" ht="15" customHeight="1" x14ac:dyDescent="0.3">
      <c r="T179" t="str">
        <v>2. 집중이 잘 되었다.</v>
      </c>
      <c r="U179" s="9">
        <v>5.5408624345424151E-2</v>
      </c>
      <c r="V179" s="10">
        <v>0.31275016992995652</v>
      </c>
      <c r="W179" s="10">
        <v>-0.17064368552887571</v>
      </c>
      <c r="X179" s="10">
        <v>-0.12200662935463619</v>
      </c>
      <c r="Y179" s="10">
        <v>-2.7817485473933978E-2</v>
      </c>
      <c r="Z179" s="10">
        <v>-3.4375773275982069E-2</v>
      </c>
      <c r="AA179" s="10">
        <v>-4.8530600338515972E-2</v>
      </c>
      <c r="AB179" s="10">
        <v>-7.0556355570408624E-2</v>
      </c>
      <c r="AC179" s="10">
        <v>-5.1175818613206081E-3</v>
      </c>
      <c r="AD179" s="10">
        <v>1.4423602532032676E-3</v>
      </c>
      <c r="AE179" s="10">
        <v>1.1951592561427971E-2</v>
      </c>
      <c r="AF179" s="10">
        <v>8.5450400496128287E-2</v>
      </c>
      <c r="AG179" s="11">
        <v>-1.1532067756669484E-2</v>
      </c>
    </row>
    <row r="180" spans="20:33" ht="15" customHeight="1" x14ac:dyDescent="0.3">
      <c r="T180" t="str">
        <v>3. 내용을 잘 이해할 수 있었다.</v>
      </c>
      <c r="U180" s="9">
        <v>-9.6789866869196939E-2</v>
      </c>
      <c r="V180" s="10">
        <v>-0.17064368552887571</v>
      </c>
      <c r="W180" s="10">
        <v>0.22043922489302847</v>
      </c>
      <c r="X180" s="10">
        <v>0.11087927992302721</v>
      </c>
      <c r="Y180" s="10">
        <v>0.1529879897836201</v>
      </c>
      <c r="Z180" s="10">
        <v>-1.3521217819451092E-2</v>
      </c>
      <c r="AA180" s="10">
        <v>-1.3489601251348127E-2</v>
      </c>
      <c r="AB180" s="10">
        <v>1.5612840909738745E-2</v>
      </c>
      <c r="AC180" s="10">
        <v>-4.7787509436353848E-2</v>
      </c>
      <c r="AD180" s="10">
        <v>1.4968760060112996E-2</v>
      </c>
      <c r="AE180" s="10">
        <v>-4.2852401234489801E-2</v>
      </c>
      <c r="AF180" s="10">
        <v>-1.4582935731643765E-3</v>
      </c>
      <c r="AG180" s="11">
        <v>-2.7750693414873906E-2</v>
      </c>
    </row>
    <row r="181" spans="20:33" ht="15" customHeight="1" x14ac:dyDescent="0.3">
      <c r="T181" t="str">
        <v>4. 내용이 유익했다.</v>
      </c>
      <c r="U181" s="9">
        <v>-0.10357155783872513</v>
      </c>
      <c r="V181" s="10">
        <v>-0.12200662935463619</v>
      </c>
      <c r="W181" s="10">
        <v>0.11087927992302721</v>
      </c>
      <c r="X181" s="10">
        <v>0.41034966293224562</v>
      </c>
      <c r="Y181" s="10">
        <v>-2.9208988774821809E-2</v>
      </c>
      <c r="Z181" s="10">
        <v>-4.5967703345327515E-2</v>
      </c>
      <c r="AA181" s="10">
        <v>9.7752502150507681E-3</v>
      </c>
      <c r="AB181" s="10">
        <v>-6.4775291892297804E-2</v>
      </c>
      <c r="AC181" s="10">
        <v>-6.6292373806594584E-2</v>
      </c>
      <c r="AD181" s="10">
        <v>-3.6822634527293341E-2</v>
      </c>
      <c r="AE181" s="10">
        <v>-2.6439684646344719E-2</v>
      </c>
      <c r="AF181" s="10">
        <v>4.889582270011622E-2</v>
      </c>
      <c r="AG181" s="11">
        <v>-2.5846841483254834E-2</v>
      </c>
    </row>
    <row r="182" spans="20:33" ht="15" customHeight="1" x14ac:dyDescent="0.3">
      <c r="T182" t="str">
        <v>5. 새로운 정보를 얻었다.</v>
      </c>
      <c r="U182" s="9">
        <v>8.9149866841370939E-3</v>
      </c>
      <c r="V182" s="10">
        <v>-2.7817485473933978E-2</v>
      </c>
      <c r="W182" s="10">
        <v>0.1529879897836201</v>
      </c>
      <c r="X182" s="10">
        <v>-2.9208988774821809E-2</v>
      </c>
      <c r="Y182" s="10">
        <v>0.2821219173284073</v>
      </c>
      <c r="Z182" s="10">
        <v>-6.0719011331647921E-2</v>
      </c>
      <c r="AA182" s="10">
        <v>-9.4855297532920879E-3</v>
      </c>
      <c r="AB182" s="10">
        <v>-0.10258451882220954</v>
      </c>
      <c r="AC182" s="10">
        <v>-7.7373665412874049E-2</v>
      </c>
      <c r="AD182" s="10">
        <v>-9.7527561077705549E-2</v>
      </c>
      <c r="AE182" s="10">
        <v>2.7952865303401686E-3</v>
      </c>
      <c r="AF182" s="10">
        <v>2.5720213766561473E-2</v>
      </c>
      <c r="AG182" s="11">
        <v>2.7272300327502441E-2</v>
      </c>
    </row>
    <row r="183" spans="20:33" ht="15" customHeight="1" x14ac:dyDescent="0.3">
      <c r="T183" t="str">
        <v>6. 전반적으로 나의 흥미를 끌었다.</v>
      </c>
      <c r="U183" s="9">
        <v>-9.8155001428136157E-2</v>
      </c>
      <c r="V183" s="10">
        <v>-3.4375773275982069E-2</v>
      </c>
      <c r="W183" s="10">
        <v>-1.3521217819451092E-2</v>
      </c>
      <c r="X183" s="10">
        <v>-4.5967703345327515E-2</v>
      </c>
      <c r="Y183" s="10">
        <v>-6.0719011331647921E-2</v>
      </c>
      <c r="Z183" s="10">
        <v>0.24870051397206194</v>
      </c>
      <c r="AA183" s="10">
        <v>-2.7429421479070903E-2</v>
      </c>
      <c r="AB183" s="10">
        <v>-1.3186862086470574E-3</v>
      </c>
      <c r="AC183" s="10">
        <v>-5.4602263172492949E-3</v>
      </c>
      <c r="AD183" s="10">
        <v>-5.1952329911604422E-2</v>
      </c>
      <c r="AE183" s="10">
        <v>5.3886954837983114E-2</v>
      </c>
      <c r="AF183" s="10">
        <v>2.1826618410840937E-2</v>
      </c>
      <c r="AG183" s="11">
        <v>-1.1538737570627511E-2</v>
      </c>
    </row>
    <row r="184" spans="20:33" ht="15" customHeight="1" x14ac:dyDescent="0.3">
      <c r="T184" t="str">
        <v>7. 타인에게도 오늘 내용을 추천할 의향이 있다.</v>
      </c>
      <c r="U184" s="9">
        <v>-9.2035760498131891E-2</v>
      </c>
      <c r="V184" s="10">
        <v>-4.8530600338515972E-2</v>
      </c>
      <c r="W184" s="10">
        <v>-1.3489601251348127E-2</v>
      </c>
      <c r="X184" s="10">
        <v>9.7752502150507681E-3</v>
      </c>
      <c r="Y184" s="10">
        <v>-9.4855297532920879E-3</v>
      </c>
      <c r="Z184" s="10">
        <v>-2.7429421479070903E-2</v>
      </c>
      <c r="AA184" s="10">
        <v>0.28280845999150317</v>
      </c>
      <c r="AB184" s="10">
        <v>-3.6866869387138124E-2</v>
      </c>
      <c r="AC184" s="10">
        <v>-6.2028907776250697E-2</v>
      </c>
      <c r="AD184" s="10">
        <v>-2.8232450475612458E-2</v>
      </c>
      <c r="AE184" s="10">
        <v>1.4226155476053659E-2</v>
      </c>
      <c r="AF184" s="10">
        <v>1.1108561564924346E-2</v>
      </c>
      <c r="AG184" s="11">
        <v>-2.6565853934411687E-2</v>
      </c>
    </row>
    <row r="185" spans="20:33" ht="15" customHeight="1" x14ac:dyDescent="0.3">
      <c r="T185" t="str">
        <v>8. 소개된 앱을 다운로드 받아보고 싶어졌다.</v>
      </c>
      <c r="U185" s="9">
        <v>-5.2176584976419638E-2</v>
      </c>
      <c r="V185" s="10">
        <v>-7.0556355570408624E-2</v>
      </c>
      <c r="W185" s="10">
        <v>1.5612840909738745E-2</v>
      </c>
      <c r="X185" s="10">
        <v>-6.4775291892297804E-2</v>
      </c>
      <c r="Y185" s="10">
        <v>-0.10258451882220954</v>
      </c>
      <c r="Z185" s="10">
        <v>-1.3186862086470574E-3</v>
      </c>
      <c r="AA185" s="10">
        <v>-3.6866869387138124E-2</v>
      </c>
      <c r="AB185" s="10">
        <v>0.34732190892013026</v>
      </c>
      <c r="AC185" s="10">
        <v>-1.7340474217787394E-2</v>
      </c>
      <c r="AD185" s="10">
        <v>-8.4435666725224401E-5</v>
      </c>
      <c r="AE185" s="10">
        <v>1.6447723395538294E-2</v>
      </c>
      <c r="AF185" s="10">
        <v>-4.4378218121297941E-2</v>
      </c>
      <c r="AG185" s="11">
        <v>-1.7889663140478462E-2</v>
      </c>
    </row>
    <row r="186" spans="20:33" ht="15" customHeight="1" x14ac:dyDescent="0.3">
      <c r="T186" t="str">
        <v>9. 다음에 또 유용한 앱을 소개받고 싶다.</v>
      </c>
      <c r="U186" s="9">
        <v>-4.5144657107865527E-2</v>
      </c>
      <c r="V186" s="10">
        <v>-5.1175818613206081E-3</v>
      </c>
      <c r="W186" s="10">
        <v>-4.7787509436353848E-2</v>
      </c>
      <c r="X186" s="10">
        <v>-6.6292373806594584E-2</v>
      </c>
      <c r="Y186" s="10">
        <v>-7.7373665412874049E-2</v>
      </c>
      <c r="Z186" s="10">
        <v>-5.4602263172492949E-3</v>
      </c>
      <c r="AA186" s="10">
        <v>-6.2028907776250697E-2</v>
      </c>
      <c r="AB186" s="10">
        <v>-1.7340474217787394E-2</v>
      </c>
      <c r="AC186" s="10">
        <v>0.34081314160950527</v>
      </c>
      <c r="AD186" s="10">
        <v>6.2532753014291287E-2</v>
      </c>
      <c r="AE186" s="10">
        <v>-4.0749721756773716E-2</v>
      </c>
      <c r="AF186" s="10">
        <v>-7.9227551252037176E-2</v>
      </c>
      <c r="AG186" s="11">
        <v>-1.5375640621777764E-2</v>
      </c>
    </row>
    <row r="187" spans="20:33" ht="15" customHeight="1" x14ac:dyDescent="0.3">
      <c r="T187" t="str">
        <v>10. 소개받은 후 화자가 전보다 더 친근하게 느껴졌다.</v>
      </c>
      <c r="U187" s="9">
        <v>-2.4532285002404119E-2</v>
      </c>
      <c r="V187" s="10">
        <v>1.4423602532032676E-3</v>
      </c>
      <c r="W187" s="10">
        <v>1.4968760060112996E-2</v>
      </c>
      <c r="X187" s="10">
        <v>-3.6822634527293341E-2</v>
      </c>
      <c r="Y187" s="10">
        <v>-9.7527561077705549E-2</v>
      </c>
      <c r="Z187" s="10">
        <v>-5.1952329911604422E-2</v>
      </c>
      <c r="AA187" s="10">
        <v>-2.8232450475612458E-2</v>
      </c>
      <c r="AB187" s="10">
        <v>-8.4435666725224401E-5</v>
      </c>
      <c r="AC187" s="10">
        <v>6.2532753014291287E-2</v>
      </c>
      <c r="AD187" s="10">
        <v>0.50163319296288567</v>
      </c>
      <c r="AE187" s="10">
        <v>-6.6385127469987704E-2</v>
      </c>
      <c r="AF187" s="10">
        <v>-0.19767881510561819</v>
      </c>
      <c r="AG187" s="11">
        <v>-5.5630850002885146E-2</v>
      </c>
    </row>
    <row r="188" spans="20:33" ht="15" customHeight="1" x14ac:dyDescent="0.3">
      <c r="T188" t="str">
        <v>11. 화자의 말에 신뢰가 간다.</v>
      </c>
      <c r="U188" s="9">
        <v>1.4414875295422958E-2</v>
      </c>
      <c r="V188" s="10">
        <v>1.1951592561427971E-2</v>
      </c>
      <c r="W188" s="10">
        <v>-4.2852401234489801E-2</v>
      </c>
      <c r="X188" s="10">
        <v>-2.6439684646344719E-2</v>
      </c>
      <c r="Y188" s="10">
        <v>2.7952865303401686E-3</v>
      </c>
      <c r="Z188" s="10">
        <v>5.3886954837983114E-2</v>
      </c>
      <c r="AA188" s="10">
        <v>1.4226155476053659E-2</v>
      </c>
      <c r="AB188" s="10">
        <v>1.6447723395538294E-2</v>
      </c>
      <c r="AC188" s="10">
        <v>-4.0749721756773716E-2</v>
      </c>
      <c r="AD188" s="10">
        <v>-6.6385127469987704E-2</v>
      </c>
      <c r="AE188" s="10">
        <v>0.24598347307640622</v>
      </c>
      <c r="AF188" s="10">
        <v>-0.10096330473247594</v>
      </c>
      <c r="AG188" s="11">
        <v>-9.8409868099879172E-2</v>
      </c>
    </row>
    <row r="189" spans="20:33" ht="15" customHeight="1" x14ac:dyDescent="0.3">
      <c r="T189" t="str">
        <v>12. 화자가 내용에 대해 잘 알고 있다고 생각된다.</v>
      </c>
      <c r="U189" s="9">
        <v>2.2937831854921709E-2</v>
      </c>
      <c r="V189" s="10">
        <v>8.5450400496128287E-2</v>
      </c>
      <c r="W189" s="10">
        <v>-1.4582935731643765E-3</v>
      </c>
      <c r="X189" s="10">
        <v>4.889582270011622E-2</v>
      </c>
      <c r="Y189" s="10">
        <v>2.5720213766561473E-2</v>
      </c>
      <c r="Z189" s="10">
        <v>2.1826618410840937E-2</v>
      </c>
      <c r="AA189" s="10">
        <v>1.1108561564924346E-2</v>
      </c>
      <c r="AB189" s="10">
        <v>-4.4378218121297941E-2</v>
      </c>
      <c r="AC189" s="10">
        <v>-7.9227551252037176E-2</v>
      </c>
      <c r="AD189" s="10">
        <v>-0.19767881510561819</v>
      </c>
      <c r="AE189" s="10">
        <v>-0.10096330473247594</v>
      </c>
      <c r="AF189" s="10">
        <v>0.26937337187822974</v>
      </c>
      <c r="AG189" s="11">
        <v>-2.9232864451561702E-2</v>
      </c>
    </row>
    <row r="190" spans="20:33" ht="15" customHeight="1" x14ac:dyDescent="0.3">
      <c r="T190" t="str">
        <v>13. 다음에도 이런 내용을 소개받는다면 같은 화자에게 내용을 전달받고 싶다.</v>
      </c>
      <c r="U190" s="12">
        <v>1.5800601853685037E-2</v>
      </c>
      <c r="V190" s="13">
        <v>-1.1532067756669484E-2</v>
      </c>
      <c r="W190" s="13">
        <v>-2.7750693414873906E-2</v>
      </c>
      <c r="X190" s="13">
        <v>-2.5846841483254834E-2</v>
      </c>
      <c r="Y190" s="13">
        <v>2.7272300327502441E-2</v>
      </c>
      <c r="Z190" s="13">
        <v>-1.1538737570627511E-2</v>
      </c>
      <c r="AA190" s="13">
        <v>-2.6565853934411687E-2</v>
      </c>
      <c r="AB190" s="13">
        <v>-1.7889663140478462E-2</v>
      </c>
      <c r="AC190" s="13">
        <v>-1.5375640621777764E-2</v>
      </c>
      <c r="AD190" s="13">
        <v>-5.5630850002885146E-2</v>
      </c>
      <c r="AE190" s="13">
        <v>-9.8409868099879172E-2</v>
      </c>
      <c r="AF190" s="13">
        <v>-2.9232864451561702E-2</v>
      </c>
      <c r="AG190" s="14">
        <v>0.23347620937125635</v>
      </c>
    </row>
    <row r="192" spans="20:33" ht="15" customHeight="1" x14ac:dyDescent="0.3">
      <c r="T192" t="s">
        <v>46</v>
      </c>
    </row>
    <row r="194" spans="20:23" ht="15" customHeight="1" x14ac:dyDescent="0.3">
      <c r="U194">
        <v>1</v>
      </c>
      <c r="V194">
        <f>U194+1</f>
        <v>2</v>
      </c>
      <c r="W194">
        <f>V194+1</f>
        <v>3</v>
      </c>
    </row>
    <row r="195" spans="20:23" ht="15" customHeight="1" x14ac:dyDescent="0.3">
      <c r="T195" t="str">
        <f t="array" ref="T195:T207">TRANSPOSE(F1:R1)</f>
        <v>1. 시간가는 줄 몰랐다.</v>
      </c>
      <c r="U195" s="6">
        <f t="array" ref="U195:W207">MMULT(U143:W155,MINVERSE(MMULT(TRANSPOSE(U143:W155),U143:W155)))</f>
        <v>-0.1513207703257442</v>
      </c>
      <c r="V195" s="7">
        <v>-8.9978292624205661E-2</v>
      </c>
      <c r="W195" s="8">
        <v>-0.13705302774025491</v>
      </c>
    </row>
    <row r="196" spans="20:23" ht="15" customHeight="1" x14ac:dyDescent="0.3">
      <c r="T196" t="str">
        <v>2. 집중이 잘 되었다.</v>
      </c>
      <c r="U196" s="9">
        <v>-0.13803907791379313</v>
      </c>
      <c r="V196" s="10">
        <v>-0.20854957366970711</v>
      </c>
      <c r="W196" s="11">
        <v>-0.33813309650816203</v>
      </c>
    </row>
    <row r="197" spans="20:23" ht="15" customHeight="1" x14ac:dyDescent="0.3">
      <c r="T197" t="str">
        <v>3. 내용을 잘 이해할 수 있었다.</v>
      </c>
      <c r="U197" s="9">
        <v>0.19394370082894344</v>
      </c>
      <c r="V197" s="10">
        <v>-4.2644314641608116E-2</v>
      </c>
      <c r="W197" s="11">
        <v>-0.70758300834121157</v>
      </c>
    </row>
    <row r="198" spans="20:23" ht="15" customHeight="1" x14ac:dyDescent="0.3">
      <c r="T198" t="str">
        <v>4. 내용이 유익했다.</v>
      </c>
      <c r="U198" s="9">
        <v>-0.23104475799110152</v>
      </c>
      <c r="V198" s="10">
        <v>-7.2533130253384509E-2</v>
      </c>
      <c r="W198" s="11">
        <v>8.278421786828874E-2</v>
      </c>
    </row>
    <row r="199" spans="20:23" ht="15" customHeight="1" x14ac:dyDescent="0.3">
      <c r="T199" t="str">
        <v>5. 새로운 정보를 얻었다.</v>
      </c>
      <c r="U199" s="9">
        <v>-0.32945590911341177</v>
      </c>
      <c r="V199" s="10">
        <v>-1.5141386131447727E-2</v>
      </c>
      <c r="W199" s="11">
        <v>0.42588040169179187</v>
      </c>
    </row>
    <row r="200" spans="20:23" ht="15" customHeight="1" x14ac:dyDescent="0.3">
      <c r="T200" t="str">
        <v>6. 전반적으로 나의 흥미를 끌었다.</v>
      </c>
      <c r="U200" s="9">
        <v>-0.26769351846252559</v>
      </c>
      <c r="V200" s="10">
        <v>-0.16200805907780003</v>
      </c>
      <c r="W200" s="11">
        <v>-1.424917845108209E-2</v>
      </c>
    </row>
    <row r="201" spans="20:23" ht="15" customHeight="1" x14ac:dyDescent="0.3">
      <c r="T201" t="str">
        <v>7. 타인에게도 오늘 내용을 추천할 의향이 있다.</v>
      </c>
      <c r="U201" s="9">
        <v>-0.14777864995498388</v>
      </c>
      <c r="V201" s="10">
        <v>-5.6176708283920684E-2</v>
      </c>
      <c r="W201" s="11">
        <v>-0.12067869278848364</v>
      </c>
    </row>
    <row r="202" spans="20:23" ht="15" customHeight="1" x14ac:dyDescent="0.3">
      <c r="T202" t="str">
        <v>8. 소개된 앱을 다운로드 받아보고 싶어졌다.</v>
      </c>
      <c r="U202" s="9">
        <v>-0.20345226485589341</v>
      </c>
      <c r="V202" s="10">
        <v>-1.7508059344992263E-2</v>
      </c>
      <c r="W202" s="11">
        <v>8.5516988083742945E-2</v>
      </c>
    </row>
    <row r="203" spans="20:23" ht="15" customHeight="1" x14ac:dyDescent="0.3">
      <c r="T203" t="str">
        <v>9. 다음에 또 유용한 앱을 소개받고 싶다.</v>
      </c>
      <c r="U203" s="9">
        <v>-8.5441718476657755E-2</v>
      </c>
      <c r="V203" s="10">
        <v>8.2375195525388356E-2</v>
      </c>
      <c r="W203" s="11">
        <v>-2.6936076037420181E-2</v>
      </c>
    </row>
    <row r="204" spans="20:23" ht="15" customHeight="1" x14ac:dyDescent="0.3">
      <c r="T204" t="str">
        <v>10. 소개받은 후 화자가 전보다 더 친근하게 느껴졌다.</v>
      </c>
      <c r="U204" s="9">
        <v>-1.4702373227466098E-2</v>
      </c>
      <c r="V204" s="10">
        <v>0.24145561999435108</v>
      </c>
      <c r="W204" s="11">
        <v>0.14395606077231549</v>
      </c>
    </row>
    <row r="205" spans="20:23" ht="15" customHeight="1" x14ac:dyDescent="0.3">
      <c r="T205" t="str">
        <v>11. 화자의 말에 신뢰가 간다.</v>
      </c>
      <c r="U205" s="9">
        <v>0.19806931781424422</v>
      </c>
      <c r="V205" s="10">
        <v>0.43215741797342933</v>
      </c>
      <c r="W205" s="11">
        <v>-3.4037158373920379E-2</v>
      </c>
    </row>
    <row r="206" spans="20:23" ht="15" customHeight="1" x14ac:dyDescent="0.3">
      <c r="T206" t="str">
        <v>12. 화자가 내용에 대해 잘 알고 있다고 생각된다.</v>
      </c>
      <c r="U206" s="9">
        <v>0.17345233564882903</v>
      </c>
      <c r="V206" s="10">
        <v>0.49407197307942818</v>
      </c>
      <c r="W206" s="11">
        <v>0.15345901968201098</v>
      </c>
    </row>
    <row r="207" spans="20:23" ht="15" customHeight="1" x14ac:dyDescent="0.3">
      <c r="T207" t="str">
        <v>13. 다음에도 이런 내용을 소개받는다면 같은 화자에게 내용을 전달받고 싶다.</v>
      </c>
      <c r="U207" s="12">
        <v>8.9820082114277014E-2</v>
      </c>
      <c r="V207" s="13">
        <v>0.27569046395113117</v>
      </c>
      <c r="W207" s="14">
        <v>-0.10259969186903067</v>
      </c>
    </row>
    <row r="209" spans="20:23" ht="15" customHeight="1" x14ac:dyDescent="0.3">
      <c r="T209" t="s">
        <v>47</v>
      </c>
    </row>
    <row r="211" spans="20:23" ht="15" customHeight="1" x14ac:dyDescent="0.3">
      <c r="U211">
        <v>1</v>
      </c>
      <c r="V211">
        <f>U211+1</f>
        <v>2</v>
      </c>
      <c r="W211">
        <f>V211+1</f>
        <v>3</v>
      </c>
    </row>
    <row r="212" spans="20:23" ht="15" customHeight="1" x14ac:dyDescent="0.3">
      <c r="T212" t="str">
        <f t="array" ref="T212:T224">TRANSPOSE(F1:R1)</f>
        <v>1. 시간가는 줄 몰랐다.</v>
      </c>
      <c r="U212" s="6">
        <f t="array" ref="U212:W224">TRANSPOSE(MMULT(MINVERSE(MMULT(TRANSPOSE(U143:W155),MMULT(MINVERSE([1]!DIAGONAL(Z125:Z137)),U143:W155))),MMULT(TRANSPOSE(U143:W155),MINVERSE([1]!DIAGONAL(Z125:Z137)))))</f>
        <v>-0.12854734725717612</v>
      </c>
      <c r="V212" s="7">
        <v>-6.8196387510522899E-2</v>
      </c>
      <c r="W212" s="8">
        <v>-8.8655628212046755E-2</v>
      </c>
    </row>
    <row r="213" spans="20:23" ht="15" customHeight="1" x14ac:dyDescent="0.3">
      <c r="T213" t="str">
        <v>2. 집중이 잘 되었다.</v>
      </c>
      <c r="U213" s="9">
        <v>-0.14766263614141045</v>
      </c>
      <c r="V213" s="10">
        <v>-0.18980571556753714</v>
      </c>
      <c r="W213" s="11">
        <v>-0.27332427115253144</v>
      </c>
    </row>
    <row r="214" spans="20:23" ht="15" customHeight="1" x14ac:dyDescent="0.3">
      <c r="T214" t="str">
        <v>3. 내용을 잘 이해할 수 있었다.</v>
      </c>
      <c r="U214" s="9">
        <v>0.20715455794278409</v>
      </c>
      <c r="V214" s="10">
        <v>-7.4814133157596691E-2</v>
      </c>
      <c r="W214" s="11">
        <v>-0.79775352093813956</v>
      </c>
    </row>
    <row r="215" spans="20:23" ht="15" customHeight="1" x14ac:dyDescent="0.3">
      <c r="T215" t="str">
        <v>4. 내용이 유익했다.</v>
      </c>
      <c r="U215" s="9">
        <v>-0.16905097093955074</v>
      </c>
      <c r="V215" s="10">
        <v>-4.8160525171023226E-2</v>
      </c>
      <c r="W215" s="11">
        <v>5.1742137901557878E-2</v>
      </c>
    </row>
    <row r="216" spans="20:23" ht="15" customHeight="1" x14ac:dyDescent="0.3">
      <c r="T216" t="str">
        <v>5. 새로운 정보를 얻었다.</v>
      </c>
      <c r="U216" s="9">
        <v>-0.33297929760719414</v>
      </c>
      <c r="V216" s="10">
        <v>-6.8486032053061766E-3</v>
      </c>
      <c r="W216" s="11">
        <v>0.38044122972874383</v>
      </c>
    </row>
    <row r="217" spans="20:23" ht="15" customHeight="1" x14ac:dyDescent="0.3">
      <c r="T217" t="str">
        <v>6. 전반적으로 나의 흥미를 끌었다.</v>
      </c>
      <c r="U217" s="9">
        <v>-0.32505703708113037</v>
      </c>
      <c r="V217" s="10">
        <v>-0.17987798607569994</v>
      </c>
      <c r="W217" s="11">
        <v>-1.5925305625107744E-2</v>
      </c>
    </row>
    <row r="218" spans="20:23" ht="15" customHeight="1" x14ac:dyDescent="0.3">
      <c r="T218" t="str">
        <v>7. 타인에게도 오늘 내용을 추천할 의향이 있다.</v>
      </c>
      <c r="U218" s="9">
        <v>-0.1708204378095598</v>
      </c>
      <c r="V218" s="10">
        <v>-5.9077490929329096E-2</v>
      </c>
      <c r="W218" s="11">
        <v>-0.10265097300186304</v>
      </c>
    </row>
    <row r="219" spans="20:23" ht="15" customHeight="1" x14ac:dyDescent="0.3">
      <c r="T219" t="str">
        <v>8. 소개된 앱을 다운로드 받아보고 싶어졌다.</v>
      </c>
      <c r="U219" s="9">
        <v>-0.17877212366006393</v>
      </c>
      <c r="V219" s="10">
        <v>-1.3981274822680811E-2</v>
      </c>
      <c r="W219" s="11">
        <v>6.5540574541402427E-2</v>
      </c>
    </row>
    <row r="220" spans="20:23" ht="15" customHeight="1" x14ac:dyDescent="0.3">
      <c r="T220" t="str">
        <v>9. 다음에 또 유용한 앱을 소개받고 싶다.</v>
      </c>
      <c r="U220" s="9">
        <v>-8.8442162169246344E-2</v>
      </c>
      <c r="V220" s="10">
        <v>6.3136616924959393E-2</v>
      </c>
      <c r="W220" s="11">
        <v>-1.1392255899998954E-2</v>
      </c>
    </row>
    <row r="221" spans="20:23" ht="15" customHeight="1" x14ac:dyDescent="0.3">
      <c r="T221" t="str">
        <v>10. 소개받은 후 화자가 전보다 더 친근하게 느껴졌다.</v>
      </c>
      <c r="U221" s="9">
        <v>-1.5971793341694924E-2</v>
      </c>
      <c r="V221" s="10">
        <v>0.13142783471940772</v>
      </c>
      <c r="W221" s="11">
        <v>8.0636248557457435E-2</v>
      </c>
    </row>
    <row r="222" spans="20:23" ht="15" customHeight="1" x14ac:dyDescent="0.3">
      <c r="T222" t="str">
        <v>11. 화자의 말에 신뢰가 간다.</v>
      </c>
      <c r="U222" s="9">
        <v>0.20283043638977338</v>
      </c>
      <c r="V222" s="10">
        <v>0.4737471077905841</v>
      </c>
      <c r="W222" s="11">
        <v>-5.3711710133682866E-3</v>
      </c>
    </row>
    <row r="223" spans="20:23" ht="15" customHeight="1" x14ac:dyDescent="0.3">
      <c r="T223" t="str">
        <v>12. 화자가 내용에 대해 잘 알고 있다고 생각된다.</v>
      </c>
      <c r="U223" s="9">
        <v>0.16657024470805734</v>
      </c>
      <c r="V223" s="10">
        <v>0.49968161795475236</v>
      </c>
      <c r="W223" s="11">
        <v>0.17097684139651714</v>
      </c>
    </row>
    <row r="224" spans="20:23" ht="15" customHeight="1" x14ac:dyDescent="0.3">
      <c r="T224" t="str">
        <v>13. 다음에도 이런 내용을 소개받는다면 같은 화자에게 내용을 전달받고 싶다.</v>
      </c>
      <c r="U224" s="12">
        <v>7.8174596678713765E-2</v>
      </c>
      <c r="V224" s="13">
        <v>0.31486814840271149</v>
      </c>
      <c r="W224" s="14">
        <v>-8.648605374132351E-2</v>
      </c>
    </row>
    <row r="226" spans="20:23" ht="15" customHeight="1" x14ac:dyDescent="0.3">
      <c r="T226" t="s">
        <v>48</v>
      </c>
    </row>
    <row r="228" spans="20:23" ht="15" customHeight="1" x14ac:dyDescent="0.3">
      <c r="U228" s="6">
        <f t="array" ref="U228:W230">MMULT(MMULT(TRANSPOSE(U143:W155),MMULT(MINVERSE([1]!DIAGONAL(Z125:Z137)),U15:AG27)),MMULT(MINVERSE([1]!DIAGONAL(Z125:Z137)),U143:W155))</f>
        <v>282.36890127231447</v>
      </c>
      <c r="V228" s="7">
        <v>-207.94140967263658</v>
      </c>
      <c r="W228" s="8">
        <v>134.69489143138858</v>
      </c>
    </row>
    <row r="229" spans="20:23" ht="15" customHeight="1" x14ac:dyDescent="0.3">
      <c r="U229" s="9">
        <v>-207.94140967263658</v>
      </c>
      <c r="V229" s="10">
        <v>180.99536379077216</v>
      </c>
      <c r="W229" s="11">
        <v>-107.71977936083354</v>
      </c>
    </row>
    <row r="230" spans="20:23" ht="15" customHeight="1" x14ac:dyDescent="0.3">
      <c r="U230" s="12">
        <v>134.69489143138861</v>
      </c>
      <c r="V230" s="13">
        <v>-107.71977936083354</v>
      </c>
      <c r="W230" s="14">
        <v>84.860391410671696</v>
      </c>
    </row>
    <row r="232" spans="20:23" ht="15" customHeight="1" x14ac:dyDescent="0.3">
      <c r="U232">
        <v>1</v>
      </c>
      <c r="V232">
        <f>U232+1</f>
        <v>2</v>
      </c>
      <c r="W232">
        <f>V232+1</f>
        <v>3</v>
      </c>
    </row>
    <row r="233" spans="20:23" ht="15" customHeight="1" x14ac:dyDescent="0.3">
      <c r="T233" t="str">
        <f t="array" ref="T233:T245">TRANSPOSE(F1:R1)</f>
        <v>1. 시간가는 줄 몰랐다.</v>
      </c>
      <c r="U233" s="6">
        <f t="array" ref="U233:W245">TRANSPOSE(MMULT(MINVERSE([1]!MSQRT(U228:W230)),MMULT(TRANSPOSE(U143:W155),MINVERSE([1]!DIAGONAL(Z125:Z137)))))</f>
        <v>-0.12837417287134023</v>
      </c>
      <c r="V233" s="7">
        <v>-6.7658175658674491E-2</v>
      </c>
      <c r="W233" s="8">
        <v>-8.7991039298011553E-2</v>
      </c>
    </row>
    <row r="234" spans="20:23" ht="15" customHeight="1" x14ac:dyDescent="0.3">
      <c r="T234" t="str">
        <v>2. 집중이 잘 되었다.</v>
      </c>
      <c r="U234" s="9">
        <v>-0.14756725696463524</v>
      </c>
      <c r="V234" s="10">
        <v>-0.1881600217982517</v>
      </c>
      <c r="W234" s="11">
        <v>-0.27093450138371722</v>
      </c>
    </row>
    <row r="235" spans="20:23" ht="15" customHeight="1" x14ac:dyDescent="0.3">
      <c r="T235" t="str">
        <v>3. 내용을 잘 이해할 수 있었다.</v>
      </c>
      <c r="U235" s="9">
        <v>0.2060470437151174</v>
      </c>
      <c r="V235" s="10">
        <v>-7.2103992529256755E-2</v>
      </c>
      <c r="W235" s="11">
        <v>-0.79151623815970285</v>
      </c>
    </row>
    <row r="236" spans="20:23" ht="15" customHeight="1" x14ac:dyDescent="0.3">
      <c r="T236" t="str">
        <v>4. 내용이 유익했다.</v>
      </c>
      <c r="U236" s="9">
        <v>-0.16868014390173841</v>
      </c>
      <c r="V236" s="10">
        <v>-4.8133791842745133E-2</v>
      </c>
      <c r="W236" s="11">
        <v>5.1276256143031509E-2</v>
      </c>
    </row>
    <row r="237" spans="20:23" ht="15" customHeight="1" x14ac:dyDescent="0.3">
      <c r="T237" t="str">
        <v>5. 새로운 정보를 얻었다.</v>
      </c>
      <c r="U237" s="9">
        <v>-0.33202391114112151</v>
      </c>
      <c r="V237" s="10">
        <v>-8.0159725416692543E-3</v>
      </c>
      <c r="W237" s="11">
        <v>0.37723364391969472</v>
      </c>
    </row>
    <row r="238" spans="20:23" ht="15" customHeight="1" x14ac:dyDescent="0.3">
      <c r="T238" t="str">
        <v>6. 전반적으로 나의 흥미를 끌었다.</v>
      </c>
      <c r="U238" s="9">
        <v>-0.32440621135942455</v>
      </c>
      <c r="V238" s="10">
        <v>-0.17907597615372828</v>
      </c>
      <c r="W238" s="11">
        <v>-1.5680219600587686E-2</v>
      </c>
    </row>
    <row r="239" spans="20:23" ht="15" customHeight="1" x14ac:dyDescent="0.3">
      <c r="T239" t="str">
        <v>7. 타인에게도 오늘 내용을 추천할 의향이 있다.</v>
      </c>
      <c r="U239" s="9">
        <v>-0.17059440233626816</v>
      </c>
      <c r="V239" s="10">
        <v>-5.8557743396402073E-2</v>
      </c>
      <c r="W239" s="11">
        <v>-0.10199357457488489</v>
      </c>
    </row>
    <row r="240" spans="20:23" ht="15" customHeight="1" x14ac:dyDescent="0.3">
      <c r="T240" t="str">
        <v>8. 소개된 앱을 다운로드 받아보고 싶어졌다.</v>
      </c>
      <c r="U240" s="9">
        <v>-0.17839169735753627</v>
      </c>
      <c r="V240" s="10">
        <v>-1.4162138829939903E-2</v>
      </c>
      <c r="W240" s="11">
        <v>6.483221450936924E-2</v>
      </c>
    </row>
    <row r="241" spans="20:23" ht="15" customHeight="1" x14ac:dyDescent="0.3">
      <c r="T241" t="str">
        <v>9. 다음에 또 유용한 앱을 소개받고 싶다.</v>
      </c>
      <c r="U241" s="9">
        <v>-8.8340563500091784E-2</v>
      </c>
      <c r="V241" s="10">
        <v>6.2834379077053221E-2</v>
      </c>
      <c r="W241" s="11">
        <v>-1.1699506305793583E-2</v>
      </c>
    </row>
    <row r="242" spans="20:23" ht="15" customHeight="1" x14ac:dyDescent="0.3">
      <c r="T242" t="str">
        <v>10. 소개받은 후 화자가 전보다 더 친근하게 느껴졌다.</v>
      </c>
      <c r="U242" s="9">
        <v>-1.5943968783185141E-2</v>
      </c>
      <c r="V242" s="10">
        <v>0.13055812445625753</v>
      </c>
      <c r="W242" s="11">
        <v>7.9546053759748117E-2</v>
      </c>
    </row>
    <row r="243" spans="20:23" ht="15" customHeight="1" x14ac:dyDescent="0.3">
      <c r="T243" t="str">
        <v>11. 화자의 말에 신뢰가 간다.</v>
      </c>
      <c r="U243" s="9">
        <v>0.20218834020863852</v>
      </c>
      <c r="V243" s="10">
        <v>0.47154665350045732</v>
      </c>
      <c r="W243" s="11">
        <v>-6.7826516356022937E-3</v>
      </c>
    </row>
    <row r="244" spans="20:23" ht="15" customHeight="1" x14ac:dyDescent="0.3">
      <c r="T244" t="str">
        <v>12. 화자가 내용에 대해 잘 알고 있다고 생각된다.</v>
      </c>
      <c r="U244" s="9">
        <v>0.16615090191696377</v>
      </c>
      <c r="V244" s="10">
        <v>0.49684000628253494</v>
      </c>
      <c r="W244" s="11">
        <v>0.16816709350941514</v>
      </c>
    </row>
    <row r="245" spans="20:23" ht="15" customHeight="1" x14ac:dyDescent="0.3">
      <c r="T245" t="str">
        <v>13. 다음에도 이런 내용을 소개받는다면 같은 화자에게 내용을 전달받고 싶다.</v>
      </c>
      <c r="U245" s="12">
        <v>7.7761907679595427E-2</v>
      </c>
      <c r="V245" s="13">
        <v>0.31362310913403646</v>
      </c>
      <c r="W245" s="14">
        <v>-8.6936705439578987E-2</v>
      </c>
    </row>
  </sheetData>
  <autoFilter ref="B1:R105"/>
  <sortState ref="AC151:AF155">
    <sortCondition descending="1" ref="AD142"/>
  </sortState>
  <phoneticPr fontId="2" type="noConversion"/>
  <conditionalFormatting sqref="Y143:Y155">
    <cfRule type="cellIs" dxfId="0" priority="1" operator="lessThan">
      <formula>0.4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1"/>
  <sheetViews>
    <sheetView zoomScale="85" zoomScaleNormal="85" workbookViewId="0">
      <selection activeCell="D21" sqref="D21"/>
    </sheetView>
  </sheetViews>
  <sheetFormatPr defaultRowHeight="15" customHeight="1" x14ac:dyDescent="0.3"/>
  <cols>
    <col min="2" max="2" width="20.5" customWidth="1"/>
    <col min="41" max="41" width="16.375" customWidth="1"/>
  </cols>
  <sheetData>
    <row r="1" spans="1:47" ht="15" customHeight="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47" ht="15" customHeight="1" x14ac:dyDescent="0.3">
      <c r="A2">
        <v>1</v>
      </c>
      <c r="B2" s="3">
        <v>44617.529224537036</v>
      </c>
      <c r="C2" s="1" t="s">
        <v>19</v>
      </c>
      <c r="D2" s="1">
        <v>22</v>
      </c>
      <c r="E2" s="1" t="s">
        <v>22</v>
      </c>
      <c r="F2" s="1">
        <v>5</v>
      </c>
      <c r="G2" s="1">
        <v>5</v>
      </c>
      <c r="H2" s="1">
        <v>5</v>
      </c>
      <c r="I2" s="4">
        <v>5</v>
      </c>
      <c r="J2" s="5">
        <v>5</v>
      </c>
      <c r="K2" s="5">
        <v>5</v>
      </c>
      <c r="L2" s="5">
        <v>4</v>
      </c>
      <c r="M2" s="5">
        <v>5</v>
      </c>
      <c r="N2" s="1">
        <v>5</v>
      </c>
      <c r="O2" s="1">
        <v>5</v>
      </c>
      <c r="P2" s="1">
        <v>5</v>
      </c>
      <c r="Q2" s="1">
        <v>5</v>
      </c>
      <c r="U2" t="s">
        <v>24</v>
      </c>
    </row>
    <row r="3" spans="1:47" ht="15" customHeight="1" x14ac:dyDescent="0.3">
      <c r="A3">
        <v>2</v>
      </c>
      <c r="B3" s="3">
        <v>44617.55127314815</v>
      </c>
      <c r="C3" s="1" t="s">
        <v>23</v>
      </c>
      <c r="D3" s="1">
        <v>20</v>
      </c>
      <c r="E3" s="1" t="s">
        <v>22</v>
      </c>
      <c r="F3" s="1">
        <v>5</v>
      </c>
      <c r="G3" s="1">
        <v>5</v>
      </c>
      <c r="H3" s="1">
        <v>4</v>
      </c>
      <c r="I3" s="4">
        <v>3</v>
      </c>
      <c r="J3" s="5">
        <v>3</v>
      </c>
      <c r="K3" s="5">
        <v>4</v>
      </c>
      <c r="L3" s="5">
        <v>4</v>
      </c>
      <c r="M3" s="5">
        <v>5</v>
      </c>
      <c r="N3" s="1">
        <v>5</v>
      </c>
      <c r="O3" s="1">
        <v>5</v>
      </c>
      <c r="P3" s="1">
        <v>5</v>
      </c>
      <c r="Q3" s="1">
        <v>5</v>
      </c>
    </row>
    <row r="4" spans="1:47" ht="15" customHeight="1" x14ac:dyDescent="0.3">
      <c r="A4">
        <v>3</v>
      </c>
      <c r="B4" s="3">
        <v>44617.551932870374</v>
      </c>
      <c r="C4" s="1" t="s">
        <v>19</v>
      </c>
      <c r="D4" s="1">
        <v>22</v>
      </c>
      <c r="E4" s="1" t="s">
        <v>22</v>
      </c>
      <c r="F4" s="1">
        <v>5</v>
      </c>
      <c r="G4" s="1">
        <v>5</v>
      </c>
      <c r="H4" s="1">
        <v>5</v>
      </c>
      <c r="I4" s="4">
        <v>5</v>
      </c>
      <c r="J4" s="5">
        <v>5</v>
      </c>
      <c r="K4" s="5">
        <v>5</v>
      </c>
      <c r="L4" s="5">
        <v>5</v>
      </c>
      <c r="M4" s="5">
        <v>5</v>
      </c>
      <c r="N4" s="1">
        <v>5</v>
      </c>
      <c r="O4" s="1">
        <v>5</v>
      </c>
      <c r="P4" s="1">
        <v>5</v>
      </c>
      <c r="Q4" s="1">
        <v>5</v>
      </c>
    </row>
    <row r="5" spans="1:47" ht="15" customHeight="1" x14ac:dyDescent="0.3">
      <c r="A5">
        <v>4</v>
      </c>
      <c r="B5" s="3">
        <v>44617.59</v>
      </c>
      <c r="C5" s="1" t="s">
        <v>17</v>
      </c>
      <c r="D5" s="1">
        <v>21</v>
      </c>
      <c r="E5" s="1" t="s">
        <v>22</v>
      </c>
      <c r="F5" s="1">
        <v>4</v>
      </c>
      <c r="G5" s="1">
        <v>3</v>
      </c>
      <c r="H5" s="1">
        <v>4</v>
      </c>
      <c r="I5" s="4">
        <v>4</v>
      </c>
      <c r="J5" s="5">
        <v>2</v>
      </c>
      <c r="K5" s="5">
        <v>4</v>
      </c>
      <c r="L5" s="5">
        <v>5</v>
      </c>
      <c r="M5" s="5">
        <v>3</v>
      </c>
      <c r="N5" s="1">
        <v>3</v>
      </c>
      <c r="O5" s="1">
        <v>3</v>
      </c>
      <c r="P5" s="1">
        <v>3</v>
      </c>
      <c r="Q5" s="1">
        <v>4</v>
      </c>
    </row>
    <row r="6" spans="1:47" ht="15" customHeight="1" x14ac:dyDescent="0.3">
      <c r="A6">
        <v>5</v>
      </c>
      <c r="B6" s="3">
        <v>44617.722175925926</v>
      </c>
      <c r="C6" s="1" t="s">
        <v>19</v>
      </c>
      <c r="D6" s="1">
        <v>22</v>
      </c>
      <c r="E6" s="1" t="s">
        <v>22</v>
      </c>
      <c r="F6" s="1">
        <v>5</v>
      </c>
      <c r="G6" s="1">
        <v>5</v>
      </c>
      <c r="H6" s="1">
        <v>5</v>
      </c>
      <c r="I6" s="4">
        <v>4</v>
      </c>
      <c r="J6" s="5">
        <v>4</v>
      </c>
      <c r="K6" s="5">
        <v>5</v>
      </c>
      <c r="L6" s="5">
        <v>5</v>
      </c>
      <c r="M6" s="5">
        <v>2</v>
      </c>
      <c r="N6" s="1">
        <v>5</v>
      </c>
      <c r="O6" s="1">
        <v>5</v>
      </c>
      <c r="P6" s="1">
        <v>5</v>
      </c>
      <c r="Q6" s="1">
        <v>5</v>
      </c>
      <c r="V6" t="str">
        <f t="array" ref="V6:AG6">F1:Q1</f>
        <v>1. 시간가는 줄 몰랐다.</v>
      </c>
      <c r="W6" t="str">
        <v>2. 집중이 잘 되었다.</v>
      </c>
      <c r="X6" t="str">
        <v>4. 내용이 유익했다.</v>
      </c>
      <c r="Y6" t="str">
        <v>5. 새로운 정보를 얻었다.</v>
      </c>
      <c r="Z6" t="str">
        <v>6. 전반적으로 나의 흥미를 끌었다.</v>
      </c>
      <c r="AA6" t="str">
        <v>7. 타인에게도 오늘 내용을 추천할 의향이 있다.</v>
      </c>
      <c r="AB6" t="str">
        <v>8. 소개된 앱을 다운로드 받아보고 싶어졌다.</v>
      </c>
      <c r="AC6" t="str">
        <v>9. 다음에 또 유용한 앱을 소개받고 싶다.</v>
      </c>
      <c r="AD6" t="str">
        <v>10. 소개받은 후 화자가 전보다 더 친근하게 느껴졌다.</v>
      </c>
      <c r="AE6" t="str">
        <v>11. 화자의 말에 신뢰가 간다.</v>
      </c>
      <c r="AF6" t="str">
        <v>12. 화자가 내용에 대해 잘 알고 있다고 생각된다.</v>
      </c>
      <c r="AG6" t="str">
        <v>13. 다음에도 이런 내용을 소개받는다면 같은 화자에게 내용을 전달받고 싶다.</v>
      </c>
    </row>
    <row r="7" spans="1:47" ht="15" customHeight="1" x14ac:dyDescent="0.3">
      <c r="A7">
        <v>6</v>
      </c>
      <c r="B7" s="3">
        <v>44618.771805555552</v>
      </c>
      <c r="C7" s="1" t="s">
        <v>19</v>
      </c>
      <c r="D7" s="1">
        <v>24</v>
      </c>
      <c r="E7" s="1" t="s">
        <v>22</v>
      </c>
      <c r="F7" s="1">
        <v>3</v>
      </c>
      <c r="G7" s="1">
        <v>5</v>
      </c>
      <c r="H7" s="1">
        <v>5</v>
      </c>
      <c r="I7" s="4">
        <v>3</v>
      </c>
      <c r="J7" s="5">
        <v>4</v>
      </c>
      <c r="K7" s="5">
        <v>4</v>
      </c>
      <c r="L7" s="5">
        <v>4</v>
      </c>
      <c r="M7" s="5">
        <v>5</v>
      </c>
      <c r="N7" s="1">
        <v>5</v>
      </c>
      <c r="O7" s="1">
        <v>5</v>
      </c>
      <c r="P7" s="1">
        <v>5</v>
      </c>
      <c r="Q7" s="1">
        <v>5</v>
      </c>
      <c r="U7" t="s">
        <v>25</v>
      </c>
      <c r="V7" s="6">
        <f>AVERAGE(F2:F105)</f>
        <v>4.125</v>
      </c>
      <c r="W7" s="7">
        <f t="shared" ref="W7:AG7" si="0">AVERAGE(G2:G105)</f>
        <v>4.2884615384615383</v>
      </c>
      <c r="X7" s="7">
        <f t="shared" si="0"/>
        <v>4.3942307692307692</v>
      </c>
      <c r="Y7" s="7">
        <f t="shared" si="0"/>
        <v>4.0576923076923075</v>
      </c>
      <c r="Z7" s="7">
        <f t="shared" si="0"/>
        <v>4.0769230769230766</v>
      </c>
      <c r="AA7" s="7">
        <f t="shared" si="0"/>
        <v>4.0576923076923075</v>
      </c>
      <c r="AB7" s="7">
        <f t="shared" si="0"/>
        <v>3.9230769230769229</v>
      </c>
      <c r="AC7" s="7">
        <f t="shared" si="0"/>
        <v>4.1634615384615383</v>
      </c>
      <c r="AD7" s="7">
        <f t="shared" si="0"/>
        <v>3.9423076923076925</v>
      </c>
      <c r="AE7" s="7">
        <f t="shared" si="0"/>
        <v>4.4807692307692308</v>
      </c>
      <c r="AF7" s="7">
        <f t="shared" si="0"/>
        <v>4.5961538461538458</v>
      </c>
      <c r="AG7" s="8">
        <f t="shared" si="0"/>
        <v>4.509615384615385</v>
      </c>
    </row>
    <row r="8" spans="1:47" ht="15" customHeight="1" x14ac:dyDescent="0.3">
      <c r="A8">
        <v>7</v>
      </c>
      <c r="B8" s="3">
        <v>44618.811990740738</v>
      </c>
      <c r="C8" s="1" t="s">
        <v>17</v>
      </c>
      <c r="D8" s="1">
        <v>24</v>
      </c>
      <c r="E8" s="1" t="s">
        <v>22</v>
      </c>
      <c r="F8" s="1">
        <v>4</v>
      </c>
      <c r="G8" s="1">
        <v>5</v>
      </c>
      <c r="H8" s="1">
        <v>5</v>
      </c>
      <c r="I8" s="4">
        <v>5</v>
      </c>
      <c r="J8" s="5">
        <v>3</v>
      </c>
      <c r="K8" s="5">
        <v>5</v>
      </c>
      <c r="L8" s="5">
        <v>3</v>
      </c>
      <c r="M8" s="5">
        <v>5</v>
      </c>
      <c r="N8" s="1">
        <v>5</v>
      </c>
      <c r="O8" s="1">
        <v>5</v>
      </c>
      <c r="P8" s="1">
        <v>5</v>
      </c>
      <c r="Q8" s="1">
        <v>5</v>
      </c>
      <c r="U8" t="s">
        <v>26</v>
      </c>
      <c r="V8" s="9">
        <f>_xlfn.STDEV.S(F2:F105)</f>
        <v>0.99208028957885952</v>
      </c>
      <c r="W8" s="10">
        <f t="shared" ref="W8:AG8" si="1">_xlfn.STDEV.S(G2:G105)</f>
        <v>0.98210272654984465</v>
      </c>
      <c r="X8" s="10">
        <f t="shared" si="1"/>
        <v>0.74283985691711929</v>
      </c>
      <c r="Y8" s="10">
        <f t="shared" si="1"/>
        <v>1.0956837035352316</v>
      </c>
      <c r="Z8" s="10">
        <f t="shared" si="1"/>
        <v>1.0018653252547085</v>
      </c>
      <c r="AA8" s="10">
        <f t="shared" si="1"/>
        <v>0.94331498797707858</v>
      </c>
      <c r="AB8" s="10">
        <f t="shared" si="1"/>
        <v>1.1632921787128627</v>
      </c>
      <c r="AC8" s="10">
        <f t="shared" si="1"/>
        <v>0.96653295839893438</v>
      </c>
      <c r="AD8" s="10">
        <f t="shared" si="1"/>
        <v>1.1644151252959247</v>
      </c>
      <c r="AE8" s="10">
        <f t="shared" si="1"/>
        <v>0.8002520140770375</v>
      </c>
      <c r="AF8" s="10">
        <f t="shared" si="1"/>
        <v>0.63121443695621826</v>
      </c>
      <c r="AG8" s="11">
        <f t="shared" si="1"/>
        <v>0.76317161804928813</v>
      </c>
    </row>
    <row r="9" spans="1:47" ht="15" customHeight="1" x14ac:dyDescent="0.3">
      <c r="A9">
        <v>8</v>
      </c>
      <c r="B9" s="3">
        <v>44619.836145833331</v>
      </c>
      <c r="C9" s="1" t="s">
        <v>19</v>
      </c>
      <c r="D9" s="1">
        <v>21</v>
      </c>
      <c r="E9" s="1" t="s">
        <v>22</v>
      </c>
      <c r="F9" s="1">
        <v>3</v>
      </c>
      <c r="G9" s="1">
        <v>5</v>
      </c>
      <c r="H9" s="1">
        <v>3</v>
      </c>
      <c r="I9" s="4">
        <v>2</v>
      </c>
      <c r="J9" s="5">
        <v>4</v>
      </c>
      <c r="K9" s="5">
        <v>3</v>
      </c>
      <c r="L9" s="5">
        <v>3</v>
      </c>
      <c r="M9" s="5">
        <v>3</v>
      </c>
      <c r="N9" s="1">
        <v>3</v>
      </c>
      <c r="O9" s="1">
        <v>4</v>
      </c>
      <c r="P9" s="1">
        <v>4</v>
      </c>
      <c r="Q9" s="1">
        <v>3</v>
      </c>
      <c r="U9" t="s">
        <v>27</v>
      </c>
      <c r="V9" s="9">
        <f>SKEW(F2:F105)</f>
        <v>-1.168096273268701</v>
      </c>
      <c r="W9" s="10">
        <f t="shared" ref="W9:AG9" si="2">SKEW(G2:G105)</f>
        <v>-1.4888308874635561</v>
      </c>
      <c r="X9" s="10">
        <f t="shared" si="2"/>
        <v>-0.93198877645000588</v>
      </c>
      <c r="Y9" s="10">
        <f t="shared" si="2"/>
        <v>-1.1094339441087824</v>
      </c>
      <c r="Z9" s="10">
        <f t="shared" si="2"/>
        <v>-1.2197136328752936</v>
      </c>
      <c r="AA9" s="10">
        <f t="shared" si="2"/>
        <v>-1.1071674944736773</v>
      </c>
      <c r="AB9" s="10">
        <f t="shared" si="2"/>
        <v>-1.0173563325238635</v>
      </c>
      <c r="AC9" s="10">
        <f t="shared" si="2"/>
        <v>-1.3226223476442189</v>
      </c>
      <c r="AD9" s="10">
        <f t="shared" si="2"/>
        <v>-0.90169365371876309</v>
      </c>
      <c r="AE9" s="10">
        <f t="shared" si="2"/>
        <v>-1.5586755135386754</v>
      </c>
      <c r="AF9" s="10">
        <f t="shared" si="2"/>
        <v>-1.5520194645368621</v>
      </c>
      <c r="AG9" s="11">
        <f t="shared" si="2"/>
        <v>-1.9705038712284915</v>
      </c>
    </row>
    <row r="10" spans="1:47" ht="15" customHeight="1" x14ac:dyDescent="0.3">
      <c r="A10">
        <v>9</v>
      </c>
      <c r="B10" s="3">
        <v>44621.596018518518</v>
      </c>
      <c r="C10" s="1" t="s">
        <v>17</v>
      </c>
      <c r="D10" s="1">
        <v>23</v>
      </c>
      <c r="E10" s="1" t="s">
        <v>22</v>
      </c>
      <c r="F10" s="1">
        <v>5</v>
      </c>
      <c r="G10" s="1">
        <v>5</v>
      </c>
      <c r="H10" s="1">
        <v>3</v>
      </c>
      <c r="I10" s="4">
        <v>4</v>
      </c>
      <c r="J10" s="5">
        <v>4</v>
      </c>
      <c r="K10" s="5">
        <v>5</v>
      </c>
      <c r="L10" s="5">
        <v>4</v>
      </c>
      <c r="M10" s="5">
        <v>4</v>
      </c>
      <c r="N10" s="1">
        <v>4</v>
      </c>
      <c r="O10" s="1">
        <v>5</v>
      </c>
      <c r="P10" s="1">
        <v>5</v>
      </c>
      <c r="Q10" s="1">
        <v>5</v>
      </c>
      <c r="U10" t="s">
        <v>28</v>
      </c>
      <c r="V10" s="12">
        <f>KURT(F2:F105)</f>
        <v>1.1928094479984725</v>
      </c>
      <c r="W10" s="13">
        <f t="shared" ref="W10:AG10" si="3">KURT(G2:G105)</f>
        <v>1.7565315357564799</v>
      </c>
      <c r="X10" s="13">
        <f t="shared" si="3"/>
        <v>-3.5993820412492994E-2</v>
      </c>
      <c r="Y10" s="13">
        <f t="shared" si="3"/>
        <v>0.59183604893845487</v>
      </c>
      <c r="Z10" s="13">
        <f t="shared" si="3"/>
        <v>1.2666736868014645</v>
      </c>
      <c r="AA10" s="13">
        <f t="shared" si="3"/>
        <v>1.1713953328835052</v>
      </c>
      <c r="AB10" s="13">
        <f t="shared" si="3"/>
        <v>0.28950608512531995</v>
      </c>
      <c r="AC10" s="13">
        <f t="shared" si="3"/>
        <v>1.7970724535964075</v>
      </c>
      <c r="AD10" s="13">
        <f t="shared" si="3"/>
        <v>-2.1569079934702362E-2</v>
      </c>
      <c r="AE10" s="13">
        <f t="shared" si="3"/>
        <v>1.8325490263073929</v>
      </c>
      <c r="AF10" s="13">
        <f t="shared" si="3"/>
        <v>2.3158870015686119</v>
      </c>
      <c r="AG10" s="14">
        <f t="shared" si="3"/>
        <v>4.8853255541964646</v>
      </c>
    </row>
    <row r="11" spans="1:47" ht="15" customHeight="1" x14ac:dyDescent="0.3">
      <c r="A11">
        <v>10</v>
      </c>
      <c r="B11" s="3">
        <v>44621.605868055558</v>
      </c>
      <c r="C11" s="1" t="s">
        <v>17</v>
      </c>
      <c r="D11" s="1">
        <v>22</v>
      </c>
      <c r="E11" s="1" t="s">
        <v>22</v>
      </c>
      <c r="F11" s="1">
        <v>5</v>
      </c>
      <c r="G11" s="1">
        <v>5</v>
      </c>
      <c r="H11" s="1">
        <v>5</v>
      </c>
      <c r="I11" s="4">
        <v>5</v>
      </c>
      <c r="J11" s="5">
        <v>5</v>
      </c>
      <c r="K11" s="5">
        <v>5</v>
      </c>
      <c r="L11" s="5">
        <v>5</v>
      </c>
      <c r="M11" s="5">
        <v>5</v>
      </c>
      <c r="N11" s="1">
        <v>5</v>
      </c>
      <c r="O11" s="1">
        <v>5</v>
      </c>
      <c r="P11" s="1">
        <v>5</v>
      </c>
      <c r="Q11" s="1">
        <v>5</v>
      </c>
    </row>
    <row r="12" spans="1:47" ht="15" customHeight="1" x14ac:dyDescent="0.3">
      <c r="A12">
        <v>11</v>
      </c>
      <c r="B12" s="3">
        <v>44719.511145833334</v>
      </c>
      <c r="C12" s="1" t="s">
        <v>17</v>
      </c>
      <c r="D12" s="1">
        <v>20</v>
      </c>
      <c r="E12" s="1" t="s">
        <v>22</v>
      </c>
      <c r="F12" s="1">
        <v>5</v>
      </c>
      <c r="G12" s="1">
        <v>5</v>
      </c>
      <c r="H12" s="1">
        <v>5</v>
      </c>
      <c r="I12" s="4">
        <v>5</v>
      </c>
      <c r="J12" s="5">
        <v>5</v>
      </c>
      <c r="K12" s="5">
        <v>5</v>
      </c>
      <c r="L12" s="5">
        <v>5</v>
      </c>
      <c r="M12" s="5">
        <v>5</v>
      </c>
      <c r="N12" s="1">
        <v>5</v>
      </c>
      <c r="O12" s="1">
        <v>5</v>
      </c>
      <c r="P12" s="1">
        <v>5</v>
      </c>
      <c r="Q12" s="1">
        <v>5</v>
      </c>
      <c r="U12" t="s">
        <v>29</v>
      </c>
      <c r="AI12" t="s">
        <v>131</v>
      </c>
    </row>
    <row r="13" spans="1:47" ht="15" customHeight="1" x14ac:dyDescent="0.3">
      <c r="A13">
        <v>12</v>
      </c>
      <c r="B13" s="3">
        <v>44719.514085648145</v>
      </c>
      <c r="C13" s="1" t="s">
        <v>17</v>
      </c>
      <c r="D13" s="1">
        <v>23</v>
      </c>
      <c r="E13" s="1" t="s">
        <v>22</v>
      </c>
      <c r="F13" s="1">
        <v>3</v>
      </c>
      <c r="G13" s="1">
        <v>2</v>
      </c>
      <c r="H13" s="1">
        <v>5</v>
      </c>
      <c r="I13" s="4">
        <v>3</v>
      </c>
      <c r="J13" s="5">
        <v>4</v>
      </c>
      <c r="K13" s="5">
        <v>4</v>
      </c>
      <c r="L13" s="5">
        <v>4</v>
      </c>
      <c r="M13" s="5">
        <v>5</v>
      </c>
      <c r="N13" s="1">
        <v>5</v>
      </c>
      <c r="O13" s="1">
        <v>4</v>
      </c>
      <c r="P13" s="1">
        <v>5</v>
      </c>
      <c r="Q13" s="1">
        <v>5</v>
      </c>
    </row>
    <row r="14" spans="1:47" ht="15" customHeight="1" x14ac:dyDescent="0.3">
      <c r="A14">
        <v>13</v>
      </c>
      <c r="B14" s="3">
        <v>44719.522233796299</v>
      </c>
      <c r="C14" s="1" t="s">
        <v>17</v>
      </c>
      <c r="D14" s="1">
        <v>21</v>
      </c>
      <c r="E14" s="1" t="s">
        <v>22</v>
      </c>
      <c r="F14" s="1">
        <v>5</v>
      </c>
      <c r="G14" s="1">
        <v>3</v>
      </c>
      <c r="H14" s="1">
        <v>5</v>
      </c>
      <c r="I14" s="4">
        <v>4</v>
      </c>
      <c r="J14" s="5">
        <v>4</v>
      </c>
      <c r="K14" s="5">
        <v>3</v>
      </c>
      <c r="L14" s="5">
        <v>4</v>
      </c>
      <c r="M14" s="5">
        <v>4</v>
      </c>
      <c r="N14" s="1">
        <v>5</v>
      </c>
      <c r="O14" s="1">
        <v>5</v>
      </c>
      <c r="P14" s="1">
        <v>3</v>
      </c>
      <c r="Q14" s="1">
        <v>5</v>
      </c>
      <c r="V14" t="str">
        <f t="array" ref="V14:AG14">F1:Q1</f>
        <v>1. 시간가는 줄 몰랐다.</v>
      </c>
      <c r="W14" t="str">
        <v>2. 집중이 잘 되었다.</v>
      </c>
      <c r="X14" t="str">
        <v>4. 내용이 유익했다.</v>
      </c>
      <c r="Y14" t="str">
        <v>5. 새로운 정보를 얻었다.</v>
      </c>
      <c r="Z14" t="str">
        <v>6. 전반적으로 나의 흥미를 끌었다.</v>
      </c>
      <c r="AA14" t="str">
        <v>7. 타인에게도 오늘 내용을 추천할 의향이 있다.</v>
      </c>
      <c r="AB14" t="str">
        <v>8. 소개된 앱을 다운로드 받아보고 싶어졌다.</v>
      </c>
      <c r="AC14" t="str">
        <v>9. 다음에 또 유용한 앱을 소개받고 싶다.</v>
      </c>
      <c r="AD14" t="str">
        <v>10. 소개받은 후 화자가 전보다 더 친근하게 느껴졌다.</v>
      </c>
      <c r="AE14" t="str">
        <v>11. 화자의 말에 신뢰가 간다.</v>
      </c>
      <c r="AF14" t="str">
        <v>12. 화자가 내용에 대해 잘 알고 있다고 생각된다.</v>
      </c>
      <c r="AG14" t="str">
        <v>13. 다음에도 이런 내용을 소개받는다면 같은 화자에게 내용을 전달받고 싶다.</v>
      </c>
      <c r="AH14" t="s">
        <v>132</v>
      </c>
      <c r="AJ14" t="s">
        <v>4</v>
      </c>
      <c r="AK14" t="s">
        <v>5</v>
      </c>
      <c r="AL14" t="s">
        <v>7</v>
      </c>
      <c r="AM14" t="s">
        <v>8</v>
      </c>
      <c r="AN14" t="s">
        <v>9</v>
      </c>
      <c r="AO14" t="s">
        <v>10</v>
      </c>
      <c r="AP14" t="s">
        <v>11</v>
      </c>
      <c r="AQ14" t="s">
        <v>12</v>
      </c>
      <c r="AR14" t="s">
        <v>13</v>
      </c>
      <c r="AS14" t="s">
        <v>14</v>
      </c>
      <c r="AT14" t="s">
        <v>15</v>
      </c>
      <c r="AU14" t="s">
        <v>16</v>
      </c>
    </row>
    <row r="15" spans="1:47" ht="15" customHeight="1" x14ac:dyDescent="0.3">
      <c r="A15">
        <v>14</v>
      </c>
      <c r="B15" s="3">
        <v>44719.580104166664</v>
      </c>
      <c r="C15" s="1" t="s">
        <v>17</v>
      </c>
      <c r="D15" s="1">
        <v>21</v>
      </c>
      <c r="E15" s="1" t="s">
        <v>22</v>
      </c>
      <c r="F15" s="1">
        <v>3</v>
      </c>
      <c r="G15" s="1">
        <v>4</v>
      </c>
      <c r="H15" s="1">
        <v>4</v>
      </c>
      <c r="I15" s="4">
        <v>4</v>
      </c>
      <c r="J15" s="5">
        <v>4</v>
      </c>
      <c r="K15" s="5">
        <v>5</v>
      </c>
      <c r="L15" s="5">
        <v>3</v>
      </c>
      <c r="M15" s="5">
        <v>3</v>
      </c>
      <c r="N15" s="1">
        <v>3</v>
      </c>
      <c r="O15" s="1">
        <v>2</v>
      </c>
      <c r="P15" s="1">
        <v>3</v>
      </c>
      <c r="Q15" s="1">
        <v>4</v>
      </c>
      <c r="U15" t="str">
        <f t="array" ref="U15:U26">TRANSPOSE(F1:Q1)</f>
        <v>1. 시간가는 줄 몰랐다.</v>
      </c>
      <c r="V15" s="6">
        <f t="array" ref="V15:AG26">[1]!CORR(F2:Q105)</f>
        <v>0.99999999999999967</v>
      </c>
      <c r="W15" s="7">
        <v>0.68008264618495795</v>
      </c>
      <c r="X15" s="7">
        <v>0.47262062057851567</v>
      </c>
      <c r="Y15" s="7">
        <v>0.49347258928578708</v>
      </c>
      <c r="Z15" s="7">
        <v>0.5665452487465954</v>
      </c>
      <c r="AA15" s="7">
        <v>0.57318062483165944</v>
      </c>
      <c r="AB15" s="7">
        <v>0.55522764466668162</v>
      </c>
      <c r="AC15" s="7">
        <v>0.56573991684635128</v>
      </c>
      <c r="AD15" s="7">
        <v>0.40971582249300481</v>
      </c>
      <c r="AE15" s="7">
        <v>0.43718497142641993</v>
      </c>
      <c r="AF15" s="7">
        <v>0.36046407487659587</v>
      </c>
      <c r="AG15" s="8">
        <v>0.58184911926047167</v>
      </c>
      <c r="AI15" t="s">
        <v>4</v>
      </c>
      <c r="AJ15">
        <v>1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</row>
    <row r="16" spans="1:47" ht="15" customHeight="1" x14ac:dyDescent="0.3">
      <c r="A16">
        <v>15</v>
      </c>
      <c r="B16" s="3">
        <v>44719.810624999998</v>
      </c>
      <c r="C16" s="1" t="s">
        <v>17</v>
      </c>
      <c r="D16" s="1">
        <v>20</v>
      </c>
      <c r="E16" s="1" t="s">
        <v>22</v>
      </c>
      <c r="F16" s="1">
        <v>2</v>
      </c>
      <c r="G16" s="1">
        <v>2</v>
      </c>
      <c r="H16" s="1">
        <v>4</v>
      </c>
      <c r="I16" s="4">
        <v>5</v>
      </c>
      <c r="J16" s="5">
        <v>4</v>
      </c>
      <c r="K16" s="5">
        <v>3</v>
      </c>
      <c r="L16" s="5">
        <v>3</v>
      </c>
      <c r="M16" s="5">
        <v>2</v>
      </c>
      <c r="N16" s="1">
        <v>3</v>
      </c>
      <c r="O16" s="1">
        <v>4</v>
      </c>
      <c r="P16" s="1">
        <v>5</v>
      </c>
      <c r="Q16" s="1">
        <v>4</v>
      </c>
      <c r="U16" t="str">
        <v>2. 집중이 잘 되었다.</v>
      </c>
      <c r="V16" s="9">
        <v>0.68008264618495795</v>
      </c>
      <c r="W16" s="10">
        <v>0.99999999999999989</v>
      </c>
      <c r="X16" s="10">
        <v>0.4148492717926196</v>
      </c>
      <c r="Y16" s="10">
        <v>0.34527917795392843</v>
      </c>
      <c r="Z16" s="10">
        <v>0.61860121565073911</v>
      </c>
      <c r="AA16" s="10">
        <v>0.61064444201797374</v>
      </c>
      <c r="AB16" s="10">
        <v>0.4870011321349389</v>
      </c>
      <c r="AC16" s="10">
        <v>0.56352147796274044</v>
      </c>
      <c r="AD16" s="10">
        <v>0.34579653132500676</v>
      </c>
      <c r="AE16" s="10">
        <v>0.35301612908625624</v>
      </c>
      <c r="AF16" s="10">
        <v>0.29937254954026921</v>
      </c>
      <c r="AG16" s="11">
        <v>0.50144589338421741</v>
      </c>
      <c r="AI16" t="s">
        <v>5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</row>
    <row r="17" spans="1:47" ht="15" customHeight="1" x14ac:dyDescent="0.3">
      <c r="A17">
        <v>16</v>
      </c>
      <c r="B17" s="3">
        <v>44720.497152777774</v>
      </c>
      <c r="C17" s="1" t="s">
        <v>17</v>
      </c>
      <c r="D17" s="1">
        <v>24</v>
      </c>
      <c r="E17" s="1" t="s">
        <v>22</v>
      </c>
      <c r="F17" s="1">
        <v>5</v>
      </c>
      <c r="G17" s="1">
        <v>5</v>
      </c>
      <c r="H17" s="1">
        <v>5</v>
      </c>
      <c r="I17" s="4">
        <v>3</v>
      </c>
      <c r="J17" s="5">
        <v>5</v>
      </c>
      <c r="K17" s="5">
        <v>5</v>
      </c>
      <c r="L17" s="5">
        <v>5</v>
      </c>
      <c r="M17" s="5">
        <v>5</v>
      </c>
      <c r="N17" s="1">
        <v>5</v>
      </c>
      <c r="O17" s="1">
        <v>5</v>
      </c>
      <c r="P17" s="1">
        <v>5</v>
      </c>
      <c r="Q17" s="1">
        <v>5</v>
      </c>
      <c r="U17" t="str">
        <v>4. 내용이 유익했다.</v>
      </c>
      <c r="V17" s="9">
        <v>0.47262062057851567</v>
      </c>
      <c r="W17" s="10">
        <v>0.4148492717926196</v>
      </c>
      <c r="X17" s="10">
        <v>1.0000000000000007</v>
      </c>
      <c r="Y17" s="10">
        <v>0.55627657832961042</v>
      </c>
      <c r="Z17" s="10">
        <v>0.61112798576812322</v>
      </c>
      <c r="AA17" s="10">
        <v>0.63227387478375352</v>
      </c>
      <c r="AB17" s="10">
        <v>0.55225070035600599</v>
      </c>
      <c r="AC17" s="10">
        <v>0.51787849453327361</v>
      </c>
      <c r="AD17" s="10">
        <v>0.40817643168000267</v>
      </c>
      <c r="AE17" s="10">
        <v>0.34768429907950482</v>
      </c>
      <c r="AF17" s="10">
        <v>0.38425066161734245</v>
      </c>
      <c r="AG17" s="11">
        <v>0.48132768580600199</v>
      </c>
      <c r="AI17" t="s">
        <v>7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</row>
    <row r="18" spans="1:47" ht="15" customHeight="1" x14ac:dyDescent="0.3">
      <c r="A18">
        <v>17</v>
      </c>
      <c r="B18" s="3">
        <v>44720.499641203707</v>
      </c>
      <c r="C18" s="2" t="s">
        <v>23</v>
      </c>
      <c r="D18" s="1">
        <v>24</v>
      </c>
      <c r="E18" s="1" t="s">
        <v>22</v>
      </c>
      <c r="F18" s="1">
        <v>4</v>
      </c>
      <c r="G18" s="1">
        <v>4</v>
      </c>
      <c r="H18" s="1">
        <v>4</v>
      </c>
      <c r="I18" s="4">
        <v>4</v>
      </c>
      <c r="J18" s="5">
        <v>4</v>
      </c>
      <c r="K18" s="5">
        <v>4</v>
      </c>
      <c r="L18" s="5">
        <v>3</v>
      </c>
      <c r="M18" s="5">
        <v>3</v>
      </c>
      <c r="N18" s="1">
        <v>3</v>
      </c>
      <c r="O18" s="1">
        <v>4</v>
      </c>
      <c r="P18" s="1">
        <v>4</v>
      </c>
      <c r="Q18" s="1">
        <v>4</v>
      </c>
      <c r="U18" t="str">
        <v>5. 새로운 정보를 얻었다.</v>
      </c>
      <c r="V18" s="9">
        <v>0.49347258928578708</v>
      </c>
      <c r="W18" s="10">
        <v>0.34527917795392843</v>
      </c>
      <c r="X18" s="10">
        <v>0.55627657832961042</v>
      </c>
      <c r="Y18" s="10">
        <v>1.0000000000000018</v>
      </c>
      <c r="Z18" s="10">
        <v>0.55311497977247026</v>
      </c>
      <c r="AA18" s="10">
        <v>0.52277645726637145</v>
      </c>
      <c r="AB18" s="10">
        <v>0.50624314441301677</v>
      </c>
      <c r="AC18" s="10">
        <v>0.44939413164995168</v>
      </c>
      <c r="AD18" s="10">
        <v>0.36029185132018487</v>
      </c>
      <c r="AE18" s="10">
        <v>0.3113112577916774</v>
      </c>
      <c r="AF18" s="10">
        <v>0.37092323491340712</v>
      </c>
      <c r="AG18" s="11">
        <v>0.44053366660348875</v>
      </c>
      <c r="AI18" t="s">
        <v>8</v>
      </c>
      <c r="AJ18">
        <v>0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</row>
    <row r="19" spans="1:47" ht="15" customHeight="1" x14ac:dyDescent="0.3">
      <c r="A19">
        <v>18</v>
      </c>
      <c r="B19" s="3">
        <v>44720.526018518518</v>
      </c>
      <c r="C19" s="1" t="s">
        <v>17</v>
      </c>
      <c r="D19" s="1">
        <v>21</v>
      </c>
      <c r="E19" s="1" t="s">
        <v>22</v>
      </c>
      <c r="F19" s="1">
        <v>5</v>
      </c>
      <c r="G19" s="1">
        <v>5</v>
      </c>
      <c r="H19" s="1">
        <v>4</v>
      </c>
      <c r="I19" s="4">
        <v>3</v>
      </c>
      <c r="J19" s="5">
        <v>5</v>
      </c>
      <c r="K19" s="5">
        <v>5</v>
      </c>
      <c r="L19" s="5">
        <v>4</v>
      </c>
      <c r="M19" s="5">
        <v>5</v>
      </c>
      <c r="N19" s="1">
        <v>5</v>
      </c>
      <c r="O19" s="1">
        <v>5</v>
      </c>
      <c r="P19" s="1">
        <v>4</v>
      </c>
      <c r="Q19" s="1">
        <v>5</v>
      </c>
      <c r="U19" t="str">
        <v>6. 전반적으로 나의 흥미를 끌었다.</v>
      </c>
      <c r="V19" s="9">
        <v>0.5665452487465954</v>
      </c>
      <c r="W19" s="10">
        <v>0.61860121565073911</v>
      </c>
      <c r="X19" s="10">
        <v>0.61112798576812322</v>
      </c>
      <c r="Y19" s="10">
        <v>0.55311497977247026</v>
      </c>
      <c r="Z19" s="10">
        <v>1.0000000000000011</v>
      </c>
      <c r="AA19" s="10">
        <v>0.68354868124539292</v>
      </c>
      <c r="AB19" s="10">
        <v>0.67988686800837195</v>
      </c>
      <c r="AC19" s="10">
        <v>0.63859240060295031</v>
      </c>
      <c r="AD19" s="10">
        <v>0.40331352711842677</v>
      </c>
      <c r="AE19" s="10">
        <v>0.42569593329908317</v>
      </c>
      <c r="AF19" s="10">
        <v>0.32594343328718794</v>
      </c>
      <c r="AG19" s="11">
        <v>0.53233420015447375</v>
      </c>
      <c r="AI19" t="s">
        <v>9</v>
      </c>
      <c r="AJ19">
        <v>0</v>
      </c>
      <c r="AK19">
        <v>0</v>
      </c>
      <c r="AL19">
        <v>0</v>
      </c>
      <c r="AM19">
        <v>0</v>
      </c>
      <c r="AN19">
        <v>1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</row>
    <row r="20" spans="1:47" ht="15" customHeight="1" x14ac:dyDescent="0.3">
      <c r="A20">
        <v>19</v>
      </c>
      <c r="B20" s="3">
        <v>44720.536585648151</v>
      </c>
      <c r="C20" s="1" t="s">
        <v>19</v>
      </c>
      <c r="D20" s="1">
        <v>23</v>
      </c>
      <c r="E20" s="1" t="s">
        <v>22</v>
      </c>
      <c r="F20" s="1">
        <v>3</v>
      </c>
      <c r="G20" s="1">
        <v>2</v>
      </c>
      <c r="H20" s="1">
        <v>3</v>
      </c>
      <c r="I20" s="4">
        <v>1</v>
      </c>
      <c r="J20" s="5">
        <v>4</v>
      </c>
      <c r="K20" s="5">
        <v>2</v>
      </c>
      <c r="L20" s="5">
        <v>3</v>
      </c>
      <c r="M20" s="5">
        <v>5</v>
      </c>
      <c r="N20" s="1">
        <v>3</v>
      </c>
      <c r="O20" s="1">
        <v>4</v>
      </c>
      <c r="P20" s="1">
        <v>4</v>
      </c>
      <c r="Q20" s="1">
        <v>4</v>
      </c>
      <c r="U20" t="str">
        <v>7. 타인에게도 오늘 내용을 추천할 의향이 있다.</v>
      </c>
      <c r="V20" s="9">
        <v>0.57318062483165944</v>
      </c>
      <c r="W20" s="10">
        <v>0.61064444201797374</v>
      </c>
      <c r="X20" s="10">
        <v>0.63227387478375352</v>
      </c>
      <c r="Y20" s="10">
        <v>0.52277645726637145</v>
      </c>
      <c r="Z20" s="10">
        <v>0.68354868124539292</v>
      </c>
      <c r="AA20" s="10">
        <v>0.99999999999999978</v>
      </c>
      <c r="AB20" s="10">
        <v>0.6234036685652975</v>
      </c>
      <c r="AC20" s="10">
        <v>0.60717058930317924</v>
      </c>
      <c r="AD20" s="10">
        <v>0.46268239990418703</v>
      </c>
      <c r="AE20" s="10">
        <v>0.50306820467424296</v>
      </c>
      <c r="AF20" s="10">
        <v>0.414531204758668</v>
      </c>
      <c r="AG20" s="11">
        <v>0.60609290258569981</v>
      </c>
      <c r="AI20" t="s">
        <v>10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</row>
    <row r="21" spans="1:47" ht="15" customHeight="1" x14ac:dyDescent="0.3">
      <c r="A21">
        <v>20</v>
      </c>
      <c r="B21" s="3">
        <v>44720.542546296296</v>
      </c>
      <c r="C21" s="1" t="s">
        <v>17</v>
      </c>
      <c r="D21" s="1">
        <v>20</v>
      </c>
      <c r="E21" s="1" t="s">
        <v>22</v>
      </c>
      <c r="F21" s="1">
        <v>5</v>
      </c>
      <c r="G21" s="1">
        <v>5</v>
      </c>
      <c r="H21" s="1">
        <v>4</v>
      </c>
      <c r="I21" s="4">
        <v>3</v>
      </c>
      <c r="J21" s="5">
        <v>4</v>
      </c>
      <c r="K21" s="5">
        <v>4</v>
      </c>
      <c r="L21" s="5">
        <v>4</v>
      </c>
      <c r="M21" s="5">
        <v>4</v>
      </c>
      <c r="N21" s="1">
        <v>2</v>
      </c>
      <c r="O21" s="1">
        <v>4</v>
      </c>
      <c r="P21" s="1">
        <v>4</v>
      </c>
      <c r="Q21" s="1">
        <v>5</v>
      </c>
      <c r="U21" t="str">
        <v>8. 소개된 앱을 다운로드 받아보고 싶어졌다.</v>
      </c>
      <c r="V21" s="9">
        <v>0.55522764466668162</v>
      </c>
      <c r="W21" s="10">
        <v>0.4870011321349389</v>
      </c>
      <c r="X21" s="10">
        <v>0.55225070035600599</v>
      </c>
      <c r="Y21" s="10">
        <v>0.50624314441301677</v>
      </c>
      <c r="Z21" s="10">
        <v>0.67988686800837195</v>
      </c>
      <c r="AA21" s="10">
        <v>0.6234036685652975</v>
      </c>
      <c r="AB21" s="10">
        <v>0.99999999999999922</v>
      </c>
      <c r="AC21" s="10">
        <v>0.61573477363936957</v>
      </c>
      <c r="AD21" s="10">
        <v>0.49841511828242124</v>
      </c>
      <c r="AE21" s="10">
        <v>0.4677054102816614</v>
      </c>
      <c r="AF21" s="10">
        <v>0.36716467702099159</v>
      </c>
      <c r="AG21" s="11">
        <v>0.5585685552971853</v>
      </c>
      <c r="AI21" t="s">
        <v>11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0</v>
      </c>
    </row>
    <row r="22" spans="1:47" ht="15" customHeight="1" x14ac:dyDescent="0.3">
      <c r="A22">
        <v>21</v>
      </c>
      <c r="B22" s="3">
        <v>44720.75445601852</v>
      </c>
      <c r="C22" s="1" t="s">
        <v>19</v>
      </c>
      <c r="D22" s="1">
        <v>19</v>
      </c>
      <c r="E22" s="1" t="s">
        <v>22</v>
      </c>
      <c r="F22" s="1">
        <v>5</v>
      </c>
      <c r="G22" s="1">
        <v>5</v>
      </c>
      <c r="H22" s="1">
        <v>5</v>
      </c>
      <c r="I22" s="4">
        <v>4</v>
      </c>
      <c r="J22" s="5">
        <v>5</v>
      </c>
      <c r="K22" s="5">
        <v>4</v>
      </c>
      <c r="L22" s="5">
        <v>5</v>
      </c>
      <c r="M22" s="5">
        <v>4</v>
      </c>
      <c r="N22" s="1">
        <v>5</v>
      </c>
      <c r="O22" s="1">
        <v>5</v>
      </c>
      <c r="P22" s="1">
        <v>5</v>
      </c>
      <c r="Q22" s="1">
        <v>5</v>
      </c>
      <c r="U22" t="str">
        <v>9. 다음에 또 유용한 앱을 소개받고 싶다.</v>
      </c>
      <c r="V22" s="9">
        <v>0.56573991684635128</v>
      </c>
      <c r="W22" s="10">
        <v>0.56352147796274044</v>
      </c>
      <c r="X22" s="10">
        <v>0.51787849453327361</v>
      </c>
      <c r="Y22" s="10">
        <v>0.44939413164995168</v>
      </c>
      <c r="Z22" s="10">
        <v>0.63859240060295031</v>
      </c>
      <c r="AA22" s="10">
        <v>0.60717058930317924</v>
      </c>
      <c r="AB22" s="10">
        <v>0.61573477363936957</v>
      </c>
      <c r="AC22" s="10">
        <v>1.0000000000000007</v>
      </c>
      <c r="AD22" s="10">
        <v>0.59506759686074118</v>
      </c>
      <c r="AE22" s="10">
        <v>0.52501927655210878</v>
      </c>
      <c r="AF22" s="10">
        <v>0.42752571945843343</v>
      </c>
      <c r="AG22" s="11">
        <v>0.64937052482811963</v>
      </c>
      <c r="AI22" t="s">
        <v>12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0</v>
      </c>
      <c r="AS22">
        <v>0</v>
      </c>
      <c r="AT22">
        <v>0</v>
      </c>
      <c r="AU22">
        <v>0</v>
      </c>
    </row>
    <row r="23" spans="1:47" ht="15" customHeight="1" x14ac:dyDescent="0.3">
      <c r="A23">
        <v>22</v>
      </c>
      <c r="B23" s="3">
        <v>44720.757708333331</v>
      </c>
      <c r="C23" s="1" t="s">
        <v>17</v>
      </c>
      <c r="D23" s="1">
        <v>19</v>
      </c>
      <c r="E23" s="1" t="s">
        <v>22</v>
      </c>
      <c r="F23" s="1">
        <v>5</v>
      </c>
      <c r="G23" s="1">
        <v>5</v>
      </c>
      <c r="H23" s="1">
        <v>5</v>
      </c>
      <c r="I23" s="4">
        <v>5</v>
      </c>
      <c r="J23" s="5">
        <v>5</v>
      </c>
      <c r="K23" s="5">
        <v>5</v>
      </c>
      <c r="L23" s="5">
        <v>5</v>
      </c>
      <c r="M23" s="5">
        <v>5</v>
      </c>
      <c r="N23" s="1">
        <v>5</v>
      </c>
      <c r="O23" s="1">
        <v>5</v>
      </c>
      <c r="P23" s="1">
        <v>5</v>
      </c>
      <c r="Q23" s="1">
        <v>5</v>
      </c>
      <c r="U23" t="str">
        <v>10. 소개받은 후 화자가 전보다 더 친근하게 느껴졌다.</v>
      </c>
      <c r="V23" s="9">
        <v>0.40971582249300481</v>
      </c>
      <c r="W23" s="10">
        <v>0.34579653132500676</v>
      </c>
      <c r="X23" s="10">
        <v>0.40817643168000267</v>
      </c>
      <c r="Y23" s="10">
        <v>0.36029185132018487</v>
      </c>
      <c r="Z23" s="10">
        <v>0.40331352711842677</v>
      </c>
      <c r="AA23" s="10">
        <v>0.46268239990418703</v>
      </c>
      <c r="AB23" s="10">
        <v>0.49841511828242124</v>
      </c>
      <c r="AC23" s="10">
        <v>0.59506759686074118</v>
      </c>
      <c r="AD23" s="10">
        <v>1.0000000000000013</v>
      </c>
      <c r="AE23" s="10">
        <v>0.48849319596213292</v>
      </c>
      <c r="AF23" s="10">
        <v>0.35106110315988553</v>
      </c>
      <c r="AG23" s="11">
        <v>0.52504392620555163</v>
      </c>
      <c r="AI23" t="s">
        <v>13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</row>
    <row r="24" spans="1:47" ht="15" customHeight="1" x14ac:dyDescent="0.3">
      <c r="A24">
        <v>23</v>
      </c>
      <c r="B24" s="3">
        <v>44721.588807870372</v>
      </c>
      <c r="C24" s="1" t="s">
        <v>19</v>
      </c>
      <c r="D24" s="1">
        <v>23</v>
      </c>
      <c r="E24" s="1" t="s">
        <v>22</v>
      </c>
      <c r="F24" s="1">
        <v>4</v>
      </c>
      <c r="G24" s="1">
        <v>4</v>
      </c>
      <c r="H24" s="1">
        <v>4</v>
      </c>
      <c r="I24" s="4">
        <v>3</v>
      </c>
      <c r="J24" s="5">
        <v>4</v>
      </c>
      <c r="K24" s="5">
        <v>3</v>
      </c>
      <c r="L24" s="5">
        <v>4</v>
      </c>
      <c r="M24" s="5">
        <v>4</v>
      </c>
      <c r="N24" s="1">
        <v>5</v>
      </c>
      <c r="O24" s="1">
        <v>5</v>
      </c>
      <c r="P24" s="1">
        <v>5</v>
      </c>
      <c r="Q24" s="1">
        <v>5</v>
      </c>
      <c r="U24" t="str">
        <v>11. 화자의 말에 신뢰가 간다.</v>
      </c>
      <c r="V24" s="9">
        <v>0.43718497142641993</v>
      </c>
      <c r="W24" s="10">
        <v>0.35301612908625624</v>
      </c>
      <c r="X24" s="10">
        <v>0.34768429907950482</v>
      </c>
      <c r="Y24" s="10">
        <v>0.3113112577916774</v>
      </c>
      <c r="Z24" s="10">
        <v>0.42569593329908317</v>
      </c>
      <c r="AA24" s="10">
        <v>0.50306820467424296</v>
      </c>
      <c r="AB24" s="10">
        <v>0.4677054102816614</v>
      </c>
      <c r="AC24" s="10">
        <v>0.52501927655210878</v>
      </c>
      <c r="AD24" s="10">
        <v>0.48849319596213292</v>
      </c>
      <c r="AE24" s="10">
        <v>0.99999999999999978</v>
      </c>
      <c r="AF24" s="10">
        <v>0.61874426429935725</v>
      </c>
      <c r="AG24" s="11">
        <v>0.6282352071693158</v>
      </c>
      <c r="AI24" t="s">
        <v>14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1</v>
      </c>
      <c r="AT24">
        <v>0</v>
      </c>
      <c r="AU24">
        <v>0</v>
      </c>
    </row>
    <row r="25" spans="1:47" ht="15" customHeight="1" x14ac:dyDescent="0.3">
      <c r="A25">
        <v>24</v>
      </c>
      <c r="B25" s="3">
        <v>44721.594270833331</v>
      </c>
      <c r="C25" s="1" t="s">
        <v>19</v>
      </c>
      <c r="D25" s="1">
        <v>23</v>
      </c>
      <c r="E25" s="1" t="s">
        <v>22</v>
      </c>
      <c r="F25" s="1">
        <v>4</v>
      </c>
      <c r="G25" s="1">
        <v>5</v>
      </c>
      <c r="H25" s="1">
        <v>4</v>
      </c>
      <c r="I25" s="4">
        <v>2</v>
      </c>
      <c r="J25" s="5">
        <v>4</v>
      </c>
      <c r="K25" s="5">
        <v>4</v>
      </c>
      <c r="L25" s="5">
        <v>3</v>
      </c>
      <c r="M25" s="5">
        <v>3</v>
      </c>
      <c r="N25" s="1">
        <v>1</v>
      </c>
      <c r="O25" s="1">
        <v>5</v>
      </c>
      <c r="P25" s="1">
        <v>5</v>
      </c>
      <c r="Q25" s="1">
        <v>5</v>
      </c>
      <c r="U25" t="str">
        <v>12. 화자가 내용에 대해 잘 알고 있다고 생각된다.</v>
      </c>
      <c r="V25" s="9">
        <v>0.36046407487659587</v>
      </c>
      <c r="W25" s="10">
        <v>0.29937254954026921</v>
      </c>
      <c r="X25" s="10">
        <v>0.38425066161734245</v>
      </c>
      <c r="Y25" s="10">
        <v>0.37092323491340712</v>
      </c>
      <c r="Z25" s="10">
        <v>0.32594343328718794</v>
      </c>
      <c r="AA25" s="10">
        <v>0.414531204758668</v>
      </c>
      <c r="AB25" s="10">
        <v>0.36716467702099159</v>
      </c>
      <c r="AC25" s="10">
        <v>0.42752571945843343</v>
      </c>
      <c r="AD25" s="10">
        <v>0.35106110315988553</v>
      </c>
      <c r="AE25" s="10">
        <v>0.61874426429935725</v>
      </c>
      <c r="AF25" s="10">
        <v>0.99999999999999956</v>
      </c>
      <c r="AG25" s="11">
        <v>0.63291659388407617</v>
      </c>
      <c r="AI25" t="s">
        <v>15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0</v>
      </c>
    </row>
    <row r="26" spans="1:47" ht="15" customHeight="1" x14ac:dyDescent="0.3">
      <c r="A26">
        <v>25</v>
      </c>
      <c r="B26" s="3">
        <v>44721.78502314815</v>
      </c>
      <c r="C26" s="1" t="s">
        <v>19</v>
      </c>
      <c r="D26" s="1">
        <v>23</v>
      </c>
      <c r="E26" s="1" t="s">
        <v>22</v>
      </c>
      <c r="F26" s="1">
        <v>5</v>
      </c>
      <c r="G26" s="1">
        <v>5</v>
      </c>
      <c r="H26" s="1">
        <v>5</v>
      </c>
      <c r="I26" s="4">
        <v>5</v>
      </c>
      <c r="J26" s="5">
        <v>5</v>
      </c>
      <c r="K26" s="5">
        <v>5</v>
      </c>
      <c r="L26" s="5">
        <v>5</v>
      </c>
      <c r="M26" s="5">
        <v>5</v>
      </c>
      <c r="N26" s="1">
        <v>5</v>
      </c>
      <c r="O26" s="1">
        <v>5</v>
      </c>
      <c r="P26" s="1">
        <v>5</v>
      </c>
      <c r="Q26" s="1">
        <v>5</v>
      </c>
      <c r="U26" t="str">
        <v>13. 다음에도 이런 내용을 소개받는다면 같은 화자에게 내용을 전달받고 싶다.</v>
      </c>
      <c r="V26" s="12">
        <v>0.58184911926047167</v>
      </c>
      <c r="W26" s="13">
        <v>0.50144589338421741</v>
      </c>
      <c r="X26" s="13">
        <v>0.48132768580600199</v>
      </c>
      <c r="Y26" s="13">
        <v>0.44053366660348875</v>
      </c>
      <c r="Z26" s="13">
        <v>0.53233420015447375</v>
      </c>
      <c r="AA26" s="13">
        <v>0.60609290258569981</v>
      </c>
      <c r="AB26" s="13">
        <v>0.5585685552971853</v>
      </c>
      <c r="AC26" s="13">
        <v>0.64937052482811963</v>
      </c>
      <c r="AD26" s="13">
        <v>0.52504392620555163</v>
      </c>
      <c r="AE26" s="13">
        <v>0.6282352071693158</v>
      </c>
      <c r="AF26" s="13">
        <v>0.63291659388407617</v>
      </c>
      <c r="AG26" s="14">
        <v>0.99999999999999967</v>
      </c>
      <c r="AI26" t="s">
        <v>16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1</v>
      </c>
    </row>
    <row r="27" spans="1:47" ht="15" customHeight="1" x14ac:dyDescent="0.3">
      <c r="A27">
        <v>26</v>
      </c>
      <c r="B27" s="3">
        <v>44722.628807870373</v>
      </c>
      <c r="C27" s="1" t="s">
        <v>19</v>
      </c>
      <c r="D27" s="1">
        <v>28</v>
      </c>
      <c r="E27" s="1" t="s">
        <v>22</v>
      </c>
      <c r="F27" s="1">
        <v>2</v>
      </c>
      <c r="G27" s="1">
        <v>3</v>
      </c>
      <c r="H27" s="1">
        <v>3</v>
      </c>
      <c r="I27" s="4">
        <v>1</v>
      </c>
      <c r="J27" s="5">
        <v>1</v>
      </c>
      <c r="K27" s="5">
        <v>2</v>
      </c>
      <c r="L27" s="5">
        <v>1</v>
      </c>
      <c r="M27" s="5">
        <v>2</v>
      </c>
      <c r="N27" s="1">
        <v>3</v>
      </c>
      <c r="O27" s="1">
        <v>4</v>
      </c>
      <c r="P27" s="1">
        <v>4</v>
      </c>
      <c r="Q27" s="1">
        <v>4</v>
      </c>
      <c r="V27">
        <f>SUMSQ(V15:V26)-1</f>
        <v>3.0347272927926205</v>
      </c>
      <c r="W27">
        <f t="shared" ref="W27:AG27" si="4">SUMSQ(W15:W26)-1</f>
        <v>2.6493782279569675</v>
      </c>
      <c r="X27">
        <f t="shared" si="4"/>
        <v>2.7181577230499556</v>
      </c>
      <c r="Y27">
        <f t="shared" si="4"/>
        <v>2.2680240256156363</v>
      </c>
      <c r="Z27">
        <f t="shared" si="4"/>
        <v>3.4538374368912343</v>
      </c>
      <c r="AA27">
        <f t="shared" si="4"/>
        <v>3.6053525464023464</v>
      </c>
      <c r="AB27">
        <f t="shared" si="4"/>
        <v>3.2506931081092603</v>
      </c>
      <c r="AC27">
        <f t="shared" si="4"/>
        <v>3.4975680252903434</v>
      </c>
      <c r="AD27">
        <f t="shared" si="4"/>
        <v>2.2006610181866519</v>
      </c>
      <c r="AE27">
        <f t="shared" si="4"/>
        <v>2.4783879380617111</v>
      </c>
      <c r="AF27">
        <f t="shared" si="4"/>
        <v>2.0071260496879741</v>
      </c>
      <c r="AG27">
        <f t="shared" si="4"/>
        <v>3.4710858655979857</v>
      </c>
      <c r="AH27">
        <f>SUM(V27:AG27)</f>
        <v>34.634999257642683</v>
      </c>
    </row>
    <row r="28" spans="1:47" ht="15" customHeight="1" x14ac:dyDescent="0.3">
      <c r="A28">
        <v>1</v>
      </c>
      <c r="B28" s="3">
        <v>44615.861585648148</v>
      </c>
      <c r="C28" s="1" t="s">
        <v>19</v>
      </c>
      <c r="D28" s="1">
        <v>22</v>
      </c>
      <c r="E28" s="1" t="s">
        <v>20</v>
      </c>
      <c r="F28" s="1">
        <v>5</v>
      </c>
      <c r="G28" s="1">
        <v>5</v>
      </c>
      <c r="H28" s="1">
        <v>5</v>
      </c>
      <c r="I28" s="4">
        <v>3</v>
      </c>
      <c r="J28" s="5">
        <v>5</v>
      </c>
      <c r="K28" s="5">
        <v>5</v>
      </c>
      <c r="L28" s="5">
        <v>1</v>
      </c>
      <c r="M28" s="5">
        <v>4</v>
      </c>
      <c r="N28" s="1">
        <v>1</v>
      </c>
      <c r="O28" s="1">
        <v>5</v>
      </c>
      <c r="P28" s="1">
        <v>5</v>
      </c>
      <c r="Q28" s="1">
        <v>4</v>
      </c>
    </row>
    <row r="29" spans="1:47" ht="15" customHeight="1" x14ac:dyDescent="0.3">
      <c r="A29">
        <v>2</v>
      </c>
      <c r="B29" s="3">
        <v>44616.494305555556</v>
      </c>
      <c r="C29" s="1" t="s">
        <v>19</v>
      </c>
      <c r="D29" s="1">
        <v>23</v>
      </c>
      <c r="E29" s="1" t="s">
        <v>20</v>
      </c>
      <c r="F29" s="1">
        <v>4</v>
      </c>
      <c r="G29" s="1">
        <v>4</v>
      </c>
      <c r="H29" s="1">
        <v>4</v>
      </c>
      <c r="I29" s="4">
        <v>4</v>
      </c>
      <c r="J29" s="5">
        <v>4</v>
      </c>
      <c r="K29" s="5">
        <v>4</v>
      </c>
      <c r="L29" s="5">
        <v>2</v>
      </c>
      <c r="M29" s="5">
        <v>3</v>
      </c>
      <c r="N29" s="1">
        <v>4</v>
      </c>
      <c r="O29" s="1">
        <v>3</v>
      </c>
      <c r="P29" s="1">
        <v>4</v>
      </c>
      <c r="Q29" s="1">
        <v>4</v>
      </c>
      <c r="U29" t="s">
        <v>30</v>
      </c>
    </row>
    <row r="30" spans="1:47" ht="15" customHeight="1" x14ac:dyDescent="0.3">
      <c r="A30">
        <v>3</v>
      </c>
      <c r="B30" s="3">
        <v>44616.886157407411</v>
      </c>
      <c r="C30" s="1" t="s">
        <v>19</v>
      </c>
      <c r="D30" s="1">
        <v>27</v>
      </c>
      <c r="E30" s="1" t="s">
        <v>20</v>
      </c>
      <c r="F30" s="1">
        <v>4</v>
      </c>
      <c r="G30" s="1">
        <v>4</v>
      </c>
      <c r="H30" s="1">
        <v>3</v>
      </c>
      <c r="I30" s="4">
        <v>3</v>
      </c>
      <c r="J30" s="5">
        <v>4</v>
      </c>
      <c r="K30" s="5">
        <v>3</v>
      </c>
      <c r="L30" s="5">
        <v>4</v>
      </c>
      <c r="M30" s="5">
        <v>4</v>
      </c>
      <c r="N30" s="1">
        <v>4</v>
      </c>
      <c r="O30" s="1">
        <v>5</v>
      </c>
      <c r="P30" s="1">
        <v>4</v>
      </c>
      <c r="Q30" s="1">
        <v>4</v>
      </c>
    </row>
    <row r="31" spans="1:47" ht="15" customHeight="1" x14ac:dyDescent="0.3">
      <c r="A31">
        <v>4</v>
      </c>
      <c r="B31" s="3">
        <v>44616.895833333336</v>
      </c>
      <c r="C31" s="1" t="s">
        <v>17</v>
      </c>
      <c r="D31" s="1">
        <v>23</v>
      </c>
      <c r="E31" s="1" t="s">
        <v>20</v>
      </c>
      <c r="F31" s="1">
        <v>5</v>
      </c>
      <c r="G31" s="1">
        <v>5</v>
      </c>
      <c r="H31" s="1">
        <v>5</v>
      </c>
      <c r="I31" s="4">
        <v>5</v>
      </c>
      <c r="J31" s="5">
        <v>5</v>
      </c>
      <c r="K31" s="5">
        <v>5</v>
      </c>
      <c r="L31" s="5">
        <v>5</v>
      </c>
      <c r="M31" s="5">
        <v>5</v>
      </c>
      <c r="N31" s="1">
        <v>5</v>
      </c>
      <c r="O31" s="1">
        <v>5</v>
      </c>
      <c r="P31" s="1">
        <v>5</v>
      </c>
      <c r="Q31" s="1">
        <v>5</v>
      </c>
      <c r="V31" t="str">
        <f t="array" ref="V31:AG31">F1:Q1</f>
        <v>1. 시간가는 줄 몰랐다.</v>
      </c>
      <c r="W31" t="str">
        <v>2. 집중이 잘 되었다.</v>
      </c>
      <c r="X31" t="str">
        <v>4. 내용이 유익했다.</v>
      </c>
      <c r="Y31" t="str">
        <v>5. 새로운 정보를 얻었다.</v>
      </c>
      <c r="Z31" t="str">
        <v>6. 전반적으로 나의 흥미를 끌었다.</v>
      </c>
      <c r="AA31" t="str">
        <v>7. 타인에게도 오늘 내용을 추천할 의향이 있다.</v>
      </c>
      <c r="AB31" t="str">
        <v>8. 소개된 앱을 다운로드 받아보고 싶어졌다.</v>
      </c>
      <c r="AC31" t="str">
        <v>9. 다음에 또 유용한 앱을 소개받고 싶다.</v>
      </c>
      <c r="AD31" t="str">
        <v>10. 소개받은 후 화자가 전보다 더 친근하게 느껴졌다.</v>
      </c>
      <c r="AE31" t="str">
        <v>11. 화자의 말에 신뢰가 간다.</v>
      </c>
      <c r="AF31" t="str">
        <v>12. 화자가 내용에 대해 잘 알고 있다고 생각된다.</v>
      </c>
      <c r="AG31" t="str">
        <v>13. 다음에도 이런 내용을 소개받는다면 같은 화자에게 내용을 전달받고 싶다.</v>
      </c>
      <c r="AI31" t="s">
        <v>31</v>
      </c>
    </row>
    <row r="32" spans="1:47" ht="15" customHeight="1" x14ac:dyDescent="0.3">
      <c r="A32">
        <v>5</v>
      </c>
      <c r="B32" s="3">
        <v>44617.510023148148</v>
      </c>
      <c r="C32" s="1" t="s">
        <v>17</v>
      </c>
      <c r="D32" s="1">
        <v>21</v>
      </c>
      <c r="E32" s="1" t="s">
        <v>20</v>
      </c>
      <c r="F32" s="1">
        <v>4</v>
      </c>
      <c r="G32" s="1">
        <v>5</v>
      </c>
      <c r="H32" s="1">
        <v>4</v>
      </c>
      <c r="I32" s="4">
        <v>4</v>
      </c>
      <c r="J32" s="5">
        <v>4</v>
      </c>
      <c r="K32" s="5">
        <v>4</v>
      </c>
      <c r="L32" s="5">
        <v>5</v>
      </c>
      <c r="M32" s="5">
        <v>5</v>
      </c>
      <c r="N32" s="1">
        <v>5</v>
      </c>
      <c r="O32" s="1">
        <v>4</v>
      </c>
      <c r="P32" s="1">
        <v>5</v>
      </c>
      <c r="Q32" s="1">
        <v>4</v>
      </c>
      <c r="U32" t="str">
        <f t="array" ref="U32:U43">TRANSPOSE(F1:Q1)</f>
        <v>1. 시간가는 줄 몰랐다.</v>
      </c>
      <c r="V32" s="6">
        <f t="array" ref="V32:AG43">MINVERSE(V15:AG26)</f>
        <v>2.4585010734699213</v>
      </c>
      <c r="W32" s="7">
        <v>-1.1350667926363438</v>
      </c>
      <c r="X32" s="7">
        <v>-0.11092637241104812</v>
      </c>
      <c r="Y32" s="7">
        <v>-0.47030830536090046</v>
      </c>
      <c r="Z32" s="7">
        <v>0.12779710550343462</v>
      </c>
      <c r="AA32" s="7">
        <v>6.1155631491128369E-2</v>
      </c>
      <c r="AB32" s="7">
        <v>-0.29258988617496451</v>
      </c>
      <c r="AC32" s="7">
        <v>-8.2907031576121365E-2</v>
      </c>
      <c r="AD32" s="7">
        <v>1.7676932641969296E-3</v>
      </c>
      <c r="AE32" s="7">
        <v>-0.20591948851208994</v>
      </c>
      <c r="AF32" s="7">
        <v>0.16892956441517359</v>
      </c>
      <c r="AG32" s="8">
        <v>-0.46703196621337589</v>
      </c>
      <c r="AI32" s="15">
        <f t="array" ref="AI32:AI43">SQRT([1]!DIAG(V32:AG43))</f>
        <v>1.5679608009991581</v>
      </c>
    </row>
    <row r="33" spans="1:35" ht="15" customHeight="1" x14ac:dyDescent="0.3">
      <c r="A33">
        <v>6</v>
      </c>
      <c r="B33" s="3">
        <v>44619.501643518517</v>
      </c>
      <c r="C33" s="1" t="s">
        <v>17</v>
      </c>
      <c r="D33" s="1">
        <v>24</v>
      </c>
      <c r="E33" s="1" t="s">
        <v>20</v>
      </c>
      <c r="F33" s="1">
        <v>4</v>
      </c>
      <c r="G33" s="1">
        <v>5</v>
      </c>
      <c r="H33" s="1">
        <v>4</v>
      </c>
      <c r="I33" s="4">
        <v>3</v>
      </c>
      <c r="J33" s="5">
        <v>4</v>
      </c>
      <c r="K33" s="5">
        <v>4</v>
      </c>
      <c r="L33" s="5">
        <v>3</v>
      </c>
      <c r="M33" s="5">
        <v>4</v>
      </c>
      <c r="N33" s="1">
        <v>4</v>
      </c>
      <c r="O33" s="1">
        <v>5</v>
      </c>
      <c r="P33" s="1">
        <v>4</v>
      </c>
      <c r="Q33" s="1">
        <v>4</v>
      </c>
      <c r="U33" t="str">
        <v>2. 집중이 잘 되었다.</v>
      </c>
      <c r="V33" s="9">
        <v>-1.1350667926363436</v>
      </c>
      <c r="W33" s="10">
        <v>2.473940920335056</v>
      </c>
      <c r="X33" s="10">
        <v>0.20560129239111585</v>
      </c>
      <c r="Y33" s="10">
        <v>0.37062541304672514</v>
      </c>
      <c r="Z33" s="10">
        <v>-0.72414299299958373</v>
      </c>
      <c r="AA33" s="10">
        <v>-0.6581048510569657</v>
      </c>
      <c r="AB33" s="10">
        <v>0.16217177752937351</v>
      </c>
      <c r="AC33" s="10">
        <v>-0.35831570618150166</v>
      </c>
      <c r="AD33" s="10">
        <v>5.5825418894755854E-2</v>
      </c>
      <c r="AE33" s="10">
        <v>0.24029174297886258</v>
      </c>
      <c r="AF33" s="10">
        <v>-8.8237025908473501E-2</v>
      </c>
      <c r="AG33" s="11">
        <v>-4.0313956897259806E-2</v>
      </c>
      <c r="AI33" s="16">
        <v>1.5728766386258828</v>
      </c>
    </row>
    <row r="34" spans="1:35" ht="15" customHeight="1" x14ac:dyDescent="0.3">
      <c r="A34">
        <v>7</v>
      </c>
      <c r="B34" s="3">
        <v>44619.806307870371</v>
      </c>
      <c r="C34" s="1" t="s">
        <v>17</v>
      </c>
      <c r="D34" s="1">
        <v>27</v>
      </c>
      <c r="E34" s="1" t="s">
        <v>20</v>
      </c>
      <c r="F34" s="1">
        <v>5</v>
      </c>
      <c r="G34" s="1">
        <v>5</v>
      </c>
      <c r="H34" s="1">
        <v>5</v>
      </c>
      <c r="I34" s="4">
        <v>5</v>
      </c>
      <c r="J34" s="5">
        <v>3</v>
      </c>
      <c r="K34" s="5">
        <v>4</v>
      </c>
      <c r="L34" s="5">
        <v>4</v>
      </c>
      <c r="M34" s="5">
        <v>5</v>
      </c>
      <c r="N34" s="1">
        <v>5</v>
      </c>
      <c r="O34" s="1">
        <v>5</v>
      </c>
      <c r="P34" s="1">
        <v>5</v>
      </c>
      <c r="Q34" s="1">
        <v>5</v>
      </c>
      <c r="U34" t="str">
        <v>4. 내용이 유익했다.</v>
      </c>
      <c r="V34" s="9">
        <v>-0.11092637241104841</v>
      </c>
      <c r="W34" s="10">
        <v>0.20560129239111577</v>
      </c>
      <c r="X34" s="10">
        <v>2.0971886775717112</v>
      </c>
      <c r="Y34" s="10">
        <v>-0.37823901971460289</v>
      </c>
      <c r="Z34" s="10">
        <v>-0.48252569189537392</v>
      </c>
      <c r="AA34" s="10">
        <v>-0.65601927002882854</v>
      </c>
      <c r="AB34" s="10">
        <v>-0.16101004176049236</v>
      </c>
      <c r="AC34" s="10">
        <v>-0.11160857674316796</v>
      </c>
      <c r="AD34" s="10">
        <v>-0.14211564321388509</v>
      </c>
      <c r="AE34" s="10">
        <v>0.26077906913148913</v>
      </c>
      <c r="AF34" s="10">
        <v>-0.27569308606846149</v>
      </c>
      <c r="AG34" s="11">
        <v>2.0797647680760555E-2</v>
      </c>
      <c r="AI34" s="16">
        <v>1.4481673513692095</v>
      </c>
    </row>
    <row r="35" spans="1:35" ht="15" customHeight="1" x14ac:dyDescent="0.3">
      <c r="A35">
        <v>8</v>
      </c>
      <c r="B35" s="3">
        <v>44621.476215277777</v>
      </c>
      <c r="C35" s="1" t="s">
        <v>19</v>
      </c>
      <c r="D35" s="1">
        <v>24</v>
      </c>
      <c r="E35" s="1" t="s">
        <v>20</v>
      </c>
      <c r="F35" s="1">
        <v>5</v>
      </c>
      <c r="G35" s="1">
        <v>5</v>
      </c>
      <c r="H35" s="1">
        <v>4</v>
      </c>
      <c r="I35" s="4">
        <v>5</v>
      </c>
      <c r="J35" s="5">
        <v>5</v>
      </c>
      <c r="K35" s="5">
        <v>5</v>
      </c>
      <c r="L35" s="5">
        <v>5</v>
      </c>
      <c r="M35" s="5">
        <v>5</v>
      </c>
      <c r="N35" s="1">
        <v>4</v>
      </c>
      <c r="O35" s="1">
        <v>5</v>
      </c>
      <c r="P35" s="1">
        <v>5</v>
      </c>
      <c r="Q35" s="1">
        <v>5</v>
      </c>
      <c r="U35" t="str">
        <v>5. 새로운 정보를 얻었다.</v>
      </c>
      <c r="V35" s="9">
        <v>-0.47030830536090062</v>
      </c>
      <c r="W35" s="10">
        <v>0.37062541304672514</v>
      </c>
      <c r="X35" s="10">
        <v>-0.37823901971460316</v>
      </c>
      <c r="Y35" s="10">
        <v>1.8257455595066623</v>
      </c>
      <c r="Z35" s="10">
        <v>-0.46651435671570801</v>
      </c>
      <c r="AA35" s="10">
        <v>-0.23131556636765199</v>
      </c>
      <c r="AB35" s="10">
        <v>-0.14050559400394796</v>
      </c>
      <c r="AC35" s="10">
        <v>6.5986522065456642E-3</v>
      </c>
      <c r="AD35" s="10">
        <v>-9.8997310901262209E-2</v>
      </c>
      <c r="AE35" s="10">
        <v>0.23597012163496131</v>
      </c>
      <c r="AF35" s="10">
        <v>-0.30283297451921259</v>
      </c>
      <c r="AG35" s="11">
        <v>2.3692928005329156E-2</v>
      </c>
      <c r="AI35" s="16">
        <v>1.3512015243873365</v>
      </c>
    </row>
    <row r="36" spans="1:35" ht="15" customHeight="1" x14ac:dyDescent="0.3">
      <c r="A36">
        <v>9</v>
      </c>
      <c r="B36" s="3">
        <v>44719.819953703707</v>
      </c>
      <c r="C36" s="1" t="s">
        <v>17</v>
      </c>
      <c r="D36" s="1">
        <v>21</v>
      </c>
      <c r="E36" s="1" t="s">
        <v>20</v>
      </c>
      <c r="F36" s="1">
        <v>5</v>
      </c>
      <c r="G36" s="1">
        <v>5</v>
      </c>
      <c r="H36" s="1">
        <v>5</v>
      </c>
      <c r="I36" s="4">
        <v>5</v>
      </c>
      <c r="J36" s="5">
        <v>5</v>
      </c>
      <c r="K36" s="5">
        <v>5</v>
      </c>
      <c r="L36" s="5">
        <v>5</v>
      </c>
      <c r="M36" s="5">
        <v>5</v>
      </c>
      <c r="N36" s="1">
        <v>5</v>
      </c>
      <c r="O36" s="1">
        <v>5</v>
      </c>
      <c r="P36" s="1">
        <v>5</v>
      </c>
      <c r="Q36" s="1">
        <v>5</v>
      </c>
      <c r="U36" t="str">
        <v>6. 전반적으로 나의 흥미를 끌었다.</v>
      </c>
      <c r="V36" s="9">
        <v>0.1277971055034349</v>
      </c>
      <c r="W36" s="10">
        <v>-0.72414299299958362</v>
      </c>
      <c r="X36" s="10">
        <v>-0.48252569189537353</v>
      </c>
      <c r="Y36" s="10">
        <v>-0.46651435671570812</v>
      </c>
      <c r="Z36" s="10">
        <v>3.0062591543579225</v>
      </c>
      <c r="AA36" s="10">
        <v>-0.46462187107853276</v>
      </c>
      <c r="AB36" s="10">
        <v>-0.78678468246087707</v>
      </c>
      <c r="AC36" s="10">
        <v>-0.5384273118698466</v>
      </c>
      <c r="AD36" s="10">
        <v>0.27490584092772374</v>
      </c>
      <c r="AE36" s="10">
        <v>-0.18768669984707498</v>
      </c>
      <c r="AF36" s="10">
        <v>0.2881044234537089</v>
      </c>
      <c r="AG36" s="11">
        <v>-1.186270262353036E-2</v>
      </c>
      <c r="AI36" s="16">
        <v>1.7338567283250144</v>
      </c>
    </row>
    <row r="37" spans="1:35" ht="15" customHeight="1" x14ac:dyDescent="0.3">
      <c r="A37">
        <v>10</v>
      </c>
      <c r="B37" s="3">
        <v>44719.836967592593</v>
      </c>
      <c r="C37" s="1" t="s">
        <v>19</v>
      </c>
      <c r="D37" s="1">
        <v>27</v>
      </c>
      <c r="E37" s="1" t="s">
        <v>20</v>
      </c>
      <c r="F37" s="1">
        <v>1</v>
      </c>
      <c r="G37" s="1">
        <v>1</v>
      </c>
      <c r="H37" s="1">
        <v>3</v>
      </c>
      <c r="I37" s="4">
        <v>2</v>
      </c>
      <c r="J37" s="5">
        <v>2</v>
      </c>
      <c r="K37" s="5">
        <v>2</v>
      </c>
      <c r="L37" s="5">
        <v>2</v>
      </c>
      <c r="M37" s="5">
        <v>1</v>
      </c>
      <c r="N37" s="1">
        <v>1</v>
      </c>
      <c r="O37" s="1">
        <v>4</v>
      </c>
      <c r="P37" s="1">
        <v>4</v>
      </c>
      <c r="Q37" s="1">
        <v>2</v>
      </c>
      <c r="U37" t="str">
        <v>7. 타인에게도 오늘 내용을 추천할 의향이 있다.</v>
      </c>
      <c r="V37" s="9">
        <v>6.1155631491128334E-2</v>
      </c>
      <c r="W37" s="10">
        <v>-0.65810485105696603</v>
      </c>
      <c r="X37" s="10">
        <v>-0.65601927002882887</v>
      </c>
      <c r="Y37" s="10">
        <v>-0.23131556636765224</v>
      </c>
      <c r="Z37" s="10">
        <v>-0.46462187107853248</v>
      </c>
      <c r="AA37" s="10">
        <v>2.8055049990211236</v>
      </c>
      <c r="AB37" s="10">
        <v>-0.27802654359840456</v>
      </c>
      <c r="AC37" s="10">
        <v>-3.1343566455402587E-2</v>
      </c>
      <c r="AD37" s="10">
        <v>-6.6447109196656556E-2</v>
      </c>
      <c r="AE37" s="10">
        <v>-0.35664140338012285</v>
      </c>
      <c r="AF37" s="10">
        <v>9.1283824110991743E-2</v>
      </c>
      <c r="AG37" s="11">
        <v>-0.36416163662779127</v>
      </c>
      <c r="AI37" s="16">
        <v>1.6749641784292355</v>
      </c>
    </row>
    <row r="38" spans="1:35" ht="15" customHeight="1" x14ac:dyDescent="0.3">
      <c r="A38">
        <v>11</v>
      </c>
      <c r="B38" s="3">
        <v>44719.842129629629</v>
      </c>
      <c r="C38" s="1" t="s">
        <v>17</v>
      </c>
      <c r="D38" s="1">
        <v>18</v>
      </c>
      <c r="E38" s="1" t="s">
        <v>20</v>
      </c>
      <c r="F38" s="1">
        <v>3</v>
      </c>
      <c r="G38" s="1">
        <v>2</v>
      </c>
      <c r="H38" s="1">
        <v>4</v>
      </c>
      <c r="I38" s="4">
        <v>5</v>
      </c>
      <c r="J38" s="5">
        <v>4</v>
      </c>
      <c r="K38" s="5">
        <v>4</v>
      </c>
      <c r="L38" s="5">
        <v>4</v>
      </c>
      <c r="M38" s="5">
        <v>4</v>
      </c>
      <c r="N38" s="1">
        <v>5</v>
      </c>
      <c r="O38" s="1">
        <v>5</v>
      </c>
      <c r="P38" s="1">
        <v>5</v>
      </c>
      <c r="Q38" s="1">
        <v>5</v>
      </c>
      <c r="U38" t="str">
        <v>8. 소개된 앱을 다운로드 받아보고 싶어졌다.</v>
      </c>
      <c r="V38" s="9">
        <v>-0.29258988617496451</v>
      </c>
      <c r="W38" s="10">
        <v>0.16217177752937342</v>
      </c>
      <c r="X38" s="10">
        <v>-0.16101004176049269</v>
      </c>
      <c r="Y38" s="10">
        <v>-0.14050559400394816</v>
      </c>
      <c r="Z38" s="10">
        <v>-0.78678468246087685</v>
      </c>
      <c r="AA38" s="10">
        <v>-0.27802654359840467</v>
      </c>
      <c r="AB38" s="10">
        <v>2.3772602235693099</v>
      </c>
      <c r="AC38" s="10">
        <v>-0.26535249083930107</v>
      </c>
      <c r="AD38" s="10">
        <v>-0.27884040587946501</v>
      </c>
      <c r="AE38" s="10">
        <v>-0.1353706883830619</v>
      </c>
      <c r="AF38" s="10">
        <v>5.5862075402702938E-2</v>
      </c>
      <c r="AG38" s="11">
        <v>-0.14379752250179539</v>
      </c>
      <c r="AI38" s="16">
        <v>1.5418366397155407</v>
      </c>
    </row>
    <row r="39" spans="1:35" ht="15" customHeight="1" x14ac:dyDescent="0.3">
      <c r="A39">
        <v>12</v>
      </c>
      <c r="B39" s="3">
        <v>44719.842256944445</v>
      </c>
      <c r="C39" s="1" t="s">
        <v>19</v>
      </c>
      <c r="D39" s="1">
        <v>26</v>
      </c>
      <c r="E39" s="1" t="s">
        <v>20</v>
      </c>
      <c r="F39" s="1">
        <v>3</v>
      </c>
      <c r="G39" s="1">
        <v>4</v>
      </c>
      <c r="H39" s="1">
        <v>5</v>
      </c>
      <c r="I39" s="4">
        <v>5</v>
      </c>
      <c r="J39" s="5">
        <v>4</v>
      </c>
      <c r="K39" s="5">
        <v>3</v>
      </c>
      <c r="L39" s="5">
        <v>4</v>
      </c>
      <c r="M39" s="5">
        <v>5</v>
      </c>
      <c r="N39" s="1">
        <v>5</v>
      </c>
      <c r="O39" s="1">
        <v>5</v>
      </c>
      <c r="P39" s="1">
        <v>5</v>
      </c>
      <c r="Q39" s="1">
        <v>5</v>
      </c>
      <c r="U39" t="str">
        <v>9. 다음에 또 유용한 앱을 소개받고 싶다.</v>
      </c>
      <c r="V39" s="9">
        <v>-8.290703157612142E-2</v>
      </c>
      <c r="W39" s="10">
        <v>-0.35831570618150155</v>
      </c>
      <c r="X39" s="10">
        <v>-0.11160857674316789</v>
      </c>
      <c r="Y39" s="10">
        <v>6.5986522065456868E-3</v>
      </c>
      <c r="Z39" s="10">
        <v>-0.53842731186984671</v>
      </c>
      <c r="AA39" s="10">
        <v>-3.1343566455402705E-2</v>
      </c>
      <c r="AB39" s="10">
        <v>-0.26535249083930096</v>
      </c>
      <c r="AC39" s="10">
        <v>2.6601011947121762</v>
      </c>
      <c r="AD39" s="10">
        <v>-0.64749648982179109</v>
      </c>
      <c r="AE39" s="10">
        <v>-0.16904888032058335</v>
      </c>
      <c r="AF39" s="10">
        <v>9.0300630801795276E-3</v>
      </c>
      <c r="AG39" s="11">
        <v>-0.55437339286306553</v>
      </c>
      <c r="AI39" s="16">
        <v>1.6309816659644512</v>
      </c>
    </row>
    <row r="40" spans="1:35" ht="15" customHeight="1" x14ac:dyDescent="0.3">
      <c r="A40">
        <v>13</v>
      </c>
      <c r="B40" s="3">
        <v>44719.872395833336</v>
      </c>
      <c r="C40" s="1" t="s">
        <v>19</v>
      </c>
      <c r="D40" s="1">
        <v>26</v>
      </c>
      <c r="E40" s="1" t="s">
        <v>20</v>
      </c>
      <c r="F40" s="1">
        <v>1</v>
      </c>
      <c r="G40" s="1">
        <v>2</v>
      </c>
      <c r="H40" s="1">
        <v>3</v>
      </c>
      <c r="I40" s="4">
        <v>1</v>
      </c>
      <c r="J40" s="5">
        <v>1</v>
      </c>
      <c r="K40" s="5">
        <v>1</v>
      </c>
      <c r="L40" s="5">
        <v>1</v>
      </c>
      <c r="M40" s="5">
        <v>1</v>
      </c>
      <c r="N40" s="1">
        <v>1</v>
      </c>
      <c r="O40" s="1">
        <v>2</v>
      </c>
      <c r="P40" s="1">
        <v>3</v>
      </c>
      <c r="Q40" s="1">
        <v>1</v>
      </c>
      <c r="U40" t="str">
        <v>10. 소개받은 후 화자가 전보다 더 친근하게 느껴졌다.</v>
      </c>
      <c r="V40" s="9">
        <v>1.7676932641971725E-3</v>
      </c>
      <c r="W40" s="10">
        <v>5.5825418894755841E-2</v>
      </c>
      <c r="X40" s="10">
        <v>-0.1421156432138849</v>
      </c>
      <c r="Y40" s="10">
        <v>-9.8997310901262264E-2</v>
      </c>
      <c r="Z40" s="10">
        <v>0.27490584092772369</v>
      </c>
      <c r="AA40" s="10">
        <v>-6.6447109196656667E-2</v>
      </c>
      <c r="AB40" s="10">
        <v>-0.27884040587946524</v>
      </c>
      <c r="AC40" s="10">
        <v>-0.64749648982179098</v>
      </c>
      <c r="AD40" s="10">
        <v>1.7678942535388065</v>
      </c>
      <c r="AE40" s="10">
        <v>-0.3519947281614435</v>
      </c>
      <c r="AF40" s="10">
        <v>0.14299084280124039</v>
      </c>
      <c r="AG40" s="11">
        <v>-0.24444609358365346</v>
      </c>
      <c r="AI40" s="16">
        <v>1.3296218460670712</v>
      </c>
    </row>
    <row r="41" spans="1:35" ht="15" customHeight="1" x14ac:dyDescent="0.3">
      <c r="A41">
        <v>14</v>
      </c>
      <c r="B41" s="3">
        <v>44719.903460648151</v>
      </c>
      <c r="C41" s="1" t="s">
        <v>17</v>
      </c>
      <c r="D41" s="1">
        <v>20</v>
      </c>
      <c r="E41" s="1" t="s">
        <v>20</v>
      </c>
      <c r="F41" s="1">
        <v>5</v>
      </c>
      <c r="G41" s="1">
        <v>5</v>
      </c>
      <c r="H41" s="1">
        <v>5</v>
      </c>
      <c r="I41" s="4">
        <v>5</v>
      </c>
      <c r="J41" s="5">
        <v>5</v>
      </c>
      <c r="K41" s="5">
        <v>3</v>
      </c>
      <c r="L41" s="5">
        <v>5</v>
      </c>
      <c r="M41" s="5">
        <v>5</v>
      </c>
      <c r="N41" s="1">
        <v>5</v>
      </c>
      <c r="O41" s="1">
        <v>5</v>
      </c>
      <c r="P41" s="1">
        <v>5</v>
      </c>
      <c r="Q41" s="1">
        <v>5</v>
      </c>
      <c r="U41" t="str">
        <v>11. 화자의 말에 신뢰가 간다.</v>
      </c>
      <c r="V41" s="9">
        <v>-0.20591948851209016</v>
      </c>
      <c r="W41" s="10">
        <v>0.24029174297886255</v>
      </c>
      <c r="X41" s="10">
        <v>0.26077906913148896</v>
      </c>
      <c r="Y41" s="10">
        <v>0.23597012163496142</v>
      </c>
      <c r="Z41" s="10">
        <v>-0.18768669984707509</v>
      </c>
      <c r="AA41" s="10">
        <v>-0.35664140338012273</v>
      </c>
      <c r="AB41" s="10">
        <v>-0.13537068838306185</v>
      </c>
      <c r="AC41" s="10">
        <v>-0.16904888032058332</v>
      </c>
      <c r="AD41" s="10">
        <v>-0.35199472816144334</v>
      </c>
      <c r="AE41" s="10">
        <v>2.1862852854232804</v>
      </c>
      <c r="AF41" s="10">
        <v>-0.83915731237147262</v>
      </c>
      <c r="AG41" s="11">
        <v>-0.38626526813377982</v>
      </c>
      <c r="AI41" s="16">
        <v>1.4786092402738731</v>
      </c>
    </row>
    <row r="42" spans="1:35" ht="15" customHeight="1" x14ac:dyDescent="0.3">
      <c r="A42">
        <v>15</v>
      </c>
      <c r="B42" s="3">
        <v>44719.914675925924</v>
      </c>
      <c r="C42" s="1" t="s">
        <v>19</v>
      </c>
      <c r="D42" s="1">
        <v>19</v>
      </c>
      <c r="E42" s="1" t="s">
        <v>20</v>
      </c>
      <c r="F42" s="1">
        <v>5</v>
      </c>
      <c r="G42" s="1">
        <v>5</v>
      </c>
      <c r="H42" s="1">
        <v>5</v>
      </c>
      <c r="I42" s="4">
        <v>2</v>
      </c>
      <c r="J42" s="5">
        <v>4</v>
      </c>
      <c r="K42" s="5">
        <v>5</v>
      </c>
      <c r="L42" s="5">
        <v>5</v>
      </c>
      <c r="M42" s="5">
        <v>5</v>
      </c>
      <c r="N42" s="1">
        <v>4</v>
      </c>
      <c r="O42" s="1">
        <v>5</v>
      </c>
      <c r="P42" s="1">
        <v>5</v>
      </c>
      <c r="Q42" s="1">
        <v>5</v>
      </c>
      <c r="U42" t="str">
        <v>12. 화자가 내용에 대해 잘 알고 있다고 생각된다.</v>
      </c>
      <c r="V42" s="9">
        <v>0.16892956441517382</v>
      </c>
      <c r="W42" s="10">
        <v>-8.8237025908473446E-2</v>
      </c>
      <c r="X42" s="10">
        <v>-0.27569308606846127</v>
      </c>
      <c r="Y42" s="10">
        <v>-0.30283297451921259</v>
      </c>
      <c r="Z42" s="10">
        <v>0.28810442345370879</v>
      </c>
      <c r="AA42" s="10">
        <v>9.1283824110991493E-2</v>
      </c>
      <c r="AB42" s="10">
        <v>5.5862075402702695E-2</v>
      </c>
      <c r="AC42" s="10">
        <v>9.0300630801799266E-3</v>
      </c>
      <c r="AD42" s="10">
        <v>0.14299084280124033</v>
      </c>
      <c r="AE42" s="10">
        <v>-0.83915731237147251</v>
      </c>
      <c r="AF42" s="10">
        <v>2.0551218233657678</v>
      </c>
      <c r="AG42" s="11">
        <v>-0.88230856952425274</v>
      </c>
      <c r="AI42" s="16">
        <v>1.4335696088316632</v>
      </c>
    </row>
    <row r="43" spans="1:35" ht="15" customHeight="1" x14ac:dyDescent="0.3">
      <c r="A43">
        <v>16</v>
      </c>
      <c r="B43" s="3">
        <v>44719.922789351855</v>
      </c>
      <c r="C43" s="1" t="s">
        <v>17</v>
      </c>
      <c r="D43" s="1">
        <v>28</v>
      </c>
      <c r="E43" s="1" t="s">
        <v>20</v>
      </c>
      <c r="F43" s="1">
        <v>3</v>
      </c>
      <c r="G43" s="1">
        <v>3</v>
      </c>
      <c r="H43" s="1">
        <v>4</v>
      </c>
      <c r="I43" s="4">
        <v>2</v>
      </c>
      <c r="J43" s="5">
        <v>2</v>
      </c>
      <c r="K43" s="5">
        <v>3</v>
      </c>
      <c r="L43" s="5">
        <v>2</v>
      </c>
      <c r="M43" s="5">
        <v>3</v>
      </c>
      <c r="N43" s="1">
        <v>5</v>
      </c>
      <c r="O43" s="1">
        <v>5</v>
      </c>
      <c r="P43" s="1">
        <v>5</v>
      </c>
      <c r="Q43" s="1">
        <v>4</v>
      </c>
      <c r="U43" t="str">
        <v>13. 다음에도 이런 내용을 소개받는다면 같은 화자에게 내용을 전달받고 싶다.</v>
      </c>
      <c r="V43" s="12">
        <v>-0.46703196621337617</v>
      </c>
      <c r="W43" s="13">
        <v>-4.031395689725966E-2</v>
      </c>
      <c r="X43" s="13">
        <v>2.0797647680760496E-2</v>
      </c>
      <c r="Y43" s="13">
        <v>2.3692928005329055E-2</v>
      </c>
      <c r="Z43" s="13">
        <v>-1.1862702623530185E-2</v>
      </c>
      <c r="AA43" s="13">
        <v>-0.36416163662779094</v>
      </c>
      <c r="AB43" s="13">
        <v>-0.14379752250179512</v>
      </c>
      <c r="AC43" s="13">
        <v>-0.55437339286306642</v>
      </c>
      <c r="AD43" s="13">
        <v>-0.24444609358365335</v>
      </c>
      <c r="AE43" s="13">
        <v>-0.38626526813377982</v>
      </c>
      <c r="AF43" s="13">
        <v>-0.88230856952425263</v>
      </c>
      <c r="AG43" s="14">
        <v>2.8682927234521602</v>
      </c>
      <c r="AI43" s="17">
        <v>1.6936034729098073</v>
      </c>
    </row>
    <row r="44" spans="1:35" ht="15" customHeight="1" x14ac:dyDescent="0.3">
      <c r="A44">
        <v>17</v>
      </c>
      <c r="B44" s="3">
        <v>44719.93476851852</v>
      </c>
      <c r="C44" s="1" t="s">
        <v>17</v>
      </c>
      <c r="D44" s="1">
        <v>20</v>
      </c>
      <c r="E44" s="1" t="s">
        <v>20</v>
      </c>
      <c r="F44" s="1">
        <v>5</v>
      </c>
      <c r="G44" s="1">
        <v>5</v>
      </c>
      <c r="H44" s="1">
        <v>5</v>
      </c>
      <c r="I44" s="4">
        <v>5</v>
      </c>
      <c r="J44" s="5">
        <v>5</v>
      </c>
      <c r="K44" s="5">
        <v>5</v>
      </c>
      <c r="L44" s="5">
        <v>5</v>
      </c>
      <c r="M44" s="5">
        <v>5</v>
      </c>
      <c r="N44" s="1">
        <v>5</v>
      </c>
      <c r="O44" s="1">
        <v>5</v>
      </c>
      <c r="P44" s="1">
        <v>5</v>
      </c>
      <c r="Q44" s="1">
        <v>5</v>
      </c>
    </row>
    <row r="45" spans="1:35" ht="15" customHeight="1" x14ac:dyDescent="0.3">
      <c r="A45">
        <v>18</v>
      </c>
      <c r="B45" s="3">
        <v>44719.939305555556</v>
      </c>
      <c r="C45" s="1" t="s">
        <v>17</v>
      </c>
      <c r="D45" s="1">
        <v>21</v>
      </c>
      <c r="E45" s="1" t="s">
        <v>20</v>
      </c>
      <c r="F45" s="1">
        <v>4</v>
      </c>
      <c r="G45" s="1">
        <v>4</v>
      </c>
      <c r="H45" s="1">
        <v>5</v>
      </c>
      <c r="I45" s="4">
        <v>5</v>
      </c>
      <c r="J45" s="5">
        <v>5</v>
      </c>
      <c r="K45" s="5">
        <v>4</v>
      </c>
      <c r="L45" s="5">
        <v>5</v>
      </c>
      <c r="M45" s="5">
        <v>5</v>
      </c>
      <c r="N45" s="1">
        <v>5</v>
      </c>
      <c r="O45" s="1">
        <v>5</v>
      </c>
      <c r="P45" s="1">
        <v>5</v>
      </c>
      <c r="Q45" s="1">
        <v>5</v>
      </c>
      <c r="U45" t="s">
        <v>32</v>
      </c>
    </row>
    <row r="46" spans="1:35" ht="15" customHeight="1" x14ac:dyDescent="0.3">
      <c r="A46">
        <v>19</v>
      </c>
      <c r="B46" s="3">
        <v>44720.755694444444</v>
      </c>
      <c r="C46" s="1" t="s">
        <v>19</v>
      </c>
      <c r="D46" s="1">
        <v>23</v>
      </c>
      <c r="E46" s="1" t="s">
        <v>20</v>
      </c>
      <c r="F46" s="1">
        <v>2</v>
      </c>
      <c r="G46" s="1">
        <v>1</v>
      </c>
      <c r="H46" s="1">
        <v>3</v>
      </c>
      <c r="I46" s="4">
        <v>3</v>
      </c>
      <c r="J46" s="5">
        <v>1</v>
      </c>
      <c r="K46" s="5">
        <v>1</v>
      </c>
      <c r="L46" s="5">
        <v>1</v>
      </c>
      <c r="M46" s="5">
        <v>1</v>
      </c>
      <c r="N46" s="1">
        <v>2</v>
      </c>
      <c r="O46" s="1">
        <v>3</v>
      </c>
      <c r="P46" s="1">
        <v>5</v>
      </c>
      <c r="Q46" s="1">
        <v>3</v>
      </c>
    </row>
    <row r="47" spans="1:35" ht="15" customHeight="1" x14ac:dyDescent="0.3">
      <c r="A47">
        <v>20</v>
      </c>
      <c r="B47" s="3">
        <v>44720.851168981484</v>
      </c>
      <c r="C47" s="1" t="s">
        <v>17</v>
      </c>
      <c r="D47" s="1">
        <v>20</v>
      </c>
      <c r="E47" s="1" t="s">
        <v>20</v>
      </c>
      <c r="F47" s="1">
        <v>4</v>
      </c>
      <c r="G47" s="1">
        <v>4</v>
      </c>
      <c r="H47" s="1">
        <v>5</v>
      </c>
      <c r="I47" s="4">
        <v>5</v>
      </c>
      <c r="J47" s="5">
        <v>5</v>
      </c>
      <c r="K47" s="5">
        <v>4</v>
      </c>
      <c r="L47" s="5">
        <v>4</v>
      </c>
      <c r="M47" s="5">
        <v>4</v>
      </c>
      <c r="N47" s="1">
        <v>3</v>
      </c>
      <c r="O47" s="1">
        <v>5</v>
      </c>
      <c r="P47" s="1">
        <v>5</v>
      </c>
      <c r="Q47" s="1">
        <v>5</v>
      </c>
      <c r="V47" t="str">
        <f t="array" ref="V47:AG47">F1:Q1</f>
        <v>1. 시간가는 줄 몰랐다.</v>
      </c>
      <c r="W47" t="str">
        <v>2. 집중이 잘 되었다.</v>
      </c>
      <c r="X47" t="str">
        <v>4. 내용이 유익했다.</v>
      </c>
      <c r="Y47" t="str">
        <v>5. 새로운 정보를 얻었다.</v>
      </c>
      <c r="Z47" t="str">
        <v>6. 전반적으로 나의 흥미를 끌었다.</v>
      </c>
      <c r="AA47" t="str">
        <v>7. 타인에게도 오늘 내용을 추천할 의향이 있다.</v>
      </c>
      <c r="AB47" t="str">
        <v>8. 소개된 앱을 다운로드 받아보고 싶어졌다.</v>
      </c>
      <c r="AC47" t="str">
        <v>9. 다음에 또 유용한 앱을 소개받고 싶다.</v>
      </c>
      <c r="AD47" t="str">
        <v>10. 소개받은 후 화자가 전보다 더 친근하게 느껴졌다.</v>
      </c>
      <c r="AE47" t="str">
        <v>11. 화자의 말에 신뢰가 간다.</v>
      </c>
      <c r="AF47" t="str">
        <v>12. 화자가 내용에 대해 잘 알고 있다고 생각된다.</v>
      </c>
      <c r="AG47" t="str">
        <v>13. 다음에도 이런 내용을 소개받는다면 같은 화자에게 내용을 전달받고 싶다.</v>
      </c>
    </row>
    <row r="48" spans="1:35" ht="15" customHeight="1" x14ac:dyDescent="0.3">
      <c r="A48">
        <v>21</v>
      </c>
      <c r="B48" s="3">
        <v>44720.912708333337</v>
      </c>
      <c r="C48" s="1" t="s">
        <v>17</v>
      </c>
      <c r="D48" s="1">
        <v>22</v>
      </c>
      <c r="E48" s="1" t="s">
        <v>20</v>
      </c>
      <c r="F48" s="1">
        <v>3</v>
      </c>
      <c r="G48" s="1">
        <v>4</v>
      </c>
      <c r="H48" s="1">
        <v>4</v>
      </c>
      <c r="I48" s="4">
        <v>2</v>
      </c>
      <c r="J48" s="5">
        <v>3</v>
      </c>
      <c r="K48" s="5">
        <v>3</v>
      </c>
      <c r="L48" s="5">
        <v>3</v>
      </c>
      <c r="M48" s="5">
        <v>4</v>
      </c>
      <c r="N48" s="1">
        <v>3</v>
      </c>
      <c r="O48" s="1">
        <v>4</v>
      </c>
      <c r="P48" s="1">
        <v>5</v>
      </c>
      <c r="Q48" s="1">
        <v>5</v>
      </c>
      <c r="U48" t="str">
        <f t="array" ref="U48:U59">TRANSPOSE(F1:Q1)</f>
        <v>1. 시간가는 줄 몰랐다.</v>
      </c>
      <c r="V48" s="6">
        <f t="array" ref="V48:AG59">-V32:AG43/MMULT(AI32:AI43,TRANSPOSE(AI32:AI43))+2*[1]!Identity()</f>
        <v>1.0000000000000002</v>
      </c>
      <c r="W48" s="7">
        <v>0.4602476238381068</v>
      </c>
      <c r="X48" s="7">
        <v>4.8851832272541286E-2</v>
      </c>
      <c r="Y48" s="7">
        <v>0.22198688677949058</v>
      </c>
      <c r="Z48" s="7">
        <v>-4.7008090293600077E-2</v>
      </c>
      <c r="AA48" s="7">
        <v>-2.3286044896789915E-2</v>
      </c>
      <c r="AB48" s="7">
        <v>0.12102796945017973</v>
      </c>
      <c r="AC48" s="7">
        <v>3.2419557708747181E-2</v>
      </c>
      <c r="AD48" s="7">
        <v>-8.4789790818393833E-4</v>
      </c>
      <c r="AE48" s="7">
        <v>8.8819604250139017E-2</v>
      </c>
      <c r="AF48" s="7">
        <v>-7.5153926477338262E-2</v>
      </c>
      <c r="AG48" s="8">
        <v>0.17587320192123554</v>
      </c>
    </row>
    <row r="49" spans="1:34" ht="15" customHeight="1" x14ac:dyDescent="0.3">
      <c r="A49">
        <v>22</v>
      </c>
      <c r="B49" s="3">
        <v>44720.918981481482</v>
      </c>
      <c r="C49" s="1" t="s">
        <v>17</v>
      </c>
      <c r="D49" s="1">
        <v>20</v>
      </c>
      <c r="E49" s="1" t="s">
        <v>20</v>
      </c>
      <c r="F49" s="1">
        <v>5</v>
      </c>
      <c r="G49" s="1">
        <v>5</v>
      </c>
      <c r="H49" s="1">
        <v>5</v>
      </c>
      <c r="I49" s="4">
        <v>5</v>
      </c>
      <c r="J49" s="5">
        <v>5</v>
      </c>
      <c r="K49" s="5">
        <v>5</v>
      </c>
      <c r="L49" s="5">
        <v>5</v>
      </c>
      <c r="M49" s="5">
        <v>5</v>
      </c>
      <c r="N49" s="1">
        <v>5</v>
      </c>
      <c r="O49" s="1">
        <v>5</v>
      </c>
      <c r="P49" s="1">
        <v>5</v>
      </c>
      <c r="Q49" s="1">
        <v>5</v>
      </c>
      <c r="U49" t="str">
        <v>2. 집중이 잘 되었다.</v>
      </c>
      <c r="V49" s="9">
        <v>0.46024762383810675</v>
      </c>
      <c r="W49" s="10">
        <v>1</v>
      </c>
      <c r="X49" s="10">
        <v>-9.0263553330271334E-2</v>
      </c>
      <c r="Y49" s="10">
        <v>-0.17438952956856316</v>
      </c>
      <c r="Z49" s="10">
        <v>0.2655317529440589</v>
      </c>
      <c r="AA49" s="10">
        <v>0.24980142218583559</v>
      </c>
      <c r="AB49" s="10">
        <v>-6.6871682922878997E-2</v>
      </c>
      <c r="AC49" s="10">
        <v>0.13967610119603086</v>
      </c>
      <c r="AD49" s="10">
        <v>-2.6693725269070427E-2</v>
      </c>
      <c r="AE49" s="10">
        <v>-0.10332151596635125</v>
      </c>
      <c r="AF49" s="10">
        <v>3.9132483778577698E-2</v>
      </c>
      <c r="AG49" s="11">
        <v>1.5133836213788297E-2</v>
      </c>
    </row>
    <row r="50" spans="1:34" ht="15" customHeight="1" x14ac:dyDescent="0.3">
      <c r="A50">
        <v>23</v>
      </c>
      <c r="B50" s="3">
        <v>44721.357673611114</v>
      </c>
      <c r="C50" s="1" t="s">
        <v>19</v>
      </c>
      <c r="D50" s="1">
        <v>23</v>
      </c>
      <c r="E50" s="1" t="s">
        <v>20</v>
      </c>
      <c r="F50" s="1">
        <v>3</v>
      </c>
      <c r="G50" s="1">
        <v>4</v>
      </c>
      <c r="H50" s="1">
        <v>4</v>
      </c>
      <c r="I50" s="4">
        <v>4</v>
      </c>
      <c r="J50" s="5">
        <v>4</v>
      </c>
      <c r="K50" s="5">
        <v>4</v>
      </c>
      <c r="L50" s="5">
        <v>4</v>
      </c>
      <c r="M50" s="5">
        <v>4</v>
      </c>
      <c r="N50" s="1">
        <v>3</v>
      </c>
      <c r="O50" s="1">
        <v>4</v>
      </c>
      <c r="P50" s="1">
        <v>4</v>
      </c>
      <c r="Q50" s="1">
        <v>4</v>
      </c>
      <c r="U50" t="str">
        <v>4. 내용이 유익했다.</v>
      </c>
      <c r="V50" s="9">
        <v>4.8851832272541411E-2</v>
      </c>
      <c r="W50" s="10">
        <v>-9.0263553330271293E-2</v>
      </c>
      <c r="X50" s="10">
        <v>1</v>
      </c>
      <c r="Y50" s="10">
        <v>0.19329804009074486</v>
      </c>
      <c r="Z50" s="10">
        <v>0.19217127955769842</v>
      </c>
      <c r="AA50" s="10">
        <v>0.27045332243587489</v>
      </c>
      <c r="AB50" s="10">
        <v>7.2110058614729369E-2</v>
      </c>
      <c r="AC50" s="10">
        <v>4.7253038346347621E-2</v>
      </c>
      <c r="AD50" s="10">
        <v>7.3806564537374567E-2</v>
      </c>
      <c r="AE50" s="10">
        <v>-0.12178689627481309</v>
      </c>
      <c r="AF50" s="10">
        <v>0.13279702235001165</v>
      </c>
      <c r="AG50" s="11">
        <v>-8.4797632871320382E-3</v>
      </c>
    </row>
    <row r="51" spans="1:34" ht="15" customHeight="1" x14ac:dyDescent="0.3">
      <c r="A51">
        <v>24</v>
      </c>
      <c r="B51" s="3">
        <v>44722.559247685182</v>
      </c>
      <c r="C51" s="1" t="s">
        <v>19</v>
      </c>
      <c r="D51" s="1">
        <v>24</v>
      </c>
      <c r="E51" s="1" t="s">
        <v>20</v>
      </c>
      <c r="F51" s="1">
        <v>4</v>
      </c>
      <c r="G51" s="1">
        <v>4</v>
      </c>
      <c r="H51" s="1">
        <v>4</v>
      </c>
      <c r="I51" s="4">
        <v>4</v>
      </c>
      <c r="J51" s="5">
        <v>4</v>
      </c>
      <c r="K51" s="5">
        <v>4</v>
      </c>
      <c r="L51" s="5">
        <v>3</v>
      </c>
      <c r="M51" s="5">
        <v>4</v>
      </c>
      <c r="N51" s="1">
        <v>4</v>
      </c>
      <c r="O51" s="1">
        <v>4</v>
      </c>
      <c r="P51" s="1">
        <v>4</v>
      </c>
      <c r="Q51" s="1">
        <v>4</v>
      </c>
      <c r="U51" t="str">
        <v>5. 새로운 정보를 얻었다.</v>
      </c>
      <c r="V51" s="9">
        <v>0.22198688677949066</v>
      </c>
      <c r="W51" s="10">
        <v>-0.17438952956856316</v>
      </c>
      <c r="X51" s="10">
        <v>0.193298040090745</v>
      </c>
      <c r="Y51" s="10">
        <v>0.99999999999999978</v>
      </c>
      <c r="Z51" s="10">
        <v>0.19912770061007842</v>
      </c>
      <c r="AA51" s="10">
        <v>0.10220666314155662</v>
      </c>
      <c r="AB51" s="10">
        <v>6.7442727704481578E-2</v>
      </c>
      <c r="AC51" s="10">
        <v>-2.9942360376121221E-3</v>
      </c>
      <c r="AD51" s="10">
        <v>5.5102985441279319E-2</v>
      </c>
      <c r="AE51" s="10">
        <v>-0.11810913094985631</v>
      </c>
      <c r="AF51" s="10">
        <v>0.15633789145937707</v>
      </c>
      <c r="AG51" s="11">
        <v>-1.0353492486324794E-2</v>
      </c>
    </row>
    <row r="52" spans="1:34" ht="15" customHeight="1" x14ac:dyDescent="0.3">
      <c r="A52">
        <v>25</v>
      </c>
      <c r="B52" s="3">
        <v>44723.874710648146</v>
      </c>
      <c r="C52" s="1" t="s">
        <v>19</v>
      </c>
      <c r="D52" s="1">
        <v>25</v>
      </c>
      <c r="E52" s="1" t="s">
        <v>20</v>
      </c>
      <c r="F52" s="1">
        <v>4</v>
      </c>
      <c r="G52" s="1">
        <v>4</v>
      </c>
      <c r="H52" s="1">
        <v>4</v>
      </c>
      <c r="I52" s="4">
        <v>4</v>
      </c>
      <c r="J52" s="5">
        <v>4</v>
      </c>
      <c r="K52" s="5">
        <v>4</v>
      </c>
      <c r="L52" s="5">
        <v>5</v>
      </c>
      <c r="M52" s="5">
        <v>4</v>
      </c>
      <c r="N52" s="1">
        <v>4</v>
      </c>
      <c r="O52" s="1">
        <v>5</v>
      </c>
      <c r="P52" s="1">
        <v>4</v>
      </c>
      <c r="Q52" s="1">
        <v>4</v>
      </c>
      <c r="U52" t="str">
        <v>6. 전반적으로 나의 흥미를 끌었다.</v>
      </c>
      <c r="V52" s="9">
        <v>-4.7008090293600181E-2</v>
      </c>
      <c r="W52" s="10">
        <v>0.2655317529440589</v>
      </c>
      <c r="X52" s="10">
        <v>0.19217127955769825</v>
      </c>
      <c r="Y52" s="10">
        <v>0.19912770061007845</v>
      </c>
      <c r="Z52" s="10">
        <v>1</v>
      </c>
      <c r="AA52" s="10">
        <v>0.15998560865409708</v>
      </c>
      <c r="AB52" s="10">
        <v>0.29430953074853722</v>
      </c>
      <c r="AC52" s="10">
        <v>0.19039905751142172</v>
      </c>
      <c r="AD52" s="10">
        <v>-0.11924566976680506</v>
      </c>
      <c r="AE52" s="10">
        <v>7.3209404468921047E-2</v>
      </c>
      <c r="AF52" s="10">
        <v>-0.11590920650022829</v>
      </c>
      <c r="AG52" s="11">
        <v>4.0397891635528451E-3</v>
      </c>
    </row>
    <row r="53" spans="1:34" ht="15" customHeight="1" x14ac:dyDescent="0.3">
      <c r="A53">
        <v>26</v>
      </c>
      <c r="B53" s="3">
        <v>44724.545532407406</v>
      </c>
      <c r="C53" s="1" t="s">
        <v>19</v>
      </c>
      <c r="D53" s="1">
        <v>25</v>
      </c>
      <c r="E53" s="1" t="s">
        <v>20</v>
      </c>
      <c r="F53" s="1">
        <v>5</v>
      </c>
      <c r="G53" s="1">
        <v>5</v>
      </c>
      <c r="H53" s="1">
        <v>5</v>
      </c>
      <c r="I53" s="4">
        <v>5</v>
      </c>
      <c r="J53" s="5">
        <v>5</v>
      </c>
      <c r="K53" s="5">
        <v>4</v>
      </c>
      <c r="L53" s="5">
        <v>5</v>
      </c>
      <c r="M53" s="5">
        <v>4</v>
      </c>
      <c r="N53" s="1">
        <v>4</v>
      </c>
      <c r="O53" s="1">
        <v>4</v>
      </c>
      <c r="P53" s="1">
        <v>4</v>
      </c>
      <c r="Q53" s="1">
        <v>3</v>
      </c>
      <c r="U53" t="str">
        <v>7. 타인에게도 오늘 내용을 추천할 의향이 있다.</v>
      </c>
      <c r="V53" s="9">
        <v>-2.3286044896789902E-2</v>
      </c>
      <c r="W53" s="10">
        <v>0.24980142218583573</v>
      </c>
      <c r="X53" s="10">
        <v>0.27045332243587505</v>
      </c>
      <c r="Y53" s="10">
        <v>0.10220666314155673</v>
      </c>
      <c r="Z53" s="10">
        <v>0.159985608654097</v>
      </c>
      <c r="AA53" s="10">
        <v>1</v>
      </c>
      <c r="AB53" s="10">
        <v>0.10765702523664582</v>
      </c>
      <c r="AC53" s="10">
        <v>1.1473444229795507E-2</v>
      </c>
      <c r="AD53" s="10">
        <v>2.9836125553369699E-2</v>
      </c>
      <c r="AE53" s="10">
        <v>0.14400342472958486</v>
      </c>
      <c r="AF53" s="10">
        <v>-3.801627114534209E-2</v>
      </c>
      <c r="AG53" s="11">
        <v>0.12837395849956573</v>
      </c>
    </row>
    <row r="54" spans="1:34" ht="15" customHeight="1" x14ac:dyDescent="0.3">
      <c r="A54">
        <v>1</v>
      </c>
      <c r="B54" s="3">
        <v>44615.830995370372</v>
      </c>
      <c r="C54" s="1" t="s">
        <v>17</v>
      </c>
      <c r="D54" s="1">
        <v>24</v>
      </c>
      <c r="E54" s="1" t="s">
        <v>18</v>
      </c>
      <c r="F54" s="1">
        <v>5</v>
      </c>
      <c r="G54" s="1">
        <v>5</v>
      </c>
      <c r="H54" s="1">
        <v>5</v>
      </c>
      <c r="I54" s="4">
        <v>5</v>
      </c>
      <c r="J54" s="5">
        <v>5</v>
      </c>
      <c r="K54" s="5">
        <v>5</v>
      </c>
      <c r="L54" s="5">
        <v>5</v>
      </c>
      <c r="M54" s="5">
        <v>5</v>
      </c>
      <c r="N54" s="1">
        <v>4</v>
      </c>
      <c r="O54" s="1">
        <v>5</v>
      </c>
      <c r="P54" s="1">
        <v>5</v>
      </c>
      <c r="Q54" s="1">
        <v>4</v>
      </c>
      <c r="U54" t="str">
        <v>8. 소개된 앱을 다운로드 받아보고 싶어졌다.</v>
      </c>
      <c r="V54" s="9">
        <v>0.12102796945017973</v>
      </c>
      <c r="W54" s="10">
        <v>-6.6871682922878956E-2</v>
      </c>
      <c r="X54" s="10">
        <v>7.2110058614729522E-2</v>
      </c>
      <c r="Y54" s="10">
        <v>6.7442727704481675E-2</v>
      </c>
      <c r="Z54" s="10">
        <v>0.29430953074853716</v>
      </c>
      <c r="AA54" s="10">
        <v>0.10765702523664587</v>
      </c>
      <c r="AB54" s="10">
        <v>1.0000000000000002</v>
      </c>
      <c r="AC54" s="10">
        <v>0.10552022963410627</v>
      </c>
      <c r="AD54" s="10">
        <v>0.13601575051896392</v>
      </c>
      <c r="AE54" s="10">
        <v>5.9378997292681798E-2</v>
      </c>
      <c r="AF54" s="10">
        <v>-2.5273181674301017E-2</v>
      </c>
      <c r="AG54" s="11">
        <v>5.5068253903081676E-2</v>
      </c>
    </row>
    <row r="55" spans="1:34" ht="15" customHeight="1" x14ac:dyDescent="0.3">
      <c r="A55">
        <v>2</v>
      </c>
      <c r="B55" s="3">
        <v>44615.887187499997</v>
      </c>
      <c r="C55" s="1" t="s">
        <v>19</v>
      </c>
      <c r="D55" s="1">
        <v>23</v>
      </c>
      <c r="E55" s="1" t="s">
        <v>18</v>
      </c>
      <c r="F55" s="1">
        <v>4</v>
      </c>
      <c r="G55" s="1">
        <v>4</v>
      </c>
      <c r="H55" s="1">
        <v>4</v>
      </c>
      <c r="I55" s="4">
        <v>4</v>
      </c>
      <c r="J55" s="5">
        <v>4</v>
      </c>
      <c r="K55" s="5">
        <v>4</v>
      </c>
      <c r="L55" s="5">
        <v>4</v>
      </c>
      <c r="M55" s="5">
        <v>4</v>
      </c>
      <c r="N55" s="1">
        <v>4</v>
      </c>
      <c r="O55" s="1">
        <v>5</v>
      </c>
      <c r="P55" s="1">
        <v>4</v>
      </c>
      <c r="Q55" s="1">
        <v>4</v>
      </c>
      <c r="U55" t="str">
        <v>9. 다음에 또 유용한 앱을 소개받고 싶다.</v>
      </c>
      <c r="V55" s="9">
        <v>3.2419557708747208E-2</v>
      </c>
      <c r="W55" s="10">
        <v>0.13967610119603083</v>
      </c>
      <c r="X55" s="10">
        <v>4.7253038346347587E-2</v>
      </c>
      <c r="Y55" s="10">
        <v>-2.9942360376121321E-3</v>
      </c>
      <c r="Z55" s="10">
        <v>0.19039905751142178</v>
      </c>
      <c r="AA55" s="10">
        <v>1.147344422979555E-2</v>
      </c>
      <c r="AB55" s="10">
        <v>0.10552022963410623</v>
      </c>
      <c r="AC55" s="10">
        <v>1.0000000000000002</v>
      </c>
      <c r="AD55" s="10">
        <v>0.29857964489052213</v>
      </c>
      <c r="AE55" s="10">
        <v>7.0098674118034193E-2</v>
      </c>
      <c r="AF55" s="10">
        <v>-3.8620947074694866E-3</v>
      </c>
      <c r="AG55" s="11">
        <v>0.20069731549661399</v>
      </c>
    </row>
    <row r="56" spans="1:34" ht="15" customHeight="1" x14ac:dyDescent="0.3">
      <c r="A56">
        <v>3</v>
      </c>
      <c r="B56" s="3">
        <v>44616.445798611108</v>
      </c>
      <c r="C56" s="1" t="s">
        <v>17</v>
      </c>
      <c r="D56" s="1">
        <v>21</v>
      </c>
      <c r="E56" s="1" t="s">
        <v>18</v>
      </c>
      <c r="F56" s="1">
        <v>4</v>
      </c>
      <c r="G56" s="1">
        <v>4</v>
      </c>
      <c r="H56" s="1">
        <v>5</v>
      </c>
      <c r="I56" s="4">
        <v>4</v>
      </c>
      <c r="J56" s="5">
        <v>4</v>
      </c>
      <c r="K56" s="5">
        <v>5</v>
      </c>
      <c r="L56" s="5">
        <v>4</v>
      </c>
      <c r="M56" s="5">
        <v>4</v>
      </c>
      <c r="N56" s="1">
        <v>4</v>
      </c>
      <c r="O56" s="1">
        <v>4</v>
      </c>
      <c r="P56" s="1">
        <v>4</v>
      </c>
      <c r="Q56" s="1">
        <v>4</v>
      </c>
      <c r="U56" t="str">
        <v>10. 소개받은 후 화자가 전보다 더 친근하게 느껴졌다.</v>
      </c>
      <c r="V56" s="9">
        <v>-8.4789790818405478E-4</v>
      </c>
      <c r="W56" s="10">
        <v>-2.669372526907042E-2</v>
      </c>
      <c r="X56" s="10">
        <v>7.3806564537374469E-2</v>
      </c>
      <c r="Y56" s="10">
        <v>5.5102985441279353E-2</v>
      </c>
      <c r="Z56" s="10">
        <v>-0.11924566976680503</v>
      </c>
      <c r="AA56" s="10">
        <v>2.9836125553369747E-2</v>
      </c>
      <c r="AB56" s="10">
        <v>0.13601575051896403</v>
      </c>
      <c r="AC56" s="10">
        <v>0.29857964489052208</v>
      </c>
      <c r="AD56" s="10">
        <v>1</v>
      </c>
      <c r="AE56" s="10">
        <v>0.17904186831133304</v>
      </c>
      <c r="AF56" s="10">
        <v>-7.5017277411839195E-2</v>
      </c>
      <c r="AG56" s="11">
        <v>0.10855334829346523</v>
      </c>
    </row>
    <row r="57" spans="1:34" ht="15" customHeight="1" x14ac:dyDescent="0.3">
      <c r="A57">
        <v>4</v>
      </c>
      <c r="B57" s="3">
        <v>44616.615844907406</v>
      </c>
      <c r="C57" s="1" t="s">
        <v>19</v>
      </c>
      <c r="D57" s="1">
        <v>27</v>
      </c>
      <c r="E57" s="1" t="s">
        <v>18</v>
      </c>
      <c r="F57" s="1">
        <v>4</v>
      </c>
      <c r="G57" s="1">
        <v>4</v>
      </c>
      <c r="H57" s="1">
        <v>5</v>
      </c>
      <c r="I57" s="4">
        <v>4</v>
      </c>
      <c r="J57" s="5">
        <v>4</v>
      </c>
      <c r="K57" s="5">
        <v>4</v>
      </c>
      <c r="L57" s="5">
        <v>4</v>
      </c>
      <c r="M57" s="5">
        <v>4</v>
      </c>
      <c r="N57" s="1">
        <v>5</v>
      </c>
      <c r="O57" s="1">
        <v>4</v>
      </c>
      <c r="P57" s="1">
        <v>4</v>
      </c>
      <c r="Q57" s="1">
        <v>4</v>
      </c>
      <c r="U57" t="str">
        <v>11. 화자의 말에 신뢰가 간다.</v>
      </c>
      <c r="V57" s="9">
        <v>8.8819604250139114E-2</v>
      </c>
      <c r="W57" s="10">
        <v>-0.10332151596635124</v>
      </c>
      <c r="X57" s="10">
        <v>-0.12178689627481301</v>
      </c>
      <c r="Y57" s="10">
        <v>-0.11810913094985637</v>
      </c>
      <c r="Z57" s="10">
        <v>7.3209404468921088E-2</v>
      </c>
      <c r="AA57" s="10">
        <v>0.1440034247295848</v>
      </c>
      <c r="AB57" s="10">
        <v>5.9378997292681777E-2</v>
      </c>
      <c r="AC57" s="10">
        <v>7.0098674118034179E-2</v>
      </c>
      <c r="AD57" s="10">
        <v>0.17904186831133295</v>
      </c>
      <c r="AE57" s="10">
        <v>0.99999999999999978</v>
      </c>
      <c r="AF57" s="10">
        <v>0.39588694634216465</v>
      </c>
      <c r="AG57" s="11">
        <v>0.15424834319245009</v>
      </c>
    </row>
    <row r="58" spans="1:34" ht="15" customHeight="1" x14ac:dyDescent="0.3">
      <c r="A58">
        <v>5</v>
      </c>
      <c r="B58" s="3">
        <v>44617.455081018517</v>
      </c>
      <c r="C58" s="1" t="s">
        <v>19</v>
      </c>
      <c r="D58" s="1">
        <v>26</v>
      </c>
      <c r="E58" s="1" t="s">
        <v>18</v>
      </c>
      <c r="F58" s="1">
        <v>5</v>
      </c>
      <c r="G58" s="1">
        <v>4</v>
      </c>
      <c r="H58" s="1">
        <v>4</v>
      </c>
      <c r="I58" s="4">
        <v>4</v>
      </c>
      <c r="J58" s="5">
        <v>2</v>
      </c>
      <c r="K58" s="5">
        <v>4</v>
      </c>
      <c r="L58" s="5">
        <v>2</v>
      </c>
      <c r="M58" s="5">
        <v>3</v>
      </c>
      <c r="N58" s="1">
        <v>3</v>
      </c>
      <c r="O58" s="1">
        <v>3</v>
      </c>
      <c r="P58" s="1">
        <v>5</v>
      </c>
      <c r="Q58" s="1">
        <v>4</v>
      </c>
      <c r="U58" t="str">
        <v>12. 화자가 내용에 대해 잘 알고 있다고 생각된다.</v>
      </c>
      <c r="V58" s="9">
        <v>-7.5153926477338373E-2</v>
      </c>
      <c r="W58" s="10">
        <v>3.9132483778577677E-2</v>
      </c>
      <c r="X58" s="10">
        <v>0.13279702235001153</v>
      </c>
      <c r="Y58" s="10">
        <v>0.15633789145937707</v>
      </c>
      <c r="Z58" s="10">
        <v>-0.11590920650022825</v>
      </c>
      <c r="AA58" s="10">
        <v>-3.8016271145341986E-2</v>
      </c>
      <c r="AB58" s="10">
        <v>-2.5273181674300906E-2</v>
      </c>
      <c r="AC58" s="10">
        <v>-3.8620947074696575E-3</v>
      </c>
      <c r="AD58" s="10">
        <v>-7.5017277411839167E-2</v>
      </c>
      <c r="AE58" s="10">
        <v>0.39588694634216459</v>
      </c>
      <c r="AF58" s="10">
        <v>1</v>
      </c>
      <c r="AG58" s="11">
        <v>0.36340422842614639</v>
      </c>
    </row>
    <row r="59" spans="1:34" ht="15" customHeight="1" x14ac:dyDescent="0.3">
      <c r="A59">
        <v>6</v>
      </c>
      <c r="B59" s="3">
        <v>44617.486678240741</v>
      </c>
      <c r="C59" s="1" t="s">
        <v>19</v>
      </c>
      <c r="D59" s="1">
        <v>25</v>
      </c>
      <c r="E59" s="1" t="s">
        <v>18</v>
      </c>
      <c r="F59" s="1">
        <v>4</v>
      </c>
      <c r="G59" s="1">
        <v>5</v>
      </c>
      <c r="H59" s="1">
        <v>4</v>
      </c>
      <c r="I59" s="4">
        <v>5</v>
      </c>
      <c r="J59" s="5">
        <v>4</v>
      </c>
      <c r="K59" s="5">
        <v>4</v>
      </c>
      <c r="L59" s="5">
        <v>3</v>
      </c>
      <c r="M59" s="5">
        <v>4</v>
      </c>
      <c r="N59" s="1">
        <v>2</v>
      </c>
      <c r="O59" s="1">
        <v>4</v>
      </c>
      <c r="P59" s="1">
        <v>5</v>
      </c>
      <c r="Q59" s="1">
        <v>5</v>
      </c>
      <c r="U59" t="str">
        <v>13. 다음에도 이런 내용을 소개받는다면 같은 화자에게 내용을 전달받고 싶다.</v>
      </c>
      <c r="V59" s="12">
        <v>0.17587320192123565</v>
      </c>
      <c r="W59" s="13">
        <v>1.5133836213788242E-2</v>
      </c>
      <c r="X59" s="13">
        <v>-8.4797632871320139E-3</v>
      </c>
      <c r="Y59" s="13">
        <v>-1.035349248632475E-2</v>
      </c>
      <c r="Z59" s="13">
        <v>4.0397891635527861E-3</v>
      </c>
      <c r="AA59" s="13">
        <v>0.12837395849956562</v>
      </c>
      <c r="AB59" s="13">
        <v>5.5068253903081565E-2</v>
      </c>
      <c r="AC59" s="13">
        <v>0.20069731549661429</v>
      </c>
      <c r="AD59" s="13">
        <v>0.10855334829346518</v>
      </c>
      <c r="AE59" s="13">
        <v>0.15424834319245009</v>
      </c>
      <c r="AF59" s="13">
        <v>0.36340422842614634</v>
      </c>
      <c r="AG59" s="14">
        <v>1</v>
      </c>
    </row>
    <row r="60" spans="1:34" ht="15" customHeight="1" x14ac:dyDescent="0.3">
      <c r="A60">
        <v>7</v>
      </c>
      <c r="B60" s="3">
        <v>44719.624756944446</v>
      </c>
      <c r="C60" s="1" t="s">
        <v>17</v>
      </c>
      <c r="D60" s="1">
        <v>20</v>
      </c>
      <c r="E60" s="1" t="s">
        <v>18</v>
      </c>
      <c r="F60" s="1">
        <v>4</v>
      </c>
      <c r="G60" s="1">
        <v>4</v>
      </c>
      <c r="H60" s="1">
        <v>4</v>
      </c>
      <c r="I60" s="4">
        <v>4</v>
      </c>
      <c r="J60" s="5">
        <v>4</v>
      </c>
      <c r="K60" s="5">
        <v>4</v>
      </c>
      <c r="L60" s="5">
        <v>4</v>
      </c>
      <c r="M60" s="5">
        <v>4</v>
      </c>
      <c r="N60" s="1">
        <v>4</v>
      </c>
      <c r="O60" s="1">
        <v>4</v>
      </c>
      <c r="P60" s="1">
        <v>4</v>
      </c>
      <c r="Q60" s="1">
        <v>4</v>
      </c>
      <c r="V60">
        <f>SUMSQ(V48:V59)-1</f>
        <v>0.32641248906731257</v>
      </c>
      <c r="W60">
        <f t="shared" ref="W60:AG60" si="5">SUMSQ(W48:W59)-1</f>
        <v>0.42042446481699924</v>
      </c>
      <c r="X60">
        <f t="shared" si="5"/>
        <v>0.20339206597243908</v>
      </c>
      <c r="Y60">
        <f t="shared" si="5"/>
        <v>0.21324438526947675</v>
      </c>
      <c r="Z60">
        <f t="shared" si="5"/>
        <v>0.33079422088760624</v>
      </c>
      <c r="AA60">
        <f t="shared" si="5"/>
        <v>0.22340355281638602</v>
      </c>
      <c r="AB60">
        <f t="shared" si="5"/>
        <v>0.16390802328267284</v>
      </c>
      <c r="AC60">
        <f t="shared" si="5"/>
        <v>0.20467817261466537</v>
      </c>
      <c r="AD60">
        <f t="shared" si="5"/>
        <v>0.18142424669573232</v>
      </c>
      <c r="AE60">
        <f t="shared" si="5"/>
        <v>0.29445738161800472</v>
      </c>
      <c r="AF60">
        <f t="shared" si="5"/>
        <v>0.35920657934582723</v>
      </c>
      <c r="AG60">
        <f t="shared" si="5"/>
        <v>0.25878664953880048</v>
      </c>
      <c r="AH60">
        <f>SUM(V60:AG60)</f>
        <v>3.1801322319259224</v>
      </c>
    </row>
    <row r="61" spans="1:34" ht="15" customHeight="1" x14ac:dyDescent="0.3">
      <c r="A61">
        <v>8</v>
      </c>
      <c r="B61" s="3">
        <v>44719.664861111109</v>
      </c>
      <c r="C61" s="1" t="s">
        <v>17</v>
      </c>
      <c r="D61" s="1">
        <v>20</v>
      </c>
      <c r="E61" s="1" t="s">
        <v>18</v>
      </c>
      <c r="F61" s="1">
        <v>4</v>
      </c>
      <c r="G61" s="1">
        <v>4</v>
      </c>
      <c r="H61" s="1">
        <v>5</v>
      </c>
      <c r="I61" s="4">
        <v>5</v>
      </c>
      <c r="J61" s="5">
        <v>3</v>
      </c>
      <c r="K61" s="5">
        <v>4</v>
      </c>
      <c r="L61" s="5">
        <v>5</v>
      </c>
      <c r="M61" s="5">
        <v>5</v>
      </c>
      <c r="N61" s="1">
        <v>5</v>
      </c>
      <c r="O61" s="1">
        <v>5</v>
      </c>
      <c r="P61" s="1">
        <v>5</v>
      </c>
      <c r="Q61" s="1">
        <v>5</v>
      </c>
    </row>
    <row r="62" spans="1:34" ht="15" customHeight="1" x14ac:dyDescent="0.3">
      <c r="A62">
        <v>9</v>
      </c>
      <c r="B62" s="3">
        <v>44719.670428240737</v>
      </c>
      <c r="C62" s="1" t="s">
        <v>17</v>
      </c>
      <c r="D62" s="1">
        <v>18</v>
      </c>
      <c r="E62" s="1" t="s">
        <v>18</v>
      </c>
      <c r="F62" s="1">
        <v>4</v>
      </c>
      <c r="G62" s="1">
        <v>3</v>
      </c>
      <c r="H62" s="1">
        <v>4</v>
      </c>
      <c r="I62" s="4">
        <v>3</v>
      </c>
      <c r="J62" s="5">
        <v>3</v>
      </c>
      <c r="K62" s="5">
        <v>4</v>
      </c>
      <c r="L62" s="5">
        <v>5</v>
      </c>
      <c r="M62" s="5">
        <v>3</v>
      </c>
      <c r="N62" s="1">
        <v>4</v>
      </c>
      <c r="O62" s="1">
        <v>5</v>
      </c>
      <c r="P62" s="1">
        <v>5</v>
      </c>
      <c r="Q62" s="1">
        <v>5</v>
      </c>
      <c r="U62" t="s">
        <v>33</v>
      </c>
    </row>
    <row r="63" spans="1:34" ht="15" customHeight="1" x14ac:dyDescent="0.3">
      <c r="A63">
        <v>10</v>
      </c>
      <c r="B63" s="3">
        <v>44719.827870370369</v>
      </c>
      <c r="C63" s="1" t="s">
        <v>17</v>
      </c>
      <c r="D63" s="1">
        <v>21</v>
      </c>
      <c r="E63" s="1" t="s">
        <v>18</v>
      </c>
      <c r="F63" s="1">
        <v>4</v>
      </c>
      <c r="G63" s="1">
        <v>5</v>
      </c>
      <c r="H63" s="1">
        <v>5</v>
      </c>
      <c r="I63" s="4">
        <v>5</v>
      </c>
      <c r="J63" s="5">
        <v>4</v>
      </c>
      <c r="K63" s="5">
        <v>4</v>
      </c>
      <c r="L63" s="5">
        <v>4</v>
      </c>
      <c r="M63" s="5">
        <v>4</v>
      </c>
      <c r="N63" s="1">
        <v>4</v>
      </c>
      <c r="O63" s="1">
        <v>4</v>
      </c>
      <c r="P63" s="1">
        <v>5</v>
      </c>
      <c r="Q63" s="1">
        <v>4</v>
      </c>
    </row>
    <row r="64" spans="1:34" ht="15" customHeight="1" x14ac:dyDescent="0.3">
      <c r="A64">
        <v>11</v>
      </c>
      <c r="B64" s="3">
        <v>44719.83666666667</v>
      </c>
      <c r="C64" s="1" t="s">
        <v>19</v>
      </c>
      <c r="D64" s="1">
        <v>24</v>
      </c>
      <c r="E64" s="1" t="s">
        <v>18</v>
      </c>
      <c r="F64" s="1">
        <v>5</v>
      </c>
      <c r="G64" s="1">
        <v>5</v>
      </c>
      <c r="H64" s="1">
        <v>5</v>
      </c>
      <c r="I64" s="4">
        <v>4</v>
      </c>
      <c r="J64" s="5">
        <v>4</v>
      </c>
      <c r="K64" s="5">
        <v>5</v>
      </c>
      <c r="L64" s="5">
        <v>5</v>
      </c>
      <c r="M64" s="5">
        <v>5</v>
      </c>
      <c r="N64" s="1">
        <v>4</v>
      </c>
      <c r="O64" s="1">
        <v>5</v>
      </c>
      <c r="P64" s="1">
        <v>5</v>
      </c>
      <c r="Q64" s="1">
        <v>5</v>
      </c>
      <c r="V64" t="str">
        <f t="array" ref="V64:AG64">F1:Q1</f>
        <v>1. 시간가는 줄 몰랐다.</v>
      </c>
      <c r="W64" t="str">
        <v>2. 집중이 잘 되었다.</v>
      </c>
      <c r="X64" t="str">
        <v>4. 내용이 유익했다.</v>
      </c>
      <c r="Y64" t="str">
        <v>5. 새로운 정보를 얻었다.</v>
      </c>
      <c r="Z64" t="str">
        <v>6. 전반적으로 나의 흥미를 끌었다.</v>
      </c>
      <c r="AA64" t="str">
        <v>7. 타인에게도 오늘 내용을 추천할 의향이 있다.</v>
      </c>
      <c r="AB64" t="str">
        <v>8. 소개된 앱을 다운로드 받아보고 싶어졌다.</v>
      </c>
      <c r="AC64" t="str">
        <v>9. 다음에 또 유용한 앱을 소개받고 싶다.</v>
      </c>
      <c r="AD64" t="str">
        <v>10. 소개받은 후 화자가 전보다 더 친근하게 느껴졌다.</v>
      </c>
      <c r="AE64" t="str">
        <v>11. 화자의 말에 신뢰가 간다.</v>
      </c>
      <c r="AF64" t="str">
        <v>12. 화자가 내용에 대해 잘 알고 있다고 생각된다.</v>
      </c>
      <c r="AG64" t="str">
        <v>13. 다음에도 이런 내용을 소개받는다면 같은 화자에게 내용을 전달받고 싶다.</v>
      </c>
    </row>
    <row r="65" spans="1:34" ht="15" customHeight="1" x14ac:dyDescent="0.3">
      <c r="A65">
        <v>12</v>
      </c>
      <c r="B65" s="3">
        <v>44719.846782407411</v>
      </c>
      <c r="C65" s="1" t="s">
        <v>17</v>
      </c>
      <c r="D65" s="1">
        <v>21</v>
      </c>
      <c r="E65" s="1" t="s">
        <v>18</v>
      </c>
      <c r="F65" s="1">
        <v>5</v>
      </c>
      <c r="G65" s="1">
        <v>5</v>
      </c>
      <c r="H65" s="1">
        <v>5</v>
      </c>
      <c r="I65" s="4">
        <v>4</v>
      </c>
      <c r="J65" s="5">
        <v>5</v>
      </c>
      <c r="K65" s="5">
        <v>4</v>
      </c>
      <c r="L65" s="5">
        <v>4</v>
      </c>
      <c r="M65" s="5">
        <v>4</v>
      </c>
      <c r="N65" s="1">
        <v>5</v>
      </c>
      <c r="O65" s="1">
        <v>5</v>
      </c>
      <c r="P65" s="1">
        <v>5</v>
      </c>
      <c r="Q65" s="1">
        <v>4</v>
      </c>
      <c r="V65" s="18">
        <f t="array" ref="V65:AH65">V27:AH27/(V27:AH27+V60:AH60)</f>
        <v>0.90288636883566697</v>
      </c>
      <c r="W65" s="19">
        <v>0.86304511823947516</v>
      </c>
      <c r="X65" s="19">
        <v>0.93038213254599444</v>
      </c>
      <c r="Y65" s="19">
        <v>0.91405831616845967</v>
      </c>
      <c r="Z65" s="19">
        <v>0.91259539876022022</v>
      </c>
      <c r="AA65" s="19">
        <v>0.94165114020661389</v>
      </c>
      <c r="AB65" s="19">
        <v>0.95199790049391297</v>
      </c>
      <c r="AC65" s="19">
        <v>0.94471513733190238</v>
      </c>
      <c r="AD65" s="19">
        <v>0.9238380550980444</v>
      </c>
      <c r="AE65" s="19">
        <v>0.89380677691317567</v>
      </c>
      <c r="AF65" s="19">
        <v>0.84820114681320391</v>
      </c>
      <c r="AG65" s="19">
        <v>0.93061782983504737</v>
      </c>
      <c r="AH65" s="21">
        <v>0.91590318196293541</v>
      </c>
    </row>
    <row r="66" spans="1:34" ht="15" customHeight="1" x14ac:dyDescent="0.3">
      <c r="A66">
        <v>13</v>
      </c>
      <c r="B66" s="3">
        <v>44719.869351851848</v>
      </c>
      <c r="C66" s="1" t="s">
        <v>17</v>
      </c>
      <c r="D66" s="1">
        <v>21</v>
      </c>
      <c r="E66" s="1" t="s">
        <v>18</v>
      </c>
      <c r="F66" s="1">
        <v>5</v>
      </c>
      <c r="G66" s="1">
        <v>5</v>
      </c>
      <c r="H66" s="1">
        <v>3</v>
      </c>
      <c r="I66" s="4">
        <v>5</v>
      </c>
      <c r="J66" s="5">
        <v>3</v>
      </c>
      <c r="K66" s="5">
        <v>3</v>
      </c>
      <c r="L66" s="5">
        <v>3</v>
      </c>
      <c r="M66" s="5">
        <v>3</v>
      </c>
      <c r="N66" s="1">
        <v>3</v>
      </c>
      <c r="O66" s="1">
        <v>5</v>
      </c>
      <c r="P66" s="1">
        <v>5</v>
      </c>
      <c r="Q66" s="1">
        <v>5</v>
      </c>
    </row>
    <row r="67" spans="1:34" ht="15" customHeight="1" x14ac:dyDescent="0.3">
      <c r="A67">
        <v>14</v>
      </c>
      <c r="B67" s="3">
        <v>44719.884606481479</v>
      </c>
      <c r="C67" s="1" t="s">
        <v>19</v>
      </c>
      <c r="D67" s="1">
        <v>22</v>
      </c>
      <c r="E67" s="1" t="s">
        <v>18</v>
      </c>
      <c r="F67" s="1">
        <v>4</v>
      </c>
      <c r="G67" s="1">
        <v>5</v>
      </c>
      <c r="H67" s="1">
        <v>4</v>
      </c>
      <c r="I67" s="4">
        <v>4</v>
      </c>
      <c r="J67" s="5">
        <v>5</v>
      </c>
      <c r="K67" s="5">
        <v>4</v>
      </c>
      <c r="L67" s="5">
        <v>4</v>
      </c>
      <c r="M67" s="5">
        <v>5</v>
      </c>
      <c r="N67" s="1">
        <v>4</v>
      </c>
      <c r="O67" s="1">
        <v>4</v>
      </c>
      <c r="P67" s="1">
        <v>4</v>
      </c>
      <c r="Q67" s="1">
        <v>5</v>
      </c>
      <c r="U67" t="s">
        <v>34</v>
      </c>
    </row>
    <row r="68" spans="1:34" ht="15" customHeight="1" x14ac:dyDescent="0.3">
      <c r="A68">
        <v>15</v>
      </c>
      <c r="B68" s="3">
        <v>44719.95480324074</v>
      </c>
      <c r="C68" s="1" t="s">
        <v>17</v>
      </c>
      <c r="D68" s="1">
        <v>23</v>
      </c>
      <c r="E68" s="1" t="s">
        <v>18</v>
      </c>
      <c r="F68" s="1">
        <v>3</v>
      </c>
      <c r="G68" s="1">
        <v>5</v>
      </c>
      <c r="H68" s="1">
        <v>5</v>
      </c>
      <c r="I68" s="4">
        <v>5</v>
      </c>
      <c r="J68" s="5">
        <v>5</v>
      </c>
      <c r="K68" s="5">
        <v>5</v>
      </c>
      <c r="L68" s="5">
        <v>5</v>
      </c>
      <c r="M68" s="5">
        <v>4</v>
      </c>
      <c r="N68" s="1">
        <v>3</v>
      </c>
      <c r="O68" s="1">
        <v>4</v>
      </c>
      <c r="P68" s="1">
        <v>4</v>
      </c>
      <c r="Q68" s="1">
        <v>4</v>
      </c>
    </row>
    <row r="69" spans="1:34" ht="15" customHeight="1" x14ac:dyDescent="0.3">
      <c r="A69">
        <v>16</v>
      </c>
      <c r="B69" s="3">
        <v>44719.994108796294</v>
      </c>
      <c r="C69" s="1" t="s">
        <v>17</v>
      </c>
      <c r="D69" s="1">
        <v>21</v>
      </c>
      <c r="E69" s="1" t="s">
        <v>18</v>
      </c>
      <c r="F69" s="1">
        <v>4</v>
      </c>
      <c r="G69" s="1">
        <v>4</v>
      </c>
      <c r="H69" s="1">
        <v>5</v>
      </c>
      <c r="I69" s="4">
        <v>3</v>
      </c>
      <c r="J69" s="5">
        <v>4</v>
      </c>
      <c r="K69" s="5">
        <v>4</v>
      </c>
      <c r="L69" s="5">
        <v>5</v>
      </c>
      <c r="M69" s="5">
        <v>4</v>
      </c>
      <c r="N69" s="1">
        <v>4</v>
      </c>
      <c r="O69" s="1">
        <v>3</v>
      </c>
      <c r="P69" s="1">
        <v>4</v>
      </c>
      <c r="Q69" s="1">
        <v>5</v>
      </c>
      <c r="V69" s="18">
        <f t="array" ref="V69:AG81">[1]!eVECTORS(V15:AG26,100,FALSE)</f>
        <v>6.5691068375640977</v>
      </c>
      <c r="W69" s="19">
        <v>1.1397293375220319</v>
      </c>
      <c r="X69" s="19">
        <v>0.80010406689402802</v>
      </c>
      <c r="Y69" s="19">
        <v>0.70782843059897849</v>
      </c>
      <c r="Z69" s="19">
        <v>0.51986425131982728</v>
      </c>
      <c r="AA69" s="19">
        <v>0.44774667590517159</v>
      </c>
      <c r="AB69" s="19">
        <v>0.37750734976918315</v>
      </c>
      <c r="AC69" s="19">
        <v>0.36035828043468748</v>
      </c>
      <c r="AD69" s="19">
        <v>0.31532847665377051</v>
      </c>
      <c r="AE69" s="19">
        <v>0.30766468587784529</v>
      </c>
      <c r="AF69" s="19">
        <v>0.25045204720770348</v>
      </c>
      <c r="AG69" s="20">
        <v>0.20430956025267547</v>
      </c>
    </row>
    <row r="70" spans="1:34" ht="15" customHeight="1" x14ac:dyDescent="0.3">
      <c r="A70">
        <v>17</v>
      </c>
      <c r="B70" s="3">
        <v>44720.022986111115</v>
      </c>
      <c r="C70" s="1" t="s">
        <v>19</v>
      </c>
      <c r="D70" s="1">
        <v>23</v>
      </c>
      <c r="E70" s="1" t="s">
        <v>18</v>
      </c>
      <c r="F70" s="1">
        <v>4</v>
      </c>
      <c r="G70" s="1">
        <v>5</v>
      </c>
      <c r="H70" s="1">
        <v>5</v>
      </c>
      <c r="I70" s="4">
        <v>3</v>
      </c>
      <c r="J70" s="5">
        <v>4</v>
      </c>
      <c r="K70" s="5">
        <v>4</v>
      </c>
      <c r="L70" s="5">
        <v>3</v>
      </c>
      <c r="M70" s="5">
        <v>4</v>
      </c>
      <c r="N70" s="1">
        <v>3</v>
      </c>
      <c r="O70" s="1">
        <v>4</v>
      </c>
      <c r="P70" s="1">
        <v>5</v>
      </c>
      <c r="Q70" s="1">
        <v>5</v>
      </c>
      <c r="V70" s="9">
        <v>-0.29652919423661261</v>
      </c>
      <c r="W70" s="10">
        <v>-0.1676092067793562</v>
      </c>
      <c r="X70" s="10">
        <v>-0.32711919051423366</v>
      </c>
      <c r="Y70" s="10">
        <v>-0.22304454311048527</v>
      </c>
      <c r="Z70" s="10">
        <v>-0.48780402871822282</v>
      </c>
      <c r="AA70" s="10">
        <v>-3.2579247460310157E-2</v>
      </c>
      <c r="AB70" s="10">
        <v>-0.23484047488988447</v>
      </c>
      <c r="AC70" s="10">
        <v>-0.41224206417437181</v>
      </c>
      <c r="AD70" s="10">
        <v>-0.26799621005707674</v>
      </c>
      <c r="AE70" s="10">
        <v>-0.11736112790190489</v>
      </c>
      <c r="AF70" s="10">
        <v>-5.5147307922708055E-2</v>
      </c>
      <c r="AG70" s="11">
        <v>-0.41770466039485687</v>
      </c>
    </row>
    <row r="71" spans="1:34" ht="15" customHeight="1" x14ac:dyDescent="0.3">
      <c r="A71">
        <v>18</v>
      </c>
      <c r="B71" s="3">
        <v>44720.555405092593</v>
      </c>
      <c r="C71" s="1" t="s">
        <v>17</v>
      </c>
      <c r="D71" s="1">
        <v>20</v>
      </c>
      <c r="E71" s="1" t="s">
        <v>18</v>
      </c>
      <c r="F71" s="1">
        <v>5</v>
      </c>
      <c r="G71" s="1">
        <v>5</v>
      </c>
      <c r="H71" s="1">
        <v>5</v>
      </c>
      <c r="I71" s="4">
        <v>5</v>
      </c>
      <c r="J71" s="5">
        <v>5</v>
      </c>
      <c r="K71" s="5">
        <v>5</v>
      </c>
      <c r="L71" s="5">
        <v>5</v>
      </c>
      <c r="M71" s="5">
        <v>5</v>
      </c>
      <c r="N71" s="1">
        <v>4</v>
      </c>
      <c r="O71" s="1">
        <v>5</v>
      </c>
      <c r="P71" s="1">
        <v>5</v>
      </c>
      <c r="Q71" s="1">
        <v>5</v>
      </c>
      <c r="V71" s="9">
        <v>-0.27628629406704791</v>
      </c>
      <c r="W71" s="10">
        <v>-0.26859685768615149</v>
      </c>
      <c r="X71" s="10">
        <v>-0.55151523533725144</v>
      </c>
      <c r="Y71" s="10">
        <v>-0.23272622543017282</v>
      </c>
      <c r="Z71" s="10">
        <v>-3.8054893268015345E-2</v>
      </c>
      <c r="AA71" s="10">
        <v>0.20574159235597864</v>
      </c>
      <c r="AB71" s="10">
        <v>6.6580871308402675E-3</v>
      </c>
      <c r="AC71" s="10">
        <v>0.17930176246260504</v>
      </c>
      <c r="AD71" s="10">
        <v>0.16335055626341366</v>
      </c>
      <c r="AE71" s="10">
        <v>0.38232093628001096</v>
      </c>
      <c r="AF71" s="10">
        <v>1.010037518057387E-2</v>
      </c>
      <c r="AG71" s="11">
        <v>0.49423183925978981</v>
      </c>
    </row>
    <row r="72" spans="1:34" ht="15" customHeight="1" x14ac:dyDescent="0.3">
      <c r="A72">
        <v>19</v>
      </c>
      <c r="B72" s="3">
        <v>44720.562372685185</v>
      </c>
      <c r="C72" s="1" t="s">
        <v>17</v>
      </c>
      <c r="D72" s="1">
        <v>23</v>
      </c>
      <c r="E72" s="1" t="s">
        <v>18</v>
      </c>
      <c r="F72" s="1">
        <v>4</v>
      </c>
      <c r="G72" s="1">
        <v>4</v>
      </c>
      <c r="H72" s="1">
        <v>5</v>
      </c>
      <c r="I72" s="4">
        <v>3</v>
      </c>
      <c r="J72" s="5">
        <v>4</v>
      </c>
      <c r="K72" s="5">
        <v>4</v>
      </c>
      <c r="L72" s="5">
        <v>5</v>
      </c>
      <c r="M72" s="5">
        <v>4</v>
      </c>
      <c r="N72" s="1">
        <v>3</v>
      </c>
      <c r="O72" s="1">
        <v>5</v>
      </c>
      <c r="P72" s="1">
        <v>5</v>
      </c>
      <c r="Q72" s="1">
        <v>4</v>
      </c>
      <c r="V72" s="9">
        <v>-0.28158267642245971</v>
      </c>
      <c r="W72" s="10">
        <v>-0.21037241187903796</v>
      </c>
      <c r="X72" s="10">
        <v>0.44652486390969076</v>
      </c>
      <c r="Y72" s="10">
        <v>-2.3223161981312721E-2</v>
      </c>
      <c r="Z72" s="10">
        <v>0.24966401031273044</v>
      </c>
      <c r="AA72" s="10">
        <v>0.5616739551603801</v>
      </c>
      <c r="AB72" s="10">
        <v>-8.3246121305456472E-2</v>
      </c>
      <c r="AC72" s="10">
        <v>-0.34775544543943615</v>
      </c>
      <c r="AD72" s="10">
        <v>-0.3509905021688417</v>
      </c>
      <c r="AE72" s="10">
        <v>4.7172021720523198E-2</v>
      </c>
      <c r="AF72" s="10">
        <v>5.1890347584354332E-2</v>
      </c>
      <c r="AG72" s="11">
        <v>0.2067491678399237</v>
      </c>
    </row>
    <row r="73" spans="1:34" ht="15" customHeight="1" x14ac:dyDescent="0.3">
      <c r="A73">
        <v>20</v>
      </c>
      <c r="B73" s="3">
        <v>44720.562731481485</v>
      </c>
      <c r="C73" s="1" t="s">
        <v>17</v>
      </c>
      <c r="D73" s="1">
        <v>20</v>
      </c>
      <c r="E73" s="1" t="s">
        <v>18</v>
      </c>
      <c r="F73" s="1">
        <v>4</v>
      </c>
      <c r="G73" s="1">
        <v>5</v>
      </c>
      <c r="H73" s="1">
        <v>5</v>
      </c>
      <c r="I73" s="4">
        <v>5</v>
      </c>
      <c r="J73" s="5">
        <v>5</v>
      </c>
      <c r="K73" s="5">
        <v>5</v>
      </c>
      <c r="L73" s="5">
        <v>4</v>
      </c>
      <c r="M73" s="5">
        <v>4</v>
      </c>
      <c r="N73" s="1">
        <v>4</v>
      </c>
      <c r="O73" s="1">
        <v>5</v>
      </c>
      <c r="P73" s="1">
        <v>5</v>
      </c>
      <c r="Q73" s="1">
        <v>5</v>
      </c>
      <c r="V73" s="9">
        <v>-0.25867766213250465</v>
      </c>
      <c r="W73" s="10">
        <v>-0.2024813078903219</v>
      </c>
      <c r="X73" s="10">
        <v>0.55821731518612971</v>
      </c>
      <c r="Y73" s="10">
        <v>-0.15301306576128446</v>
      </c>
      <c r="Z73" s="10">
        <v>-0.5629578257520732</v>
      </c>
      <c r="AA73" s="10">
        <v>-0.23282775570588202</v>
      </c>
      <c r="AB73" s="10">
        <v>-1.8273294002459146E-2</v>
      </c>
      <c r="AC73" s="10">
        <v>0.36114202748043966</v>
      </c>
      <c r="AD73" s="10">
        <v>4.3983261865811758E-2</v>
      </c>
      <c r="AE73" s="10">
        <v>-2.3877579650098912E-2</v>
      </c>
      <c r="AF73" s="10">
        <v>-5.0084945662012353E-2</v>
      </c>
      <c r="AG73" s="11">
        <v>0.22397922938569265</v>
      </c>
    </row>
    <row r="74" spans="1:34" ht="15" customHeight="1" x14ac:dyDescent="0.3">
      <c r="A74">
        <v>21</v>
      </c>
      <c r="B74" s="3">
        <v>44720.675810185188</v>
      </c>
      <c r="C74" s="1" t="s">
        <v>19</v>
      </c>
      <c r="D74" s="1">
        <v>23</v>
      </c>
      <c r="E74" s="1" t="s">
        <v>18</v>
      </c>
      <c r="F74" s="1">
        <v>1</v>
      </c>
      <c r="G74" s="1">
        <v>3</v>
      </c>
      <c r="H74" s="1">
        <v>3</v>
      </c>
      <c r="I74" s="4">
        <v>3</v>
      </c>
      <c r="J74" s="5">
        <v>3</v>
      </c>
      <c r="K74" s="5">
        <v>4</v>
      </c>
      <c r="L74" s="5">
        <v>2</v>
      </c>
      <c r="M74" s="5">
        <v>3</v>
      </c>
      <c r="N74" s="1">
        <v>3</v>
      </c>
      <c r="O74" s="1">
        <v>5</v>
      </c>
      <c r="P74" s="1">
        <v>4</v>
      </c>
      <c r="Q74" s="1">
        <v>4</v>
      </c>
      <c r="V74" s="9">
        <v>-0.31378312755801674</v>
      </c>
      <c r="W74" s="10">
        <v>-0.30387172119629247</v>
      </c>
      <c r="X74" s="10">
        <v>2.4651370204144676E-2</v>
      </c>
      <c r="Y74" s="10">
        <v>-1.1573424154935352E-2</v>
      </c>
      <c r="Z74" s="10">
        <v>0.31673867851467552</v>
      </c>
      <c r="AA74" s="10">
        <v>-0.24509796587579874</v>
      </c>
      <c r="AB74" s="10">
        <v>0.14272091011730842</v>
      </c>
      <c r="AC74" s="10">
        <v>0.26845048267118415</v>
      </c>
      <c r="AD74" s="10">
        <v>-0.13146924050374142</v>
      </c>
      <c r="AE74" s="10">
        <v>0.19554909099470835</v>
      </c>
      <c r="AF74" s="10">
        <v>0.57550819974921918</v>
      </c>
      <c r="AG74" s="11">
        <v>-0.41096942997824798</v>
      </c>
    </row>
    <row r="75" spans="1:34" ht="15" customHeight="1" x14ac:dyDescent="0.3">
      <c r="A75">
        <v>22</v>
      </c>
      <c r="B75" s="3">
        <v>44720.924930555557</v>
      </c>
      <c r="C75" s="1" t="s">
        <v>19</v>
      </c>
      <c r="D75" s="1">
        <v>26</v>
      </c>
      <c r="E75" s="1" t="s">
        <v>18</v>
      </c>
      <c r="F75" s="1">
        <v>5</v>
      </c>
      <c r="G75" s="1">
        <v>5</v>
      </c>
      <c r="H75" s="1">
        <v>5</v>
      </c>
      <c r="I75" s="4">
        <v>5</v>
      </c>
      <c r="J75" s="5">
        <v>4</v>
      </c>
      <c r="K75" s="5">
        <v>4</v>
      </c>
      <c r="L75" s="5">
        <v>3</v>
      </c>
      <c r="M75" s="5">
        <v>4</v>
      </c>
      <c r="N75" s="1">
        <v>4</v>
      </c>
      <c r="O75" s="1">
        <v>4</v>
      </c>
      <c r="P75" s="1">
        <v>5</v>
      </c>
      <c r="Q75" s="1">
        <v>5</v>
      </c>
      <c r="V75" s="9">
        <v>-0.32189054954398322</v>
      </c>
      <c r="W75" s="10">
        <v>-0.14461935397578321</v>
      </c>
      <c r="X75" s="10">
        <v>1.9220466507884171E-2</v>
      </c>
      <c r="Y75" s="10">
        <v>-6.583858790225762E-2</v>
      </c>
      <c r="Z75" s="10">
        <v>0.31163632918998851</v>
      </c>
      <c r="AA75" s="10">
        <v>0.19177572502573104</v>
      </c>
      <c r="AB75" s="10">
        <v>-0.35214022887677227</v>
      </c>
      <c r="AC75" s="10">
        <v>0.26872336235729893</v>
      </c>
      <c r="AD75" s="10">
        <v>0.45245225761508834</v>
      </c>
      <c r="AE75" s="10">
        <v>-0.35812431431928926</v>
      </c>
      <c r="AF75" s="10">
        <v>-0.35810879605419854</v>
      </c>
      <c r="AG75" s="11">
        <v>-0.28186783106797092</v>
      </c>
    </row>
    <row r="76" spans="1:34" ht="15" customHeight="1" x14ac:dyDescent="0.3">
      <c r="A76">
        <v>23</v>
      </c>
      <c r="B76" s="3">
        <v>44720.936863425923</v>
      </c>
      <c r="C76" s="1" t="s">
        <v>19</v>
      </c>
      <c r="D76" s="1">
        <v>26</v>
      </c>
      <c r="E76" s="1" t="s">
        <v>18</v>
      </c>
      <c r="F76" s="1">
        <v>3</v>
      </c>
      <c r="G76" s="1">
        <v>3</v>
      </c>
      <c r="H76" s="1">
        <v>5</v>
      </c>
      <c r="I76" s="4">
        <v>4</v>
      </c>
      <c r="J76" s="5">
        <v>4</v>
      </c>
      <c r="K76" s="5">
        <v>4</v>
      </c>
      <c r="L76" s="5">
        <v>4</v>
      </c>
      <c r="M76" s="5">
        <v>4</v>
      </c>
      <c r="N76" s="1">
        <v>2</v>
      </c>
      <c r="O76" s="1">
        <v>3</v>
      </c>
      <c r="P76" s="1">
        <v>4</v>
      </c>
      <c r="Q76" s="1">
        <v>3</v>
      </c>
      <c r="V76" s="9">
        <v>-0.30714777092060619</v>
      </c>
      <c r="W76" s="10">
        <v>-0.13463699630626194</v>
      </c>
      <c r="X76" s="10">
        <v>7.9594658773173496E-2</v>
      </c>
      <c r="Y76" s="10">
        <v>0.21360791283005284</v>
      </c>
      <c r="Z76" s="10">
        <v>0.21946832138899394</v>
      </c>
      <c r="AA76" s="10">
        <v>-0.57353391535634313</v>
      </c>
      <c r="AB76" s="10">
        <v>4.0371878254573709E-2</v>
      </c>
      <c r="AC76" s="10">
        <v>-0.52929174260731493</v>
      </c>
      <c r="AD76" s="10">
        <v>0.27169277452098206</v>
      </c>
      <c r="AE76" s="10">
        <v>0.1399946017511193</v>
      </c>
      <c r="AF76" s="10">
        <v>-0.21004251039908886</v>
      </c>
      <c r="AG76" s="11">
        <v>0.19786114826011769</v>
      </c>
    </row>
    <row r="77" spans="1:34" ht="15" customHeight="1" x14ac:dyDescent="0.3">
      <c r="A77">
        <v>24</v>
      </c>
      <c r="B77" s="3">
        <v>44720.96670138889</v>
      </c>
      <c r="C77" s="1" t="s">
        <v>19</v>
      </c>
      <c r="D77" s="1">
        <v>27</v>
      </c>
      <c r="E77" s="1" t="s">
        <v>18</v>
      </c>
      <c r="F77" s="1">
        <v>5</v>
      </c>
      <c r="G77" s="1">
        <v>4</v>
      </c>
      <c r="H77" s="1">
        <v>5</v>
      </c>
      <c r="I77" s="4">
        <v>5</v>
      </c>
      <c r="J77" s="5">
        <v>4</v>
      </c>
      <c r="K77" s="5">
        <v>4</v>
      </c>
      <c r="L77" s="5">
        <v>4</v>
      </c>
      <c r="M77" s="5">
        <v>4</v>
      </c>
      <c r="N77" s="1">
        <v>3</v>
      </c>
      <c r="O77" s="1">
        <v>5</v>
      </c>
      <c r="P77" s="1">
        <v>5</v>
      </c>
      <c r="Q77" s="1">
        <v>5</v>
      </c>
      <c r="V77" s="9">
        <v>-0.31759836698859739</v>
      </c>
      <c r="W77" s="10">
        <v>2.4554342408799102E-2</v>
      </c>
      <c r="X77" s="10">
        <v>-0.1544401361713979</v>
      </c>
      <c r="Y77" s="10">
        <v>0.29048442658271018</v>
      </c>
      <c r="Z77" s="10">
        <v>2.4640632302774648E-2</v>
      </c>
      <c r="AA77" s="10">
        <v>2.2929337541651294E-2</v>
      </c>
      <c r="AB77" s="10">
        <v>0.57789660423950984</v>
      </c>
      <c r="AC77" s="10">
        <v>0.22847914296518407</v>
      </c>
      <c r="AD77" s="10">
        <v>-0.39793168416686908</v>
      </c>
      <c r="AE77" s="10">
        <v>-0.15165023127207602</v>
      </c>
      <c r="AF77" s="10">
        <v>-0.46912166204040034</v>
      </c>
      <c r="AG77" s="11">
        <v>-3.9657696112839959E-2</v>
      </c>
    </row>
    <row r="78" spans="1:34" ht="15" customHeight="1" x14ac:dyDescent="0.3">
      <c r="A78">
        <v>25</v>
      </c>
      <c r="B78" s="3">
        <v>44721.547465277778</v>
      </c>
      <c r="C78" s="1" t="s">
        <v>19</v>
      </c>
      <c r="D78" s="1">
        <v>23</v>
      </c>
      <c r="E78" s="1" t="s">
        <v>18</v>
      </c>
      <c r="F78" s="1">
        <v>5</v>
      </c>
      <c r="G78" s="1">
        <v>2</v>
      </c>
      <c r="H78" s="1">
        <v>3</v>
      </c>
      <c r="I78" s="4">
        <v>5</v>
      </c>
      <c r="J78" s="5">
        <v>2</v>
      </c>
      <c r="K78" s="5">
        <v>3</v>
      </c>
      <c r="L78" s="5">
        <v>2</v>
      </c>
      <c r="M78" s="5">
        <v>4</v>
      </c>
      <c r="N78" s="1">
        <v>2</v>
      </c>
      <c r="O78" s="1">
        <v>5</v>
      </c>
      <c r="P78" s="1">
        <v>5</v>
      </c>
      <c r="Q78" s="1">
        <v>4</v>
      </c>
      <c r="V78" s="9">
        <v>-0.25532451937585687</v>
      </c>
      <c r="W78" s="10">
        <v>0.2112295978352374</v>
      </c>
      <c r="X78" s="10">
        <v>-1.6529906711437135E-2</v>
      </c>
      <c r="Y78" s="10">
        <v>0.73842682708612928</v>
      </c>
      <c r="Z78" s="10">
        <v>-0.30538391873638893</v>
      </c>
      <c r="AA78" s="10">
        <v>0.25493631316844728</v>
      </c>
      <c r="AB78" s="10">
        <v>-0.18657009958796528</v>
      </c>
      <c r="AC78" s="10">
        <v>3.4613209247238243E-2</v>
      </c>
      <c r="AD78" s="10">
        <v>0.20767570959821383</v>
      </c>
      <c r="AE78" s="10">
        <v>0.2514849808149478</v>
      </c>
      <c r="AF78" s="10">
        <v>0.1814829700153163</v>
      </c>
      <c r="AG78" s="11">
        <v>-0.10524128362913464</v>
      </c>
    </row>
    <row r="79" spans="1:34" ht="15" customHeight="1" x14ac:dyDescent="0.3">
      <c r="A79">
        <v>1</v>
      </c>
      <c r="B79" s="3">
        <v>44721.614537037036</v>
      </c>
      <c r="C79" s="1" t="s">
        <v>19</v>
      </c>
      <c r="D79" s="1">
        <v>23</v>
      </c>
      <c r="E79" s="1" t="s">
        <v>18</v>
      </c>
      <c r="F79" s="1">
        <v>3</v>
      </c>
      <c r="G79" s="1">
        <v>5</v>
      </c>
      <c r="H79" s="1">
        <v>4</v>
      </c>
      <c r="I79" s="4">
        <v>4</v>
      </c>
      <c r="J79" s="5">
        <v>5</v>
      </c>
      <c r="K79" s="5">
        <v>5</v>
      </c>
      <c r="L79" s="5">
        <v>4</v>
      </c>
      <c r="M79" s="5">
        <v>5</v>
      </c>
      <c r="N79" s="1">
        <v>5</v>
      </c>
      <c r="O79" s="1">
        <v>5</v>
      </c>
      <c r="P79" s="1">
        <v>5</v>
      </c>
      <c r="Q79" s="1">
        <v>5</v>
      </c>
      <c r="V79" s="9">
        <v>-0.26609830181832544</v>
      </c>
      <c r="W79" s="10">
        <v>0.50201198153934612</v>
      </c>
      <c r="X79" s="10">
        <v>-8.0547664479334258E-2</v>
      </c>
      <c r="Y79" s="10">
        <v>-4.0903879002617972E-2</v>
      </c>
      <c r="Z79" s="10">
        <v>0.19564831168597815</v>
      </c>
      <c r="AA79" s="10">
        <v>-0.2791658956346913</v>
      </c>
      <c r="AB79" s="10">
        <v>-0.51944893341065201</v>
      </c>
      <c r="AC79" s="10">
        <v>0.200106616706207</v>
      </c>
      <c r="AD79" s="10">
        <v>-0.42931377123117381</v>
      </c>
      <c r="AE79" s="10">
        <v>-2.3734462953790912E-2</v>
      </c>
      <c r="AF79" s="10">
        <v>1.3311689125591162E-2</v>
      </c>
      <c r="AG79" s="11">
        <v>0.24058690529583623</v>
      </c>
    </row>
    <row r="80" spans="1:34" ht="15" customHeight="1" x14ac:dyDescent="0.3">
      <c r="A80">
        <v>2</v>
      </c>
      <c r="B80" s="3">
        <v>44615.943749999999</v>
      </c>
      <c r="C80" s="1" t="s">
        <v>19</v>
      </c>
      <c r="D80" s="1">
        <v>24</v>
      </c>
      <c r="E80" s="1" t="s">
        <v>21</v>
      </c>
      <c r="F80" s="1">
        <v>3</v>
      </c>
      <c r="G80" s="1">
        <v>3</v>
      </c>
      <c r="H80" s="1">
        <v>4</v>
      </c>
      <c r="I80" s="4">
        <v>4</v>
      </c>
      <c r="J80" s="5">
        <v>3</v>
      </c>
      <c r="K80" s="5">
        <v>2</v>
      </c>
      <c r="L80" s="5">
        <v>1</v>
      </c>
      <c r="M80" s="5">
        <v>3</v>
      </c>
      <c r="N80" s="1">
        <v>2</v>
      </c>
      <c r="O80" s="1">
        <v>2</v>
      </c>
      <c r="P80" s="1">
        <v>2</v>
      </c>
      <c r="Q80" s="1">
        <v>2</v>
      </c>
      <c r="V80" s="9">
        <v>-0.2390913612395556</v>
      </c>
      <c r="W80" s="10">
        <v>0.5469867486246629</v>
      </c>
      <c r="X80" s="10">
        <v>0.17979511571110898</v>
      </c>
      <c r="Y80" s="10">
        <v>-0.42414914090735678</v>
      </c>
      <c r="Z80" s="10">
        <v>1.365838816518559E-3</v>
      </c>
      <c r="AA80" s="10">
        <v>0.11616843184701656</v>
      </c>
      <c r="AB80" s="10">
        <v>0.24929385476462027</v>
      </c>
      <c r="AC80" s="10">
        <v>-7.3614166300731962E-2</v>
      </c>
      <c r="AD80" s="10">
        <v>0.19735326831299435</v>
      </c>
      <c r="AE80" s="10">
        <v>0.46047960309016944</v>
      </c>
      <c r="AF80" s="10">
        <v>-0.14702753780097411</v>
      </c>
      <c r="AG80" s="11">
        <v>-0.27882203036860248</v>
      </c>
    </row>
    <row r="81" spans="1:35" ht="15" customHeight="1" x14ac:dyDescent="0.3">
      <c r="A81">
        <v>3</v>
      </c>
      <c r="B81" s="3">
        <v>44616.578379629631</v>
      </c>
      <c r="C81" s="1" t="s">
        <v>19</v>
      </c>
      <c r="D81" s="1">
        <v>25</v>
      </c>
      <c r="E81" s="1" t="s">
        <v>21</v>
      </c>
      <c r="F81" s="1">
        <v>4</v>
      </c>
      <c r="G81" s="1">
        <v>4</v>
      </c>
      <c r="H81" s="1">
        <v>5</v>
      </c>
      <c r="I81" s="4">
        <v>4</v>
      </c>
      <c r="J81" s="5">
        <v>3</v>
      </c>
      <c r="K81" s="5">
        <v>4</v>
      </c>
      <c r="L81" s="5">
        <v>1</v>
      </c>
      <c r="M81" s="5">
        <v>5</v>
      </c>
      <c r="N81" s="1">
        <v>5</v>
      </c>
      <c r="O81" s="1">
        <v>5</v>
      </c>
      <c r="P81" s="1">
        <v>4</v>
      </c>
      <c r="Q81" s="1">
        <v>5</v>
      </c>
      <c r="V81" s="12">
        <v>-0.31478236253461772</v>
      </c>
      <c r="W81" s="13">
        <v>0.29444245166890187</v>
      </c>
      <c r="X81" s="13">
        <v>-8.7070809522557191E-2</v>
      </c>
      <c r="Y81" s="13">
        <v>-0.10396786000900803</v>
      </c>
      <c r="Z81" s="13">
        <v>-5.9932135351893505E-2</v>
      </c>
      <c r="AA81" s="13">
        <v>6.4680138313812002E-2</v>
      </c>
      <c r="AB81" s="13">
        <v>0.30131776584622583</v>
      </c>
      <c r="AC81" s="13">
        <v>-0.15251161328910684</v>
      </c>
      <c r="AD81" s="13">
        <v>0.23625017370638787</v>
      </c>
      <c r="AE81" s="13">
        <v>-0.59356843840225715</v>
      </c>
      <c r="AF81" s="13">
        <v>0.46182322677692472</v>
      </c>
      <c r="AG81" s="14">
        <v>0.22930147694593778</v>
      </c>
    </row>
    <row r="82" spans="1:35" ht="15" customHeight="1" x14ac:dyDescent="0.3">
      <c r="A82">
        <v>4</v>
      </c>
      <c r="B82" s="3">
        <v>44616.639594907407</v>
      </c>
      <c r="C82" s="1" t="s">
        <v>19</v>
      </c>
      <c r="D82" s="1">
        <v>24</v>
      </c>
      <c r="E82" s="1" t="s">
        <v>21</v>
      </c>
      <c r="F82" s="1">
        <v>3</v>
      </c>
      <c r="G82" s="1">
        <v>5</v>
      </c>
      <c r="H82" s="1">
        <v>2</v>
      </c>
      <c r="I82" s="4">
        <v>1</v>
      </c>
      <c r="J82" s="5">
        <v>2</v>
      </c>
      <c r="K82" s="5">
        <v>2</v>
      </c>
      <c r="L82" s="5">
        <v>2</v>
      </c>
      <c r="M82" s="5">
        <v>3</v>
      </c>
      <c r="N82" s="1">
        <v>3</v>
      </c>
      <c r="O82" s="1">
        <v>2</v>
      </c>
      <c r="P82" s="1">
        <v>3</v>
      </c>
      <c r="Q82" s="1">
        <v>3</v>
      </c>
    </row>
    <row r="83" spans="1:35" ht="15" customHeight="1" x14ac:dyDescent="0.3">
      <c r="A83">
        <v>5</v>
      </c>
      <c r="B83" s="3">
        <v>44616.654479166667</v>
      </c>
      <c r="C83" s="1" t="s">
        <v>17</v>
      </c>
      <c r="D83" s="1">
        <v>25</v>
      </c>
      <c r="E83" s="1" t="s">
        <v>21</v>
      </c>
      <c r="F83" s="1">
        <v>4</v>
      </c>
      <c r="G83" s="1">
        <v>3</v>
      </c>
      <c r="H83" s="1">
        <v>4</v>
      </c>
      <c r="I83" s="4">
        <v>4</v>
      </c>
      <c r="J83" s="5">
        <v>4</v>
      </c>
      <c r="K83" s="5">
        <v>4</v>
      </c>
      <c r="L83" s="5">
        <v>4</v>
      </c>
      <c r="M83" s="5">
        <v>4</v>
      </c>
      <c r="N83" s="1">
        <v>3</v>
      </c>
      <c r="O83" s="1">
        <v>4</v>
      </c>
      <c r="P83" s="1">
        <v>5</v>
      </c>
      <c r="Q83" s="1">
        <v>5</v>
      </c>
      <c r="U83" t="s">
        <v>35</v>
      </c>
    </row>
    <row r="84" spans="1:35" ht="15" customHeight="1" x14ac:dyDescent="0.3">
      <c r="A84">
        <v>6</v>
      </c>
      <c r="B84" s="3">
        <v>44616.720208333332</v>
      </c>
      <c r="C84" s="1" t="s">
        <v>19</v>
      </c>
      <c r="D84" s="1">
        <v>25</v>
      </c>
      <c r="E84" s="1" t="s">
        <v>21</v>
      </c>
      <c r="F84" s="1">
        <v>5</v>
      </c>
      <c r="G84" s="1">
        <v>5</v>
      </c>
      <c r="H84" s="1">
        <v>4</v>
      </c>
      <c r="I84" s="4">
        <v>5</v>
      </c>
      <c r="J84" s="5">
        <v>5</v>
      </c>
      <c r="K84" s="5">
        <v>5</v>
      </c>
      <c r="L84" s="5">
        <v>5</v>
      </c>
      <c r="M84" s="5">
        <v>5</v>
      </c>
      <c r="N84" s="1">
        <v>4</v>
      </c>
      <c r="O84" s="1">
        <v>5</v>
      </c>
      <c r="P84" s="1">
        <v>5</v>
      </c>
      <c r="Q84" s="1">
        <v>5</v>
      </c>
    </row>
    <row r="85" spans="1:35" ht="15" customHeight="1" x14ac:dyDescent="0.3">
      <c r="A85">
        <v>7</v>
      </c>
      <c r="B85" s="3">
        <v>44616.736238425925</v>
      </c>
      <c r="C85" s="1" t="s">
        <v>17</v>
      </c>
      <c r="D85" s="1">
        <v>24</v>
      </c>
      <c r="E85" s="1" t="s">
        <v>21</v>
      </c>
      <c r="F85" s="1">
        <v>4</v>
      </c>
      <c r="G85" s="1">
        <v>4</v>
      </c>
      <c r="H85" s="1">
        <v>5</v>
      </c>
      <c r="I85" s="4">
        <v>5</v>
      </c>
      <c r="J85" s="5">
        <v>5</v>
      </c>
      <c r="K85" s="5">
        <v>4</v>
      </c>
      <c r="L85" s="5">
        <v>3</v>
      </c>
      <c r="M85" s="5">
        <v>4</v>
      </c>
      <c r="N85" s="1">
        <v>5</v>
      </c>
      <c r="O85" s="1">
        <v>3</v>
      </c>
      <c r="P85" s="1">
        <v>5</v>
      </c>
      <c r="Q85" s="1">
        <v>5</v>
      </c>
      <c r="V85">
        <v>1</v>
      </c>
      <c r="W85">
        <f>V85+1</f>
        <v>2</v>
      </c>
      <c r="X85">
        <f t="shared" ref="X85:AG85" si="6">W85+1</f>
        <v>3</v>
      </c>
      <c r="Y85">
        <f t="shared" si="6"/>
        <v>4</v>
      </c>
      <c r="Z85">
        <f t="shared" si="6"/>
        <v>5</v>
      </c>
      <c r="AA85">
        <f t="shared" si="6"/>
        <v>6</v>
      </c>
      <c r="AB85">
        <f t="shared" si="6"/>
        <v>7</v>
      </c>
      <c r="AC85">
        <f t="shared" si="6"/>
        <v>8</v>
      </c>
      <c r="AD85">
        <f t="shared" si="6"/>
        <v>9</v>
      </c>
      <c r="AE85">
        <f t="shared" si="6"/>
        <v>10</v>
      </c>
      <c r="AF85">
        <f t="shared" si="6"/>
        <v>11</v>
      </c>
      <c r="AG85">
        <f t="shared" si="6"/>
        <v>12</v>
      </c>
      <c r="AI85" t="s">
        <v>36</v>
      </c>
    </row>
    <row r="86" spans="1:35" ht="15" customHeight="1" x14ac:dyDescent="0.3">
      <c r="A86">
        <v>8</v>
      </c>
      <c r="B86" s="3">
        <v>44618.606736111113</v>
      </c>
      <c r="C86" s="1" t="s">
        <v>19</v>
      </c>
      <c r="D86" s="1">
        <v>24</v>
      </c>
      <c r="E86" s="1" t="s">
        <v>21</v>
      </c>
      <c r="F86" s="1">
        <v>4</v>
      </c>
      <c r="G86" s="1">
        <v>5</v>
      </c>
      <c r="H86" s="1">
        <v>5</v>
      </c>
      <c r="I86" s="4">
        <v>5</v>
      </c>
      <c r="J86" s="5">
        <v>4</v>
      </c>
      <c r="K86" s="5">
        <v>4</v>
      </c>
      <c r="L86" s="5">
        <v>5</v>
      </c>
      <c r="M86" s="5">
        <v>5</v>
      </c>
      <c r="N86" s="1">
        <v>1</v>
      </c>
      <c r="O86" s="1">
        <v>4</v>
      </c>
      <c r="P86" s="1">
        <v>5</v>
      </c>
      <c r="Q86" s="1">
        <v>5</v>
      </c>
      <c r="U86" t="str">
        <f t="array" ref="U86:U97">TRANSPOSE(F1:Q1)</f>
        <v>1. 시간가는 줄 몰랐다.</v>
      </c>
      <c r="V86" s="6">
        <f t="array" ref="V86:AG97">V70:AG81*SQRT(ABS(V69:AG69))</f>
        <v>-0.76001229842332874</v>
      </c>
      <c r="W86" s="7">
        <v>-0.17893641604058347</v>
      </c>
      <c r="X86" s="7">
        <v>-0.29260332828697694</v>
      </c>
      <c r="Y86" s="7">
        <v>-0.18765303970393335</v>
      </c>
      <c r="Z86" s="7">
        <v>-0.3517145701431903</v>
      </c>
      <c r="AA86" s="7">
        <v>-2.1800037144369577E-2</v>
      </c>
      <c r="AB86" s="7">
        <v>-0.14428980803987571</v>
      </c>
      <c r="AC86" s="7">
        <v>-0.24746828978464822</v>
      </c>
      <c r="AD86" s="7">
        <v>-0.15049090321503142</v>
      </c>
      <c r="AE86" s="7">
        <v>-6.5097318557318762E-2</v>
      </c>
      <c r="AF86" s="7">
        <v>-2.7598571888920571E-2</v>
      </c>
      <c r="AG86" s="8">
        <v>-0.18880507566623347</v>
      </c>
      <c r="AI86" s="15">
        <f>SUMSQ(V86:AG86)</f>
        <v>0.99999999999999911</v>
      </c>
    </row>
    <row r="87" spans="1:35" ht="15" customHeight="1" x14ac:dyDescent="0.3">
      <c r="A87">
        <v>9</v>
      </c>
      <c r="B87" s="3">
        <v>44618.940138888887</v>
      </c>
      <c r="C87" s="1" t="s">
        <v>19</v>
      </c>
      <c r="D87" s="1">
        <v>26</v>
      </c>
      <c r="E87" s="1" t="s">
        <v>21</v>
      </c>
      <c r="F87" s="1">
        <v>5</v>
      </c>
      <c r="G87" s="1">
        <v>5</v>
      </c>
      <c r="H87" s="1">
        <v>4</v>
      </c>
      <c r="I87" s="4">
        <v>4</v>
      </c>
      <c r="J87" s="5">
        <v>5</v>
      </c>
      <c r="K87" s="5">
        <v>5</v>
      </c>
      <c r="L87" s="5">
        <v>5</v>
      </c>
      <c r="M87" s="5">
        <v>5</v>
      </c>
      <c r="N87" s="1">
        <v>5</v>
      </c>
      <c r="O87" s="1">
        <v>5</v>
      </c>
      <c r="P87" s="1">
        <v>4</v>
      </c>
      <c r="Q87" s="1">
        <v>5</v>
      </c>
      <c r="U87" t="str">
        <v>2. 집중이 잘 되었다.</v>
      </c>
      <c r="V87" s="9">
        <v>-0.70812920096227849</v>
      </c>
      <c r="W87" s="10">
        <v>-0.2867489202868907</v>
      </c>
      <c r="X87" s="10">
        <v>-0.49332230618134076</v>
      </c>
      <c r="Y87" s="10">
        <v>-0.1957984849652292</v>
      </c>
      <c r="Z87" s="10">
        <v>-2.743819164998422E-2</v>
      </c>
      <c r="AA87" s="10">
        <v>0.13766967333932945</v>
      </c>
      <c r="AB87" s="10">
        <v>4.0908370436236498E-3</v>
      </c>
      <c r="AC87" s="10">
        <v>0.10763457775921106</v>
      </c>
      <c r="AD87" s="10">
        <v>9.1728061182370424E-2</v>
      </c>
      <c r="AE87" s="10">
        <v>0.21206397914780334</v>
      </c>
      <c r="AF87" s="10">
        <v>5.0547513745698817E-3</v>
      </c>
      <c r="AG87" s="11">
        <v>0.22339583120738221</v>
      </c>
      <c r="AI87" s="16">
        <f t="shared" ref="AI87:AI97" si="7">SUMSQ(V87:AG87)</f>
        <v>1.0000000000000009</v>
      </c>
    </row>
    <row r="88" spans="1:35" ht="15" customHeight="1" x14ac:dyDescent="0.3">
      <c r="A88">
        <v>10</v>
      </c>
      <c r="B88" s="3">
        <v>44618.948900462965</v>
      </c>
      <c r="C88" s="1" t="s">
        <v>17</v>
      </c>
      <c r="D88" s="1">
        <v>24</v>
      </c>
      <c r="E88" s="1" t="s">
        <v>21</v>
      </c>
      <c r="F88" s="1">
        <v>3</v>
      </c>
      <c r="G88" s="1">
        <v>4</v>
      </c>
      <c r="H88" s="1">
        <v>5</v>
      </c>
      <c r="I88" s="4">
        <v>5</v>
      </c>
      <c r="J88" s="5">
        <v>5</v>
      </c>
      <c r="K88" s="5">
        <v>5</v>
      </c>
      <c r="L88" s="5">
        <v>5</v>
      </c>
      <c r="M88" s="5">
        <v>5</v>
      </c>
      <c r="N88" s="1">
        <v>3</v>
      </c>
      <c r="O88" s="1">
        <v>5</v>
      </c>
      <c r="P88" s="1">
        <v>5</v>
      </c>
      <c r="Q88" s="1">
        <v>5</v>
      </c>
      <c r="U88" t="str">
        <v>4. 내용이 유익했다.</v>
      </c>
      <c r="V88" s="9">
        <v>-0.72170397135757836</v>
      </c>
      <c r="W88" s="10">
        <v>-0.22458960422742663</v>
      </c>
      <c r="X88" s="10">
        <v>0.39940995555006997</v>
      </c>
      <c r="Y88" s="10">
        <v>-1.9538236069606349E-2</v>
      </c>
      <c r="Z88" s="10">
        <v>0.18001177706158353</v>
      </c>
      <c r="AA88" s="10">
        <v>0.3758378121053349</v>
      </c>
      <c r="AB88" s="10">
        <v>-5.1147771136388159E-2</v>
      </c>
      <c r="AC88" s="10">
        <v>-0.20875706975354766</v>
      </c>
      <c r="AD88" s="10">
        <v>-0.19709561444931203</v>
      </c>
      <c r="AE88" s="10">
        <v>2.6165155190910675E-2</v>
      </c>
      <c r="AF88" s="10">
        <v>2.5968620084865141E-2</v>
      </c>
      <c r="AG88" s="11">
        <v>9.3451895511645663E-2</v>
      </c>
      <c r="AI88" s="16">
        <f t="shared" si="7"/>
        <v>1.0000000000000031</v>
      </c>
    </row>
    <row r="89" spans="1:35" ht="15" customHeight="1" x14ac:dyDescent="0.3">
      <c r="A89">
        <v>11</v>
      </c>
      <c r="B89" s="3">
        <v>44619.93445601852</v>
      </c>
      <c r="C89" s="1" t="s">
        <v>17</v>
      </c>
      <c r="D89" s="1">
        <v>26</v>
      </c>
      <c r="E89" s="1" t="s">
        <v>21</v>
      </c>
      <c r="F89" s="1">
        <v>5</v>
      </c>
      <c r="G89" s="1">
        <v>5</v>
      </c>
      <c r="H89" s="1">
        <v>5</v>
      </c>
      <c r="I89" s="4">
        <v>5</v>
      </c>
      <c r="J89" s="5">
        <v>5</v>
      </c>
      <c r="K89" s="5">
        <v>4</v>
      </c>
      <c r="L89" s="5">
        <v>5</v>
      </c>
      <c r="M89" s="5">
        <v>3</v>
      </c>
      <c r="N89" s="1">
        <v>2</v>
      </c>
      <c r="O89" s="1">
        <v>5</v>
      </c>
      <c r="P89" s="1">
        <v>4</v>
      </c>
      <c r="Q89" s="1">
        <v>5</v>
      </c>
      <c r="U89" t="str">
        <v>5. 새로운 정보를 얻었다.</v>
      </c>
      <c r="V89" s="9">
        <v>-0.66299780382239359</v>
      </c>
      <c r="W89" s="10">
        <v>-0.21616521100060826</v>
      </c>
      <c r="X89" s="10">
        <v>0.49931721851633426</v>
      </c>
      <c r="Y89" s="10">
        <v>-0.12873377893087343</v>
      </c>
      <c r="Z89" s="10">
        <v>-0.40590166959754503</v>
      </c>
      <c r="AA89" s="10">
        <v>-0.15579407501084475</v>
      </c>
      <c r="AB89" s="10">
        <v>-1.1227409095929286E-2</v>
      </c>
      <c r="AC89" s="10">
        <v>0.21679301477624621</v>
      </c>
      <c r="AD89" s="10">
        <v>2.4698411977988624E-2</v>
      </c>
      <c r="AE89" s="10">
        <v>-1.3244303600758183E-2</v>
      </c>
      <c r="AF89" s="10">
        <v>-2.5065103365391091E-2</v>
      </c>
      <c r="AG89" s="11">
        <v>0.10123998930693054</v>
      </c>
      <c r="AI89" s="16">
        <f t="shared" si="7"/>
        <v>0.99999999999999534</v>
      </c>
    </row>
    <row r="90" spans="1:35" ht="15" customHeight="1" x14ac:dyDescent="0.3">
      <c r="A90">
        <v>12</v>
      </c>
      <c r="B90" s="3">
        <v>44719.621747685182</v>
      </c>
      <c r="C90" s="1" t="s">
        <v>17</v>
      </c>
      <c r="D90" s="1">
        <v>20</v>
      </c>
      <c r="E90" s="1" t="s">
        <v>21</v>
      </c>
      <c r="F90" s="1">
        <v>5</v>
      </c>
      <c r="G90" s="1">
        <v>5</v>
      </c>
      <c r="H90" s="1">
        <v>5</v>
      </c>
      <c r="I90" s="4">
        <v>5</v>
      </c>
      <c r="J90" s="5">
        <v>5</v>
      </c>
      <c r="K90" s="5">
        <v>5</v>
      </c>
      <c r="L90" s="5">
        <v>5</v>
      </c>
      <c r="M90" s="5">
        <v>5</v>
      </c>
      <c r="N90" s="1">
        <v>5</v>
      </c>
      <c r="O90" s="1">
        <v>5</v>
      </c>
      <c r="P90" s="1">
        <v>5</v>
      </c>
      <c r="Q90" s="1">
        <v>5</v>
      </c>
      <c r="U90" t="str">
        <v>6. 전반적으로 나의 흥미를 끌었다.</v>
      </c>
      <c r="V90" s="9">
        <v>-0.80423459347998227</v>
      </c>
      <c r="W90" s="10">
        <v>-0.32440769675932252</v>
      </c>
      <c r="X90" s="10">
        <v>2.2050289856819907E-2</v>
      </c>
      <c r="Y90" s="10">
        <v>-9.737015719684064E-3</v>
      </c>
      <c r="Z90" s="10">
        <v>0.22837369435885027</v>
      </c>
      <c r="AA90" s="10">
        <v>-0.16400454819010643</v>
      </c>
      <c r="AB90" s="10">
        <v>8.769004888854369E-2</v>
      </c>
      <c r="AC90" s="10">
        <v>0.16115042013374256</v>
      </c>
      <c r="AD90" s="10">
        <v>-7.3825390083645318E-2</v>
      </c>
      <c r="AE90" s="10">
        <v>0.10846625026232409</v>
      </c>
      <c r="AF90" s="10">
        <v>0.28801413925233227</v>
      </c>
      <c r="AG90" s="11">
        <v>-0.1857607100916783</v>
      </c>
      <c r="AI90" s="16">
        <f t="shared" si="7"/>
        <v>1.0000000000000013</v>
      </c>
    </row>
    <row r="91" spans="1:35" ht="15" customHeight="1" x14ac:dyDescent="0.3">
      <c r="A91">
        <v>13</v>
      </c>
      <c r="B91" s="3">
        <v>44719.810127314813</v>
      </c>
      <c r="C91" s="1" t="s">
        <v>17</v>
      </c>
      <c r="D91" s="1">
        <v>20</v>
      </c>
      <c r="E91" s="1" t="s">
        <v>21</v>
      </c>
      <c r="F91" s="1">
        <v>3</v>
      </c>
      <c r="G91" s="1">
        <v>4</v>
      </c>
      <c r="H91" s="1">
        <v>4</v>
      </c>
      <c r="I91" s="4">
        <v>5</v>
      </c>
      <c r="J91" s="5">
        <v>4</v>
      </c>
      <c r="K91" s="5">
        <v>4</v>
      </c>
      <c r="L91" s="5">
        <v>4</v>
      </c>
      <c r="M91" s="5">
        <v>4</v>
      </c>
      <c r="N91" s="1">
        <v>5</v>
      </c>
      <c r="O91" s="1">
        <v>5</v>
      </c>
      <c r="P91" s="1">
        <v>5</v>
      </c>
      <c r="Q91" s="1">
        <v>5</v>
      </c>
      <c r="U91" t="str">
        <v>7. 타인에게도 오늘 내용을 추천할 의향이 있다.</v>
      </c>
      <c r="V91" s="9">
        <v>-0.82501413403653712</v>
      </c>
      <c r="W91" s="10">
        <v>-0.15439288442309129</v>
      </c>
      <c r="X91" s="10">
        <v>1.7192425985752633E-2</v>
      </c>
      <c r="Y91" s="10">
        <v>-5.5391676377185749E-2</v>
      </c>
      <c r="Z91" s="10">
        <v>0.22469481822457935</v>
      </c>
      <c r="AA91" s="10">
        <v>0.1283245702357774</v>
      </c>
      <c r="AB91" s="10">
        <v>-0.2163606850632202</v>
      </c>
      <c r="AC91" s="10">
        <v>0.16131422939802773</v>
      </c>
      <c r="AD91" s="10">
        <v>0.25407056650418008</v>
      </c>
      <c r="AE91" s="10">
        <v>-0.19864271065842179</v>
      </c>
      <c r="AF91" s="10">
        <v>-0.17921620699615226</v>
      </c>
      <c r="AG91" s="11">
        <v>-0.12740599332159289</v>
      </c>
      <c r="AI91" s="16">
        <f t="shared" si="7"/>
        <v>0.999999999999999</v>
      </c>
    </row>
    <row r="92" spans="1:35" ht="15" customHeight="1" x14ac:dyDescent="0.3">
      <c r="A92">
        <v>14</v>
      </c>
      <c r="B92" s="3">
        <v>44719.874976851854</v>
      </c>
      <c r="C92" s="1" t="s">
        <v>17</v>
      </c>
      <c r="D92" s="1">
        <v>22</v>
      </c>
      <c r="E92" s="1" t="s">
        <v>21</v>
      </c>
      <c r="F92" s="1">
        <v>4</v>
      </c>
      <c r="G92" s="1">
        <v>5</v>
      </c>
      <c r="H92" s="1">
        <v>5</v>
      </c>
      <c r="I92" s="4">
        <v>4</v>
      </c>
      <c r="J92" s="5">
        <v>5</v>
      </c>
      <c r="K92" s="5">
        <v>4</v>
      </c>
      <c r="L92" s="5">
        <v>4</v>
      </c>
      <c r="M92" s="5">
        <v>5</v>
      </c>
      <c r="N92" s="1">
        <v>3</v>
      </c>
      <c r="O92" s="1">
        <v>5</v>
      </c>
      <c r="P92" s="1">
        <v>5</v>
      </c>
      <c r="Q92" s="1">
        <v>5</v>
      </c>
      <c r="U92" t="str">
        <v>8. 소개된 앱을 다운로드 받아보고 싶어졌다.</v>
      </c>
      <c r="V92" s="9">
        <v>-0.78722799599524051</v>
      </c>
      <c r="W92" s="10">
        <v>-0.14373590835750583</v>
      </c>
      <c r="X92" s="10">
        <v>7.1196257346703748E-2</v>
      </c>
      <c r="Y92" s="10">
        <v>0.17971376294786337</v>
      </c>
      <c r="Z92" s="10">
        <v>0.15824019846700776</v>
      </c>
      <c r="AA92" s="10">
        <v>-0.38377377112703165</v>
      </c>
      <c r="AB92" s="10">
        <v>2.4805138749157716E-2</v>
      </c>
      <c r="AC92" s="10">
        <v>-0.31773303532840053</v>
      </c>
      <c r="AD92" s="10">
        <v>0.15256667631961085</v>
      </c>
      <c r="AE92" s="10">
        <v>7.765154740260187E-2</v>
      </c>
      <c r="AF92" s="10">
        <v>-0.10511616144714141</v>
      </c>
      <c r="AG92" s="11">
        <v>8.9434455994207851E-2</v>
      </c>
      <c r="AI92" s="16">
        <f t="shared" si="7"/>
        <v>0.99999999999999623</v>
      </c>
    </row>
    <row r="93" spans="1:35" ht="15" customHeight="1" x14ac:dyDescent="0.3">
      <c r="A93">
        <v>15</v>
      </c>
      <c r="B93" s="3">
        <v>44719.882175925923</v>
      </c>
      <c r="C93" s="1" t="s">
        <v>17</v>
      </c>
      <c r="D93" s="1">
        <v>21</v>
      </c>
      <c r="E93" s="1" t="s">
        <v>21</v>
      </c>
      <c r="F93" s="1">
        <v>5</v>
      </c>
      <c r="G93" s="1">
        <v>5</v>
      </c>
      <c r="H93" s="1">
        <v>5</v>
      </c>
      <c r="I93" s="4">
        <v>5</v>
      </c>
      <c r="J93" s="5">
        <v>5</v>
      </c>
      <c r="K93" s="5">
        <v>5</v>
      </c>
      <c r="L93" s="5">
        <v>5</v>
      </c>
      <c r="M93" s="5">
        <v>5</v>
      </c>
      <c r="N93" s="1">
        <v>5</v>
      </c>
      <c r="O93" s="1">
        <v>5</v>
      </c>
      <c r="P93" s="1">
        <v>5</v>
      </c>
      <c r="Q93" s="1">
        <v>5</v>
      </c>
      <c r="U93" t="str">
        <v>9. 다음에 또 유용한 앱을 소개받고 싶다.</v>
      </c>
      <c r="V93" s="9">
        <v>-0.81401315473138192</v>
      </c>
      <c r="W93" s="10">
        <v>2.6213751101678562E-2</v>
      </c>
      <c r="X93" s="10">
        <v>-0.13814444146124977</v>
      </c>
      <c r="Y93" s="10">
        <v>0.24439192671886134</v>
      </c>
      <c r="Z93" s="10">
        <v>1.7766293200159138E-2</v>
      </c>
      <c r="AA93" s="10">
        <v>1.5342908417781707E-2</v>
      </c>
      <c r="AB93" s="10">
        <v>0.35506907457802372</v>
      </c>
      <c r="AC93" s="10">
        <v>0.13715568515380844</v>
      </c>
      <c r="AD93" s="10">
        <v>-0.22345502033553633</v>
      </c>
      <c r="AE93" s="10">
        <v>-8.4116637177011691E-2</v>
      </c>
      <c r="AF93" s="10">
        <v>-0.23477280038071732</v>
      </c>
      <c r="AG93" s="11">
        <v>-1.7925522564807454E-2</v>
      </c>
      <c r="AI93" s="16">
        <f t="shared" si="7"/>
        <v>1.0000000000000002</v>
      </c>
    </row>
    <row r="94" spans="1:35" ht="15" customHeight="1" x14ac:dyDescent="0.3">
      <c r="A94">
        <v>16</v>
      </c>
      <c r="B94" s="3">
        <v>44719.893206018518</v>
      </c>
      <c r="C94" s="1" t="s">
        <v>19</v>
      </c>
      <c r="D94" s="1">
        <v>20</v>
      </c>
      <c r="E94" s="1" t="s">
        <v>21</v>
      </c>
      <c r="F94" s="1">
        <v>4</v>
      </c>
      <c r="G94" s="1">
        <v>4</v>
      </c>
      <c r="H94" s="1">
        <v>4</v>
      </c>
      <c r="I94" s="4">
        <v>5</v>
      </c>
      <c r="J94" s="5">
        <v>4</v>
      </c>
      <c r="K94" s="5">
        <v>4</v>
      </c>
      <c r="L94" s="5">
        <v>5</v>
      </c>
      <c r="M94" s="5">
        <v>5</v>
      </c>
      <c r="N94" s="1">
        <v>5</v>
      </c>
      <c r="O94" s="1">
        <v>5</v>
      </c>
      <c r="P94" s="1">
        <v>5</v>
      </c>
      <c r="Q94" s="1">
        <v>5</v>
      </c>
      <c r="U94" t="str">
        <v>10. 소개받은 후 화자가 전보다 더 친근하게 느껴졌다.</v>
      </c>
      <c r="V94" s="9">
        <v>-0.65440360877194625</v>
      </c>
      <c r="W94" s="10">
        <v>0.22550471972632974</v>
      </c>
      <c r="X94" s="10">
        <v>-1.4785759626136296E-2</v>
      </c>
      <c r="Y94" s="10">
        <v>0.62125724650884273</v>
      </c>
      <c r="Z94" s="10">
        <v>-0.22018672947257592</v>
      </c>
      <c r="AA94" s="10">
        <v>0.17058776766686792</v>
      </c>
      <c r="AB94" s="10">
        <v>-0.11463170421602466</v>
      </c>
      <c r="AC94" s="10">
        <v>2.0778257341417434E-2</v>
      </c>
      <c r="AD94" s="10">
        <v>0.11661845929314286</v>
      </c>
      <c r="AE94" s="10">
        <v>0.13949250660044257</v>
      </c>
      <c r="AF94" s="10">
        <v>9.0823486825548166E-2</v>
      </c>
      <c r="AG94" s="11">
        <v>-4.7569707505841753E-2</v>
      </c>
      <c r="AI94" s="16">
        <f t="shared" si="7"/>
        <v>1.0000000000000016</v>
      </c>
    </row>
    <row r="95" spans="1:35" ht="15" customHeight="1" x14ac:dyDescent="0.3">
      <c r="A95">
        <v>17</v>
      </c>
      <c r="B95" s="3">
        <v>44719.902268518519</v>
      </c>
      <c r="C95" s="1" t="s">
        <v>17</v>
      </c>
      <c r="D95" s="1">
        <v>22</v>
      </c>
      <c r="E95" s="1" t="s">
        <v>21</v>
      </c>
      <c r="F95" s="1">
        <v>5</v>
      </c>
      <c r="G95" s="1">
        <v>5</v>
      </c>
      <c r="H95" s="1">
        <v>5</v>
      </c>
      <c r="I95" s="4">
        <v>5</v>
      </c>
      <c r="J95" s="5">
        <v>5</v>
      </c>
      <c r="K95" s="5">
        <v>5</v>
      </c>
      <c r="L95" s="5">
        <v>4</v>
      </c>
      <c r="M95" s="5">
        <v>4</v>
      </c>
      <c r="N95" s="1">
        <v>5</v>
      </c>
      <c r="O95" s="1">
        <v>5</v>
      </c>
      <c r="P95" s="1">
        <v>5</v>
      </c>
      <c r="Q95" s="1">
        <v>5</v>
      </c>
      <c r="U95" t="str">
        <v>11. 화자의 말에 신뢰가 간다.</v>
      </c>
      <c r="V95" s="9">
        <v>-0.68201710287627293</v>
      </c>
      <c r="W95" s="10">
        <v>0.53593848758161389</v>
      </c>
      <c r="X95" s="10">
        <v>-7.204870700293077E-2</v>
      </c>
      <c r="Y95" s="10">
        <v>-3.4413472409952545E-2</v>
      </c>
      <c r="Z95" s="10">
        <v>0.1410655873931369</v>
      </c>
      <c r="AA95" s="10">
        <v>-0.18680072035707893</v>
      </c>
      <c r="AB95" s="10">
        <v>-0.31915787482326202</v>
      </c>
      <c r="AC95" s="10">
        <v>0.12012370040416587</v>
      </c>
      <c r="AD95" s="10">
        <v>-0.24107735397254615</v>
      </c>
      <c r="AE95" s="10">
        <v>-1.3164920304627799E-2</v>
      </c>
      <c r="AF95" s="10">
        <v>6.6618593569517113E-3</v>
      </c>
      <c r="AG95" s="11">
        <v>0.1087467609668178</v>
      </c>
      <c r="AI95" s="16">
        <f t="shared" si="7"/>
        <v>0.99999999999999978</v>
      </c>
    </row>
    <row r="96" spans="1:35" ht="15" customHeight="1" x14ac:dyDescent="0.3">
      <c r="A96">
        <v>18</v>
      </c>
      <c r="B96" s="3">
        <v>44719.931064814817</v>
      </c>
      <c r="C96" s="1" t="s">
        <v>19</v>
      </c>
      <c r="D96" s="1">
        <v>28</v>
      </c>
      <c r="E96" s="1" t="s">
        <v>21</v>
      </c>
      <c r="F96" s="1">
        <v>5</v>
      </c>
      <c r="G96" s="1">
        <v>5</v>
      </c>
      <c r="H96" s="1">
        <v>5</v>
      </c>
      <c r="I96" s="4">
        <v>4</v>
      </c>
      <c r="J96" s="5">
        <v>5</v>
      </c>
      <c r="K96" s="5">
        <v>5</v>
      </c>
      <c r="L96" s="5">
        <v>5</v>
      </c>
      <c r="M96" s="5">
        <v>5</v>
      </c>
      <c r="N96" s="1">
        <v>5</v>
      </c>
      <c r="O96" s="1">
        <v>5</v>
      </c>
      <c r="P96" s="1">
        <v>5</v>
      </c>
      <c r="Q96" s="1">
        <v>5</v>
      </c>
      <c r="U96" t="str">
        <v>12. 화자가 내용에 대해 잘 알고 있다고 생각된다.</v>
      </c>
      <c r="V96" s="9">
        <v>-0.61279758796309747</v>
      </c>
      <c r="W96" s="10">
        <v>0.58395269747582701</v>
      </c>
      <c r="X96" s="10">
        <v>0.16082409957089785</v>
      </c>
      <c r="Y96" s="10">
        <v>-0.35684744611595837</v>
      </c>
      <c r="Z96" s="10">
        <v>9.8479180973349558E-4</v>
      </c>
      <c r="AA96" s="10">
        <v>7.7732800070146782E-2</v>
      </c>
      <c r="AB96" s="10">
        <v>0.15317019975527699</v>
      </c>
      <c r="AC96" s="10">
        <v>-4.4190473077631513E-2</v>
      </c>
      <c r="AD96" s="10">
        <v>0.11082198361885641</v>
      </c>
      <c r="AE96" s="10">
        <v>0.25541666092851112</v>
      </c>
      <c r="AF96" s="10">
        <v>-7.3580202270949066E-2</v>
      </c>
      <c r="AG96" s="11">
        <v>-0.1260292726717325</v>
      </c>
      <c r="AI96" s="16">
        <f t="shared" si="7"/>
        <v>0.99999999999999489</v>
      </c>
    </row>
    <row r="97" spans="1:35" ht="15" customHeight="1" x14ac:dyDescent="0.3">
      <c r="A97">
        <v>19</v>
      </c>
      <c r="B97" s="3">
        <v>44720.86377314815</v>
      </c>
      <c r="C97" s="1" t="s">
        <v>17</v>
      </c>
      <c r="D97" s="1">
        <v>21</v>
      </c>
      <c r="E97" s="1" t="s">
        <v>21</v>
      </c>
      <c r="F97" s="1">
        <v>5</v>
      </c>
      <c r="G97" s="1">
        <v>4</v>
      </c>
      <c r="H97" s="1">
        <v>5</v>
      </c>
      <c r="I97" s="4">
        <v>5</v>
      </c>
      <c r="J97" s="5">
        <v>5</v>
      </c>
      <c r="K97" s="5">
        <v>5</v>
      </c>
      <c r="L97" s="5">
        <v>5</v>
      </c>
      <c r="M97" s="5">
        <v>5</v>
      </c>
      <c r="N97" s="1">
        <v>5</v>
      </c>
      <c r="O97" s="1">
        <v>5</v>
      </c>
      <c r="P97" s="1">
        <v>5</v>
      </c>
      <c r="Q97" s="1">
        <v>5</v>
      </c>
      <c r="U97" t="str">
        <v>13. 다음에도 이런 내용을 소개받는다면 같은 화자에게 내용을 전달받고 싶다.</v>
      </c>
      <c r="V97" s="12">
        <v>-0.80679565959418587</v>
      </c>
      <c r="W97" s="13">
        <v>0.31434118712341053</v>
      </c>
      <c r="X97" s="13">
        <v>-7.788356477310697E-2</v>
      </c>
      <c r="Y97" s="13">
        <v>-8.7470801527473968E-2</v>
      </c>
      <c r="Z97" s="13">
        <v>-4.3212035944932482E-2</v>
      </c>
      <c r="AA97" s="13">
        <v>4.3279987343533312E-2</v>
      </c>
      <c r="AB97" s="13">
        <v>0.1851345370228123</v>
      </c>
      <c r="AC97" s="13">
        <v>-9.1552491588992049E-2</v>
      </c>
      <c r="AD97" s="13">
        <v>0.13266419707282553</v>
      </c>
      <c r="AE97" s="13">
        <v>-0.32923775027570101</v>
      </c>
      <c r="AF97" s="13">
        <v>0.23112028500176221</v>
      </c>
      <c r="AG97" s="14">
        <v>0.10364567793960371</v>
      </c>
      <c r="AI97" s="17">
        <f t="shared" si="7"/>
        <v>1.0000000000000022</v>
      </c>
    </row>
    <row r="98" spans="1:35" ht="15" customHeight="1" x14ac:dyDescent="0.3">
      <c r="A98">
        <v>20</v>
      </c>
      <c r="B98" s="3">
        <v>44720.875497685185</v>
      </c>
      <c r="C98" s="1" t="s">
        <v>17</v>
      </c>
      <c r="D98" s="1">
        <v>21</v>
      </c>
      <c r="E98" s="1" t="s">
        <v>21</v>
      </c>
      <c r="F98" s="1">
        <v>5</v>
      </c>
      <c r="G98" s="1">
        <v>5</v>
      </c>
      <c r="H98" s="1">
        <v>5</v>
      </c>
      <c r="I98" s="4">
        <v>5</v>
      </c>
      <c r="J98" s="5">
        <v>5</v>
      </c>
      <c r="K98" s="5">
        <v>5</v>
      </c>
      <c r="L98" s="5">
        <v>5</v>
      </c>
      <c r="M98" s="5">
        <v>5</v>
      </c>
      <c r="N98" s="1">
        <v>5</v>
      </c>
      <c r="O98" s="1">
        <v>5</v>
      </c>
      <c r="P98" s="1">
        <v>5</v>
      </c>
      <c r="Q98" s="1">
        <v>5</v>
      </c>
    </row>
    <row r="99" spans="1:35" ht="15" customHeight="1" x14ac:dyDescent="0.3">
      <c r="A99">
        <v>21</v>
      </c>
      <c r="B99" s="3">
        <v>44720.944861111115</v>
      </c>
      <c r="C99" s="1" t="s">
        <v>19</v>
      </c>
      <c r="D99" s="1">
        <v>26</v>
      </c>
      <c r="E99" s="1" t="s">
        <v>21</v>
      </c>
      <c r="F99" s="1">
        <v>5</v>
      </c>
      <c r="G99" s="1">
        <v>5</v>
      </c>
      <c r="H99" s="1">
        <v>5</v>
      </c>
      <c r="I99" s="4">
        <v>5</v>
      </c>
      <c r="J99" s="5">
        <v>5</v>
      </c>
      <c r="K99" s="5">
        <v>5</v>
      </c>
      <c r="L99" s="5">
        <v>5</v>
      </c>
      <c r="M99" s="5">
        <v>5</v>
      </c>
      <c r="N99" s="1">
        <v>5</v>
      </c>
      <c r="O99" s="1">
        <v>5</v>
      </c>
      <c r="P99" s="1">
        <v>5</v>
      </c>
      <c r="Q99" s="1">
        <v>5</v>
      </c>
      <c r="U99" t="s">
        <v>37</v>
      </c>
    </row>
    <row r="100" spans="1:35" ht="15" customHeight="1" x14ac:dyDescent="0.3">
      <c r="A100">
        <v>22</v>
      </c>
      <c r="B100" s="3">
        <v>44721.911863425928</v>
      </c>
      <c r="C100" s="1" t="s">
        <v>17</v>
      </c>
      <c r="D100" s="1">
        <v>21</v>
      </c>
      <c r="E100" s="1" t="s">
        <v>21</v>
      </c>
      <c r="F100" s="1">
        <v>4</v>
      </c>
      <c r="G100" s="1">
        <v>4</v>
      </c>
      <c r="H100" s="1">
        <v>5</v>
      </c>
      <c r="I100" s="4">
        <v>5</v>
      </c>
      <c r="J100" s="5">
        <v>4</v>
      </c>
      <c r="K100" s="5">
        <v>4</v>
      </c>
      <c r="L100" s="5">
        <v>4</v>
      </c>
      <c r="M100" s="5">
        <v>4</v>
      </c>
      <c r="N100" s="1">
        <v>4</v>
      </c>
      <c r="O100" s="1">
        <v>4</v>
      </c>
      <c r="P100" s="1">
        <v>4</v>
      </c>
      <c r="Q100" s="1">
        <v>4</v>
      </c>
    </row>
    <row r="101" spans="1:35" ht="15" customHeight="1" x14ac:dyDescent="0.3">
      <c r="A101">
        <v>23</v>
      </c>
      <c r="B101" s="3">
        <v>44721.984317129631</v>
      </c>
      <c r="C101" s="1" t="s">
        <v>19</v>
      </c>
      <c r="D101" s="1">
        <v>27</v>
      </c>
      <c r="E101" s="1" t="s">
        <v>21</v>
      </c>
      <c r="F101" s="1">
        <v>3</v>
      </c>
      <c r="G101" s="1">
        <v>4</v>
      </c>
      <c r="H101" s="1">
        <v>4</v>
      </c>
      <c r="I101" s="4">
        <v>4</v>
      </c>
      <c r="J101" s="5">
        <v>3</v>
      </c>
      <c r="K101" s="5">
        <v>4</v>
      </c>
      <c r="L101" s="5">
        <v>3</v>
      </c>
      <c r="M101" s="5">
        <v>5</v>
      </c>
      <c r="N101" s="1">
        <v>5</v>
      </c>
      <c r="O101" s="1">
        <v>5</v>
      </c>
      <c r="P101" s="1">
        <v>5</v>
      </c>
      <c r="Q101" s="1">
        <v>4</v>
      </c>
      <c r="V101" s="22" t="s">
        <v>38</v>
      </c>
      <c r="W101" s="22" t="s">
        <v>39</v>
      </c>
      <c r="X101" s="22" t="s">
        <v>40</v>
      </c>
    </row>
    <row r="102" spans="1:35" ht="15" customHeight="1" x14ac:dyDescent="0.3">
      <c r="A102">
        <v>24</v>
      </c>
      <c r="B102" s="3">
        <v>44721.997499999998</v>
      </c>
      <c r="C102" s="1" t="s">
        <v>19</v>
      </c>
      <c r="D102" s="1">
        <v>26</v>
      </c>
      <c r="E102" s="1" t="s">
        <v>21</v>
      </c>
      <c r="F102" s="1">
        <v>4</v>
      </c>
      <c r="G102" s="1">
        <v>4</v>
      </c>
      <c r="H102" s="1">
        <v>3</v>
      </c>
      <c r="I102" s="4">
        <v>3</v>
      </c>
      <c r="J102" s="5">
        <v>3</v>
      </c>
      <c r="K102" s="5">
        <v>3</v>
      </c>
      <c r="L102" s="5">
        <v>3</v>
      </c>
      <c r="M102" s="5">
        <v>4</v>
      </c>
      <c r="N102" s="1">
        <v>4</v>
      </c>
      <c r="O102" s="1">
        <v>5</v>
      </c>
      <c r="P102" s="1">
        <v>4</v>
      </c>
      <c r="Q102" s="1">
        <v>4</v>
      </c>
      <c r="V102" s="6">
        <f t="array" ref="V102:V113">TRANSPOSE(V69:AG69)</f>
        <v>6.5691068375640977</v>
      </c>
      <c r="W102" s="23">
        <f>V102/V$114</f>
        <v>0.54742556979700818</v>
      </c>
      <c r="X102" s="24">
        <f>W102</f>
        <v>0.54742556979700818</v>
      </c>
    </row>
    <row r="103" spans="1:35" ht="15" customHeight="1" x14ac:dyDescent="0.3">
      <c r="A103">
        <v>25</v>
      </c>
      <c r="B103" s="3">
        <v>44724.53528935185</v>
      </c>
      <c r="C103" s="1" t="s">
        <v>17</v>
      </c>
      <c r="D103" s="1">
        <v>20</v>
      </c>
      <c r="E103" s="1" t="s">
        <v>21</v>
      </c>
      <c r="F103" s="1">
        <v>5</v>
      </c>
      <c r="G103" s="1">
        <v>5</v>
      </c>
      <c r="H103" s="1">
        <v>3</v>
      </c>
      <c r="I103" s="4">
        <v>4</v>
      </c>
      <c r="J103" s="5">
        <v>4</v>
      </c>
      <c r="K103" s="5">
        <v>3</v>
      </c>
      <c r="L103" s="5">
        <v>4</v>
      </c>
      <c r="M103" s="5">
        <v>5</v>
      </c>
      <c r="N103" s="1">
        <v>4</v>
      </c>
      <c r="O103" s="1">
        <v>4</v>
      </c>
      <c r="P103" s="1">
        <v>5</v>
      </c>
      <c r="Q103" s="1">
        <v>5</v>
      </c>
      <c r="V103" s="9">
        <v>1.1397293375220319</v>
      </c>
      <c r="W103" s="25">
        <f t="shared" ref="W103:W113" si="8">V103/V$114</f>
        <v>9.4977444793502661E-2</v>
      </c>
      <c r="X103" s="26">
        <f>X102+W103</f>
        <v>0.64240301459051086</v>
      </c>
    </row>
    <row r="104" spans="1:35" ht="15" customHeight="1" x14ac:dyDescent="0.3">
      <c r="A104">
        <v>26</v>
      </c>
      <c r="B104" s="3">
        <v>44724.553136574075</v>
      </c>
      <c r="C104" s="1" t="s">
        <v>19</v>
      </c>
      <c r="D104" s="1">
        <v>25</v>
      </c>
      <c r="E104" s="1" t="s">
        <v>21</v>
      </c>
      <c r="F104" s="1">
        <v>5</v>
      </c>
      <c r="G104" s="1">
        <v>5</v>
      </c>
      <c r="H104" s="1">
        <v>4</v>
      </c>
      <c r="I104" s="4">
        <v>5</v>
      </c>
      <c r="J104" s="5">
        <v>5</v>
      </c>
      <c r="K104" s="5">
        <v>2</v>
      </c>
      <c r="L104" s="5">
        <v>4</v>
      </c>
      <c r="M104" s="5">
        <v>4</v>
      </c>
      <c r="N104" s="1">
        <v>3</v>
      </c>
      <c r="O104" s="1">
        <v>3</v>
      </c>
      <c r="P104" s="1">
        <v>4</v>
      </c>
      <c r="Q104" s="1">
        <v>4</v>
      </c>
      <c r="V104" s="9">
        <v>0.80010406689402802</v>
      </c>
      <c r="W104" s="25">
        <f t="shared" si="8"/>
        <v>6.6675338907835668E-2</v>
      </c>
      <c r="X104" s="26">
        <f t="shared" ref="X104:X113" si="9">X103+W104</f>
        <v>0.70907835349834647</v>
      </c>
    </row>
    <row r="105" spans="1:35" ht="15" customHeight="1" x14ac:dyDescent="0.3">
      <c r="A105">
        <v>27</v>
      </c>
      <c r="B105" s="3">
        <v>44724.656712962962</v>
      </c>
      <c r="C105" s="1" t="s">
        <v>19</v>
      </c>
      <c r="D105" s="1">
        <v>24</v>
      </c>
      <c r="E105" s="1" t="s">
        <v>21</v>
      </c>
      <c r="F105" s="1">
        <v>5</v>
      </c>
      <c r="G105" s="1">
        <v>5</v>
      </c>
      <c r="H105" s="1">
        <v>5</v>
      </c>
      <c r="I105" s="4">
        <v>5</v>
      </c>
      <c r="J105" s="5">
        <v>5</v>
      </c>
      <c r="K105" s="5">
        <v>5</v>
      </c>
      <c r="L105" s="5">
        <v>5</v>
      </c>
      <c r="M105" s="5">
        <v>5</v>
      </c>
      <c r="N105" s="1">
        <v>5</v>
      </c>
      <c r="O105" s="1">
        <v>5</v>
      </c>
      <c r="P105" s="1">
        <v>5</v>
      </c>
      <c r="Q105" s="1">
        <v>5</v>
      </c>
      <c r="V105" s="9">
        <v>0.70782843059897849</v>
      </c>
      <c r="W105" s="25">
        <f t="shared" si="8"/>
        <v>5.8985702549914872E-2</v>
      </c>
      <c r="X105" s="26">
        <f t="shared" si="9"/>
        <v>0.76806405604826133</v>
      </c>
    </row>
    <row r="106" spans="1:35" ht="15" customHeight="1" x14ac:dyDescent="0.3">
      <c r="V106" s="9">
        <v>0.51986425131982728</v>
      </c>
      <c r="W106" s="25">
        <f t="shared" si="8"/>
        <v>4.332202094331894E-2</v>
      </c>
      <c r="X106" s="26">
        <f t="shared" si="9"/>
        <v>0.81138607699158027</v>
      </c>
    </row>
    <row r="107" spans="1:35" ht="15" customHeight="1" x14ac:dyDescent="0.3">
      <c r="V107" s="9">
        <v>0.44774667590517159</v>
      </c>
      <c r="W107" s="25">
        <f t="shared" si="8"/>
        <v>3.7312222992097632E-2</v>
      </c>
      <c r="X107" s="26">
        <f t="shared" si="9"/>
        <v>0.84869829998367785</v>
      </c>
    </row>
    <row r="108" spans="1:35" ht="15" customHeight="1" x14ac:dyDescent="0.3">
      <c r="V108" s="9">
        <v>0.37750734976918315</v>
      </c>
      <c r="W108" s="25">
        <f t="shared" si="8"/>
        <v>3.1458945814098596E-2</v>
      </c>
      <c r="X108" s="26">
        <f t="shared" si="9"/>
        <v>0.88015724579777643</v>
      </c>
    </row>
    <row r="109" spans="1:35" ht="15" customHeight="1" x14ac:dyDescent="0.3">
      <c r="C109" s="1"/>
      <c r="V109" s="9">
        <v>0.36035828043468748</v>
      </c>
      <c r="W109" s="25">
        <f t="shared" si="8"/>
        <v>3.0029856702890625E-2</v>
      </c>
      <c r="X109" s="26">
        <f t="shared" si="9"/>
        <v>0.91018710250066703</v>
      </c>
    </row>
    <row r="110" spans="1:35" ht="15" customHeight="1" x14ac:dyDescent="0.3">
      <c r="C110" s="1"/>
      <c r="V110" s="9">
        <v>0.31532847665377051</v>
      </c>
      <c r="W110" s="25">
        <f t="shared" si="8"/>
        <v>2.6277373054480874E-2</v>
      </c>
      <c r="X110" s="26">
        <f t="shared" si="9"/>
        <v>0.93646447555514789</v>
      </c>
    </row>
    <row r="111" spans="1:35" ht="15" customHeight="1" x14ac:dyDescent="0.3">
      <c r="C111" s="1"/>
      <c r="V111" s="9">
        <v>0.30766468587784529</v>
      </c>
      <c r="W111" s="25">
        <f t="shared" si="8"/>
        <v>2.5638723823153773E-2</v>
      </c>
      <c r="X111" s="26">
        <f t="shared" si="9"/>
        <v>0.96210319937830169</v>
      </c>
    </row>
    <row r="112" spans="1:35" ht="15" customHeight="1" x14ac:dyDescent="0.3">
      <c r="C112" s="1"/>
      <c r="V112" s="9">
        <v>0.25045204720770348</v>
      </c>
      <c r="W112" s="25">
        <f t="shared" si="8"/>
        <v>2.0871003933975289E-2</v>
      </c>
      <c r="X112" s="26">
        <f t="shared" si="9"/>
        <v>0.98297420331227703</v>
      </c>
    </row>
    <row r="113" spans="3:26" ht="15" customHeight="1" x14ac:dyDescent="0.3">
      <c r="C113" s="1"/>
      <c r="V113" s="12">
        <v>0.20430956025267547</v>
      </c>
      <c r="W113" s="27">
        <f t="shared" si="8"/>
        <v>1.7025796687722954E-2</v>
      </c>
      <c r="X113" s="28">
        <f t="shared" si="9"/>
        <v>1</v>
      </c>
    </row>
    <row r="114" spans="3:26" ht="15" customHeight="1" x14ac:dyDescent="0.3">
      <c r="C114" s="1"/>
      <c r="V114">
        <f>SUM(V102:V113)</f>
        <v>12</v>
      </c>
    </row>
    <row r="115" spans="3:26" ht="15" customHeight="1" x14ac:dyDescent="0.3">
      <c r="C115" s="1"/>
    </row>
    <row r="116" spans="3:26" ht="15" customHeight="1" x14ac:dyDescent="0.3">
      <c r="C116" s="1"/>
      <c r="U116" t="s">
        <v>41</v>
      </c>
    </row>
    <row r="117" spans="3:26" ht="15" customHeight="1" x14ac:dyDescent="0.3">
      <c r="C117" s="1"/>
    </row>
    <row r="118" spans="3:26" ht="15" customHeight="1" x14ac:dyDescent="0.3">
      <c r="C118" s="1"/>
      <c r="V118">
        <v>1</v>
      </c>
      <c r="W118">
        <f>V118+1</f>
        <v>2</v>
      </c>
      <c r="Y118" t="s">
        <v>36</v>
      </c>
      <c r="Z118" t="s">
        <v>42</v>
      </c>
    </row>
    <row r="119" spans="3:26" ht="15" customHeight="1" x14ac:dyDescent="0.3">
      <c r="C119" s="1"/>
      <c r="U119" t="str">
        <f t="array" ref="U119:U130">TRANSPOSE(F1:Q1)</f>
        <v>1. 시간가는 줄 몰랐다.</v>
      </c>
      <c r="V119" s="6">
        <f t="array" ref="V119:W130">V86:W97</f>
        <v>-0.76001229842332874</v>
      </c>
      <c r="W119" s="8">
        <v>-0.17893641604058347</v>
      </c>
      <c r="Y119" s="15">
        <f>SUMSQ(V119:W119)</f>
        <v>0.60963693474015967</v>
      </c>
      <c r="Z119" s="15">
        <f>1-Y119</f>
        <v>0.39036306525984033</v>
      </c>
    </row>
    <row r="120" spans="3:26" ht="15" customHeight="1" x14ac:dyDescent="0.3">
      <c r="C120" s="1"/>
      <c r="U120" t="str">
        <v>2. 집중이 잘 되었다.</v>
      </c>
      <c r="V120" s="9">
        <v>-0.70812920096227849</v>
      </c>
      <c r="W120" s="11">
        <v>-0.2867489202868907</v>
      </c>
      <c r="Y120" s="16">
        <f t="shared" ref="Y120:Y130" si="10">SUMSQ(V120:W120)</f>
        <v>0.58367190854117268</v>
      </c>
      <c r="Z120" s="16">
        <f t="shared" ref="Z120:Z130" si="11">1-Y120</f>
        <v>0.41632809145882732</v>
      </c>
    </row>
    <row r="121" spans="3:26" ht="15" customHeight="1" x14ac:dyDescent="0.3">
      <c r="C121" s="1"/>
      <c r="U121" t="str">
        <v>4. 내용이 유익했다.</v>
      </c>
      <c r="V121" s="9">
        <v>-0.72170397135757836</v>
      </c>
      <c r="W121" s="11">
        <v>-0.22458960422742663</v>
      </c>
      <c r="Y121" s="16">
        <f t="shared" si="10"/>
        <v>0.57129711260033245</v>
      </c>
      <c r="Z121" s="16">
        <f t="shared" si="11"/>
        <v>0.42870288739966755</v>
      </c>
    </row>
    <row r="122" spans="3:26" ht="15" customHeight="1" x14ac:dyDescent="0.3">
      <c r="C122" s="1"/>
      <c r="U122" t="str">
        <v>5. 새로운 정보를 얻었다.</v>
      </c>
      <c r="V122" s="9">
        <v>-0.66299780382239359</v>
      </c>
      <c r="W122" s="11">
        <v>-0.21616521100060826</v>
      </c>
      <c r="Y122" s="16">
        <f t="shared" si="10"/>
        <v>0.4862934863202546</v>
      </c>
      <c r="Z122" s="16">
        <f t="shared" si="11"/>
        <v>0.5137065136797454</v>
      </c>
    </row>
    <row r="123" spans="3:26" ht="15" customHeight="1" x14ac:dyDescent="0.3">
      <c r="C123" s="1"/>
      <c r="U123" t="str">
        <v>6. 전반적으로 나의 흥미를 끌었다.</v>
      </c>
      <c r="V123" s="9">
        <v>-0.80423459347998227</v>
      </c>
      <c r="W123" s="11">
        <v>-0.32440769675932252</v>
      </c>
      <c r="Y123" s="16">
        <f t="shared" si="10"/>
        <v>0.75203363506660081</v>
      </c>
      <c r="Z123" s="16">
        <f t="shared" si="11"/>
        <v>0.24796636493339919</v>
      </c>
    </row>
    <row r="124" spans="3:26" ht="15" customHeight="1" x14ac:dyDescent="0.3">
      <c r="C124" s="1"/>
      <c r="U124" t="str">
        <v>7. 타인에게도 오늘 내용을 추천할 의향이 있다.</v>
      </c>
      <c r="V124" s="9">
        <v>-0.82501413403653712</v>
      </c>
      <c r="W124" s="11">
        <v>-0.15439288442309129</v>
      </c>
      <c r="Y124" s="16">
        <f t="shared" si="10"/>
        <v>0.70448548412053924</v>
      </c>
      <c r="Z124" s="16">
        <f t="shared" si="11"/>
        <v>0.29551451587946076</v>
      </c>
    </row>
    <row r="125" spans="3:26" ht="15" customHeight="1" x14ac:dyDescent="0.3">
      <c r="C125" s="1"/>
      <c r="U125" t="str">
        <v>8. 소개된 앱을 다운로드 받아보고 싶어졌다.</v>
      </c>
      <c r="V125" s="9">
        <v>-0.78722799599524051</v>
      </c>
      <c r="W125" s="11">
        <v>-0.14373590835750583</v>
      </c>
      <c r="Y125" s="16">
        <f t="shared" si="10"/>
        <v>0.64038792903003972</v>
      </c>
      <c r="Z125" s="16">
        <f t="shared" si="11"/>
        <v>0.35961207096996028</v>
      </c>
    </row>
    <row r="126" spans="3:26" ht="15" customHeight="1" x14ac:dyDescent="0.3">
      <c r="C126" s="1"/>
      <c r="U126" t="str">
        <v>9. 다음에 또 유용한 앱을 소개받고 싶다.</v>
      </c>
      <c r="V126" s="9">
        <v>-0.81401315473138192</v>
      </c>
      <c r="W126" s="11">
        <v>2.6213751101678562E-2</v>
      </c>
      <c r="Y126" s="16">
        <f t="shared" si="10"/>
        <v>0.6633045768225575</v>
      </c>
      <c r="Z126" s="16">
        <f t="shared" si="11"/>
        <v>0.3366954231774425</v>
      </c>
    </row>
    <row r="127" spans="3:26" ht="15" customHeight="1" x14ac:dyDescent="0.3">
      <c r="C127" s="1"/>
      <c r="U127" t="str">
        <v>10. 소개받은 후 화자가 전보다 더 친근하게 느껴졌다.</v>
      </c>
      <c r="V127" s="9">
        <v>-0.65440360877194625</v>
      </c>
      <c r="W127" s="11">
        <v>0.22550471972632974</v>
      </c>
      <c r="Y127" s="16">
        <f t="shared" si="10"/>
        <v>0.47909646179259702</v>
      </c>
      <c r="Z127" s="16">
        <f t="shared" si="11"/>
        <v>0.52090353820740298</v>
      </c>
    </row>
    <row r="128" spans="3:26" ht="15" customHeight="1" x14ac:dyDescent="0.3">
      <c r="C128" s="1"/>
      <c r="U128" t="str">
        <v>11. 화자의 말에 신뢰가 간다.</v>
      </c>
      <c r="V128" s="9">
        <v>-0.68201710287627293</v>
      </c>
      <c r="W128" s="11">
        <v>0.53593848758161389</v>
      </c>
      <c r="Y128" s="16">
        <f t="shared" si="10"/>
        <v>0.7523773910870124</v>
      </c>
      <c r="Z128" s="16">
        <f t="shared" si="11"/>
        <v>0.2476226089129876</v>
      </c>
    </row>
    <row r="129" spans="3:36" ht="15" customHeight="1" x14ac:dyDescent="0.3">
      <c r="C129" s="1"/>
      <c r="U129" t="str">
        <v>12. 화자가 내용에 대해 잘 알고 있다고 생각된다.</v>
      </c>
      <c r="V129" s="9">
        <v>-0.61279758796309747</v>
      </c>
      <c r="W129" s="11">
        <v>0.58395269747582701</v>
      </c>
      <c r="Y129" s="16">
        <f t="shared" si="10"/>
        <v>0.71652163670268498</v>
      </c>
      <c r="Z129" s="16">
        <f t="shared" si="11"/>
        <v>0.28347836329731502</v>
      </c>
    </row>
    <row r="130" spans="3:36" ht="15" customHeight="1" x14ac:dyDescent="0.3">
      <c r="C130" s="1"/>
      <c r="U130" t="str">
        <v>13. 다음에도 이런 내용을 소개받는다면 같은 화자에게 내용을 전달받고 싶다.</v>
      </c>
      <c r="V130" s="12">
        <v>-0.80679565959418587</v>
      </c>
      <c r="W130" s="14">
        <v>0.31434118712341053</v>
      </c>
      <c r="Y130" s="17">
        <f t="shared" si="10"/>
        <v>0.74972961826217244</v>
      </c>
      <c r="Z130" s="17">
        <f t="shared" si="11"/>
        <v>0.25027038173782756</v>
      </c>
    </row>
    <row r="131" spans="3:36" ht="15" customHeight="1" x14ac:dyDescent="0.3">
      <c r="C131" s="1"/>
      <c r="V131">
        <f>SUMSQ(V119:V130)</f>
        <v>6.5691068375640915</v>
      </c>
      <c r="W131">
        <f>SUMSQ(W119:W130)</f>
        <v>1.1397293375220328</v>
      </c>
      <c r="Y131">
        <f>SUM(Y119:Y130)</f>
        <v>7.708836175086125</v>
      </c>
      <c r="Z131">
        <f>SUM(Z119:Z130)</f>
        <v>4.2911638249138768</v>
      </c>
    </row>
    <row r="132" spans="3:36" ht="15" customHeight="1" x14ac:dyDescent="0.3">
      <c r="C132" s="1"/>
    </row>
    <row r="133" spans="3:36" ht="15" customHeight="1" x14ac:dyDescent="0.3">
      <c r="C133" s="1"/>
      <c r="U133" t="s">
        <v>43</v>
      </c>
    </row>
    <row r="134" spans="3:36" ht="15" customHeight="1" thickBot="1" x14ac:dyDescent="0.35">
      <c r="C134" s="1"/>
    </row>
    <row r="135" spans="3:36" ht="15" customHeight="1" x14ac:dyDescent="0.3">
      <c r="C135" s="1"/>
      <c r="V135">
        <v>1</v>
      </c>
      <c r="W135">
        <f>V135+1</f>
        <v>2</v>
      </c>
      <c r="Y135" t="s">
        <v>36</v>
      </c>
      <c r="Z135" t="s">
        <v>42</v>
      </c>
      <c r="AC135">
        <v>1</v>
      </c>
      <c r="AD135">
        <v>2</v>
      </c>
      <c r="AG135" s="58"/>
      <c r="AH135" s="59"/>
      <c r="AI135" s="59">
        <v>1</v>
      </c>
      <c r="AJ135" s="60">
        <v>2</v>
      </c>
    </row>
    <row r="136" spans="3:36" ht="15" customHeight="1" x14ac:dyDescent="0.3">
      <c r="C136" s="1"/>
      <c r="T136" t="s">
        <v>137</v>
      </c>
      <c r="U136" t="str">
        <f t="array" ref="U136:U147">TRANSPOSE(F1:Q1)</f>
        <v>1. 시간가는 줄 몰랐다.</v>
      </c>
      <c r="V136" s="6">
        <f t="array" ref="V136:W147">[1]!VARIMAX(V119:W130,100)</f>
        <v>-0.71939597701428992</v>
      </c>
      <c r="W136" s="8">
        <v>0.30349030132084104</v>
      </c>
      <c r="X136" t="s">
        <v>111</v>
      </c>
      <c r="Y136" s="15">
        <f>SUMSQ(V136:W136)</f>
        <v>0.60963693474015967</v>
      </c>
      <c r="Z136" s="15">
        <f>1-Y136</f>
        <v>0.39036306525984033</v>
      </c>
      <c r="AB136" t="s">
        <v>66</v>
      </c>
      <c r="AC136" s="29">
        <v>0.84087295187855493</v>
      </c>
      <c r="AD136">
        <v>0.21205262051115153</v>
      </c>
      <c r="AE136">
        <v>0.75203363506660093</v>
      </c>
      <c r="AG136" s="61">
        <v>-0.84087295187855493</v>
      </c>
      <c r="AH136" s="10">
        <v>0.21205262051115153</v>
      </c>
      <c r="AI136" s="56">
        <f t="shared" ref="AI136:AI147" si="12">ABS(AG136)</f>
        <v>0.84087295187855493</v>
      </c>
      <c r="AJ136" s="62">
        <f t="shared" ref="AJ136:AJ147" si="13">ABS(AH136)</f>
        <v>0.21205262051115153</v>
      </c>
    </row>
    <row r="137" spans="3:36" ht="15" customHeight="1" x14ac:dyDescent="0.3">
      <c r="C137" s="1"/>
      <c r="T137" t="s">
        <v>138</v>
      </c>
      <c r="U137" t="str">
        <v>2. 집중이 잘 되었다.</v>
      </c>
      <c r="V137" s="9">
        <v>-0.74104228757652779</v>
      </c>
      <c r="W137" s="11">
        <v>0.1858177509403211</v>
      </c>
      <c r="X137" t="s">
        <v>112</v>
      </c>
      <c r="Y137" s="16">
        <f t="shared" ref="Y137:Y147" si="14">SUMSQ(V137:W137)</f>
        <v>0.58367190854117257</v>
      </c>
      <c r="Z137" s="16">
        <f t="shared" ref="Z137:Z147" si="15">1-Y137</f>
        <v>0.41632809145882743</v>
      </c>
      <c r="AB137" t="s">
        <v>67</v>
      </c>
      <c r="AC137" s="29">
        <v>0.75743381213559713</v>
      </c>
      <c r="AD137">
        <v>0.36163448999545972</v>
      </c>
      <c r="AE137">
        <v>0.70448548412053924</v>
      </c>
      <c r="AG137" s="61">
        <v>-0.75743381213559713</v>
      </c>
      <c r="AH137" s="10">
        <v>0.36163448999545972</v>
      </c>
      <c r="AI137" s="56">
        <f t="shared" si="12"/>
        <v>0.75743381213559713</v>
      </c>
      <c r="AJ137" s="62">
        <f t="shared" si="13"/>
        <v>0.36163448999545972</v>
      </c>
    </row>
    <row r="138" spans="3:36" ht="15" customHeight="1" x14ac:dyDescent="0.3">
      <c r="C138" s="1"/>
      <c r="T138" t="s">
        <v>139</v>
      </c>
      <c r="U138" t="str">
        <v>4. 내용이 유익했다.</v>
      </c>
      <c r="V138" s="9">
        <v>-0.71536446058013325</v>
      </c>
      <c r="W138" s="11">
        <v>0.24403032831848465</v>
      </c>
      <c r="X138" t="s">
        <v>113</v>
      </c>
      <c r="Y138" s="16">
        <f t="shared" si="14"/>
        <v>0.57129711260033245</v>
      </c>
      <c r="Z138" s="16">
        <f t="shared" si="15"/>
        <v>0.42870288739966755</v>
      </c>
      <c r="AB138" t="s">
        <v>63</v>
      </c>
      <c r="AC138" s="29">
        <v>0.74104228757652779</v>
      </c>
      <c r="AD138">
        <v>0.1858177509403211</v>
      </c>
      <c r="AE138">
        <v>0.58367190854117257</v>
      </c>
      <c r="AG138" s="61">
        <v>-0.74104228757652779</v>
      </c>
      <c r="AH138" s="10">
        <v>0.1858177509403211</v>
      </c>
      <c r="AI138" s="56">
        <f t="shared" si="12"/>
        <v>0.74104228757652779</v>
      </c>
      <c r="AJ138" s="62">
        <f t="shared" si="13"/>
        <v>0.1858177509403211</v>
      </c>
    </row>
    <row r="139" spans="3:36" ht="15" customHeight="1" x14ac:dyDescent="0.3">
      <c r="C139" s="1"/>
      <c r="T139" t="s">
        <v>144</v>
      </c>
      <c r="U139" t="str">
        <v>5. 새로운 정보를 얻었다.</v>
      </c>
      <c r="V139" s="9">
        <v>-0.66297738130504147</v>
      </c>
      <c r="W139" s="11">
        <v>0.21622783862898931</v>
      </c>
      <c r="X139" t="s">
        <v>114</v>
      </c>
      <c r="Y139" s="16">
        <f t="shared" si="14"/>
        <v>0.4862934863202546</v>
      </c>
      <c r="Z139" s="16">
        <f t="shared" si="15"/>
        <v>0.5137065136797454</v>
      </c>
      <c r="AB139" t="s">
        <v>68</v>
      </c>
      <c r="AC139" s="29">
        <v>0.72062911972469856</v>
      </c>
      <c r="AD139">
        <v>0.34796781580319419</v>
      </c>
      <c r="AE139">
        <v>0.6403879290300396</v>
      </c>
      <c r="AG139" s="61">
        <v>-0.72062911972469856</v>
      </c>
      <c r="AH139" s="10">
        <v>0.34796781580319419</v>
      </c>
      <c r="AI139" s="56">
        <f t="shared" si="12"/>
        <v>0.72062911972469856</v>
      </c>
      <c r="AJ139" s="62">
        <f t="shared" si="13"/>
        <v>0.34796781580319419</v>
      </c>
    </row>
    <row r="140" spans="3:36" ht="15" customHeight="1" x14ac:dyDescent="0.3">
      <c r="C140" s="1"/>
      <c r="T140" t="s">
        <v>140</v>
      </c>
      <c r="U140" t="str">
        <v>6. 전반적으로 나의 흥미를 끌었다.</v>
      </c>
      <c r="V140" s="9">
        <v>-0.84087295187855493</v>
      </c>
      <c r="W140" s="11">
        <v>0.21205262051115153</v>
      </c>
      <c r="X140" t="s">
        <v>115</v>
      </c>
      <c r="Y140" s="16">
        <f t="shared" si="14"/>
        <v>0.75203363506660093</v>
      </c>
      <c r="Z140" s="16">
        <f t="shared" si="15"/>
        <v>0.24796636493339907</v>
      </c>
      <c r="AB140" t="s">
        <v>62</v>
      </c>
      <c r="AC140" s="29">
        <v>0.71939597701428992</v>
      </c>
      <c r="AD140">
        <v>0.30349030132084104</v>
      </c>
      <c r="AE140">
        <v>0.60963693474015967</v>
      </c>
      <c r="AG140" s="61">
        <v>-0.71939597701428992</v>
      </c>
      <c r="AH140" s="10">
        <v>0.30349030132084104</v>
      </c>
      <c r="AI140" s="56">
        <f t="shared" si="12"/>
        <v>0.71939597701428992</v>
      </c>
      <c r="AJ140" s="62">
        <f t="shared" si="13"/>
        <v>0.30349030132084104</v>
      </c>
    </row>
    <row r="141" spans="3:36" ht="15" customHeight="1" x14ac:dyDescent="0.3">
      <c r="C141" s="1"/>
      <c r="T141" t="s">
        <v>141</v>
      </c>
      <c r="U141" t="str">
        <v>7. 타인에게도 오늘 내용을 추천할 의향이 있다.</v>
      </c>
      <c r="V141" s="9">
        <v>-0.75743381213559713</v>
      </c>
      <c r="W141" s="11">
        <v>0.36163448999545972</v>
      </c>
      <c r="X141" t="s">
        <v>116</v>
      </c>
      <c r="Y141" s="16">
        <f t="shared" si="14"/>
        <v>0.70448548412053924</v>
      </c>
      <c r="Z141" s="16">
        <f t="shared" si="15"/>
        <v>0.29551451587946076</v>
      </c>
      <c r="AB141" t="s">
        <v>64</v>
      </c>
      <c r="AC141" s="29">
        <v>0.71536446058013325</v>
      </c>
      <c r="AD141">
        <v>0.24403032831848465</v>
      </c>
      <c r="AE141">
        <v>0.57129711260033245</v>
      </c>
      <c r="AG141" s="61">
        <v>-0.71536446058013325</v>
      </c>
      <c r="AH141" s="10">
        <v>0.24403032831848465</v>
      </c>
      <c r="AI141" s="56">
        <f t="shared" si="12"/>
        <v>0.71536446058013325</v>
      </c>
      <c r="AJ141" s="62">
        <f t="shared" si="13"/>
        <v>0.24403032831848465</v>
      </c>
    </row>
    <row r="142" spans="3:36" ht="15" customHeight="1" x14ac:dyDescent="0.3">
      <c r="C142" s="1"/>
      <c r="T142" t="s">
        <v>142</v>
      </c>
      <c r="U142" t="str">
        <v>8. 소개된 앱을 다운로드 받아보고 싶어졌다.</v>
      </c>
      <c r="V142" s="9">
        <v>-0.72062911972469856</v>
      </c>
      <c r="W142" s="11">
        <v>0.34796781580319419</v>
      </c>
      <c r="X142" t="s">
        <v>117</v>
      </c>
      <c r="Y142" s="16">
        <f t="shared" si="14"/>
        <v>0.6403879290300396</v>
      </c>
      <c r="Z142" s="16">
        <f t="shared" si="15"/>
        <v>0.3596120709699604</v>
      </c>
      <c r="AB142" t="s">
        <v>65</v>
      </c>
      <c r="AC142" s="29">
        <v>0.66297738130504147</v>
      </c>
      <c r="AD142">
        <v>0.21622783862898931</v>
      </c>
      <c r="AE142">
        <v>0.4862934863202546</v>
      </c>
      <c r="AG142" s="61">
        <v>-0.66297738130504147</v>
      </c>
      <c r="AH142" s="10">
        <v>0.21622783862898931</v>
      </c>
      <c r="AI142" s="56">
        <f t="shared" si="12"/>
        <v>0.66297738130504147</v>
      </c>
      <c r="AJ142" s="62">
        <f t="shared" si="13"/>
        <v>0.21622783862898931</v>
      </c>
    </row>
    <row r="143" spans="3:36" ht="15" customHeight="1" x14ac:dyDescent="0.3">
      <c r="T143" t="s">
        <v>143</v>
      </c>
      <c r="U143" t="str">
        <v>9. 다음에 또 유용한 앱을 소개받고 싶다.</v>
      </c>
      <c r="V143" s="9">
        <v>-0.64207952523965406</v>
      </c>
      <c r="W143" s="11">
        <v>0.50103738392516972</v>
      </c>
      <c r="X143" t="s">
        <v>118</v>
      </c>
      <c r="Y143" s="16">
        <f t="shared" si="14"/>
        <v>0.66330457682255739</v>
      </c>
      <c r="Z143" s="16">
        <f t="shared" si="15"/>
        <v>0.33669542317744261</v>
      </c>
      <c r="AB143" t="s">
        <v>69</v>
      </c>
      <c r="AC143" s="29">
        <v>0.64207952523965406</v>
      </c>
      <c r="AD143">
        <v>0.50103738392516972</v>
      </c>
      <c r="AE143">
        <v>0.66330457682255739</v>
      </c>
      <c r="AG143" s="61">
        <v>-0.64207952523965406</v>
      </c>
      <c r="AH143" s="10">
        <v>0.50103738392516972</v>
      </c>
      <c r="AI143" s="56">
        <f t="shared" si="12"/>
        <v>0.64207952523965406</v>
      </c>
      <c r="AJ143" s="62">
        <f t="shared" si="13"/>
        <v>0.50103738392516972</v>
      </c>
    </row>
    <row r="144" spans="3:36" ht="15" customHeight="1" x14ac:dyDescent="0.3">
      <c r="T144" t="s">
        <v>145</v>
      </c>
      <c r="U144" t="str">
        <v>10. 소개받은 후 화자가 전보다 더 친근하게 느껴졌다.</v>
      </c>
      <c r="V144" s="9">
        <v>-0.39566974811015759</v>
      </c>
      <c r="W144" s="11">
        <v>0.56792773503592986</v>
      </c>
      <c r="X144" t="s">
        <v>119</v>
      </c>
      <c r="Y144" s="16">
        <f t="shared" si="14"/>
        <v>0.47909646179259691</v>
      </c>
      <c r="Z144" s="16">
        <f t="shared" si="15"/>
        <v>0.52090353820740309</v>
      </c>
      <c r="AB144" t="s">
        <v>71</v>
      </c>
      <c r="AC144">
        <v>0.23497352161614318</v>
      </c>
      <c r="AD144" s="50">
        <v>0.83496397241217557</v>
      </c>
      <c r="AE144" s="29">
        <v>0.7523773910870124</v>
      </c>
      <c r="AG144" s="61">
        <v>-0.23497352161614318</v>
      </c>
      <c r="AH144" s="10">
        <v>0.83496397241217557</v>
      </c>
      <c r="AI144" s="57">
        <f t="shared" si="12"/>
        <v>0.23497352161614318</v>
      </c>
      <c r="AJ144" s="63">
        <f t="shared" si="13"/>
        <v>0.83496397241217557</v>
      </c>
    </row>
    <row r="145" spans="20:36" ht="15" customHeight="1" x14ac:dyDescent="0.3">
      <c r="T145" t="s">
        <v>146</v>
      </c>
      <c r="U145" t="str">
        <v>11. 화자의 말에 신뢰가 간다.</v>
      </c>
      <c r="V145" s="9">
        <v>-0.23497352161614318</v>
      </c>
      <c r="W145" s="11">
        <v>0.83496397241217557</v>
      </c>
      <c r="X145" t="s">
        <v>120</v>
      </c>
      <c r="Y145" s="16">
        <f t="shared" si="14"/>
        <v>0.7523773910870124</v>
      </c>
      <c r="Z145" s="16">
        <f t="shared" si="15"/>
        <v>0.2476226089129876</v>
      </c>
      <c r="AB145" t="s">
        <v>73</v>
      </c>
      <c r="AC145">
        <v>0.46639762921605232</v>
      </c>
      <c r="AD145" s="50">
        <v>0.72952235724741032</v>
      </c>
      <c r="AE145" s="29">
        <v>0.74972961826217233</v>
      </c>
      <c r="AG145" s="61">
        <v>-0.15075581596593021</v>
      </c>
      <c r="AH145" s="10">
        <v>0.8329431677222231</v>
      </c>
      <c r="AI145" s="57">
        <f t="shared" si="12"/>
        <v>0.15075581596593021</v>
      </c>
      <c r="AJ145" s="63">
        <f t="shared" si="13"/>
        <v>0.8329431677222231</v>
      </c>
    </row>
    <row r="146" spans="20:36" ht="15" customHeight="1" x14ac:dyDescent="0.3">
      <c r="T146" t="s">
        <v>147</v>
      </c>
      <c r="U146" t="str">
        <v>12. 화자가 내용에 대해 잘 알고 있다고 생각된다.</v>
      </c>
      <c r="V146" s="9">
        <v>-0.15075581596593021</v>
      </c>
      <c r="W146" s="11">
        <v>0.8329431677222231</v>
      </c>
      <c r="X146" t="s">
        <v>121</v>
      </c>
      <c r="Y146" s="16">
        <f t="shared" si="14"/>
        <v>0.71652163670268487</v>
      </c>
      <c r="Z146" s="16">
        <f t="shared" si="15"/>
        <v>0.28347836329731513</v>
      </c>
      <c r="AB146" t="s">
        <v>72</v>
      </c>
      <c r="AC146">
        <v>0.15075581596593021</v>
      </c>
      <c r="AD146" s="50">
        <v>0.8329431677222231</v>
      </c>
      <c r="AE146" s="29">
        <v>0.71652163670268487</v>
      </c>
      <c r="AG146" s="61">
        <v>-0.46639762921605232</v>
      </c>
      <c r="AH146" s="10">
        <v>0.72952235724741032</v>
      </c>
      <c r="AI146" s="57">
        <f t="shared" si="12"/>
        <v>0.46639762921605232</v>
      </c>
      <c r="AJ146" s="63">
        <f t="shared" si="13"/>
        <v>0.72952235724741032</v>
      </c>
    </row>
    <row r="147" spans="20:36" ht="15" customHeight="1" thickBot="1" x14ac:dyDescent="0.35">
      <c r="T147" t="s">
        <v>148</v>
      </c>
      <c r="U147" t="str">
        <v>13. 다음에도 이런 내용을 소개받는다면 같은 화자에게 내용을 전달받고 싶다.</v>
      </c>
      <c r="V147" s="12">
        <v>-0.46639762921605232</v>
      </c>
      <c r="W147" s="14">
        <v>0.72952235724741032</v>
      </c>
      <c r="X147" t="s">
        <v>122</v>
      </c>
      <c r="Y147" s="17">
        <f t="shared" si="14"/>
        <v>0.74972961826217233</v>
      </c>
      <c r="Z147" s="17">
        <f t="shared" si="15"/>
        <v>0.25027038173782767</v>
      </c>
      <c r="AB147" t="s">
        <v>70</v>
      </c>
      <c r="AC147">
        <v>0.39566974811015759</v>
      </c>
      <c r="AD147" s="50">
        <v>0.56792773503592986</v>
      </c>
      <c r="AE147" s="29">
        <v>0.47909646179259691</v>
      </c>
      <c r="AG147" s="64">
        <v>-0.39566974811015759</v>
      </c>
      <c r="AH147" s="65">
        <v>0.56792773503592986</v>
      </c>
      <c r="AI147" s="66">
        <f t="shared" si="12"/>
        <v>0.39566974811015759</v>
      </c>
      <c r="AJ147" s="67">
        <f t="shared" si="13"/>
        <v>0.56792773503592986</v>
      </c>
    </row>
    <row r="148" spans="20:36" ht="15" customHeight="1" x14ac:dyDescent="0.3">
      <c r="V148">
        <f>SUMSQ(V136:V147)</f>
        <v>4.6823264792147405</v>
      </c>
      <c r="W148">
        <f>SUMSQ(W136:W147)</f>
        <v>3.0265096958713831</v>
      </c>
      <c r="Y148">
        <f>SUM(Y136:Y147)</f>
        <v>7.7088361750861241</v>
      </c>
      <c r="Z148">
        <f>SUM(Z136:Z147)</f>
        <v>4.2911638249138777</v>
      </c>
    </row>
    <row r="149" spans="20:36" ht="15" customHeight="1" x14ac:dyDescent="0.3">
      <c r="V149">
        <f>V148/12</f>
        <v>0.39019387326789506</v>
      </c>
      <c r="W149">
        <f>W148/12</f>
        <v>0.25220914132261524</v>
      </c>
    </row>
    <row r="150" spans="20:36" ht="15" customHeight="1" x14ac:dyDescent="0.3">
      <c r="U150" t="s">
        <v>44</v>
      </c>
    </row>
    <row r="152" spans="20:36" ht="15" customHeight="1" x14ac:dyDescent="0.3">
      <c r="V152" t="str">
        <f t="array" ref="V152:AG152">F1:Q1</f>
        <v>1. 시간가는 줄 몰랐다.</v>
      </c>
      <c r="W152" t="str">
        <v>2. 집중이 잘 되었다.</v>
      </c>
      <c r="X152" t="str">
        <v>4. 내용이 유익했다.</v>
      </c>
      <c r="Y152" t="str">
        <v>5. 새로운 정보를 얻었다.</v>
      </c>
      <c r="Z152" t="str">
        <v>6. 전반적으로 나의 흥미를 끌었다.</v>
      </c>
      <c r="AA152" t="str">
        <v>7. 타인에게도 오늘 내용을 추천할 의향이 있다.</v>
      </c>
      <c r="AB152" t="str">
        <v>8. 소개된 앱을 다운로드 받아보고 싶어졌다.</v>
      </c>
      <c r="AC152" t="str">
        <v>9. 다음에 또 유용한 앱을 소개받고 싶다.</v>
      </c>
      <c r="AD152" t="str">
        <v>10. 소개받은 후 화자가 전보다 더 친근하게 느껴졌다.</v>
      </c>
      <c r="AE152" t="str">
        <v>11. 화자의 말에 신뢰가 간다.</v>
      </c>
      <c r="AF152" t="str">
        <v>12. 화자가 내용에 대해 잘 알고 있다고 생각된다.</v>
      </c>
      <c r="AG152" t="str">
        <v>13. 다음에도 이런 내용을 소개받는다면 같은 화자에게 내용을 전달받고 싶다.</v>
      </c>
    </row>
    <row r="153" spans="20:36" ht="15" customHeight="1" x14ac:dyDescent="0.3">
      <c r="U153" t="str">
        <f t="array" ref="U153:U164">TRANSPOSE(F1:Q1)</f>
        <v>1. 시간가는 줄 몰랐다.</v>
      </c>
      <c r="V153" s="6">
        <f t="array" ref="V153:AG164">MMULT(V119:W130,TRANSPOSE(V119:W130))</f>
        <v>0.60963693474015967</v>
      </c>
      <c r="W153" s="7">
        <v>0.58949672570365963</v>
      </c>
      <c r="X153" s="7">
        <v>0.58869115291314622</v>
      </c>
      <c r="Y153" s="7">
        <v>0.54256631286178192</v>
      </c>
      <c r="Z153" s="7">
        <v>0.66927653245636631</v>
      </c>
      <c r="AA153" s="7">
        <v>0.65464739764167679</v>
      </c>
      <c r="AB153" s="7">
        <v>0.62402254691736359</v>
      </c>
      <c r="AC153" s="7">
        <v>0.61396941400110805</v>
      </c>
      <c r="AD153" s="7">
        <v>0.45700378445122197</v>
      </c>
      <c r="AE153" s="7">
        <v>0.42244247373495136</v>
      </c>
      <c r="AF153" s="7">
        <v>0.36124330047255016</v>
      </c>
      <c r="AG153" s="8">
        <v>0.55692753816833729</v>
      </c>
    </row>
    <row r="154" spans="20:36" ht="15" customHeight="1" x14ac:dyDescent="0.3">
      <c r="U154" t="str">
        <v>2. 집중이 잘 되었다.</v>
      </c>
      <c r="V154" s="9">
        <v>0.58949672570365963</v>
      </c>
      <c r="W154" s="10">
        <v>0.58367190854117268</v>
      </c>
      <c r="X154" s="10">
        <v>0.57546048308861975</v>
      </c>
      <c r="Y154" s="10">
        <v>0.53147324591850942</v>
      </c>
      <c r="Z154" s="10">
        <v>0.66252555684569558</v>
      </c>
      <c r="AA154" s="10">
        <v>0.62848859242617927</v>
      </c>
      <c r="AB154" s="10">
        <v>0.59867524830721575</v>
      </c>
      <c r="AC154" s="10">
        <v>0.56890972000764151</v>
      </c>
      <c r="AD154" s="10">
        <v>0.39873906968538686</v>
      </c>
      <c r="AE154" s="10">
        <v>0.32927644344816631</v>
      </c>
      <c r="AF154" s="10">
        <v>0.2664920608161091</v>
      </c>
      <c r="AG154" s="11">
        <v>0.48117856975892781</v>
      </c>
    </row>
    <row r="155" spans="20:36" ht="15" customHeight="1" x14ac:dyDescent="0.3">
      <c r="U155" t="str">
        <v>4. 내용이 유익했다.</v>
      </c>
      <c r="V155" s="9">
        <v>0.58869115291314622</v>
      </c>
      <c r="W155" s="10">
        <v>0.57546048308861975</v>
      </c>
      <c r="X155" s="10">
        <v>0.57129711260033245</v>
      </c>
      <c r="Y155" s="10">
        <v>0.52703660720633883</v>
      </c>
      <c r="Z155" s="10">
        <v>0.65327789624115817</v>
      </c>
      <c r="AA155" s="10">
        <v>0.63009101376841514</v>
      </c>
      <c r="AB155" s="10">
        <v>0.60042716184491474</v>
      </c>
      <c r="AC155" s="10">
        <v>0.58158919052170699</v>
      </c>
      <c r="AD155" s="10">
        <v>0.42163966756669147</v>
      </c>
      <c r="AE155" s="10">
        <v>0.37184823886339602</v>
      </c>
      <c r="AF155" s="10">
        <v>0.31110874765767821</v>
      </c>
      <c r="AG155" s="11">
        <v>0.51166986879475462</v>
      </c>
    </row>
    <row r="156" spans="20:36" ht="15" customHeight="1" x14ac:dyDescent="0.3">
      <c r="U156" t="str">
        <v>5. 새로운 정보를 얻었다.</v>
      </c>
      <c r="V156" s="9">
        <v>0.54256631286178192</v>
      </c>
      <c r="W156" s="10">
        <v>0.53147324591850942</v>
      </c>
      <c r="X156" s="10">
        <v>0.52703660720633883</v>
      </c>
      <c r="Y156" s="10">
        <v>0.4862934863202546</v>
      </c>
      <c r="Z156" s="10">
        <v>0.60333142745542412</v>
      </c>
      <c r="AA156" s="10">
        <v>0.58035692942696804</v>
      </c>
      <c r="AB156" s="10">
        <v>0.55300113541081286</v>
      </c>
      <c r="AC156" s="10">
        <v>0.53402243283143269</v>
      </c>
      <c r="AD156" s="10">
        <v>0.3851218801079741</v>
      </c>
      <c r="AE156" s="10">
        <v>0.33632458512485397</v>
      </c>
      <c r="AF156" s="10">
        <v>0.28005319694295716</v>
      </c>
      <c r="AG156" s="11">
        <v>0.46695412140367093</v>
      </c>
    </row>
    <row r="157" spans="20:36" ht="15" customHeight="1" x14ac:dyDescent="0.3">
      <c r="U157" t="str">
        <v>6. 전반적으로 나의 흥미를 끌었다.</v>
      </c>
      <c r="V157" s="9">
        <v>0.66927653245636631</v>
      </c>
      <c r="W157" s="10">
        <v>0.66252555684569558</v>
      </c>
      <c r="X157" s="10">
        <v>0.65327789624115817</v>
      </c>
      <c r="Y157" s="10">
        <v>0.60333142745542412</v>
      </c>
      <c r="Z157" s="10">
        <v>0.75203363506660081</v>
      </c>
      <c r="AA157" s="10">
        <v>0.71359114673383739</v>
      </c>
      <c r="AB157" s="10">
        <v>0.67974502230716094</v>
      </c>
      <c r="AC157" s="10">
        <v>0.64615359596443322</v>
      </c>
      <c r="AD157" s="10">
        <v>0.45313855353776439</v>
      </c>
      <c r="AE157" s="10">
        <v>0.37463917711706851</v>
      </c>
      <c r="AF157" s="10">
        <v>0.30339426943648895</v>
      </c>
      <c r="AG157" s="11">
        <v>0.54687827880384732</v>
      </c>
    </row>
    <row r="158" spans="20:36" ht="15" customHeight="1" x14ac:dyDescent="0.3">
      <c r="U158" t="str">
        <v>7. 타인에게도 오늘 내용을 추천할 의향이 있다.</v>
      </c>
      <c r="V158" s="9">
        <v>0.65464739764167679</v>
      </c>
      <c r="W158" s="10">
        <v>0.62848859242617927</v>
      </c>
      <c r="X158" s="10">
        <v>0.63009101376841514</v>
      </c>
      <c r="Y158" s="10">
        <v>0.58035692942696804</v>
      </c>
      <c r="Z158" s="10">
        <v>0.71359114673383739</v>
      </c>
      <c r="AA158" s="10">
        <v>0.70448548412053924</v>
      </c>
      <c r="AB158" s="10">
        <v>0.67166602489182037</v>
      </c>
      <c r="AC158" s="10">
        <v>0.66752514130092366</v>
      </c>
      <c r="AD158" s="10">
        <v>0.50507590247180323</v>
      </c>
      <c r="AE158" s="10">
        <v>0.47992866055650174</v>
      </c>
      <c r="AF158" s="10">
        <v>0.41540853004311579</v>
      </c>
      <c r="AG158" s="11">
        <v>0.61708577987157198</v>
      </c>
    </row>
    <row r="159" spans="20:36" ht="15" customHeight="1" x14ac:dyDescent="0.3">
      <c r="U159" t="str">
        <v>8. 소개된 앱을 다운로드 받아보고 싶어졌다.</v>
      </c>
      <c r="V159" s="9">
        <v>0.62402254691736359</v>
      </c>
      <c r="W159" s="10">
        <v>0.59867524830721575</v>
      </c>
      <c r="X159" s="10">
        <v>0.60042716184491474</v>
      </c>
      <c r="Y159" s="10">
        <v>0.55300113541081286</v>
      </c>
      <c r="Z159" s="10">
        <v>0.67974502230716094</v>
      </c>
      <c r="AA159" s="10">
        <v>0.67166602489182037</v>
      </c>
      <c r="AB159" s="10">
        <v>0.64038792903003972</v>
      </c>
      <c r="AC159" s="10">
        <v>0.63704608718689204</v>
      </c>
      <c r="AD159" s="10">
        <v>0.48275171577682385</v>
      </c>
      <c r="AE159" s="10">
        <v>0.45986935179547705</v>
      </c>
      <c r="AF159" s="10">
        <v>0.39847644571340257</v>
      </c>
      <c r="AG159" s="11">
        <v>0.589950014214629</v>
      </c>
    </row>
    <row r="160" spans="20:36" ht="15" customHeight="1" x14ac:dyDescent="0.3">
      <c r="U160" t="str">
        <v>9. 다음에 또 유용한 앱을 소개받고 싶다.</v>
      </c>
      <c r="V160" s="9">
        <v>0.61396941400110805</v>
      </c>
      <c r="W160" s="10">
        <v>0.56890972000764151</v>
      </c>
      <c r="X160" s="10">
        <v>0.58158919052170699</v>
      </c>
      <c r="Y160" s="10">
        <v>0.53402243283143269</v>
      </c>
      <c r="Z160" s="10">
        <v>0.64615359596443322</v>
      </c>
      <c r="AA160" s="10">
        <v>0.66752514130092366</v>
      </c>
      <c r="AB160" s="10">
        <v>0.63704608718689204</v>
      </c>
      <c r="AC160" s="10">
        <v>0.6633045768225575</v>
      </c>
      <c r="AD160" s="10">
        <v>0.5386044706392128</v>
      </c>
      <c r="AE160" s="10">
        <v>0.56921985161234678</v>
      </c>
      <c r="AF160" s="10">
        <v>0.51413288845640759</v>
      </c>
      <c r="AG160" s="11">
        <v>0.66498234173010862</v>
      </c>
    </row>
    <row r="161" spans="21:33" ht="15" customHeight="1" x14ac:dyDescent="0.3">
      <c r="U161" t="str">
        <v>10. 소개받은 후 화자가 전보다 더 친근하게 느껴졌다.</v>
      </c>
      <c r="V161" s="9">
        <v>0.45700378445122197</v>
      </c>
      <c r="W161" s="10">
        <v>0.39873906968538686</v>
      </c>
      <c r="X161" s="10">
        <v>0.42163966756669147</v>
      </c>
      <c r="Y161" s="10">
        <v>0.3851218801079741</v>
      </c>
      <c r="Z161" s="10">
        <v>0.45313855353776439</v>
      </c>
      <c r="AA161" s="10">
        <v>0.50507590247180323</v>
      </c>
      <c r="AB161" s="10">
        <v>0.48275171577682385</v>
      </c>
      <c r="AC161" s="10">
        <v>0.5386044706392128</v>
      </c>
      <c r="AD161" s="10">
        <v>0.47909646179259702</v>
      </c>
      <c r="AE161" s="10">
        <v>0.56717111179906565</v>
      </c>
      <c r="AF161" s="10">
        <v>0.53270104238751581</v>
      </c>
      <c r="AG161" s="11">
        <v>0.59885541248068441</v>
      </c>
    </row>
    <row r="162" spans="21:33" ht="15" customHeight="1" x14ac:dyDescent="0.3">
      <c r="U162" t="str">
        <v>11. 화자의 말에 신뢰가 간다.</v>
      </c>
      <c r="V162" s="9">
        <v>0.42244247373495136</v>
      </c>
      <c r="W162" s="10">
        <v>0.32927644344816631</v>
      </c>
      <c r="X162" s="10">
        <v>0.37184823886339602</v>
      </c>
      <c r="Y162" s="10">
        <v>0.33632458512485397</v>
      </c>
      <c r="Z162" s="10">
        <v>0.37463917711706851</v>
      </c>
      <c r="AA162" s="10">
        <v>0.47992866055650174</v>
      </c>
      <c r="AB162" s="10">
        <v>0.45986935179547705</v>
      </c>
      <c r="AC162" s="10">
        <v>0.56921985161234678</v>
      </c>
      <c r="AD162" s="10">
        <v>0.56717111179906565</v>
      </c>
      <c r="AE162" s="10">
        <v>0.7523773910870124</v>
      </c>
      <c r="AF162" s="10">
        <v>0.73090116109655823</v>
      </c>
      <c r="AG162" s="11">
        <v>0.71871597878110816</v>
      </c>
    </row>
    <row r="163" spans="21:33" ht="15" customHeight="1" x14ac:dyDescent="0.3">
      <c r="U163" t="str">
        <v>12. 화자가 내용에 대해 잘 알고 있다고 생각된다.</v>
      </c>
      <c r="V163" s="9">
        <v>0.36124330047255016</v>
      </c>
      <c r="W163" s="10">
        <v>0.2664920608161091</v>
      </c>
      <c r="X163" s="10">
        <v>0.31110874765767821</v>
      </c>
      <c r="Y163" s="10">
        <v>0.28005319694295716</v>
      </c>
      <c r="Z163" s="10">
        <v>0.30339426943648895</v>
      </c>
      <c r="AA163" s="10">
        <v>0.41540853004311579</v>
      </c>
      <c r="AB163" s="10">
        <v>0.39847644571340257</v>
      </c>
      <c r="AC163" s="10">
        <v>0.51413288845640759</v>
      </c>
      <c r="AD163" s="10">
        <v>0.53270104238751581</v>
      </c>
      <c r="AE163" s="10">
        <v>0.73090116109655823</v>
      </c>
      <c r="AF163" s="10">
        <v>0.71652163670268498</v>
      </c>
      <c r="AG163" s="11">
        <v>0.67796281832688265</v>
      </c>
    </row>
    <row r="164" spans="21:33" ht="15" customHeight="1" x14ac:dyDescent="0.3">
      <c r="U164" t="str">
        <v>13. 다음에도 이런 내용을 소개받는다면 같은 화자에게 내용을 전달받고 싶다.</v>
      </c>
      <c r="V164" s="12">
        <v>0.55692753816833729</v>
      </c>
      <c r="W164" s="13">
        <v>0.48117856975892781</v>
      </c>
      <c r="X164" s="13">
        <v>0.51166986879475462</v>
      </c>
      <c r="Y164" s="13">
        <v>0.46695412140367093</v>
      </c>
      <c r="Z164" s="13">
        <v>0.54687827880384732</v>
      </c>
      <c r="AA164" s="13">
        <v>0.61708577987157198</v>
      </c>
      <c r="AB164" s="13">
        <v>0.589950014214629</v>
      </c>
      <c r="AC164" s="13">
        <v>0.66498234173010862</v>
      </c>
      <c r="AD164" s="13">
        <v>0.59885541248068441</v>
      </c>
      <c r="AE164" s="13">
        <v>0.71871597878110816</v>
      </c>
      <c r="AF164" s="13">
        <v>0.67796281832688265</v>
      </c>
      <c r="AG164" s="14">
        <v>0.74972961826217244</v>
      </c>
    </row>
    <row r="166" spans="21:33" ht="15" customHeight="1" x14ac:dyDescent="0.3">
      <c r="U166" t="s">
        <v>45</v>
      </c>
    </row>
    <row r="168" spans="21:33" ht="15" customHeight="1" x14ac:dyDescent="0.3">
      <c r="V168" t="str">
        <f t="array" ref="V168:AG168">F1:Q1</f>
        <v>1. 시간가는 줄 몰랐다.</v>
      </c>
      <c r="W168" t="str">
        <v>2. 집중이 잘 되었다.</v>
      </c>
      <c r="X168" t="str">
        <v>4. 내용이 유익했다.</v>
      </c>
      <c r="Y168" t="str">
        <v>5. 새로운 정보를 얻었다.</v>
      </c>
      <c r="Z168" t="str">
        <v>6. 전반적으로 나의 흥미를 끌었다.</v>
      </c>
      <c r="AA168" t="str">
        <v>7. 타인에게도 오늘 내용을 추천할 의향이 있다.</v>
      </c>
      <c r="AB168" t="str">
        <v>8. 소개된 앱을 다운로드 받아보고 싶어졌다.</v>
      </c>
      <c r="AC168" t="str">
        <v>9. 다음에 또 유용한 앱을 소개받고 싶다.</v>
      </c>
      <c r="AD168" t="str">
        <v>10. 소개받은 후 화자가 전보다 더 친근하게 느껴졌다.</v>
      </c>
      <c r="AE168" t="str">
        <v>11. 화자의 말에 신뢰가 간다.</v>
      </c>
      <c r="AF168" t="str">
        <v>12. 화자가 내용에 대해 잘 알고 있다고 생각된다.</v>
      </c>
      <c r="AG168" t="str">
        <v>13. 다음에도 이런 내용을 소개받는다면 같은 화자에게 내용을 전달받고 싶다.</v>
      </c>
    </row>
    <row r="169" spans="21:33" ht="15" customHeight="1" x14ac:dyDescent="0.3">
      <c r="U169" t="str">
        <f t="array" ref="U169:U180">TRANSPOSE(F1:Q1)</f>
        <v>1. 시간가는 줄 몰랐다.</v>
      </c>
      <c r="V169" s="6">
        <f t="array" ref="V169:AG180">V15:AG26-V153:AG164</f>
        <v>0.39036306525983999</v>
      </c>
      <c r="W169" s="7">
        <v>9.0585920481298321E-2</v>
      </c>
      <c r="X169" s="7">
        <v>-0.11607053233463055</v>
      </c>
      <c r="Y169" s="7">
        <v>-4.9093723575994841E-2</v>
      </c>
      <c r="Z169" s="7">
        <v>-0.10273128370977092</v>
      </c>
      <c r="AA169" s="7">
        <v>-8.1466772810017352E-2</v>
      </c>
      <c r="AB169" s="7">
        <v>-6.8794902250681966E-2</v>
      </c>
      <c r="AC169" s="7">
        <v>-4.8229497154756773E-2</v>
      </c>
      <c r="AD169" s="7">
        <v>-4.7287961958217162E-2</v>
      </c>
      <c r="AE169" s="7">
        <v>1.474249769146857E-2</v>
      </c>
      <c r="AF169" s="7">
        <v>-7.7922559595428043E-4</v>
      </c>
      <c r="AG169" s="8">
        <v>2.4921581092134382E-2</v>
      </c>
    </row>
    <row r="170" spans="21:33" ht="15" customHeight="1" x14ac:dyDescent="0.3">
      <c r="U170" t="str">
        <v>2. 집중이 잘 되었다.</v>
      </c>
      <c r="V170" s="9">
        <v>9.0585920481298321E-2</v>
      </c>
      <c r="W170" s="10">
        <v>0.41632809145882721</v>
      </c>
      <c r="X170" s="10">
        <v>-0.16061121129600014</v>
      </c>
      <c r="Y170" s="10">
        <v>-0.18619406796458099</v>
      </c>
      <c r="Z170" s="10">
        <v>-4.3924341194956473E-2</v>
      </c>
      <c r="AA170" s="10">
        <v>-1.7844150408205528E-2</v>
      </c>
      <c r="AB170" s="10">
        <v>-0.11167411617227685</v>
      </c>
      <c r="AC170" s="10">
        <v>-5.3882420449010704E-3</v>
      </c>
      <c r="AD170" s="10">
        <v>-5.2942538360380098E-2</v>
      </c>
      <c r="AE170" s="10">
        <v>2.3739685638089925E-2</v>
      </c>
      <c r="AF170" s="10">
        <v>3.2880488724160106E-2</v>
      </c>
      <c r="AG170" s="11">
        <v>2.0267323625289602E-2</v>
      </c>
    </row>
    <row r="171" spans="21:33" ht="15" customHeight="1" x14ac:dyDescent="0.3">
      <c r="U171" t="str">
        <v>4. 내용이 유익했다.</v>
      </c>
      <c r="V171" s="9">
        <v>-0.11607053233463055</v>
      </c>
      <c r="W171" s="10">
        <v>-0.16061121129600014</v>
      </c>
      <c r="X171" s="10">
        <v>0.42870288739966822</v>
      </c>
      <c r="Y171" s="10">
        <v>2.9239971123271591E-2</v>
      </c>
      <c r="Z171" s="10">
        <v>-4.2149910473034957E-2</v>
      </c>
      <c r="AA171" s="10">
        <v>2.1828610153383776E-3</v>
      </c>
      <c r="AB171" s="10">
        <v>-4.8176461488908751E-2</v>
      </c>
      <c r="AC171" s="10">
        <v>-6.3710695988433375E-2</v>
      </c>
      <c r="AD171" s="10">
        <v>-1.3463235886688796E-2</v>
      </c>
      <c r="AE171" s="10">
        <v>-2.4163939783891197E-2</v>
      </c>
      <c r="AF171" s="10">
        <v>7.314191395966424E-2</v>
      </c>
      <c r="AG171" s="11">
        <v>-3.0342182988752631E-2</v>
      </c>
    </row>
    <row r="172" spans="21:33" ht="15" customHeight="1" x14ac:dyDescent="0.3">
      <c r="U172" t="str">
        <v>5. 새로운 정보를 얻었다.</v>
      </c>
      <c r="V172" s="9">
        <v>-4.9093723575994841E-2</v>
      </c>
      <c r="W172" s="10">
        <v>-0.18619406796458099</v>
      </c>
      <c r="X172" s="10">
        <v>2.9239971123271591E-2</v>
      </c>
      <c r="Y172" s="10">
        <v>0.51370651367974718</v>
      </c>
      <c r="Z172" s="10">
        <v>-5.0216447682953858E-2</v>
      </c>
      <c r="AA172" s="10">
        <v>-5.7580472160596585E-2</v>
      </c>
      <c r="AB172" s="10">
        <v>-4.6757990997796095E-2</v>
      </c>
      <c r="AC172" s="10">
        <v>-8.4628301181481014E-2</v>
      </c>
      <c r="AD172" s="10">
        <v>-2.4830028787789227E-2</v>
      </c>
      <c r="AE172" s="10">
        <v>-2.5013327333176572E-2</v>
      </c>
      <c r="AF172" s="10">
        <v>9.0870037970449957E-2</v>
      </c>
      <c r="AG172" s="11">
        <v>-2.642045480018218E-2</v>
      </c>
    </row>
    <row r="173" spans="21:33" ht="15" customHeight="1" x14ac:dyDescent="0.3">
      <c r="U173" t="str">
        <v>6. 전반적으로 나의 흥미를 끌었다.</v>
      </c>
      <c r="V173" s="9">
        <v>-0.10273128370977092</v>
      </c>
      <c r="W173" s="10">
        <v>-4.3924341194956473E-2</v>
      </c>
      <c r="X173" s="10">
        <v>-4.2149910473034957E-2</v>
      </c>
      <c r="Y173" s="10">
        <v>-5.0216447682953858E-2</v>
      </c>
      <c r="Z173" s="10">
        <v>0.2479663649334003</v>
      </c>
      <c r="AA173" s="10">
        <v>-3.004246548844447E-2</v>
      </c>
      <c r="AB173" s="10">
        <v>1.4184570121100748E-4</v>
      </c>
      <c r="AC173" s="10">
        <v>-7.5611953614829197E-3</v>
      </c>
      <c r="AD173" s="10">
        <v>-4.9825026419337615E-2</v>
      </c>
      <c r="AE173" s="10">
        <v>5.1056756182014662E-2</v>
      </c>
      <c r="AF173" s="10">
        <v>2.2549163850698994E-2</v>
      </c>
      <c r="AG173" s="11">
        <v>-1.4544078649373571E-2</v>
      </c>
    </row>
    <row r="174" spans="21:33" ht="15" customHeight="1" x14ac:dyDescent="0.3">
      <c r="U174" t="str">
        <v>7. 타인에게도 오늘 내용을 추천할 의향이 있다.</v>
      </c>
      <c r="V174" s="9">
        <v>-8.1466772810017352E-2</v>
      </c>
      <c r="W174" s="10">
        <v>-1.7844150408205528E-2</v>
      </c>
      <c r="X174" s="10">
        <v>2.1828610153383776E-3</v>
      </c>
      <c r="Y174" s="10">
        <v>-5.7580472160596585E-2</v>
      </c>
      <c r="Z174" s="10">
        <v>-3.004246548844447E-2</v>
      </c>
      <c r="AA174" s="10">
        <v>0.29551451587946054</v>
      </c>
      <c r="AB174" s="10">
        <v>-4.8262356326522871E-2</v>
      </c>
      <c r="AC174" s="10">
        <v>-6.0354551997744421E-2</v>
      </c>
      <c r="AD174" s="10">
        <v>-4.2393502567616204E-2</v>
      </c>
      <c r="AE174" s="10">
        <v>2.3139544117741218E-2</v>
      </c>
      <c r="AF174" s="10">
        <v>-8.7732528444778302E-4</v>
      </c>
      <c r="AG174" s="11">
        <v>-1.0992877285872171E-2</v>
      </c>
    </row>
    <row r="175" spans="21:33" ht="15" customHeight="1" x14ac:dyDescent="0.3">
      <c r="U175" t="str">
        <v>8. 소개된 앱을 다운로드 받아보고 싶어졌다.</v>
      </c>
      <c r="V175" s="9">
        <v>-6.8794902250681966E-2</v>
      </c>
      <c r="W175" s="10">
        <v>-0.11167411617227685</v>
      </c>
      <c r="X175" s="10">
        <v>-4.8176461488908751E-2</v>
      </c>
      <c r="Y175" s="10">
        <v>-4.6757990997796095E-2</v>
      </c>
      <c r="Z175" s="10">
        <v>1.4184570121100748E-4</v>
      </c>
      <c r="AA175" s="10">
        <v>-4.8262356326522871E-2</v>
      </c>
      <c r="AB175" s="10">
        <v>0.35961207096995951</v>
      </c>
      <c r="AC175" s="10">
        <v>-2.131131354752247E-2</v>
      </c>
      <c r="AD175" s="10">
        <v>1.566340250559739E-2</v>
      </c>
      <c r="AE175" s="10">
        <v>7.8360584861843496E-3</v>
      </c>
      <c r="AF175" s="10">
        <v>-3.1311768692410979E-2</v>
      </c>
      <c r="AG175" s="11">
        <v>-3.1381458917443705E-2</v>
      </c>
    </row>
    <row r="176" spans="21:33" ht="15" customHeight="1" x14ac:dyDescent="0.3">
      <c r="U176" t="str">
        <v>9. 다음에 또 유용한 앱을 소개받고 싶다.</v>
      </c>
      <c r="V176" s="9">
        <v>-4.8229497154756773E-2</v>
      </c>
      <c r="W176" s="10">
        <v>-5.3882420449010704E-3</v>
      </c>
      <c r="X176" s="10">
        <v>-6.3710695988433375E-2</v>
      </c>
      <c r="Y176" s="10">
        <v>-8.4628301181481014E-2</v>
      </c>
      <c r="Z176" s="10">
        <v>-7.5611953614829197E-3</v>
      </c>
      <c r="AA176" s="10">
        <v>-6.0354551997744421E-2</v>
      </c>
      <c r="AB176" s="10">
        <v>-2.131131354752247E-2</v>
      </c>
      <c r="AC176" s="10">
        <v>0.33669542317744316</v>
      </c>
      <c r="AD176" s="10">
        <v>5.6463126221528381E-2</v>
      </c>
      <c r="AE176" s="10">
        <v>-4.4200575060238001E-2</v>
      </c>
      <c r="AF176" s="10">
        <v>-8.660716899797416E-2</v>
      </c>
      <c r="AG176" s="11">
        <v>-1.5611816901988984E-2</v>
      </c>
    </row>
    <row r="177" spans="21:33" ht="15" customHeight="1" x14ac:dyDescent="0.3">
      <c r="U177" t="str">
        <v>10. 소개받은 후 화자가 전보다 더 친근하게 느껴졌다.</v>
      </c>
      <c r="V177" s="9">
        <v>-4.7287961958217162E-2</v>
      </c>
      <c r="W177" s="10">
        <v>-5.2942538360380098E-2</v>
      </c>
      <c r="X177" s="10">
        <v>-1.3463235886688796E-2</v>
      </c>
      <c r="Y177" s="10">
        <v>-2.4830028787789227E-2</v>
      </c>
      <c r="Z177" s="10">
        <v>-4.9825026419337615E-2</v>
      </c>
      <c r="AA177" s="10">
        <v>-4.2393502567616204E-2</v>
      </c>
      <c r="AB177" s="10">
        <v>1.566340250559739E-2</v>
      </c>
      <c r="AC177" s="10">
        <v>5.6463126221528381E-2</v>
      </c>
      <c r="AD177" s="10">
        <v>0.52090353820740432</v>
      </c>
      <c r="AE177" s="10">
        <v>-7.8677915836932732E-2</v>
      </c>
      <c r="AF177" s="10">
        <v>-0.18163993922763028</v>
      </c>
      <c r="AG177" s="11">
        <v>-7.3811486275132787E-2</v>
      </c>
    </row>
    <row r="178" spans="21:33" ht="15" customHeight="1" x14ac:dyDescent="0.3">
      <c r="U178" t="str">
        <v>11. 화자의 말에 신뢰가 간다.</v>
      </c>
      <c r="V178" s="9">
        <v>1.474249769146857E-2</v>
      </c>
      <c r="W178" s="10">
        <v>2.3739685638089925E-2</v>
      </c>
      <c r="X178" s="10">
        <v>-2.4163939783891197E-2</v>
      </c>
      <c r="Y178" s="10">
        <v>-2.5013327333176572E-2</v>
      </c>
      <c r="Z178" s="10">
        <v>5.1056756182014662E-2</v>
      </c>
      <c r="AA178" s="10">
        <v>2.3139544117741218E-2</v>
      </c>
      <c r="AB178" s="10">
        <v>7.8360584861843496E-3</v>
      </c>
      <c r="AC178" s="10">
        <v>-4.4200575060238001E-2</v>
      </c>
      <c r="AD178" s="10">
        <v>-7.8677915836932732E-2</v>
      </c>
      <c r="AE178" s="10">
        <v>0.24762260891298737</v>
      </c>
      <c r="AF178" s="10">
        <v>-0.11215689679720098</v>
      </c>
      <c r="AG178" s="11">
        <v>-9.0480771611792354E-2</v>
      </c>
    </row>
    <row r="179" spans="21:33" ht="15" customHeight="1" x14ac:dyDescent="0.3">
      <c r="U179" t="str">
        <v>12. 화자가 내용에 대해 잘 알고 있다고 생각된다.</v>
      </c>
      <c r="V179" s="9">
        <v>-7.7922559595428043E-4</v>
      </c>
      <c r="W179" s="10">
        <v>3.2880488724160106E-2</v>
      </c>
      <c r="X179" s="10">
        <v>7.314191395966424E-2</v>
      </c>
      <c r="Y179" s="10">
        <v>9.0870037970449957E-2</v>
      </c>
      <c r="Z179" s="10">
        <v>2.2549163850698994E-2</v>
      </c>
      <c r="AA179" s="10">
        <v>-8.7732528444778302E-4</v>
      </c>
      <c r="AB179" s="10">
        <v>-3.1311768692410979E-2</v>
      </c>
      <c r="AC179" s="10">
        <v>-8.660716899797416E-2</v>
      </c>
      <c r="AD179" s="10">
        <v>-0.18163993922763028</v>
      </c>
      <c r="AE179" s="10">
        <v>-0.11215689679720098</v>
      </c>
      <c r="AF179" s="10">
        <v>0.28347836329731457</v>
      </c>
      <c r="AG179" s="11">
        <v>-4.5046224442806482E-2</v>
      </c>
    </row>
    <row r="180" spans="21:33" ht="15" customHeight="1" x14ac:dyDescent="0.3">
      <c r="U180" t="str">
        <v>13. 다음에도 이런 내용을 소개받는다면 같은 화자에게 내용을 전달받고 싶다.</v>
      </c>
      <c r="V180" s="12">
        <v>2.4921581092134382E-2</v>
      </c>
      <c r="W180" s="13">
        <v>2.0267323625289602E-2</v>
      </c>
      <c r="X180" s="13">
        <v>-3.0342182988752631E-2</v>
      </c>
      <c r="Y180" s="13">
        <v>-2.642045480018218E-2</v>
      </c>
      <c r="Z180" s="13">
        <v>-1.4544078649373571E-2</v>
      </c>
      <c r="AA180" s="13">
        <v>-1.0992877285872171E-2</v>
      </c>
      <c r="AB180" s="13">
        <v>-3.1381458917443705E-2</v>
      </c>
      <c r="AC180" s="13">
        <v>-1.5611816901988984E-2</v>
      </c>
      <c r="AD180" s="13">
        <v>-7.3811486275132787E-2</v>
      </c>
      <c r="AE180" s="13">
        <v>-9.0480771611792354E-2</v>
      </c>
      <c r="AF180" s="13">
        <v>-4.5046224442806482E-2</v>
      </c>
      <c r="AG180" s="14">
        <v>0.25027038173782723</v>
      </c>
    </row>
    <row r="182" spans="21:33" ht="15" customHeight="1" x14ac:dyDescent="0.3">
      <c r="U182" t="s">
        <v>46</v>
      </c>
    </row>
    <row r="184" spans="21:33" ht="15" customHeight="1" x14ac:dyDescent="0.3">
      <c r="V184">
        <v>1</v>
      </c>
      <c r="W184">
        <f>V184+1</f>
        <v>2</v>
      </c>
    </row>
    <row r="185" spans="21:33" ht="15" customHeight="1" x14ac:dyDescent="0.3">
      <c r="U185" t="str">
        <f t="array" ref="U185:U196">TRANSPOSE(F1:Q1)</f>
        <v>1. 시간가는 줄 몰랐다.</v>
      </c>
      <c r="V185" s="6">
        <f t="array" ref="V185:W196">MMULT(V136:W147,MINVERSE(MMULT(TRANSPOSE(V136:W147),V136:W147)))</f>
        <v>-0.18600581664376861</v>
      </c>
      <c r="W185" s="8">
        <v>-5.861613002307639E-2</v>
      </c>
    </row>
    <row r="186" spans="21:33" ht="15" customHeight="1" x14ac:dyDescent="0.3">
      <c r="U186" t="str">
        <v>2. 집중이 잘 되었다.</v>
      </c>
      <c r="V186" s="9">
        <v>-0.23538993036426772</v>
      </c>
      <c r="W186" s="11">
        <v>-0.13968258732059827</v>
      </c>
    </row>
    <row r="187" spans="21:33" ht="15" customHeight="1" x14ac:dyDescent="0.3">
      <c r="U187" t="str">
        <v>4. 내용이 유익했다.</v>
      </c>
      <c r="V187" s="9">
        <v>-0.20490846510051908</v>
      </c>
      <c r="W187" s="11">
        <v>-9.4409897419916206E-2</v>
      </c>
    </row>
    <row r="188" spans="21:33" ht="15" customHeight="1" x14ac:dyDescent="0.3">
      <c r="U188" t="str">
        <v>5. 새로운 정보를 얻었다.</v>
      </c>
      <c r="V188" s="9">
        <v>-0.19333234291947091</v>
      </c>
      <c r="W188" s="11">
        <v>-9.3707441315047296E-2</v>
      </c>
    </row>
    <row r="189" spans="21:33" ht="15" customHeight="1" x14ac:dyDescent="0.3">
      <c r="U189" t="str">
        <v>6. 전반적으로 나의 흥미를 끌었다.</v>
      </c>
      <c r="V189" s="9">
        <v>-0.26668573503286785</v>
      </c>
      <c r="W189" s="11">
        <v>-0.1577483318879461</v>
      </c>
    </row>
    <row r="190" spans="21:33" ht="15" customHeight="1" x14ac:dyDescent="0.3">
      <c r="U190" t="str">
        <v>7. 타인에게도 오늘 내용을 추천할 의향이 있다.</v>
      </c>
      <c r="V190" s="9">
        <v>-0.18130407373350133</v>
      </c>
      <c r="W190" s="11">
        <v>-3.5388085615781578E-2</v>
      </c>
    </row>
    <row r="191" spans="21:33" ht="15" customHeight="1" x14ac:dyDescent="0.3">
      <c r="U191" t="str">
        <v>8. 소개된 앱을 다운로드 받아보고 싶어졌다.</v>
      </c>
      <c r="V191" s="9">
        <v>-0.1711456118763294</v>
      </c>
      <c r="W191" s="11">
        <v>-3.1225984651005873E-2</v>
      </c>
    </row>
    <row r="192" spans="21:33" ht="15" customHeight="1" x14ac:dyDescent="0.3">
      <c r="U192" t="str">
        <v>9. 다음에 또 유용한 앱을 소개받고 싶다.</v>
      </c>
      <c r="V192" s="9">
        <v>-8.6536127098213594E-2</v>
      </c>
      <c r="W192" s="11">
        <v>9.1627021285320964E-2</v>
      </c>
    </row>
    <row r="193" spans="21:41" ht="15" customHeight="1" x14ac:dyDescent="0.3">
      <c r="U193" t="str">
        <v>10. 소개받은 후 화자가 전보다 더 친근하게 느껴졌다.</v>
      </c>
      <c r="V193" s="9">
        <v>3.6169491345790838E-2</v>
      </c>
      <c r="W193" s="11">
        <v>0.21854845091930153</v>
      </c>
    </row>
    <row r="194" spans="21:41" ht="15" customHeight="1" x14ac:dyDescent="0.3">
      <c r="U194" t="str">
        <v>11. 화자의 말에 신뢰가 간다.</v>
      </c>
      <c r="V194" s="9">
        <v>0.19333975248562521</v>
      </c>
      <c r="W194" s="11">
        <v>0.44104185392062834</v>
      </c>
    </row>
    <row r="195" spans="21:41" ht="15" customHeight="1" x14ac:dyDescent="0.3">
      <c r="U195" t="str">
        <v>12. 화자가 내용에 대해 잘 알고 있다고 생각된다.</v>
      </c>
      <c r="V195" s="9">
        <v>0.22668569378622991</v>
      </c>
      <c r="W195" s="11">
        <v>0.46885956216300717</v>
      </c>
    </row>
    <row r="196" spans="21:41" ht="15" customHeight="1" x14ac:dyDescent="0.3">
      <c r="U196" t="str">
        <v>13. 다음에도 이런 내용을 소개받는다면 같은 화자에게 내용을 전달받고 싶다.</v>
      </c>
      <c r="V196" s="12">
        <v>6.3379597306159607E-2</v>
      </c>
      <c r="W196" s="14">
        <v>0.29518545236153482</v>
      </c>
    </row>
    <row r="198" spans="21:41" ht="15" customHeight="1" x14ac:dyDescent="0.3">
      <c r="U198" t="s">
        <v>47</v>
      </c>
    </row>
    <row r="200" spans="21:41" ht="15" customHeight="1" x14ac:dyDescent="0.3">
      <c r="V200">
        <v>1</v>
      </c>
      <c r="W200">
        <f>V200+1</f>
        <v>2</v>
      </c>
      <c r="AN200" s="42" t="s">
        <v>125</v>
      </c>
      <c r="AO200" s="42"/>
    </row>
    <row r="201" spans="21:41" ht="15" customHeight="1" x14ac:dyDescent="0.3">
      <c r="U201" t="str">
        <f t="array" ref="U201:U212">TRANSPOSE(F1:Q1)</f>
        <v>1. 시간가는 줄 몰랐다.</v>
      </c>
      <c r="V201" s="6">
        <f t="array" ref="V201:W212">TRANSPOSE(MMULT(MINVERSE(MMULT(TRANSPOSE(V136:W147),MMULT(MINVERSE([1]!DIAGONAL(Z119:Z130)),V136:W147))),MMULT(TRANSPOSE(V136:W147),MINVERSE([1]!DIAGONAL(Z119:Z130)))))</f>
        <v>-0.16491274962147009</v>
      </c>
      <c r="W201" s="8">
        <v>-5.1206620135460706E-2</v>
      </c>
      <c r="AN201" s="42"/>
      <c r="AO201" s="42"/>
    </row>
    <row r="202" spans="21:41" ht="15" customHeight="1" x14ac:dyDescent="0.3">
      <c r="U202" t="str">
        <v>2. 집중이 잘 되었다.</v>
      </c>
      <c r="V202" s="9">
        <v>-0.19035454157003595</v>
      </c>
      <c r="W202" s="11">
        <v>-0.10305540459061818</v>
      </c>
      <c r="AN202" s="43">
        <f>V15</f>
        <v>0.99999999999999967</v>
      </c>
      <c r="AO202" s="44">
        <v>104</v>
      </c>
    </row>
    <row r="203" spans="21:41" ht="15" customHeight="1" x14ac:dyDescent="0.3">
      <c r="U203" t="str">
        <v>4. 내용이 유익했다.</v>
      </c>
      <c r="V203" s="9">
        <v>-0.16306838794852097</v>
      </c>
      <c r="W203" s="11">
        <v>-7.0074738185274349E-2</v>
      </c>
      <c r="AN203" s="45">
        <f>AJ15</f>
        <v>1</v>
      </c>
      <c r="AO203" s="46">
        <v>104</v>
      </c>
    </row>
    <row r="204" spans="21:41" ht="15" customHeight="1" x14ac:dyDescent="0.3">
      <c r="U204" t="str">
        <v>5. 새로운 정보를 얻었다.</v>
      </c>
      <c r="V204" s="9">
        <v>-0.12809205666253762</v>
      </c>
      <c r="W204" s="11">
        <v>-5.7599077876049787E-2</v>
      </c>
      <c r="AN204" s="42"/>
      <c r="AO204" s="42"/>
    </row>
    <row r="205" spans="21:41" ht="15" customHeight="1" x14ac:dyDescent="0.3">
      <c r="U205" t="str">
        <v>6. 전반적으로 나의 흥미를 끌었다.</v>
      </c>
      <c r="V205" s="9">
        <v>-0.36216030899413387</v>
      </c>
      <c r="W205" s="11">
        <v>-0.19548340628040253</v>
      </c>
      <c r="AN205" s="42" t="s">
        <v>126</v>
      </c>
      <c r="AO205" s="47">
        <f>[1]!BOXM(AN202:AO203,12)</f>
        <v>332.72355711537523</v>
      </c>
    </row>
    <row r="206" spans="21:41" ht="15" customHeight="1" x14ac:dyDescent="0.3">
      <c r="U206" t="str">
        <v>7. 타인에게도 오늘 내용을 추천할 의향이 있다.</v>
      </c>
      <c r="V206" s="9">
        <v>-0.21482797239665335</v>
      </c>
      <c r="W206" s="11">
        <v>-4.6150344409499555E-2</v>
      </c>
      <c r="AN206" s="42" t="s">
        <v>127</v>
      </c>
      <c r="AO206" s="48">
        <f>[1]!BOXdf1(AN202:AO203,12)</f>
        <v>78</v>
      </c>
    </row>
    <row r="207" spans="21:41" ht="15" customHeight="1" x14ac:dyDescent="0.3">
      <c r="U207" t="str">
        <v>8. 소개된 앱을 다운로드 받아보고 싶어졌다.</v>
      </c>
      <c r="V207" s="9">
        <v>-0.16685065873499216</v>
      </c>
      <c r="W207" s="11">
        <v>-3.4170485561518332E-2</v>
      </c>
      <c r="AN207" s="42" t="s">
        <v>128</v>
      </c>
      <c r="AO207" s="48">
        <f>[1]!BOXdf2(AN202:AO203,12)</f>
        <v>134005.81271775285</v>
      </c>
    </row>
    <row r="208" spans="21:41" ht="15" customHeight="1" x14ac:dyDescent="0.3">
      <c r="U208" t="str">
        <v>9. 다음에 또 유용한 앱을 소개받고 싶다.</v>
      </c>
      <c r="V208" s="9">
        <v>-0.10090688517713298</v>
      </c>
      <c r="W208" s="11">
        <v>6.7307083727717348E-2</v>
      </c>
      <c r="AN208" s="42" t="s">
        <v>129</v>
      </c>
      <c r="AO208" s="48">
        <f>[1]!BOXF(AN202:AO203,12)</f>
        <v>4.0059563804758973</v>
      </c>
    </row>
    <row r="209" spans="21:41" ht="15" customHeight="1" x14ac:dyDescent="0.3">
      <c r="U209" t="str">
        <v>10. 소개받은 후 화자가 전보다 더 친근하게 느껴졌다.</v>
      </c>
      <c r="V209" s="9">
        <v>1.0568833545352541E-2</v>
      </c>
      <c r="W209" s="11">
        <v>0.11436387665706352</v>
      </c>
      <c r="AN209" s="42" t="s">
        <v>130</v>
      </c>
      <c r="AO209" s="49">
        <f>[1]!BOXTEST(AN202:AO203,4)</f>
        <v>1.0896616942090986E-11</v>
      </c>
    </row>
    <row r="210" spans="21:41" ht="15" customHeight="1" x14ac:dyDescent="0.3">
      <c r="U210" t="str">
        <v>11. 화자의 말에 신뢰가 간다.</v>
      </c>
      <c r="V210" s="9">
        <v>0.21825904089164758</v>
      </c>
      <c r="W210" s="11">
        <v>0.49655671512109445</v>
      </c>
    </row>
    <row r="211" spans="21:41" ht="15" customHeight="1" x14ac:dyDescent="0.3">
      <c r="U211" t="str">
        <v>12. 화자가 내용에 대해 잘 알고 있다고 생각된다.</v>
      </c>
      <c r="V211" s="9">
        <v>0.22929715569738102</v>
      </c>
      <c r="W211" s="11">
        <v>0.46280520236178635</v>
      </c>
    </row>
    <row r="212" spans="21:41" ht="15" customHeight="1" x14ac:dyDescent="0.3">
      <c r="U212" t="str">
        <v>13. 다음에도 이런 내용을 소개받는다면 같은 화자에게 내용을 전달받고 싶다.</v>
      </c>
      <c r="V212" s="12">
        <v>5.0419473038311319E-2</v>
      </c>
      <c r="W212" s="14">
        <v>0.32282286075101696</v>
      </c>
    </row>
    <row r="214" spans="21:41" ht="15" customHeight="1" x14ac:dyDescent="0.3">
      <c r="U214" t="s">
        <v>48</v>
      </c>
    </row>
    <row r="216" spans="21:41" ht="15" customHeight="1" x14ac:dyDescent="0.3">
      <c r="V216" s="6">
        <f t="array" ref="V216:W217">MMULT(MMULT(TRANSPOSE(V136:W147),MMULT(MINVERSE([1]!DIAGONAL(Z119:Z130)),V15:AG26)),MMULT(MINVERSE([1]!DIAGONAL(Z119:Z130)),V136:W147))</f>
        <v>249.04639232898086</v>
      </c>
      <c r="W216" s="8">
        <v>-189.33438407378361</v>
      </c>
    </row>
    <row r="217" spans="21:41" ht="15" customHeight="1" x14ac:dyDescent="0.3">
      <c r="V217" s="12">
        <v>-189.33438407378358</v>
      </c>
      <c r="W217" s="14">
        <v>168.43880354243134</v>
      </c>
    </row>
    <row r="219" spans="21:41" ht="15" customHeight="1" x14ac:dyDescent="0.3">
      <c r="V219">
        <v>1</v>
      </c>
      <c r="W219">
        <f>V219+1</f>
        <v>2</v>
      </c>
    </row>
    <row r="220" spans="21:41" ht="15" customHeight="1" x14ac:dyDescent="0.3">
      <c r="U220" t="str">
        <f t="array" ref="U220:U231">TRANSPOSE(F1:Q1)</f>
        <v>1. 시간가는 줄 몰랐다.</v>
      </c>
      <c r="V220" s="6">
        <f t="array" ref="V220:W231">TRANSPOSE(MMULT(MINVERSE([1]!MSQRT(V216:W217)),MMULT(TRANSPOSE(V136:W147),MINVERSE([1]!DIAGONAL(Z119:Z130)))))</f>
        <v>-0.16417552027274171</v>
      </c>
      <c r="W220" s="8">
        <v>-5.0546224323405609E-2</v>
      </c>
    </row>
    <row r="221" spans="21:41" ht="15" customHeight="1" x14ac:dyDescent="0.3">
      <c r="U221" t="str">
        <v>2. 집중이 잘 되었다.</v>
      </c>
      <c r="V221" s="9">
        <v>-0.18939033717471748</v>
      </c>
      <c r="W221" s="11">
        <v>-0.10207857351020951</v>
      </c>
    </row>
    <row r="222" spans="21:41" ht="15" customHeight="1" x14ac:dyDescent="0.3">
      <c r="U222" t="str">
        <v>4. 내용이 유익했다.</v>
      </c>
      <c r="V222" s="9">
        <v>-0.16228931216162612</v>
      </c>
      <c r="W222" s="11">
        <v>-6.9326820540982825E-2</v>
      </c>
    </row>
    <row r="223" spans="21:41" ht="15" customHeight="1" x14ac:dyDescent="0.3">
      <c r="U223" t="str">
        <v>5. 새로운 정보를 얻었다.</v>
      </c>
      <c r="V223" s="9">
        <v>-0.12747350167368288</v>
      </c>
      <c r="W223" s="11">
        <v>-5.6999108987303121E-2</v>
      </c>
    </row>
    <row r="224" spans="21:41" ht="15" customHeight="1" x14ac:dyDescent="0.3">
      <c r="U224" t="str">
        <v>6. 전반적으로 나의 흥미를 끌었다.</v>
      </c>
      <c r="V224" s="9">
        <v>-0.36032736366740536</v>
      </c>
      <c r="W224" s="11">
        <v>-0.19362778734015154</v>
      </c>
    </row>
    <row r="225" spans="21:23" ht="15" customHeight="1" x14ac:dyDescent="0.3">
      <c r="U225" t="str">
        <v>7. 타인에게도 오늘 내용을 추천할 의향이 있다.</v>
      </c>
      <c r="V225" s="9">
        <v>-0.21392056419315769</v>
      </c>
      <c r="W225" s="11">
        <v>-4.539041079288153E-2</v>
      </c>
    </row>
    <row r="226" spans="21:23" ht="15" customHeight="1" x14ac:dyDescent="0.3">
      <c r="U226" t="str">
        <v>8. 소개된 앱을 다운로드 받아보고 싶어졌다.</v>
      </c>
      <c r="V226" s="9">
        <v>-0.16615021215172535</v>
      </c>
      <c r="W226" s="11">
        <v>-3.3588435257472987E-2</v>
      </c>
    </row>
    <row r="227" spans="21:23" ht="15" customHeight="1" x14ac:dyDescent="0.3">
      <c r="U227" t="str">
        <v>9. 다음에 또 유용한 앱을 소개받고 싶다.</v>
      </c>
      <c r="V227" s="9">
        <v>-0.10070994494730748</v>
      </c>
      <c r="W227" s="11">
        <v>6.7229621597472478E-2</v>
      </c>
    </row>
    <row r="228" spans="21:23" ht="15" customHeight="1" x14ac:dyDescent="0.3">
      <c r="U228" t="str">
        <v>10. 소개받은 후 화자가 전보다 더 친근하게 느껴졌다.</v>
      </c>
      <c r="V228" s="9">
        <v>1.0235370193303284E-2</v>
      </c>
      <c r="W228" s="11">
        <v>0.11377926415055255</v>
      </c>
    </row>
    <row r="229" spans="21:23" ht="15" customHeight="1" x14ac:dyDescent="0.3">
      <c r="U229" t="str">
        <v>11. 화자의 말에 신뢰가 간다.</v>
      </c>
      <c r="V229" s="9">
        <v>0.21617851472284796</v>
      </c>
      <c r="W229" s="11">
        <v>0.49358941457913519</v>
      </c>
    </row>
    <row r="230" spans="21:23" ht="15" customHeight="1" x14ac:dyDescent="0.3">
      <c r="U230" t="str">
        <v>12. 화자가 내용에 대해 잘 알고 있다고 생각된다.</v>
      </c>
      <c r="V230" s="9">
        <v>0.22726308037141479</v>
      </c>
      <c r="W230" s="11">
        <v>0.45997520243638046</v>
      </c>
    </row>
    <row r="231" spans="21:23" ht="15" customHeight="1" x14ac:dyDescent="0.3">
      <c r="U231" t="str">
        <v>13. 다음에도 이런 내용을 소개받는다면 같은 화자에게 내용을 전달받고 싶다.</v>
      </c>
      <c r="V231" s="12">
        <v>4.940262445283411E-2</v>
      </c>
      <c r="W231" s="14">
        <v>0.32112140266687944</v>
      </c>
    </row>
  </sheetData>
  <autoFilter ref="B1:Q105"/>
  <sortState ref="AG144:AJ147">
    <sortCondition descending="1" ref="AJ144"/>
  </sortState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2"/>
  <sheetViews>
    <sheetView zoomScale="85" zoomScaleNormal="85" workbookViewId="0">
      <selection activeCell="P31" sqref="P31"/>
    </sheetView>
  </sheetViews>
  <sheetFormatPr defaultRowHeight="15" customHeight="1" x14ac:dyDescent="0.3"/>
  <cols>
    <col min="2" max="2" width="20.5" customWidth="1"/>
  </cols>
  <sheetData>
    <row r="1" spans="1:27" ht="15" customHeight="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27" ht="15" customHeight="1" x14ac:dyDescent="0.3">
      <c r="A2">
        <v>1</v>
      </c>
      <c r="B2" s="3">
        <v>44617.529224537036</v>
      </c>
      <c r="C2" s="1" t="s">
        <v>19</v>
      </c>
      <c r="D2" s="1">
        <v>22</v>
      </c>
      <c r="E2" s="1" t="s">
        <v>22</v>
      </c>
      <c r="F2" s="1">
        <v>5</v>
      </c>
      <c r="G2" s="1">
        <v>5</v>
      </c>
      <c r="H2" s="1">
        <v>5</v>
      </c>
      <c r="I2" s="4">
        <v>5</v>
      </c>
      <c r="J2" s="5">
        <v>5</v>
      </c>
      <c r="K2" s="5">
        <v>5</v>
      </c>
      <c r="L2" s="5">
        <v>4</v>
      </c>
      <c r="M2" s="5">
        <v>5</v>
      </c>
      <c r="N2" s="1">
        <v>5</v>
      </c>
      <c r="O2" s="1">
        <v>5</v>
      </c>
      <c r="P2" s="1">
        <v>5</v>
      </c>
      <c r="Q2" s="1">
        <v>5</v>
      </c>
      <c r="T2" t="s">
        <v>123</v>
      </c>
    </row>
    <row r="3" spans="1:27" ht="15" customHeight="1" x14ac:dyDescent="0.3">
      <c r="A3">
        <v>2</v>
      </c>
      <c r="B3" s="3">
        <v>44617.55127314815</v>
      </c>
      <c r="C3" s="1" t="s">
        <v>23</v>
      </c>
      <c r="D3" s="1">
        <v>20</v>
      </c>
      <c r="E3" s="1" t="s">
        <v>22</v>
      </c>
      <c r="F3" s="1">
        <v>5</v>
      </c>
      <c r="G3" s="1">
        <v>5</v>
      </c>
      <c r="H3" s="1">
        <v>4</v>
      </c>
      <c r="I3" s="4">
        <v>3</v>
      </c>
      <c r="J3" s="5">
        <v>3</v>
      </c>
      <c r="K3" s="5">
        <v>4</v>
      </c>
      <c r="L3" s="5">
        <v>4</v>
      </c>
      <c r="M3" s="5">
        <v>5</v>
      </c>
      <c r="N3" s="1">
        <v>5</v>
      </c>
      <c r="O3" s="1">
        <v>5</v>
      </c>
      <c r="P3" s="1">
        <v>5</v>
      </c>
      <c r="Q3" s="1">
        <v>5</v>
      </c>
    </row>
    <row r="4" spans="1:27" ht="15" customHeight="1" x14ac:dyDescent="0.3">
      <c r="A4">
        <v>3</v>
      </c>
      <c r="B4" s="3">
        <v>44617.551932870374</v>
      </c>
      <c r="C4" s="1" t="s">
        <v>19</v>
      </c>
      <c r="D4" s="1">
        <v>22</v>
      </c>
      <c r="E4" s="1" t="s">
        <v>22</v>
      </c>
      <c r="F4" s="1">
        <v>5</v>
      </c>
      <c r="G4" s="1">
        <v>5</v>
      </c>
      <c r="H4" s="1">
        <v>5</v>
      </c>
      <c r="I4" s="4">
        <v>5</v>
      </c>
      <c r="J4" s="5">
        <v>5</v>
      </c>
      <c r="K4" s="5">
        <v>5</v>
      </c>
      <c r="L4" s="5">
        <v>5</v>
      </c>
      <c r="M4" s="5">
        <v>5</v>
      </c>
      <c r="N4" s="1">
        <v>5</v>
      </c>
      <c r="O4" s="1">
        <v>5</v>
      </c>
      <c r="P4" s="1">
        <v>5</v>
      </c>
      <c r="Q4" s="1">
        <v>5</v>
      </c>
      <c r="T4" s="21">
        <f>[1]!CRONALPHA(F2:M105)</f>
        <v>0.90785633396595078</v>
      </c>
    </row>
    <row r="5" spans="1:27" ht="15" customHeight="1" x14ac:dyDescent="0.3">
      <c r="A5">
        <v>4</v>
      </c>
      <c r="B5" s="3">
        <v>44617.59</v>
      </c>
      <c r="C5" s="1" t="s">
        <v>17</v>
      </c>
      <c r="D5" s="1">
        <v>21</v>
      </c>
      <c r="E5" s="1" t="s">
        <v>22</v>
      </c>
      <c r="F5" s="1">
        <v>4</v>
      </c>
      <c r="G5" s="1">
        <v>3</v>
      </c>
      <c r="H5" s="1">
        <v>4</v>
      </c>
      <c r="I5" s="4">
        <v>4</v>
      </c>
      <c r="J5" s="5">
        <v>2</v>
      </c>
      <c r="K5" s="5">
        <v>4</v>
      </c>
      <c r="L5" s="5">
        <v>5</v>
      </c>
      <c r="M5" s="5">
        <v>3</v>
      </c>
      <c r="N5" s="1">
        <v>3</v>
      </c>
      <c r="O5" s="1">
        <v>3</v>
      </c>
      <c r="P5" s="1">
        <v>3</v>
      </c>
      <c r="Q5" s="1">
        <v>4</v>
      </c>
    </row>
    <row r="6" spans="1:27" ht="15" customHeight="1" x14ac:dyDescent="0.3">
      <c r="A6">
        <v>5</v>
      </c>
      <c r="B6" s="3">
        <v>44617.722175925926</v>
      </c>
      <c r="C6" s="1" t="s">
        <v>19</v>
      </c>
      <c r="D6" s="1">
        <v>22</v>
      </c>
      <c r="E6" s="1" t="s">
        <v>22</v>
      </c>
      <c r="F6" s="1">
        <v>5</v>
      </c>
      <c r="G6" s="1">
        <v>5</v>
      </c>
      <c r="H6" s="1">
        <v>5</v>
      </c>
      <c r="I6" s="4">
        <v>4</v>
      </c>
      <c r="J6" s="5">
        <v>4</v>
      </c>
      <c r="K6" s="5">
        <v>5</v>
      </c>
      <c r="L6" s="5">
        <v>5</v>
      </c>
      <c r="M6" s="5">
        <v>2</v>
      </c>
      <c r="N6" s="1">
        <v>5</v>
      </c>
      <c r="O6" s="1">
        <v>5</v>
      </c>
      <c r="P6" s="1">
        <v>5</v>
      </c>
      <c r="Q6" s="1">
        <v>5</v>
      </c>
      <c r="T6" t="s">
        <v>124</v>
      </c>
    </row>
    <row r="7" spans="1:27" ht="15" customHeight="1" x14ac:dyDescent="0.3">
      <c r="A7">
        <v>6</v>
      </c>
      <c r="B7" s="3">
        <v>44618.771805555552</v>
      </c>
      <c r="C7" s="1" t="s">
        <v>19</v>
      </c>
      <c r="D7" s="1">
        <v>24</v>
      </c>
      <c r="E7" s="1" t="s">
        <v>22</v>
      </c>
      <c r="F7" s="1">
        <v>3</v>
      </c>
      <c r="G7" s="1">
        <v>5</v>
      </c>
      <c r="H7" s="1">
        <v>5</v>
      </c>
      <c r="I7" s="4">
        <v>3</v>
      </c>
      <c r="J7" s="5">
        <v>4</v>
      </c>
      <c r="K7" s="5">
        <v>4</v>
      </c>
      <c r="L7" s="5">
        <v>4</v>
      </c>
      <c r="M7" s="5">
        <v>5</v>
      </c>
      <c r="N7" s="1">
        <v>5</v>
      </c>
      <c r="O7" s="1">
        <v>5</v>
      </c>
      <c r="P7" s="1">
        <v>5</v>
      </c>
      <c r="Q7" s="1">
        <v>5</v>
      </c>
    </row>
    <row r="8" spans="1:27" ht="15" customHeight="1" x14ac:dyDescent="0.3">
      <c r="A8">
        <v>7</v>
      </c>
      <c r="B8" s="3">
        <v>44618.811990740738</v>
      </c>
      <c r="C8" s="1" t="s">
        <v>17</v>
      </c>
      <c r="D8" s="1">
        <v>24</v>
      </c>
      <c r="E8" s="1" t="s">
        <v>22</v>
      </c>
      <c r="F8" s="1">
        <v>4</v>
      </c>
      <c r="G8" s="1">
        <v>5</v>
      </c>
      <c r="H8" s="1">
        <v>5</v>
      </c>
      <c r="I8" s="4">
        <v>5</v>
      </c>
      <c r="J8" s="5">
        <v>3</v>
      </c>
      <c r="K8" s="5">
        <v>5</v>
      </c>
      <c r="L8" s="5">
        <v>3</v>
      </c>
      <c r="M8" s="5">
        <v>5</v>
      </c>
      <c r="N8" s="1">
        <v>5</v>
      </c>
      <c r="O8" s="1">
        <v>5</v>
      </c>
      <c r="P8" s="1">
        <v>5</v>
      </c>
      <c r="Q8" s="1">
        <v>5</v>
      </c>
      <c r="T8" t="str">
        <f>F1</f>
        <v>1. 시간가는 줄 몰랐다.</v>
      </c>
      <c r="U8" t="str">
        <f t="shared" ref="U8:AA8" si="0">G1</f>
        <v>2. 집중이 잘 되었다.</v>
      </c>
      <c r="V8" t="str">
        <f t="shared" si="0"/>
        <v>4. 내용이 유익했다.</v>
      </c>
      <c r="W8" t="str">
        <f t="shared" si="0"/>
        <v>5. 새로운 정보를 얻었다.</v>
      </c>
      <c r="X8" t="str">
        <f t="shared" si="0"/>
        <v>6. 전반적으로 나의 흥미를 끌었다.</v>
      </c>
      <c r="Y8" t="str">
        <f t="shared" si="0"/>
        <v>7. 타인에게도 오늘 내용을 추천할 의향이 있다.</v>
      </c>
      <c r="Z8" t="str">
        <f t="shared" si="0"/>
        <v>8. 소개된 앱을 다운로드 받아보고 싶어졌다.</v>
      </c>
      <c r="AA8" t="str">
        <f t="shared" si="0"/>
        <v>9. 다음에 또 유용한 앱을 소개받고 싶다.</v>
      </c>
    </row>
    <row r="9" spans="1:27" ht="15" customHeight="1" x14ac:dyDescent="0.3">
      <c r="A9">
        <v>8</v>
      </c>
      <c r="B9" s="3">
        <v>44619.836145833331</v>
      </c>
      <c r="C9" s="1" t="s">
        <v>19</v>
      </c>
      <c r="D9" s="1">
        <v>21</v>
      </c>
      <c r="E9" s="1" t="s">
        <v>22</v>
      </c>
      <c r="F9" s="1">
        <v>3</v>
      </c>
      <c r="G9" s="1">
        <v>5</v>
      </c>
      <c r="H9" s="1">
        <v>3</v>
      </c>
      <c r="I9" s="4">
        <v>2</v>
      </c>
      <c r="J9" s="5">
        <v>4</v>
      </c>
      <c r="K9" s="5">
        <v>3</v>
      </c>
      <c r="L9" s="5">
        <v>3</v>
      </c>
      <c r="M9" s="5">
        <v>3</v>
      </c>
      <c r="N9" s="1">
        <v>3</v>
      </c>
      <c r="O9" s="1">
        <v>4</v>
      </c>
      <c r="P9" s="1">
        <v>4</v>
      </c>
      <c r="Q9" s="1">
        <v>3</v>
      </c>
      <c r="T9" s="18">
        <f t="array" ref="T9:AA9">[1]!CALPHA(F2:M105)</f>
        <v>0.89559539981216885</v>
      </c>
      <c r="U9" s="19">
        <v>0.89910131856817599</v>
      </c>
      <c r="V9" s="19">
        <v>0.90007624435442568</v>
      </c>
      <c r="W9" s="20">
        <v>0.90572262204986065</v>
      </c>
      <c r="X9" s="19">
        <v>0.887520309494506</v>
      </c>
      <c r="Y9" s="19">
        <v>0.89017456264416384</v>
      </c>
      <c r="Z9" s="19">
        <v>0.89465226914344964</v>
      </c>
      <c r="AA9" s="20">
        <v>0.89483257363253865</v>
      </c>
    </row>
    <row r="10" spans="1:27" ht="15" customHeight="1" x14ac:dyDescent="0.3">
      <c r="A10">
        <v>9</v>
      </c>
      <c r="B10" s="3">
        <v>44621.596018518518</v>
      </c>
      <c r="C10" s="1" t="s">
        <v>17</v>
      </c>
      <c r="D10" s="1">
        <v>23</v>
      </c>
      <c r="E10" s="1" t="s">
        <v>22</v>
      </c>
      <c r="F10" s="1">
        <v>5</v>
      </c>
      <c r="G10" s="1">
        <v>5</v>
      </c>
      <c r="H10" s="1">
        <v>3</v>
      </c>
      <c r="I10" s="4">
        <v>4</v>
      </c>
      <c r="J10" s="5">
        <v>4</v>
      </c>
      <c r="K10" s="5">
        <v>5</v>
      </c>
      <c r="L10" s="5">
        <v>4</v>
      </c>
      <c r="M10" s="5">
        <v>4</v>
      </c>
      <c r="N10" s="1">
        <v>4</v>
      </c>
      <c r="O10" s="1">
        <v>5</v>
      </c>
      <c r="P10" s="1">
        <v>5</v>
      </c>
      <c r="Q10" s="1">
        <v>5</v>
      </c>
    </row>
    <row r="11" spans="1:27" ht="15" customHeight="1" x14ac:dyDescent="0.3">
      <c r="A11">
        <v>10</v>
      </c>
      <c r="B11" s="3">
        <v>44621.605868055558</v>
      </c>
      <c r="C11" s="1" t="s">
        <v>17</v>
      </c>
      <c r="D11" s="1">
        <v>22</v>
      </c>
      <c r="E11" s="1" t="s">
        <v>22</v>
      </c>
      <c r="F11" s="1">
        <v>5</v>
      </c>
      <c r="G11" s="1">
        <v>5</v>
      </c>
      <c r="H11" s="1">
        <v>5</v>
      </c>
      <c r="I11" s="4">
        <v>5</v>
      </c>
      <c r="J11" s="5">
        <v>5</v>
      </c>
      <c r="K11" s="5">
        <v>5</v>
      </c>
      <c r="L11" s="5">
        <v>5</v>
      </c>
      <c r="M11" s="5">
        <v>5</v>
      </c>
      <c r="N11" s="1">
        <v>5</v>
      </c>
      <c r="O11" s="1">
        <v>5</v>
      </c>
      <c r="P11" s="1">
        <v>5</v>
      </c>
      <c r="Q11" s="1">
        <v>5</v>
      </c>
    </row>
    <row r="12" spans="1:27" ht="15" customHeight="1" x14ac:dyDescent="0.3">
      <c r="A12">
        <v>11</v>
      </c>
      <c r="B12" s="3">
        <v>44719.511145833334</v>
      </c>
      <c r="C12" s="1" t="s">
        <v>17</v>
      </c>
      <c r="D12" s="1">
        <v>20</v>
      </c>
      <c r="E12" s="1" t="s">
        <v>22</v>
      </c>
      <c r="F12" s="1">
        <v>5</v>
      </c>
      <c r="G12" s="1">
        <v>5</v>
      </c>
      <c r="H12" s="1">
        <v>5</v>
      </c>
      <c r="I12" s="4">
        <v>5</v>
      </c>
      <c r="J12" s="5">
        <v>5</v>
      </c>
      <c r="K12" s="5">
        <v>5</v>
      </c>
      <c r="L12" s="5">
        <v>5</v>
      </c>
      <c r="M12" s="5">
        <v>5</v>
      </c>
      <c r="N12" s="1">
        <v>5</v>
      </c>
      <c r="O12" s="1">
        <v>5</v>
      </c>
      <c r="P12" s="1">
        <v>5</v>
      </c>
      <c r="Q12" s="1">
        <v>5</v>
      </c>
    </row>
    <row r="13" spans="1:27" ht="15" customHeight="1" x14ac:dyDescent="0.3">
      <c r="A13">
        <v>12</v>
      </c>
      <c r="B13" s="3">
        <v>44719.514085648145</v>
      </c>
      <c r="C13" s="1" t="s">
        <v>17</v>
      </c>
      <c r="D13" s="1">
        <v>23</v>
      </c>
      <c r="E13" s="1" t="s">
        <v>22</v>
      </c>
      <c r="F13" s="1">
        <v>3</v>
      </c>
      <c r="G13" s="1">
        <v>2</v>
      </c>
      <c r="H13" s="1">
        <v>5</v>
      </c>
      <c r="I13" s="4">
        <v>3</v>
      </c>
      <c r="J13" s="5">
        <v>4</v>
      </c>
      <c r="K13" s="5">
        <v>4</v>
      </c>
      <c r="L13" s="5">
        <v>4</v>
      </c>
      <c r="M13" s="5">
        <v>5</v>
      </c>
      <c r="N13" s="1">
        <v>5</v>
      </c>
      <c r="O13" s="1">
        <v>4</v>
      </c>
      <c r="P13" s="1">
        <v>5</v>
      </c>
      <c r="Q13" s="1">
        <v>5</v>
      </c>
    </row>
    <row r="14" spans="1:27" ht="15" customHeight="1" x14ac:dyDescent="0.3">
      <c r="A14">
        <v>13</v>
      </c>
      <c r="B14" s="3">
        <v>44719.522233796299</v>
      </c>
      <c r="C14" s="1" t="s">
        <v>17</v>
      </c>
      <c r="D14" s="1">
        <v>21</v>
      </c>
      <c r="E14" s="1" t="s">
        <v>22</v>
      </c>
      <c r="F14" s="1">
        <v>5</v>
      </c>
      <c r="G14" s="1">
        <v>3</v>
      </c>
      <c r="H14" s="1">
        <v>5</v>
      </c>
      <c r="I14" s="4">
        <v>4</v>
      </c>
      <c r="J14" s="5">
        <v>4</v>
      </c>
      <c r="K14" s="5">
        <v>3</v>
      </c>
      <c r="L14" s="5">
        <v>4</v>
      </c>
      <c r="M14" s="5">
        <v>4</v>
      </c>
      <c r="N14" s="1">
        <v>5</v>
      </c>
      <c r="O14" s="1">
        <v>5</v>
      </c>
      <c r="P14" s="1">
        <v>3</v>
      </c>
      <c r="Q14" s="1">
        <v>5</v>
      </c>
      <c r="T14" t="s">
        <v>123</v>
      </c>
    </row>
    <row r="15" spans="1:27" ht="15" customHeight="1" x14ac:dyDescent="0.3">
      <c r="A15">
        <v>14</v>
      </c>
      <c r="B15" s="3">
        <v>44719.580104166664</v>
      </c>
      <c r="C15" s="1" t="s">
        <v>17</v>
      </c>
      <c r="D15" s="1">
        <v>21</v>
      </c>
      <c r="E15" s="1" t="s">
        <v>22</v>
      </c>
      <c r="F15" s="1">
        <v>3</v>
      </c>
      <c r="G15" s="1">
        <v>4</v>
      </c>
      <c r="H15" s="1">
        <v>4</v>
      </c>
      <c r="I15" s="4">
        <v>4</v>
      </c>
      <c r="J15" s="5">
        <v>4</v>
      </c>
      <c r="K15" s="5">
        <v>5</v>
      </c>
      <c r="L15" s="5">
        <v>3</v>
      </c>
      <c r="M15" s="5">
        <v>3</v>
      </c>
      <c r="N15" s="1">
        <v>3</v>
      </c>
      <c r="O15" s="1">
        <v>2</v>
      </c>
      <c r="P15" s="1">
        <v>3</v>
      </c>
      <c r="Q15" s="1">
        <v>4</v>
      </c>
    </row>
    <row r="16" spans="1:27" ht="15" customHeight="1" x14ac:dyDescent="0.3">
      <c r="A16">
        <v>15</v>
      </c>
      <c r="B16" s="3">
        <v>44719.810624999998</v>
      </c>
      <c r="C16" s="1" t="s">
        <v>17</v>
      </c>
      <c r="D16" s="1">
        <v>20</v>
      </c>
      <c r="E16" s="1" t="s">
        <v>22</v>
      </c>
      <c r="F16" s="1">
        <v>2</v>
      </c>
      <c r="G16" s="1">
        <v>2</v>
      </c>
      <c r="H16" s="1">
        <v>4</v>
      </c>
      <c r="I16" s="4">
        <v>5</v>
      </c>
      <c r="J16" s="5">
        <v>4</v>
      </c>
      <c r="K16" s="5">
        <v>3</v>
      </c>
      <c r="L16" s="5">
        <v>3</v>
      </c>
      <c r="M16" s="5">
        <v>2</v>
      </c>
      <c r="N16" s="1">
        <v>3</v>
      </c>
      <c r="O16" s="1">
        <v>4</v>
      </c>
      <c r="P16" s="1">
        <v>5</v>
      </c>
      <c r="Q16" s="1">
        <v>4</v>
      </c>
      <c r="T16" s="21">
        <f>[1]!CRONALPHA(N2:Q105)</f>
        <v>0.7924526701859248</v>
      </c>
    </row>
    <row r="17" spans="1:23" ht="15" customHeight="1" x14ac:dyDescent="0.3">
      <c r="A17">
        <v>16</v>
      </c>
      <c r="B17" s="3">
        <v>44720.497152777774</v>
      </c>
      <c r="C17" s="1" t="s">
        <v>17</v>
      </c>
      <c r="D17" s="1">
        <v>24</v>
      </c>
      <c r="E17" s="1" t="s">
        <v>22</v>
      </c>
      <c r="F17" s="1">
        <v>5</v>
      </c>
      <c r="G17" s="1">
        <v>5</v>
      </c>
      <c r="H17" s="1">
        <v>5</v>
      </c>
      <c r="I17" s="4">
        <v>3</v>
      </c>
      <c r="J17" s="5">
        <v>5</v>
      </c>
      <c r="K17" s="5">
        <v>5</v>
      </c>
      <c r="L17" s="5">
        <v>5</v>
      </c>
      <c r="M17" s="5">
        <v>5</v>
      </c>
      <c r="N17" s="1">
        <v>5</v>
      </c>
      <c r="O17" s="1">
        <v>5</v>
      </c>
      <c r="P17" s="1">
        <v>5</v>
      </c>
      <c r="Q17" s="1">
        <v>5</v>
      </c>
    </row>
    <row r="18" spans="1:23" ht="15" customHeight="1" x14ac:dyDescent="0.3">
      <c r="A18">
        <v>17</v>
      </c>
      <c r="B18" s="3">
        <v>44720.499641203707</v>
      </c>
      <c r="C18" s="2" t="s">
        <v>23</v>
      </c>
      <c r="D18" s="1">
        <v>24</v>
      </c>
      <c r="E18" s="1" t="s">
        <v>22</v>
      </c>
      <c r="F18" s="1">
        <v>4</v>
      </c>
      <c r="G18" s="1">
        <v>4</v>
      </c>
      <c r="H18" s="1">
        <v>4</v>
      </c>
      <c r="I18" s="4">
        <v>4</v>
      </c>
      <c r="J18" s="5">
        <v>4</v>
      </c>
      <c r="K18" s="5">
        <v>4</v>
      </c>
      <c r="L18" s="5">
        <v>3</v>
      </c>
      <c r="M18" s="5">
        <v>3</v>
      </c>
      <c r="N18" s="1">
        <v>3</v>
      </c>
      <c r="O18" s="1">
        <v>4</v>
      </c>
      <c r="P18" s="1">
        <v>4</v>
      </c>
      <c r="Q18" s="1">
        <v>4</v>
      </c>
      <c r="T18" t="s">
        <v>124</v>
      </c>
    </row>
    <row r="19" spans="1:23" ht="15" customHeight="1" x14ac:dyDescent="0.3">
      <c r="A19">
        <v>18</v>
      </c>
      <c r="B19" s="3">
        <v>44720.526018518518</v>
      </c>
      <c r="C19" s="1" t="s">
        <v>17</v>
      </c>
      <c r="D19" s="1">
        <v>21</v>
      </c>
      <c r="E19" s="1" t="s">
        <v>22</v>
      </c>
      <c r="F19" s="1">
        <v>5</v>
      </c>
      <c r="G19" s="1">
        <v>5</v>
      </c>
      <c r="H19" s="1">
        <v>4</v>
      </c>
      <c r="I19" s="4">
        <v>3</v>
      </c>
      <c r="J19" s="5">
        <v>5</v>
      </c>
      <c r="K19" s="5">
        <v>5</v>
      </c>
      <c r="L19" s="5">
        <v>4</v>
      </c>
      <c r="M19" s="5">
        <v>5</v>
      </c>
      <c r="N19" s="1">
        <v>5</v>
      </c>
      <c r="O19" s="1">
        <v>5</v>
      </c>
      <c r="P19" s="1">
        <v>4</v>
      </c>
      <c r="Q19" s="1">
        <v>5</v>
      </c>
    </row>
    <row r="20" spans="1:23" ht="15" customHeight="1" x14ac:dyDescent="0.3">
      <c r="A20">
        <v>19</v>
      </c>
      <c r="B20" s="3">
        <v>44720.536585648151</v>
      </c>
      <c r="C20" s="1" t="s">
        <v>19</v>
      </c>
      <c r="D20" s="1">
        <v>23</v>
      </c>
      <c r="E20" s="1" t="s">
        <v>22</v>
      </c>
      <c r="F20" s="1">
        <v>3</v>
      </c>
      <c r="G20" s="1">
        <v>2</v>
      </c>
      <c r="H20" s="1">
        <v>3</v>
      </c>
      <c r="I20" s="4">
        <v>1</v>
      </c>
      <c r="J20" s="5">
        <v>4</v>
      </c>
      <c r="K20" s="5">
        <v>2</v>
      </c>
      <c r="L20" s="5">
        <v>3</v>
      </c>
      <c r="M20" s="5">
        <v>5</v>
      </c>
      <c r="N20" s="1">
        <v>3</v>
      </c>
      <c r="O20" s="1">
        <v>4</v>
      </c>
      <c r="P20" s="1">
        <v>4</v>
      </c>
      <c r="Q20" s="1">
        <v>4</v>
      </c>
      <c r="T20" t="str">
        <f>N1</f>
        <v>10. 소개받은 후 화자가 전보다 더 친근하게 느껴졌다.</v>
      </c>
      <c r="U20" t="str">
        <f t="shared" ref="U20:W20" si="1">O1</f>
        <v>11. 화자의 말에 신뢰가 간다.</v>
      </c>
      <c r="V20" t="str">
        <f t="shared" si="1"/>
        <v>12. 화자가 내용에 대해 잘 알고 있다고 생각된다.</v>
      </c>
      <c r="W20" t="str">
        <f t="shared" si="1"/>
        <v>13. 다음에도 이런 내용을 소개받는다면 같은 화자에게 내용을 전달받고 싶다.</v>
      </c>
    </row>
    <row r="21" spans="1:23" ht="15" customHeight="1" x14ac:dyDescent="0.3">
      <c r="A21">
        <v>20</v>
      </c>
      <c r="B21" s="3">
        <v>44720.542546296296</v>
      </c>
      <c r="C21" s="1" t="s">
        <v>17</v>
      </c>
      <c r="D21" s="1">
        <v>20</v>
      </c>
      <c r="E21" s="1" t="s">
        <v>22</v>
      </c>
      <c r="F21" s="1">
        <v>5</v>
      </c>
      <c r="G21" s="1">
        <v>5</v>
      </c>
      <c r="H21" s="1">
        <v>4</v>
      </c>
      <c r="I21" s="4">
        <v>3</v>
      </c>
      <c r="J21" s="5">
        <v>4</v>
      </c>
      <c r="K21" s="5">
        <v>4</v>
      </c>
      <c r="L21" s="5">
        <v>4</v>
      </c>
      <c r="M21" s="5">
        <v>4</v>
      </c>
      <c r="N21" s="1">
        <v>2</v>
      </c>
      <c r="O21" s="1">
        <v>4</v>
      </c>
      <c r="P21" s="1">
        <v>4</v>
      </c>
      <c r="Q21" s="1">
        <v>5</v>
      </c>
      <c r="T21" s="18">
        <f t="array" ref="T21:W21">[1]!CALPHA(N2:Q105)</f>
        <v>0.82885482416591538</v>
      </c>
      <c r="U21" s="19">
        <v>0.70261430968207783</v>
      </c>
      <c r="V21" s="19">
        <v>0.75465453040959884</v>
      </c>
      <c r="W21" s="20">
        <v>0.69211388259007323</v>
      </c>
    </row>
    <row r="22" spans="1:23" ht="15" customHeight="1" x14ac:dyDescent="0.3">
      <c r="A22">
        <v>21</v>
      </c>
      <c r="B22" s="3">
        <v>44720.75445601852</v>
      </c>
      <c r="C22" s="1" t="s">
        <v>19</v>
      </c>
      <c r="D22" s="1">
        <v>19</v>
      </c>
      <c r="E22" s="1" t="s">
        <v>22</v>
      </c>
      <c r="F22" s="1">
        <v>5</v>
      </c>
      <c r="G22" s="1">
        <v>5</v>
      </c>
      <c r="H22" s="1">
        <v>5</v>
      </c>
      <c r="I22" s="4">
        <v>4</v>
      </c>
      <c r="J22" s="5">
        <v>5</v>
      </c>
      <c r="K22" s="5">
        <v>4</v>
      </c>
      <c r="L22" s="5">
        <v>5</v>
      </c>
      <c r="M22" s="5">
        <v>4</v>
      </c>
      <c r="N22" s="1">
        <v>5</v>
      </c>
      <c r="O22" s="1">
        <v>5</v>
      </c>
      <c r="P22" s="1">
        <v>5</v>
      </c>
      <c r="Q22" s="1">
        <v>5</v>
      </c>
    </row>
    <row r="23" spans="1:23" ht="15" customHeight="1" x14ac:dyDescent="0.3">
      <c r="A23">
        <v>22</v>
      </c>
      <c r="B23" s="3">
        <v>44720.757708333331</v>
      </c>
      <c r="C23" s="1" t="s">
        <v>17</v>
      </c>
      <c r="D23" s="1">
        <v>19</v>
      </c>
      <c r="E23" s="1" t="s">
        <v>22</v>
      </c>
      <c r="F23" s="1">
        <v>5</v>
      </c>
      <c r="G23" s="1">
        <v>5</v>
      </c>
      <c r="H23" s="1">
        <v>5</v>
      </c>
      <c r="I23" s="4">
        <v>5</v>
      </c>
      <c r="J23" s="5">
        <v>5</v>
      </c>
      <c r="K23" s="5">
        <v>5</v>
      </c>
      <c r="L23" s="5">
        <v>5</v>
      </c>
      <c r="M23" s="5">
        <v>5</v>
      </c>
      <c r="N23" s="1">
        <v>5</v>
      </c>
      <c r="O23" s="1">
        <v>5</v>
      </c>
      <c r="P23" s="1">
        <v>5</v>
      </c>
      <c r="Q23" s="1">
        <v>5</v>
      </c>
    </row>
    <row r="24" spans="1:23" ht="15" customHeight="1" x14ac:dyDescent="0.3">
      <c r="A24">
        <v>23</v>
      </c>
      <c r="B24" s="3">
        <v>44721.588807870372</v>
      </c>
      <c r="C24" s="1" t="s">
        <v>19</v>
      </c>
      <c r="D24" s="1">
        <v>23</v>
      </c>
      <c r="E24" s="1" t="s">
        <v>22</v>
      </c>
      <c r="F24" s="1">
        <v>4</v>
      </c>
      <c r="G24" s="1">
        <v>4</v>
      </c>
      <c r="H24" s="1">
        <v>4</v>
      </c>
      <c r="I24" s="4">
        <v>3</v>
      </c>
      <c r="J24" s="5">
        <v>4</v>
      </c>
      <c r="K24" s="5">
        <v>3</v>
      </c>
      <c r="L24" s="5">
        <v>4</v>
      </c>
      <c r="M24" s="5">
        <v>4</v>
      </c>
      <c r="N24" s="1">
        <v>5</v>
      </c>
      <c r="O24" s="1">
        <v>5</v>
      </c>
      <c r="P24" s="1">
        <v>5</v>
      </c>
      <c r="Q24" s="1">
        <v>5</v>
      </c>
    </row>
    <row r="25" spans="1:23" ht="15" customHeight="1" x14ac:dyDescent="0.3">
      <c r="A25">
        <v>24</v>
      </c>
      <c r="B25" s="3">
        <v>44721.594270833331</v>
      </c>
      <c r="C25" s="1" t="s">
        <v>19</v>
      </c>
      <c r="D25" s="1">
        <v>23</v>
      </c>
      <c r="E25" s="1" t="s">
        <v>22</v>
      </c>
      <c r="F25" s="1">
        <v>4</v>
      </c>
      <c r="G25" s="1">
        <v>5</v>
      </c>
      <c r="H25" s="1">
        <v>4</v>
      </c>
      <c r="I25" s="4">
        <v>2</v>
      </c>
      <c r="J25" s="5">
        <v>4</v>
      </c>
      <c r="K25" s="5">
        <v>4</v>
      </c>
      <c r="L25" s="5">
        <v>3</v>
      </c>
      <c r="M25" s="5">
        <v>3</v>
      </c>
      <c r="N25" s="1">
        <v>1</v>
      </c>
      <c r="O25" s="1">
        <v>5</v>
      </c>
      <c r="P25" s="1">
        <v>5</v>
      </c>
      <c r="Q25" s="1">
        <v>5</v>
      </c>
    </row>
    <row r="26" spans="1:23" ht="15" customHeight="1" x14ac:dyDescent="0.3">
      <c r="A26">
        <v>25</v>
      </c>
      <c r="B26" s="3">
        <v>44721.78502314815</v>
      </c>
      <c r="C26" s="1" t="s">
        <v>19</v>
      </c>
      <c r="D26" s="1">
        <v>23</v>
      </c>
      <c r="E26" s="1" t="s">
        <v>22</v>
      </c>
      <c r="F26" s="1">
        <v>5</v>
      </c>
      <c r="G26" s="1">
        <v>5</v>
      </c>
      <c r="H26" s="1">
        <v>5</v>
      </c>
      <c r="I26" s="4">
        <v>5</v>
      </c>
      <c r="J26" s="5">
        <v>5</v>
      </c>
      <c r="K26" s="5">
        <v>5</v>
      </c>
      <c r="L26" s="5">
        <v>5</v>
      </c>
      <c r="M26" s="5">
        <v>5</v>
      </c>
      <c r="N26" s="1">
        <v>5</v>
      </c>
      <c r="O26" s="1">
        <v>5</v>
      </c>
      <c r="P26" s="1">
        <v>5</v>
      </c>
      <c r="Q26" s="1">
        <v>5</v>
      </c>
    </row>
    <row r="27" spans="1:23" ht="15" customHeight="1" x14ac:dyDescent="0.3">
      <c r="A27">
        <v>26</v>
      </c>
      <c r="B27" s="3">
        <v>44722.628807870373</v>
      </c>
      <c r="C27" s="1" t="s">
        <v>19</v>
      </c>
      <c r="D27" s="1">
        <v>28</v>
      </c>
      <c r="E27" s="1" t="s">
        <v>22</v>
      </c>
      <c r="F27" s="1">
        <v>2</v>
      </c>
      <c r="G27" s="1">
        <v>3</v>
      </c>
      <c r="H27" s="1">
        <v>3</v>
      </c>
      <c r="I27" s="4">
        <v>1</v>
      </c>
      <c r="J27" s="5">
        <v>1</v>
      </c>
      <c r="K27" s="5">
        <v>2</v>
      </c>
      <c r="L27" s="5">
        <v>1</v>
      </c>
      <c r="M27" s="5">
        <v>2</v>
      </c>
      <c r="N27" s="1">
        <v>3</v>
      </c>
      <c r="O27" s="1">
        <v>4</v>
      </c>
      <c r="P27" s="1">
        <v>4</v>
      </c>
      <c r="Q27" s="1">
        <v>4</v>
      </c>
    </row>
    <row r="28" spans="1:23" ht="15" customHeight="1" x14ac:dyDescent="0.3">
      <c r="A28">
        <v>1</v>
      </c>
      <c r="B28" s="3">
        <v>44615.861585648148</v>
      </c>
      <c r="C28" s="1" t="s">
        <v>19</v>
      </c>
      <c r="D28" s="1">
        <v>22</v>
      </c>
      <c r="E28" s="1" t="s">
        <v>20</v>
      </c>
      <c r="F28" s="1">
        <v>5</v>
      </c>
      <c r="G28" s="1">
        <v>5</v>
      </c>
      <c r="H28" s="1">
        <v>5</v>
      </c>
      <c r="I28" s="4">
        <v>3</v>
      </c>
      <c r="J28" s="5">
        <v>5</v>
      </c>
      <c r="K28" s="5">
        <v>5</v>
      </c>
      <c r="L28" s="5">
        <v>1</v>
      </c>
      <c r="M28" s="5">
        <v>4</v>
      </c>
      <c r="N28" s="1">
        <v>1</v>
      </c>
      <c r="O28" s="1">
        <v>5</v>
      </c>
      <c r="P28" s="1">
        <v>5</v>
      </c>
      <c r="Q28" s="1">
        <v>4</v>
      </c>
    </row>
    <row r="29" spans="1:23" ht="15" customHeight="1" x14ac:dyDescent="0.3">
      <c r="A29">
        <v>2</v>
      </c>
      <c r="B29" s="3">
        <v>44616.494305555556</v>
      </c>
      <c r="C29" s="1" t="s">
        <v>19</v>
      </c>
      <c r="D29" s="1">
        <v>23</v>
      </c>
      <c r="E29" s="1" t="s">
        <v>20</v>
      </c>
      <c r="F29" s="1">
        <v>4</v>
      </c>
      <c r="G29" s="1">
        <v>4</v>
      </c>
      <c r="H29" s="1">
        <v>4</v>
      </c>
      <c r="I29" s="4">
        <v>4</v>
      </c>
      <c r="J29" s="5">
        <v>4</v>
      </c>
      <c r="K29" s="5">
        <v>4</v>
      </c>
      <c r="L29" s="5">
        <v>2</v>
      </c>
      <c r="M29" s="5">
        <v>3</v>
      </c>
      <c r="N29" s="1">
        <v>4</v>
      </c>
      <c r="O29" s="1">
        <v>3</v>
      </c>
      <c r="P29" s="1">
        <v>4</v>
      </c>
      <c r="Q29" s="1">
        <v>4</v>
      </c>
    </row>
    <row r="30" spans="1:23" ht="15" customHeight="1" x14ac:dyDescent="0.3">
      <c r="A30">
        <v>3</v>
      </c>
      <c r="B30" s="3">
        <v>44616.886157407411</v>
      </c>
      <c r="C30" s="1" t="s">
        <v>19</v>
      </c>
      <c r="D30" s="1">
        <v>27</v>
      </c>
      <c r="E30" s="1" t="s">
        <v>20</v>
      </c>
      <c r="F30" s="1">
        <v>4</v>
      </c>
      <c r="G30" s="1">
        <v>4</v>
      </c>
      <c r="H30" s="1">
        <v>3</v>
      </c>
      <c r="I30" s="4">
        <v>3</v>
      </c>
      <c r="J30" s="5">
        <v>4</v>
      </c>
      <c r="K30" s="5">
        <v>3</v>
      </c>
      <c r="L30" s="5">
        <v>4</v>
      </c>
      <c r="M30" s="5">
        <v>4</v>
      </c>
      <c r="N30" s="1">
        <v>4</v>
      </c>
      <c r="O30" s="1">
        <v>5</v>
      </c>
      <c r="P30" s="1">
        <v>4</v>
      </c>
      <c r="Q30" s="1">
        <v>4</v>
      </c>
    </row>
    <row r="31" spans="1:23" ht="15" customHeight="1" x14ac:dyDescent="0.3">
      <c r="A31">
        <v>4</v>
      </c>
      <c r="B31" s="3">
        <v>44616.895833333336</v>
      </c>
      <c r="C31" s="1" t="s">
        <v>17</v>
      </c>
      <c r="D31" s="1">
        <v>23</v>
      </c>
      <c r="E31" s="1" t="s">
        <v>20</v>
      </c>
      <c r="F31" s="1">
        <v>5</v>
      </c>
      <c r="G31" s="1">
        <v>5</v>
      </c>
      <c r="H31" s="1">
        <v>5</v>
      </c>
      <c r="I31" s="4">
        <v>5</v>
      </c>
      <c r="J31" s="5">
        <v>5</v>
      </c>
      <c r="K31" s="5">
        <v>5</v>
      </c>
      <c r="L31" s="5">
        <v>5</v>
      </c>
      <c r="M31" s="5">
        <v>5</v>
      </c>
      <c r="N31" s="1">
        <v>5</v>
      </c>
      <c r="O31" s="1">
        <v>5</v>
      </c>
      <c r="P31" s="1">
        <v>5</v>
      </c>
      <c r="Q31" s="1">
        <v>5</v>
      </c>
    </row>
    <row r="32" spans="1:23" ht="15" customHeight="1" x14ac:dyDescent="0.3">
      <c r="A32">
        <v>5</v>
      </c>
      <c r="B32" s="3">
        <v>44617.510023148148</v>
      </c>
      <c r="C32" s="1" t="s">
        <v>17</v>
      </c>
      <c r="D32" s="1">
        <v>21</v>
      </c>
      <c r="E32" s="1" t="s">
        <v>20</v>
      </c>
      <c r="F32" s="1">
        <v>4</v>
      </c>
      <c r="G32" s="1">
        <v>5</v>
      </c>
      <c r="H32" s="1">
        <v>4</v>
      </c>
      <c r="I32" s="4">
        <v>4</v>
      </c>
      <c r="J32" s="5">
        <v>4</v>
      </c>
      <c r="K32" s="5">
        <v>4</v>
      </c>
      <c r="L32" s="5">
        <v>5</v>
      </c>
      <c r="M32" s="5">
        <v>5</v>
      </c>
      <c r="N32" s="1">
        <v>5</v>
      </c>
      <c r="O32" s="1">
        <v>4</v>
      </c>
      <c r="P32" s="1">
        <v>5</v>
      </c>
      <c r="Q32" s="1">
        <v>4</v>
      </c>
    </row>
    <row r="33" spans="1:17" ht="15" customHeight="1" x14ac:dyDescent="0.3">
      <c r="A33">
        <v>6</v>
      </c>
      <c r="B33" s="3">
        <v>44619.501643518517</v>
      </c>
      <c r="C33" s="1" t="s">
        <v>17</v>
      </c>
      <c r="D33" s="1">
        <v>24</v>
      </c>
      <c r="E33" s="1" t="s">
        <v>20</v>
      </c>
      <c r="F33" s="1">
        <v>4</v>
      </c>
      <c r="G33" s="1">
        <v>5</v>
      </c>
      <c r="H33" s="1">
        <v>4</v>
      </c>
      <c r="I33" s="4">
        <v>3</v>
      </c>
      <c r="J33" s="5">
        <v>4</v>
      </c>
      <c r="K33" s="5">
        <v>4</v>
      </c>
      <c r="L33" s="5">
        <v>3</v>
      </c>
      <c r="M33" s="5">
        <v>4</v>
      </c>
      <c r="N33" s="1">
        <v>4</v>
      </c>
      <c r="O33" s="1">
        <v>5</v>
      </c>
      <c r="P33" s="1">
        <v>4</v>
      </c>
      <c r="Q33" s="1">
        <v>4</v>
      </c>
    </row>
    <row r="34" spans="1:17" ht="15" customHeight="1" x14ac:dyDescent="0.3">
      <c r="A34">
        <v>7</v>
      </c>
      <c r="B34" s="3">
        <v>44619.806307870371</v>
      </c>
      <c r="C34" s="1" t="s">
        <v>17</v>
      </c>
      <c r="D34" s="1">
        <v>27</v>
      </c>
      <c r="E34" s="1" t="s">
        <v>20</v>
      </c>
      <c r="F34" s="1">
        <v>5</v>
      </c>
      <c r="G34" s="1">
        <v>5</v>
      </c>
      <c r="H34" s="1">
        <v>5</v>
      </c>
      <c r="I34" s="4">
        <v>5</v>
      </c>
      <c r="J34" s="5">
        <v>3</v>
      </c>
      <c r="K34" s="5">
        <v>4</v>
      </c>
      <c r="L34" s="5">
        <v>4</v>
      </c>
      <c r="M34" s="5">
        <v>5</v>
      </c>
      <c r="N34" s="1">
        <v>5</v>
      </c>
      <c r="O34" s="1">
        <v>5</v>
      </c>
      <c r="P34" s="1">
        <v>5</v>
      </c>
      <c r="Q34" s="1">
        <v>5</v>
      </c>
    </row>
    <row r="35" spans="1:17" ht="15" customHeight="1" x14ac:dyDescent="0.3">
      <c r="A35">
        <v>8</v>
      </c>
      <c r="B35" s="3">
        <v>44621.476215277777</v>
      </c>
      <c r="C35" s="1" t="s">
        <v>19</v>
      </c>
      <c r="D35" s="1">
        <v>24</v>
      </c>
      <c r="E35" s="1" t="s">
        <v>20</v>
      </c>
      <c r="F35" s="1">
        <v>5</v>
      </c>
      <c r="G35" s="1">
        <v>5</v>
      </c>
      <c r="H35" s="1">
        <v>4</v>
      </c>
      <c r="I35" s="4">
        <v>5</v>
      </c>
      <c r="J35" s="5">
        <v>5</v>
      </c>
      <c r="K35" s="5">
        <v>5</v>
      </c>
      <c r="L35" s="5">
        <v>5</v>
      </c>
      <c r="M35" s="5">
        <v>5</v>
      </c>
      <c r="N35" s="1">
        <v>4</v>
      </c>
      <c r="O35" s="1">
        <v>5</v>
      </c>
      <c r="P35" s="1">
        <v>5</v>
      </c>
      <c r="Q35" s="1">
        <v>5</v>
      </c>
    </row>
    <row r="36" spans="1:17" ht="15" customHeight="1" x14ac:dyDescent="0.3">
      <c r="A36">
        <v>9</v>
      </c>
      <c r="B36" s="3">
        <v>44719.819953703707</v>
      </c>
      <c r="C36" s="1" t="s">
        <v>17</v>
      </c>
      <c r="D36" s="1">
        <v>21</v>
      </c>
      <c r="E36" s="1" t="s">
        <v>20</v>
      </c>
      <c r="F36" s="1">
        <v>5</v>
      </c>
      <c r="G36" s="1">
        <v>5</v>
      </c>
      <c r="H36" s="1">
        <v>5</v>
      </c>
      <c r="I36" s="4">
        <v>5</v>
      </c>
      <c r="J36" s="5">
        <v>5</v>
      </c>
      <c r="K36" s="5">
        <v>5</v>
      </c>
      <c r="L36" s="5">
        <v>5</v>
      </c>
      <c r="M36" s="5">
        <v>5</v>
      </c>
      <c r="N36" s="1">
        <v>5</v>
      </c>
      <c r="O36" s="1">
        <v>5</v>
      </c>
      <c r="P36" s="1">
        <v>5</v>
      </c>
      <c r="Q36" s="1">
        <v>5</v>
      </c>
    </row>
    <row r="37" spans="1:17" ht="15" customHeight="1" x14ac:dyDescent="0.3">
      <c r="A37">
        <v>10</v>
      </c>
      <c r="B37" s="3">
        <v>44719.836967592593</v>
      </c>
      <c r="C37" s="1" t="s">
        <v>19</v>
      </c>
      <c r="D37" s="1">
        <v>27</v>
      </c>
      <c r="E37" s="1" t="s">
        <v>20</v>
      </c>
      <c r="F37" s="1">
        <v>1</v>
      </c>
      <c r="G37" s="1">
        <v>1</v>
      </c>
      <c r="H37" s="1">
        <v>3</v>
      </c>
      <c r="I37" s="4">
        <v>2</v>
      </c>
      <c r="J37" s="5">
        <v>2</v>
      </c>
      <c r="K37" s="5">
        <v>2</v>
      </c>
      <c r="L37" s="5">
        <v>2</v>
      </c>
      <c r="M37" s="5">
        <v>1</v>
      </c>
      <c r="N37" s="1">
        <v>1</v>
      </c>
      <c r="O37" s="1">
        <v>4</v>
      </c>
      <c r="P37" s="1">
        <v>4</v>
      </c>
      <c r="Q37" s="1">
        <v>2</v>
      </c>
    </row>
    <row r="38" spans="1:17" ht="15" customHeight="1" x14ac:dyDescent="0.3">
      <c r="A38">
        <v>11</v>
      </c>
      <c r="B38" s="3">
        <v>44719.842129629629</v>
      </c>
      <c r="C38" s="1" t="s">
        <v>17</v>
      </c>
      <c r="D38" s="1">
        <v>18</v>
      </c>
      <c r="E38" s="1" t="s">
        <v>20</v>
      </c>
      <c r="F38" s="1">
        <v>3</v>
      </c>
      <c r="G38" s="1">
        <v>2</v>
      </c>
      <c r="H38" s="1">
        <v>4</v>
      </c>
      <c r="I38" s="4">
        <v>5</v>
      </c>
      <c r="J38" s="5">
        <v>4</v>
      </c>
      <c r="K38" s="5">
        <v>4</v>
      </c>
      <c r="L38" s="5">
        <v>4</v>
      </c>
      <c r="M38" s="5">
        <v>4</v>
      </c>
      <c r="N38" s="1">
        <v>5</v>
      </c>
      <c r="O38" s="1">
        <v>5</v>
      </c>
      <c r="P38" s="1">
        <v>5</v>
      </c>
      <c r="Q38" s="1">
        <v>5</v>
      </c>
    </row>
    <row r="39" spans="1:17" ht="15" customHeight="1" x14ac:dyDescent="0.3">
      <c r="A39">
        <v>12</v>
      </c>
      <c r="B39" s="3">
        <v>44719.842256944445</v>
      </c>
      <c r="C39" s="1" t="s">
        <v>19</v>
      </c>
      <c r="D39" s="1">
        <v>26</v>
      </c>
      <c r="E39" s="1" t="s">
        <v>20</v>
      </c>
      <c r="F39" s="1">
        <v>3</v>
      </c>
      <c r="G39" s="1">
        <v>4</v>
      </c>
      <c r="H39" s="1">
        <v>5</v>
      </c>
      <c r="I39" s="4">
        <v>5</v>
      </c>
      <c r="J39" s="5">
        <v>4</v>
      </c>
      <c r="K39" s="5">
        <v>3</v>
      </c>
      <c r="L39" s="5">
        <v>4</v>
      </c>
      <c r="M39" s="5">
        <v>5</v>
      </c>
      <c r="N39" s="1">
        <v>5</v>
      </c>
      <c r="O39" s="1">
        <v>5</v>
      </c>
      <c r="P39" s="1">
        <v>5</v>
      </c>
      <c r="Q39" s="1">
        <v>5</v>
      </c>
    </row>
    <row r="40" spans="1:17" ht="15" customHeight="1" x14ac:dyDescent="0.3">
      <c r="A40">
        <v>13</v>
      </c>
      <c r="B40" s="3">
        <v>44719.872395833336</v>
      </c>
      <c r="C40" s="1" t="s">
        <v>19</v>
      </c>
      <c r="D40" s="1">
        <v>26</v>
      </c>
      <c r="E40" s="1" t="s">
        <v>20</v>
      </c>
      <c r="F40" s="1">
        <v>1</v>
      </c>
      <c r="G40" s="1">
        <v>2</v>
      </c>
      <c r="H40" s="1">
        <v>3</v>
      </c>
      <c r="I40" s="4">
        <v>1</v>
      </c>
      <c r="J40" s="5">
        <v>1</v>
      </c>
      <c r="K40" s="5">
        <v>1</v>
      </c>
      <c r="L40" s="5">
        <v>1</v>
      </c>
      <c r="M40" s="5">
        <v>1</v>
      </c>
      <c r="N40" s="1">
        <v>1</v>
      </c>
      <c r="O40" s="1">
        <v>2</v>
      </c>
      <c r="P40" s="1">
        <v>3</v>
      </c>
      <c r="Q40" s="1">
        <v>1</v>
      </c>
    </row>
    <row r="41" spans="1:17" ht="15" customHeight="1" x14ac:dyDescent="0.3">
      <c r="A41">
        <v>14</v>
      </c>
      <c r="B41" s="3">
        <v>44719.903460648151</v>
      </c>
      <c r="C41" s="1" t="s">
        <v>17</v>
      </c>
      <c r="D41" s="1">
        <v>20</v>
      </c>
      <c r="E41" s="1" t="s">
        <v>20</v>
      </c>
      <c r="F41" s="1">
        <v>5</v>
      </c>
      <c r="G41" s="1">
        <v>5</v>
      </c>
      <c r="H41" s="1">
        <v>5</v>
      </c>
      <c r="I41" s="4">
        <v>5</v>
      </c>
      <c r="J41" s="5">
        <v>5</v>
      </c>
      <c r="K41" s="5">
        <v>3</v>
      </c>
      <c r="L41" s="5">
        <v>5</v>
      </c>
      <c r="M41" s="5">
        <v>5</v>
      </c>
      <c r="N41" s="1">
        <v>5</v>
      </c>
      <c r="O41" s="1">
        <v>5</v>
      </c>
      <c r="P41" s="1">
        <v>5</v>
      </c>
      <c r="Q41" s="1">
        <v>5</v>
      </c>
    </row>
    <row r="42" spans="1:17" ht="15" customHeight="1" x14ac:dyDescent="0.3">
      <c r="A42">
        <v>15</v>
      </c>
      <c r="B42" s="3">
        <v>44719.914675925924</v>
      </c>
      <c r="C42" s="1" t="s">
        <v>19</v>
      </c>
      <c r="D42" s="1">
        <v>19</v>
      </c>
      <c r="E42" s="1" t="s">
        <v>20</v>
      </c>
      <c r="F42" s="1">
        <v>5</v>
      </c>
      <c r="G42" s="1">
        <v>5</v>
      </c>
      <c r="H42" s="1">
        <v>5</v>
      </c>
      <c r="I42" s="4">
        <v>2</v>
      </c>
      <c r="J42" s="5">
        <v>4</v>
      </c>
      <c r="K42" s="5">
        <v>5</v>
      </c>
      <c r="L42" s="5">
        <v>5</v>
      </c>
      <c r="M42" s="5">
        <v>5</v>
      </c>
      <c r="N42" s="1">
        <v>4</v>
      </c>
      <c r="O42" s="1">
        <v>5</v>
      </c>
      <c r="P42" s="1">
        <v>5</v>
      </c>
      <c r="Q42" s="1">
        <v>5</v>
      </c>
    </row>
    <row r="43" spans="1:17" ht="15" customHeight="1" x14ac:dyDescent="0.3">
      <c r="A43">
        <v>16</v>
      </c>
      <c r="B43" s="3">
        <v>44719.922789351855</v>
      </c>
      <c r="C43" s="1" t="s">
        <v>17</v>
      </c>
      <c r="D43" s="1">
        <v>28</v>
      </c>
      <c r="E43" s="1" t="s">
        <v>20</v>
      </c>
      <c r="F43" s="1">
        <v>3</v>
      </c>
      <c r="G43" s="1">
        <v>3</v>
      </c>
      <c r="H43" s="1">
        <v>4</v>
      </c>
      <c r="I43" s="4">
        <v>2</v>
      </c>
      <c r="J43" s="5">
        <v>2</v>
      </c>
      <c r="K43" s="5">
        <v>3</v>
      </c>
      <c r="L43" s="5">
        <v>2</v>
      </c>
      <c r="M43" s="5">
        <v>3</v>
      </c>
      <c r="N43" s="1">
        <v>5</v>
      </c>
      <c r="O43" s="1">
        <v>5</v>
      </c>
      <c r="P43" s="1">
        <v>5</v>
      </c>
      <c r="Q43" s="1">
        <v>4</v>
      </c>
    </row>
    <row r="44" spans="1:17" ht="15" customHeight="1" x14ac:dyDescent="0.3">
      <c r="A44">
        <v>17</v>
      </c>
      <c r="B44" s="3">
        <v>44719.93476851852</v>
      </c>
      <c r="C44" s="1" t="s">
        <v>17</v>
      </c>
      <c r="D44" s="1">
        <v>20</v>
      </c>
      <c r="E44" s="1" t="s">
        <v>20</v>
      </c>
      <c r="F44" s="1">
        <v>5</v>
      </c>
      <c r="G44" s="1">
        <v>5</v>
      </c>
      <c r="H44" s="1">
        <v>5</v>
      </c>
      <c r="I44" s="4">
        <v>5</v>
      </c>
      <c r="J44" s="5">
        <v>5</v>
      </c>
      <c r="K44" s="5">
        <v>5</v>
      </c>
      <c r="L44" s="5">
        <v>5</v>
      </c>
      <c r="M44" s="5">
        <v>5</v>
      </c>
      <c r="N44" s="1">
        <v>5</v>
      </c>
      <c r="O44" s="1">
        <v>5</v>
      </c>
      <c r="P44" s="1">
        <v>5</v>
      </c>
      <c r="Q44" s="1">
        <v>5</v>
      </c>
    </row>
    <row r="45" spans="1:17" ht="15" customHeight="1" x14ac:dyDescent="0.3">
      <c r="A45">
        <v>18</v>
      </c>
      <c r="B45" s="3">
        <v>44719.939305555556</v>
      </c>
      <c r="C45" s="1" t="s">
        <v>17</v>
      </c>
      <c r="D45" s="1">
        <v>21</v>
      </c>
      <c r="E45" s="1" t="s">
        <v>20</v>
      </c>
      <c r="F45" s="1">
        <v>4</v>
      </c>
      <c r="G45" s="1">
        <v>4</v>
      </c>
      <c r="H45" s="1">
        <v>5</v>
      </c>
      <c r="I45" s="4">
        <v>5</v>
      </c>
      <c r="J45" s="5">
        <v>5</v>
      </c>
      <c r="K45" s="5">
        <v>4</v>
      </c>
      <c r="L45" s="5">
        <v>5</v>
      </c>
      <c r="M45" s="5">
        <v>5</v>
      </c>
      <c r="N45" s="1">
        <v>5</v>
      </c>
      <c r="O45" s="1">
        <v>5</v>
      </c>
      <c r="P45" s="1">
        <v>5</v>
      </c>
      <c r="Q45" s="1">
        <v>5</v>
      </c>
    </row>
    <row r="46" spans="1:17" ht="15" customHeight="1" x14ac:dyDescent="0.3">
      <c r="A46">
        <v>19</v>
      </c>
      <c r="B46" s="3">
        <v>44720.755694444444</v>
      </c>
      <c r="C46" s="1" t="s">
        <v>19</v>
      </c>
      <c r="D46" s="1">
        <v>23</v>
      </c>
      <c r="E46" s="1" t="s">
        <v>20</v>
      </c>
      <c r="F46" s="1">
        <v>2</v>
      </c>
      <c r="G46" s="1">
        <v>1</v>
      </c>
      <c r="H46" s="1">
        <v>3</v>
      </c>
      <c r="I46" s="4">
        <v>3</v>
      </c>
      <c r="J46" s="5">
        <v>1</v>
      </c>
      <c r="K46" s="5">
        <v>1</v>
      </c>
      <c r="L46" s="5">
        <v>1</v>
      </c>
      <c r="M46" s="5">
        <v>1</v>
      </c>
      <c r="N46" s="1">
        <v>2</v>
      </c>
      <c r="O46" s="1">
        <v>3</v>
      </c>
      <c r="P46" s="1">
        <v>5</v>
      </c>
      <c r="Q46" s="1">
        <v>3</v>
      </c>
    </row>
    <row r="47" spans="1:17" ht="15" customHeight="1" x14ac:dyDescent="0.3">
      <c r="A47">
        <v>20</v>
      </c>
      <c r="B47" s="3">
        <v>44720.851168981484</v>
      </c>
      <c r="C47" s="1" t="s">
        <v>17</v>
      </c>
      <c r="D47" s="1">
        <v>20</v>
      </c>
      <c r="E47" s="1" t="s">
        <v>20</v>
      </c>
      <c r="F47" s="1">
        <v>4</v>
      </c>
      <c r="G47" s="1">
        <v>4</v>
      </c>
      <c r="H47" s="1">
        <v>5</v>
      </c>
      <c r="I47" s="4">
        <v>5</v>
      </c>
      <c r="J47" s="5">
        <v>5</v>
      </c>
      <c r="K47" s="5">
        <v>4</v>
      </c>
      <c r="L47" s="5">
        <v>4</v>
      </c>
      <c r="M47" s="5">
        <v>4</v>
      </c>
      <c r="N47" s="1">
        <v>3</v>
      </c>
      <c r="O47" s="1">
        <v>5</v>
      </c>
      <c r="P47" s="1">
        <v>5</v>
      </c>
      <c r="Q47" s="1">
        <v>5</v>
      </c>
    </row>
    <row r="48" spans="1:17" ht="15" customHeight="1" x14ac:dyDescent="0.3">
      <c r="A48">
        <v>21</v>
      </c>
      <c r="B48" s="3">
        <v>44720.912708333337</v>
      </c>
      <c r="C48" s="1" t="s">
        <v>17</v>
      </c>
      <c r="D48" s="1">
        <v>22</v>
      </c>
      <c r="E48" s="1" t="s">
        <v>20</v>
      </c>
      <c r="F48" s="1">
        <v>3</v>
      </c>
      <c r="G48" s="1">
        <v>4</v>
      </c>
      <c r="H48" s="1">
        <v>4</v>
      </c>
      <c r="I48" s="4">
        <v>2</v>
      </c>
      <c r="J48" s="5">
        <v>3</v>
      </c>
      <c r="K48" s="5">
        <v>3</v>
      </c>
      <c r="L48" s="5">
        <v>3</v>
      </c>
      <c r="M48" s="5">
        <v>4</v>
      </c>
      <c r="N48" s="1">
        <v>3</v>
      </c>
      <c r="O48" s="1">
        <v>4</v>
      </c>
      <c r="P48" s="1">
        <v>5</v>
      </c>
      <c r="Q48" s="1">
        <v>5</v>
      </c>
    </row>
    <row r="49" spans="1:17" ht="15" customHeight="1" x14ac:dyDescent="0.3">
      <c r="A49">
        <v>22</v>
      </c>
      <c r="B49" s="3">
        <v>44720.918981481482</v>
      </c>
      <c r="C49" s="1" t="s">
        <v>17</v>
      </c>
      <c r="D49" s="1">
        <v>20</v>
      </c>
      <c r="E49" s="1" t="s">
        <v>20</v>
      </c>
      <c r="F49" s="1">
        <v>5</v>
      </c>
      <c r="G49" s="1">
        <v>5</v>
      </c>
      <c r="H49" s="1">
        <v>5</v>
      </c>
      <c r="I49" s="4">
        <v>5</v>
      </c>
      <c r="J49" s="5">
        <v>5</v>
      </c>
      <c r="K49" s="5">
        <v>5</v>
      </c>
      <c r="L49" s="5">
        <v>5</v>
      </c>
      <c r="M49" s="5">
        <v>5</v>
      </c>
      <c r="N49" s="1">
        <v>5</v>
      </c>
      <c r="O49" s="1">
        <v>5</v>
      </c>
      <c r="P49" s="1">
        <v>5</v>
      </c>
      <c r="Q49" s="1">
        <v>5</v>
      </c>
    </row>
    <row r="50" spans="1:17" ht="15" customHeight="1" x14ac:dyDescent="0.3">
      <c r="A50">
        <v>23</v>
      </c>
      <c r="B50" s="3">
        <v>44721.357673611114</v>
      </c>
      <c r="C50" s="1" t="s">
        <v>19</v>
      </c>
      <c r="D50" s="1">
        <v>23</v>
      </c>
      <c r="E50" s="1" t="s">
        <v>20</v>
      </c>
      <c r="F50" s="1">
        <v>3</v>
      </c>
      <c r="G50" s="1">
        <v>4</v>
      </c>
      <c r="H50" s="1">
        <v>4</v>
      </c>
      <c r="I50" s="4">
        <v>4</v>
      </c>
      <c r="J50" s="5">
        <v>4</v>
      </c>
      <c r="K50" s="5">
        <v>4</v>
      </c>
      <c r="L50" s="5">
        <v>4</v>
      </c>
      <c r="M50" s="5">
        <v>4</v>
      </c>
      <c r="N50" s="1">
        <v>3</v>
      </c>
      <c r="O50" s="1">
        <v>4</v>
      </c>
      <c r="P50" s="1">
        <v>4</v>
      </c>
      <c r="Q50" s="1">
        <v>4</v>
      </c>
    </row>
    <row r="51" spans="1:17" ht="15" customHeight="1" x14ac:dyDescent="0.3">
      <c r="A51">
        <v>24</v>
      </c>
      <c r="B51" s="3">
        <v>44722.559247685182</v>
      </c>
      <c r="C51" s="1" t="s">
        <v>19</v>
      </c>
      <c r="D51" s="1">
        <v>24</v>
      </c>
      <c r="E51" s="1" t="s">
        <v>20</v>
      </c>
      <c r="F51" s="1">
        <v>4</v>
      </c>
      <c r="G51" s="1">
        <v>4</v>
      </c>
      <c r="H51" s="1">
        <v>4</v>
      </c>
      <c r="I51" s="4">
        <v>4</v>
      </c>
      <c r="J51" s="5">
        <v>4</v>
      </c>
      <c r="K51" s="5">
        <v>4</v>
      </c>
      <c r="L51" s="5">
        <v>3</v>
      </c>
      <c r="M51" s="5">
        <v>4</v>
      </c>
      <c r="N51" s="1">
        <v>4</v>
      </c>
      <c r="O51" s="1">
        <v>4</v>
      </c>
      <c r="P51" s="1">
        <v>4</v>
      </c>
      <c r="Q51" s="1">
        <v>4</v>
      </c>
    </row>
    <row r="52" spans="1:17" ht="15" customHeight="1" x14ac:dyDescent="0.3">
      <c r="A52">
        <v>25</v>
      </c>
      <c r="B52" s="3">
        <v>44723.874710648146</v>
      </c>
      <c r="C52" s="1" t="s">
        <v>19</v>
      </c>
      <c r="D52" s="1">
        <v>25</v>
      </c>
      <c r="E52" s="1" t="s">
        <v>20</v>
      </c>
      <c r="F52" s="1">
        <v>4</v>
      </c>
      <c r="G52" s="1">
        <v>4</v>
      </c>
      <c r="H52" s="1">
        <v>4</v>
      </c>
      <c r="I52" s="4">
        <v>4</v>
      </c>
      <c r="J52" s="5">
        <v>4</v>
      </c>
      <c r="K52" s="5">
        <v>4</v>
      </c>
      <c r="L52" s="5">
        <v>5</v>
      </c>
      <c r="M52" s="5">
        <v>4</v>
      </c>
      <c r="N52" s="1">
        <v>4</v>
      </c>
      <c r="O52" s="1">
        <v>5</v>
      </c>
      <c r="P52" s="1">
        <v>4</v>
      </c>
      <c r="Q52" s="1">
        <v>4</v>
      </c>
    </row>
    <row r="53" spans="1:17" ht="15" customHeight="1" x14ac:dyDescent="0.3">
      <c r="A53">
        <v>26</v>
      </c>
      <c r="B53" s="3">
        <v>44724.545532407406</v>
      </c>
      <c r="C53" s="1" t="s">
        <v>19</v>
      </c>
      <c r="D53" s="1">
        <v>25</v>
      </c>
      <c r="E53" s="1" t="s">
        <v>20</v>
      </c>
      <c r="F53" s="1">
        <v>5</v>
      </c>
      <c r="G53" s="1">
        <v>5</v>
      </c>
      <c r="H53" s="1">
        <v>5</v>
      </c>
      <c r="I53" s="4">
        <v>5</v>
      </c>
      <c r="J53" s="5">
        <v>5</v>
      </c>
      <c r="K53" s="5">
        <v>4</v>
      </c>
      <c r="L53" s="5">
        <v>5</v>
      </c>
      <c r="M53" s="5">
        <v>4</v>
      </c>
      <c r="N53" s="1">
        <v>4</v>
      </c>
      <c r="O53" s="1">
        <v>4</v>
      </c>
      <c r="P53" s="1">
        <v>4</v>
      </c>
      <c r="Q53" s="1">
        <v>3</v>
      </c>
    </row>
    <row r="54" spans="1:17" ht="15" customHeight="1" x14ac:dyDescent="0.3">
      <c r="A54">
        <v>1</v>
      </c>
      <c r="B54" s="3">
        <v>44615.830995370372</v>
      </c>
      <c r="C54" s="1" t="s">
        <v>17</v>
      </c>
      <c r="D54" s="1">
        <v>24</v>
      </c>
      <c r="E54" s="1" t="s">
        <v>18</v>
      </c>
      <c r="F54" s="1">
        <v>5</v>
      </c>
      <c r="G54" s="1">
        <v>5</v>
      </c>
      <c r="H54" s="1">
        <v>5</v>
      </c>
      <c r="I54" s="4">
        <v>5</v>
      </c>
      <c r="J54" s="5">
        <v>5</v>
      </c>
      <c r="K54" s="5">
        <v>5</v>
      </c>
      <c r="L54" s="5">
        <v>5</v>
      </c>
      <c r="M54" s="5">
        <v>5</v>
      </c>
      <c r="N54" s="1">
        <v>4</v>
      </c>
      <c r="O54" s="1">
        <v>5</v>
      </c>
      <c r="P54" s="1">
        <v>5</v>
      </c>
      <c r="Q54" s="1">
        <v>4</v>
      </c>
    </row>
    <row r="55" spans="1:17" ht="15" customHeight="1" x14ac:dyDescent="0.3">
      <c r="A55">
        <v>2</v>
      </c>
      <c r="B55" s="3">
        <v>44615.887187499997</v>
      </c>
      <c r="C55" s="1" t="s">
        <v>19</v>
      </c>
      <c r="D55" s="1">
        <v>23</v>
      </c>
      <c r="E55" s="1" t="s">
        <v>18</v>
      </c>
      <c r="F55" s="1">
        <v>4</v>
      </c>
      <c r="G55" s="1">
        <v>4</v>
      </c>
      <c r="H55" s="1">
        <v>4</v>
      </c>
      <c r="I55" s="4">
        <v>4</v>
      </c>
      <c r="J55" s="5">
        <v>4</v>
      </c>
      <c r="K55" s="5">
        <v>4</v>
      </c>
      <c r="L55" s="5">
        <v>4</v>
      </c>
      <c r="M55" s="5">
        <v>4</v>
      </c>
      <c r="N55" s="1">
        <v>4</v>
      </c>
      <c r="O55" s="1">
        <v>5</v>
      </c>
      <c r="P55" s="1">
        <v>4</v>
      </c>
      <c r="Q55" s="1">
        <v>4</v>
      </c>
    </row>
    <row r="56" spans="1:17" ht="15" customHeight="1" x14ac:dyDescent="0.3">
      <c r="A56">
        <v>3</v>
      </c>
      <c r="B56" s="3">
        <v>44616.445798611108</v>
      </c>
      <c r="C56" s="1" t="s">
        <v>17</v>
      </c>
      <c r="D56" s="1">
        <v>21</v>
      </c>
      <c r="E56" s="1" t="s">
        <v>18</v>
      </c>
      <c r="F56" s="1">
        <v>4</v>
      </c>
      <c r="G56" s="1">
        <v>4</v>
      </c>
      <c r="H56" s="1">
        <v>5</v>
      </c>
      <c r="I56" s="4">
        <v>4</v>
      </c>
      <c r="J56" s="5">
        <v>4</v>
      </c>
      <c r="K56" s="5">
        <v>5</v>
      </c>
      <c r="L56" s="5">
        <v>4</v>
      </c>
      <c r="M56" s="5">
        <v>4</v>
      </c>
      <c r="N56" s="1">
        <v>4</v>
      </c>
      <c r="O56" s="1">
        <v>4</v>
      </c>
      <c r="P56" s="1">
        <v>4</v>
      </c>
      <c r="Q56" s="1">
        <v>4</v>
      </c>
    </row>
    <row r="57" spans="1:17" ht="15" customHeight="1" x14ac:dyDescent="0.3">
      <c r="A57">
        <v>4</v>
      </c>
      <c r="B57" s="3">
        <v>44616.615844907406</v>
      </c>
      <c r="C57" s="1" t="s">
        <v>19</v>
      </c>
      <c r="D57" s="1">
        <v>27</v>
      </c>
      <c r="E57" s="1" t="s">
        <v>18</v>
      </c>
      <c r="F57" s="1">
        <v>4</v>
      </c>
      <c r="G57" s="1">
        <v>4</v>
      </c>
      <c r="H57" s="1">
        <v>5</v>
      </c>
      <c r="I57" s="4">
        <v>4</v>
      </c>
      <c r="J57" s="5">
        <v>4</v>
      </c>
      <c r="K57" s="5">
        <v>4</v>
      </c>
      <c r="L57" s="5">
        <v>4</v>
      </c>
      <c r="M57" s="5">
        <v>4</v>
      </c>
      <c r="N57" s="1">
        <v>5</v>
      </c>
      <c r="O57" s="1">
        <v>4</v>
      </c>
      <c r="P57" s="1">
        <v>4</v>
      </c>
      <c r="Q57" s="1">
        <v>4</v>
      </c>
    </row>
    <row r="58" spans="1:17" ht="15" customHeight="1" x14ac:dyDescent="0.3">
      <c r="A58">
        <v>5</v>
      </c>
      <c r="B58" s="3">
        <v>44617.455081018517</v>
      </c>
      <c r="C58" s="1" t="s">
        <v>19</v>
      </c>
      <c r="D58" s="1">
        <v>26</v>
      </c>
      <c r="E58" s="1" t="s">
        <v>18</v>
      </c>
      <c r="F58" s="1">
        <v>5</v>
      </c>
      <c r="G58" s="1">
        <v>4</v>
      </c>
      <c r="H58" s="1">
        <v>4</v>
      </c>
      <c r="I58" s="4">
        <v>4</v>
      </c>
      <c r="J58" s="5">
        <v>2</v>
      </c>
      <c r="K58" s="5">
        <v>4</v>
      </c>
      <c r="L58" s="5">
        <v>2</v>
      </c>
      <c r="M58" s="5">
        <v>3</v>
      </c>
      <c r="N58" s="1">
        <v>3</v>
      </c>
      <c r="O58" s="1">
        <v>3</v>
      </c>
      <c r="P58" s="1">
        <v>5</v>
      </c>
      <c r="Q58" s="1">
        <v>4</v>
      </c>
    </row>
    <row r="59" spans="1:17" ht="15" customHeight="1" x14ac:dyDescent="0.3">
      <c r="A59">
        <v>6</v>
      </c>
      <c r="B59" s="3">
        <v>44617.486678240741</v>
      </c>
      <c r="C59" s="1" t="s">
        <v>19</v>
      </c>
      <c r="D59" s="1">
        <v>25</v>
      </c>
      <c r="E59" s="1" t="s">
        <v>18</v>
      </c>
      <c r="F59" s="1">
        <v>4</v>
      </c>
      <c r="G59" s="1">
        <v>5</v>
      </c>
      <c r="H59" s="1">
        <v>4</v>
      </c>
      <c r="I59" s="4">
        <v>5</v>
      </c>
      <c r="J59" s="5">
        <v>4</v>
      </c>
      <c r="K59" s="5">
        <v>4</v>
      </c>
      <c r="L59" s="5">
        <v>3</v>
      </c>
      <c r="M59" s="5">
        <v>4</v>
      </c>
      <c r="N59" s="1">
        <v>2</v>
      </c>
      <c r="O59" s="1">
        <v>4</v>
      </c>
      <c r="P59" s="1">
        <v>5</v>
      </c>
      <c r="Q59" s="1">
        <v>5</v>
      </c>
    </row>
    <row r="60" spans="1:17" ht="15" customHeight="1" x14ac:dyDescent="0.3">
      <c r="A60">
        <v>7</v>
      </c>
      <c r="B60" s="3">
        <v>44719.624756944446</v>
      </c>
      <c r="C60" s="1" t="s">
        <v>17</v>
      </c>
      <c r="D60" s="1">
        <v>20</v>
      </c>
      <c r="E60" s="1" t="s">
        <v>18</v>
      </c>
      <c r="F60" s="1">
        <v>4</v>
      </c>
      <c r="G60" s="1">
        <v>4</v>
      </c>
      <c r="H60" s="1">
        <v>4</v>
      </c>
      <c r="I60" s="4">
        <v>4</v>
      </c>
      <c r="J60" s="5">
        <v>4</v>
      </c>
      <c r="K60" s="5">
        <v>4</v>
      </c>
      <c r="L60" s="5">
        <v>4</v>
      </c>
      <c r="M60" s="5">
        <v>4</v>
      </c>
      <c r="N60" s="1">
        <v>4</v>
      </c>
      <c r="O60" s="1">
        <v>4</v>
      </c>
      <c r="P60" s="1">
        <v>4</v>
      </c>
      <c r="Q60" s="1">
        <v>4</v>
      </c>
    </row>
    <row r="61" spans="1:17" ht="15" customHeight="1" x14ac:dyDescent="0.3">
      <c r="A61">
        <v>8</v>
      </c>
      <c r="B61" s="3">
        <v>44719.664861111109</v>
      </c>
      <c r="C61" s="1" t="s">
        <v>17</v>
      </c>
      <c r="D61" s="1">
        <v>20</v>
      </c>
      <c r="E61" s="1" t="s">
        <v>18</v>
      </c>
      <c r="F61" s="1">
        <v>4</v>
      </c>
      <c r="G61" s="1">
        <v>4</v>
      </c>
      <c r="H61" s="1">
        <v>5</v>
      </c>
      <c r="I61" s="4">
        <v>5</v>
      </c>
      <c r="J61" s="5">
        <v>3</v>
      </c>
      <c r="K61" s="5">
        <v>4</v>
      </c>
      <c r="L61" s="5">
        <v>5</v>
      </c>
      <c r="M61" s="5">
        <v>5</v>
      </c>
      <c r="N61" s="1">
        <v>5</v>
      </c>
      <c r="O61" s="1">
        <v>5</v>
      </c>
      <c r="P61" s="1">
        <v>5</v>
      </c>
      <c r="Q61" s="1">
        <v>5</v>
      </c>
    </row>
    <row r="62" spans="1:17" ht="15" customHeight="1" x14ac:dyDescent="0.3">
      <c r="A62">
        <v>9</v>
      </c>
      <c r="B62" s="3">
        <v>44719.670428240737</v>
      </c>
      <c r="C62" s="1" t="s">
        <v>17</v>
      </c>
      <c r="D62" s="1">
        <v>18</v>
      </c>
      <c r="E62" s="1" t="s">
        <v>18</v>
      </c>
      <c r="F62" s="1">
        <v>4</v>
      </c>
      <c r="G62" s="1">
        <v>3</v>
      </c>
      <c r="H62" s="1">
        <v>4</v>
      </c>
      <c r="I62" s="4">
        <v>3</v>
      </c>
      <c r="J62" s="5">
        <v>3</v>
      </c>
      <c r="K62" s="5">
        <v>4</v>
      </c>
      <c r="L62" s="5">
        <v>5</v>
      </c>
      <c r="M62" s="5">
        <v>3</v>
      </c>
      <c r="N62" s="1">
        <v>4</v>
      </c>
      <c r="O62" s="1">
        <v>5</v>
      </c>
      <c r="P62" s="1">
        <v>5</v>
      </c>
      <c r="Q62" s="1">
        <v>5</v>
      </c>
    </row>
    <row r="63" spans="1:17" ht="15" customHeight="1" x14ac:dyDescent="0.3">
      <c r="A63">
        <v>10</v>
      </c>
      <c r="B63" s="3">
        <v>44719.827870370369</v>
      </c>
      <c r="C63" s="1" t="s">
        <v>17</v>
      </c>
      <c r="D63" s="1">
        <v>21</v>
      </c>
      <c r="E63" s="1" t="s">
        <v>18</v>
      </c>
      <c r="F63" s="1">
        <v>4</v>
      </c>
      <c r="G63" s="1">
        <v>5</v>
      </c>
      <c r="H63" s="1">
        <v>5</v>
      </c>
      <c r="I63" s="4">
        <v>5</v>
      </c>
      <c r="J63" s="5">
        <v>4</v>
      </c>
      <c r="K63" s="5">
        <v>4</v>
      </c>
      <c r="L63" s="5">
        <v>4</v>
      </c>
      <c r="M63" s="5">
        <v>4</v>
      </c>
      <c r="N63" s="1">
        <v>4</v>
      </c>
      <c r="O63" s="1">
        <v>4</v>
      </c>
      <c r="P63" s="1">
        <v>5</v>
      </c>
      <c r="Q63" s="1">
        <v>4</v>
      </c>
    </row>
    <row r="64" spans="1:17" ht="15" customHeight="1" x14ac:dyDescent="0.3">
      <c r="A64">
        <v>11</v>
      </c>
      <c r="B64" s="3">
        <v>44719.83666666667</v>
      </c>
      <c r="C64" s="1" t="s">
        <v>19</v>
      </c>
      <c r="D64" s="1">
        <v>24</v>
      </c>
      <c r="E64" s="1" t="s">
        <v>18</v>
      </c>
      <c r="F64" s="1">
        <v>5</v>
      </c>
      <c r="G64" s="1">
        <v>5</v>
      </c>
      <c r="H64" s="1">
        <v>5</v>
      </c>
      <c r="I64" s="4">
        <v>4</v>
      </c>
      <c r="J64" s="5">
        <v>4</v>
      </c>
      <c r="K64" s="5">
        <v>5</v>
      </c>
      <c r="L64" s="5">
        <v>5</v>
      </c>
      <c r="M64" s="5">
        <v>5</v>
      </c>
      <c r="N64" s="1">
        <v>4</v>
      </c>
      <c r="O64" s="1">
        <v>5</v>
      </c>
      <c r="P64" s="1">
        <v>5</v>
      </c>
      <c r="Q64" s="1">
        <v>5</v>
      </c>
    </row>
    <row r="65" spans="1:17" ht="15" customHeight="1" x14ac:dyDescent="0.3">
      <c r="A65">
        <v>12</v>
      </c>
      <c r="B65" s="3">
        <v>44719.846782407411</v>
      </c>
      <c r="C65" s="1" t="s">
        <v>17</v>
      </c>
      <c r="D65" s="1">
        <v>21</v>
      </c>
      <c r="E65" s="1" t="s">
        <v>18</v>
      </c>
      <c r="F65" s="1">
        <v>5</v>
      </c>
      <c r="G65" s="1">
        <v>5</v>
      </c>
      <c r="H65" s="1">
        <v>5</v>
      </c>
      <c r="I65" s="4">
        <v>4</v>
      </c>
      <c r="J65" s="5">
        <v>5</v>
      </c>
      <c r="K65" s="5">
        <v>4</v>
      </c>
      <c r="L65" s="5">
        <v>4</v>
      </c>
      <c r="M65" s="5">
        <v>4</v>
      </c>
      <c r="N65" s="1">
        <v>5</v>
      </c>
      <c r="O65" s="1">
        <v>5</v>
      </c>
      <c r="P65" s="1">
        <v>5</v>
      </c>
      <c r="Q65" s="1">
        <v>4</v>
      </c>
    </row>
    <row r="66" spans="1:17" ht="15" customHeight="1" x14ac:dyDescent="0.3">
      <c r="A66">
        <v>13</v>
      </c>
      <c r="B66" s="3">
        <v>44719.869351851848</v>
      </c>
      <c r="C66" s="1" t="s">
        <v>17</v>
      </c>
      <c r="D66" s="1">
        <v>21</v>
      </c>
      <c r="E66" s="1" t="s">
        <v>18</v>
      </c>
      <c r="F66" s="1">
        <v>5</v>
      </c>
      <c r="G66" s="1">
        <v>5</v>
      </c>
      <c r="H66" s="1">
        <v>3</v>
      </c>
      <c r="I66" s="4">
        <v>5</v>
      </c>
      <c r="J66" s="5">
        <v>3</v>
      </c>
      <c r="K66" s="5">
        <v>3</v>
      </c>
      <c r="L66" s="5">
        <v>3</v>
      </c>
      <c r="M66" s="5">
        <v>3</v>
      </c>
      <c r="N66" s="1">
        <v>3</v>
      </c>
      <c r="O66" s="1">
        <v>5</v>
      </c>
      <c r="P66" s="1">
        <v>5</v>
      </c>
      <c r="Q66" s="1">
        <v>5</v>
      </c>
    </row>
    <row r="67" spans="1:17" ht="15" customHeight="1" x14ac:dyDescent="0.3">
      <c r="A67">
        <v>14</v>
      </c>
      <c r="B67" s="3">
        <v>44719.884606481479</v>
      </c>
      <c r="C67" s="1" t="s">
        <v>19</v>
      </c>
      <c r="D67" s="1">
        <v>22</v>
      </c>
      <c r="E67" s="1" t="s">
        <v>18</v>
      </c>
      <c r="F67" s="1">
        <v>4</v>
      </c>
      <c r="G67" s="1">
        <v>5</v>
      </c>
      <c r="H67" s="1">
        <v>4</v>
      </c>
      <c r="I67" s="4">
        <v>4</v>
      </c>
      <c r="J67" s="5">
        <v>5</v>
      </c>
      <c r="K67" s="5">
        <v>4</v>
      </c>
      <c r="L67" s="5">
        <v>4</v>
      </c>
      <c r="M67" s="5">
        <v>5</v>
      </c>
      <c r="N67" s="1">
        <v>4</v>
      </c>
      <c r="O67" s="1">
        <v>4</v>
      </c>
      <c r="P67" s="1">
        <v>4</v>
      </c>
      <c r="Q67" s="1">
        <v>5</v>
      </c>
    </row>
    <row r="68" spans="1:17" ht="15" customHeight="1" x14ac:dyDescent="0.3">
      <c r="A68">
        <v>15</v>
      </c>
      <c r="B68" s="3">
        <v>44719.95480324074</v>
      </c>
      <c r="C68" s="1" t="s">
        <v>17</v>
      </c>
      <c r="D68" s="1">
        <v>23</v>
      </c>
      <c r="E68" s="1" t="s">
        <v>18</v>
      </c>
      <c r="F68" s="1">
        <v>3</v>
      </c>
      <c r="G68" s="1">
        <v>5</v>
      </c>
      <c r="H68" s="1">
        <v>5</v>
      </c>
      <c r="I68" s="4">
        <v>5</v>
      </c>
      <c r="J68" s="5">
        <v>5</v>
      </c>
      <c r="K68" s="5">
        <v>5</v>
      </c>
      <c r="L68" s="5">
        <v>5</v>
      </c>
      <c r="M68" s="5">
        <v>4</v>
      </c>
      <c r="N68" s="1">
        <v>3</v>
      </c>
      <c r="O68" s="1">
        <v>4</v>
      </c>
      <c r="P68" s="1">
        <v>4</v>
      </c>
      <c r="Q68" s="1">
        <v>4</v>
      </c>
    </row>
    <row r="69" spans="1:17" ht="15" customHeight="1" x14ac:dyDescent="0.3">
      <c r="A69">
        <v>16</v>
      </c>
      <c r="B69" s="3">
        <v>44719.994108796294</v>
      </c>
      <c r="C69" s="1" t="s">
        <v>17</v>
      </c>
      <c r="D69" s="1">
        <v>21</v>
      </c>
      <c r="E69" s="1" t="s">
        <v>18</v>
      </c>
      <c r="F69" s="1">
        <v>4</v>
      </c>
      <c r="G69" s="1">
        <v>4</v>
      </c>
      <c r="H69" s="1">
        <v>5</v>
      </c>
      <c r="I69" s="4">
        <v>3</v>
      </c>
      <c r="J69" s="5">
        <v>4</v>
      </c>
      <c r="K69" s="5">
        <v>4</v>
      </c>
      <c r="L69" s="5">
        <v>5</v>
      </c>
      <c r="M69" s="5">
        <v>4</v>
      </c>
      <c r="N69" s="1">
        <v>4</v>
      </c>
      <c r="O69" s="1">
        <v>3</v>
      </c>
      <c r="P69" s="1">
        <v>4</v>
      </c>
      <c r="Q69" s="1">
        <v>5</v>
      </c>
    </row>
    <row r="70" spans="1:17" ht="15" customHeight="1" x14ac:dyDescent="0.3">
      <c r="A70">
        <v>17</v>
      </c>
      <c r="B70" s="3">
        <v>44720.022986111115</v>
      </c>
      <c r="C70" s="1" t="s">
        <v>19</v>
      </c>
      <c r="D70" s="1">
        <v>23</v>
      </c>
      <c r="E70" s="1" t="s">
        <v>18</v>
      </c>
      <c r="F70" s="1">
        <v>4</v>
      </c>
      <c r="G70" s="1">
        <v>5</v>
      </c>
      <c r="H70" s="1">
        <v>5</v>
      </c>
      <c r="I70" s="4">
        <v>3</v>
      </c>
      <c r="J70" s="5">
        <v>4</v>
      </c>
      <c r="K70" s="5">
        <v>4</v>
      </c>
      <c r="L70" s="5">
        <v>3</v>
      </c>
      <c r="M70" s="5">
        <v>4</v>
      </c>
      <c r="N70" s="1">
        <v>3</v>
      </c>
      <c r="O70" s="1">
        <v>4</v>
      </c>
      <c r="P70" s="1">
        <v>5</v>
      </c>
      <c r="Q70" s="1">
        <v>5</v>
      </c>
    </row>
    <row r="71" spans="1:17" ht="15" customHeight="1" x14ac:dyDescent="0.3">
      <c r="A71">
        <v>18</v>
      </c>
      <c r="B71" s="3">
        <v>44720.555405092593</v>
      </c>
      <c r="C71" s="1" t="s">
        <v>17</v>
      </c>
      <c r="D71" s="1">
        <v>20</v>
      </c>
      <c r="E71" s="1" t="s">
        <v>18</v>
      </c>
      <c r="F71" s="1">
        <v>5</v>
      </c>
      <c r="G71" s="1">
        <v>5</v>
      </c>
      <c r="H71" s="1">
        <v>5</v>
      </c>
      <c r="I71" s="4">
        <v>5</v>
      </c>
      <c r="J71" s="5">
        <v>5</v>
      </c>
      <c r="K71" s="5">
        <v>5</v>
      </c>
      <c r="L71" s="5">
        <v>5</v>
      </c>
      <c r="M71" s="5">
        <v>5</v>
      </c>
      <c r="N71" s="1">
        <v>4</v>
      </c>
      <c r="O71" s="1">
        <v>5</v>
      </c>
      <c r="P71" s="1">
        <v>5</v>
      </c>
      <c r="Q71" s="1">
        <v>5</v>
      </c>
    </row>
    <row r="72" spans="1:17" ht="15" customHeight="1" x14ac:dyDescent="0.3">
      <c r="A72">
        <v>19</v>
      </c>
      <c r="B72" s="3">
        <v>44720.562372685185</v>
      </c>
      <c r="C72" s="1" t="s">
        <v>17</v>
      </c>
      <c r="D72" s="1">
        <v>23</v>
      </c>
      <c r="E72" s="1" t="s">
        <v>18</v>
      </c>
      <c r="F72" s="1">
        <v>4</v>
      </c>
      <c r="G72" s="1">
        <v>4</v>
      </c>
      <c r="H72" s="1">
        <v>5</v>
      </c>
      <c r="I72" s="4">
        <v>3</v>
      </c>
      <c r="J72" s="5">
        <v>4</v>
      </c>
      <c r="K72" s="5">
        <v>4</v>
      </c>
      <c r="L72" s="5">
        <v>5</v>
      </c>
      <c r="M72" s="5">
        <v>4</v>
      </c>
      <c r="N72" s="1">
        <v>3</v>
      </c>
      <c r="O72" s="1">
        <v>5</v>
      </c>
      <c r="P72" s="1">
        <v>5</v>
      </c>
      <c r="Q72" s="1">
        <v>4</v>
      </c>
    </row>
    <row r="73" spans="1:17" ht="15" customHeight="1" x14ac:dyDescent="0.3">
      <c r="A73">
        <v>20</v>
      </c>
      <c r="B73" s="3">
        <v>44720.562731481485</v>
      </c>
      <c r="C73" s="1" t="s">
        <v>17</v>
      </c>
      <c r="D73" s="1">
        <v>20</v>
      </c>
      <c r="E73" s="1" t="s">
        <v>18</v>
      </c>
      <c r="F73" s="1">
        <v>4</v>
      </c>
      <c r="G73" s="1">
        <v>5</v>
      </c>
      <c r="H73" s="1">
        <v>5</v>
      </c>
      <c r="I73" s="4">
        <v>5</v>
      </c>
      <c r="J73" s="5">
        <v>5</v>
      </c>
      <c r="K73" s="5">
        <v>5</v>
      </c>
      <c r="L73" s="5">
        <v>4</v>
      </c>
      <c r="M73" s="5">
        <v>4</v>
      </c>
      <c r="N73" s="1">
        <v>4</v>
      </c>
      <c r="O73" s="1">
        <v>5</v>
      </c>
      <c r="P73" s="1">
        <v>5</v>
      </c>
      <c r="Q73" s="1">
        <v>5</v>
      </c>
    </row>
    <row r="74" spans="1:17" ht="15" customHeight="1" x14ac:dyDescent="0.3">
      <c r="A74">
        <v>21</v>
      </c>
      <c r="B74" s="3">
        <v>44720.675810185188</v>
      </c>
      <c r="C74" s="1" t="s">
        <v>19</v>
      </c>
      <c r="D74" s="1">
        <v>23</v>
      </c>
      <c r="E74" s="1" t="s">
        <v>18</v>
      </c>
      <c r="F74" s="1">
        <v>1</v>
      </c>
      <c r="G74" s="1">
        <v>3</v>
      </c>
      <c r="H74" s="1">
        <v>3</v>
      </c>
      <c r="I74" s="4">
        <v>3</v>
      </c>
      <c r="J74" s="5">
        <v>3</v>
      </c>
      <c r="K74" s="5">
        <v>4</v>
      </c>
      <c r="L74" s="5">
        <v>2</v>
      </c>
      <c r="M74" s="5">
        <v>3</v>
      </c>
      <c r="N74" s="1">
        <v>3</v>
      </c>
      <c r="O74" s="1">
        <v>5</v>
      </c>
      <c r="P74" s="1">
        <v>4</v>
      </c>
      <c r="Q74" s="1">
        <v>4</v>
      </c>
    </row>
    <row r="75" spans="1:17" ht="15" customHeight="1" x14ac:dyDescent="0.3">
      <c r="A75">
        <v>22</v>
      </c>
      <c r="B75" s="3">
        <v>44720.924930555557</v>
      </c>
      <c r="C75" s="1" t="s">
        <v>19</v>
      </c>
      <c r="D75" s="1">
        <v>26</v>
      </c>
      <c r="E75" s="1" t="s">
        <v>18</v>
      </c>
      <c r="F75" s="1">
        <v>5</v>
      </c>
      <c r="G75" s="1">
        <v>5</v>
      </c>
      <c r="H75" s="1">
        <v>5</v>
      </c>
      <c r="I75" s="4">
        <v>5</v>
      </c>
      <c r="J75" s="5">
        <v>4</v>
      </c>
      <c r="K75" s="5">
        <v>4</v>
      </c>
      <c r="L75" s="5">
        <v>3</v>
      </c>
      <c r="M75" s="5">
        <v>4</v>
      </c>
      <c r="N75" s="1">
        <v>4</v>
      </c>
      <c r="O75" s="1">
        <v>4</v>
      </c>
      <c r="P75" s="1">
        <v>5</v>
      </c>
      <c r="Q75" s="1">
        <v>5</v>
      </c>
    </row>
    <row r="76" spans="1:17" ht="15" customHeight="1" x14ac:dyDescent="0.3">
      <c r="A76">
        <v>23</v>
      </c>
      <c r="B76" s="3">
        <v>44720.936863425923</v>
      </c>
      <c r="C76" s="1" t="s">
        <v>19</v>
      </c>
      <c r="D76" s="1">
        <v>26</v>
      </c>
      <c r="E76" s="1" t="s">
        <v>18</v>
      </c>
      <c r="F76" s="1">
        <v>3</v>
      </c>
      <c r="G76" s="1">
        <v>3</v>
      </c>
      <c r="H76" s="1">
        <v>5</v>
      </c>
      <c r="I76" s="4">
        <v>4</v>
      </c>
      <c r="J76" s="5">
        <v>4</v>
      </c>
      <c r="K76" s="5">
        <v>4</v>
      </c>
      <c r="L76" s="5">
        <v>4</v>
      </c>
      <c r="M76" s="5">
        <v>4</v>
      </c>
      <c r="N76" s="1">
        <v>2</v>
      </c>
      <c r="O76" s="1">
        <v>3</v>
      </c>
      <c r="P76" s="1">
        <v>4</v>
      </c>
      <c r="Q76" s="1">
        <v>3</v>
      </c>
    </row>
    <row r="77" spans="1:17" ht="15" customHeight="1" x14ac:dyDescent="0.3">
      <c r="A77">
        <v>24</v>
      </c>
      <c r="B77" s="3">
        <v>44720.96670138889</v>
      </c>
      <c r="C77" s="1" t="s">
        <v>19</v>
      </c>
      <c r="D77" s="1">
        <v>27</v>
      </c>
      <c r="E77" s="1" t="s">
        <v>18</v>
      </c>
      <c r="F77" s="1">
        <v>5</v>
      </c>
      <c r="G77" s="1">
        <v>4</v>
      </c>
      <c r="H77" s="1">
        <v>5</v>
      </c>
      <c r="I77" s="4">
        <v>5</v>
      </c>
      <c r="J77" s="5">
        <v>4</v>
      </c>
      <c r="K77" s="5">
        <v>4</v>
      </c>
      <c r="L77" s="5">
        <v>4</v>
      </c>
      <c r="M77" s="5">
        <v>4</v>
      </c>
      <c r="N77" s="1">
        <v>3</v>
      </c>
      <c r="O77" s="1">
        <v>5</v>
      </c>
      <c r="P77" s="1">
        <v>5</v>
      </c>
      <c r="Q77" s="1">
        <v>5</v>
      </c>
    </row>
    <row r="78" spans="1:17" ht="15" customHeight="1" x14ac:dyDescent="0.3">
      <c r="A78">
        <v>25</v>
      </c>
      <c r="B78" s="3">
        <v>44721.547465277778</v>
      </c>
      <c r="C78" s="1" t="s">
        <v>19</v>
      </c>
      <c r="D78" s="1">
        <v>23</v>
      </c>
      <c r="E78" s="1" t="s">
        <v>18</v>
      </c>
      <c r="F78" s="1">
        <v>5</v>
      </c>
      <c r="G78" s="1">
        <v>2</v>
      </c>
      <c r="H78" s="1">
        <v>3</v>
      </c>
      <c r="I78" s="4">
        <v>5</v>
      </c>
      <c r="J78" s="5">
        <v>2</v>
      </c>
      <c r="K78" s="5">
        <v>3</v>
      </c>
      <c r="L78" s="5">
        <v>2</v>
      </c>
      <c r="M78" s="5">
        <v>4</v>
      </c>
      <c r="N78" s="1">
        <v>2</v>
      </c>
      <c r="O78" s="1">
        <v>5</v>
      </c>
      <c r="P78" s="1">
        <v>5</v>
      </c>
      <c r="Q78" s="1">
        <v>4</v>
      </c>
    </row>
    <row r="79" spans="1:17" ht="15" customHeight="1" x14ac:dyDescent="0.3">
      <c r="A79">
        <v>1</v>
      </c>
      <c r="B79" s="3">
        <v>44721.614537037036</v>
      </c>
      <c r="C79" s="1" t="s">
        <v>19</v>
      </c>
      <c r="D79" s="1">
        <v>23</v>
      </c>
      <c r="E79" s="1" t="s">
        <v>18</v>
      </c>
      <c r="F79" s="1">
        <v>3</v>
      </c>
      <c r="G79" s="1">
        <v>5</v>
      </c>
      <c r="H79" s="1">
        <v>4</v>
      </c>
      <c r="I79" s="4">
        <v>4</v>
      </c>
      <c r="J79" s="5">
        <v>5</v>
      </c>
      <c r="K79" s="5">
        <v>5</v>
      </c>
      <c r="L79" s="5">
        <v>4</v>
      </c>
      <c r="M79" s="5">
        <v>5</v>
      </c>
      <c r="N79" s="1">
        <v>5</v>
      </c>
      <c r="O79" s="1">
        <v>5</v>
      </c>
      <c r="P79" s="1">
        <v>5</v>
      </c>
      <c r="Q79" s="1">
        <v>5</v>
      </c>
    </row>
    <row r="80" spans="1:17" ht="15" customHeight="1" x14ac:dyDescent="0.3">
      <c r="A80">
        <v>2</v>
      </c>
      <c r="B80" s="3">
        <v>44615.943749999999</v>
      </c>
      <c r="C80" s="1" t="s">
        <v>19</v>
      </c>
      <c r="D80" s="1">
        <v>24</v>
      </c>
      <c r="E80" s="1" t="s">
        <v>21</v>
      </c>
      <c r="F80" s="1">
        <v>3</v>
      </c>
      <c r="G80" s="1">
        <v>3</v>
      </c>
      <c r="H80" s="1">
        <v>4</v>
      </c>
      <c r="I80" s="4">
        <v>4</v>
      </c>
      <c r="J80" s="5">
        <v>3</v>
      </c>
      <c r="K80" s="5">
        <v>2</v>
      </c>
      <c r="L80" s="5">
        <v>1</v>
      </c>
      <c r="M80" s="5">
        <v>3</v>
      </c>
      <c r="N80" s="1">
        <v>2</v>
      </c>
      <c r="O80" s="1">
        <v>2</v>
      </c>
      <c r="P80" s="1">
        <v>2</v>
      </c>
      <c r="Q80" s="1">
        <v>2</v>
      </c>
    </row>
    <row r="81" spans="1:17" ht="15" customHeight="1" x14ac:dyDescent="0.3">
      <c r="A81">
        <v>3</v>
      </c>
      <c r="B81" s="3">
        <v>44616.578379629631</v>
      </c>
      <c r="C81" s="1" t="s">
        <v>19</v>
      </c>
      <c r="D81" s="1">
        <v>25</v>
      </c>
      <c r="E81" s="1" t="s">
        <v>21</v>
      </c>
      <c r="F81" s="1">
        <v>4</v>
      </c>
      <c r="G81" s="1">
        <v>4</v>
      </c>
      <c r="H81" s="1">
        <v>5</v>
      </c>
      <c r="I81" s="4">
        <v>4</v>
      </c>
      <c r="J81" s="5">
        <v>3</v>
      </c>
      <c r="K81" s="5">
        <v>4</v>
      </c>
      <c r="L81" s="5">
        <v>1</v>
      </c>
      <c r="M81" s="5">
        <v>5</v>
      </c>
      <c r="N81" s="1">
        <v>5</v>
      </c>
      <c r="O81" s="1">
        <v>5</v>
      </c>
      <c r="P81" s="1">
        <v>4</v>
      </c>
      <c r="Q81" s="1">
        <v>5</v>
      </c>
    </row>
    <row r="82" spans="1:17" ht="15" customHeight="1" x14ac:dyDescent="0.3">
      <c r="A82">
        <v>4</v>
      </c>
      <c r="B82" s="3">
        <v>44616.639594907407</v>
      </c>
      <c r="C82" s="1" t="s">
        <v>19</v>
      </c>
      <c r="D82" s="1">
        <v>24</v>
      </c>
      <c r="E82" s="1" t="s">
        <v>21</v>
      </c>
      <c r="F82" s="1">
        <v>3</v>
      </c>
      <c r="G82" s="1">
        <v>5</v>
      </c>
      <c r="H82" s="1">
        <v>2</v>
      </c>
      <c r="I82" s="4">
        <v>1</v>
      </c>
      <c r="J82" s="5">
        <v>2</v>
      </c>
      <c r="K82" s="5">
        <v>2</v>
      </c>
      <c r="L82" s="5">
        <v>2</v>
      </c>
      <c r="M82" s="5">
        <v>3</v>
      </c>
      <c r="N82" s="1">
        <v>3</v>
      </c>
      <c r="O82" s="1">
        <v>2</v>
      </c>
      <c r="P82" s="1">
        <v>3</v>
      </c>
      <c r="Q82" s="1">
        <v>3</v>
      </c>
    </row>
    <row r="83" spans="1:17" ht="15" customHeight="1" x14ac:dyDescent="0.3">
      <c r="A83">
        <v>5</v>
      </c>
      <c r="B83" s="3">
        <v>44616.654479166667</v>
      </c>
      <c r="C83" s="1" t="s">
        <v>17</v>
      </c>
      <c r="D83" s="1">
        <v>25</v>
      </c>
      <c r="E83" s="1" t="s">
        <v>21</v>
      </c>
      <c r="F83" s="1">
        <v>4</v>
      </c>
      <c r="G83" s="1">
        <v>3</v>
      </c>
      <c r="H83" s="1">
        <v>4</v>
      </c>
      <c r="I83" s="4">
        <v>4</v>
      </c>
      <c r="J83" s="5">
        <v>4</v>
      </c>
      <c r="K83" s="5">
        <v>4</v>
      </c>
      <c r="L83" s="5">
        <v>4</v>
      </c>
      <c r="M83" s="5">
        <v>4</v>
      </c>
      <c r="N83" s="1">
        <v>3</v>
      </c>
      <c r="O83" s="1">
        <v>4</v>
      </c>
      <c r="P83" s="1">
        <v>5</v>
      </c>
      <c r="Q83" s="1">
        <v>5</v>
      </c>
    </row>
    <row r="84" spans="1:17" ht="15" customHeight="1" x14ac:dyDescent="0.3">
      <c r="A84">
        <v>6</v>
      </c>
      <c r="B84" s="3">
        <v>44616.720208333332</v>
      </c>
      <c r="C84" s="1" t="s">
        <v>19</v>
      </c>
      <c r="D84" s="1">
        <v>25</v>
      </c>
      <c r="E84" s="1" t="s">
        <v>21</v>
      </c>
      <c r="F84" s="1">
        <v>5</v>
      </c>
      <c r="G84" s="1">
        <v>5</v>
      </c>
      <c r="H84" s="1">
        <v>4</v>
      </c>
      <c r="I84" s="4">
        <v>5</v>
      </c>
      <c r="J84" s="5">
        <v>5</v>
      </c>
      <c r="K84" s="5">
        <v>5</v>
      </c>
      <c r="L84" s="5">
        <v>5</v>
      </c>
      <c r="M84" s="5">
        <v>5</v>
      </c>
      <c r="N84" s="1">
        <v>4</v>
      </c>
      <c r="O84" s="1">
        <v>5</v>
      </c>
      <c r="P84" s="1">
        <v>5</v>
      </c>
      <c r="Q84" s="1">
        <v>5</v>
      </c>
    </row>
    <row r="85" spans="1:17" ht="15" customHeight="1" x14ac:dyDescent="0.3">
      <c r="A85">
        <v>7</v>
      </c>
      <c r="B85" s="3">
        <v>44616.736238425925</v>
      </c>
      <c r="C85" s="1" t="s">
        <v>17</v>
      </c>
      <c r="D85" s="1">
        <v>24</v>
      </c>
      <c r="E85" s="1" t="s">
        <v>21</v>
      </c>
      <c r="F85" s="1">
        <v>4</v>
      </c>
      <c r="G85" s="1">
        <v>4</v>
      </c>
      <c r="H85" s="1">
        <v>5</v>
      </c>
      <c r="I85" s="4">
        <v>5</v>
      </c>
      <c r="J85" s="5">
        <v>5</v>
      </c>
      <c r="K85" s="5">
        <v>4</v>
      </c>
      <c r="L85" s="5">
        <v>3</v>
      </c>
      <c r="M85" s="5">
        <v>4</v>
      </c>
      <c r="N85" s="1">
        <v>5</v>
      </c>
      <c r="O85" s="1">
        <v>3</v>
      </c>
      <c r="P85" s="1">
        <v>5</v>
      </c>
      <c r="Q85" s="1">
        <v>5</v>
      </c>
    </row>
    <row r="86" spans="1:17" ht="15" customHeight="1" x14ac:dyDescent="0.3">
      <c r="A86">
        <v>8</v>
      </c>
      <c r="B86" s="3">
        <v>44618.606736111113</v>
      </c>
      <c r="C86" s="1" t="s">
        <v>19</v>
      </c>
      <c r="D86" s="1">
        <v>24</v>
      </c>
      <c r="E86" s="1" t="s">
        <v>21</v>
      </c>
      <c r="F86" s="1">
        <v>4</v>
      </c>
      <c r="G86" s="1">
        <v>5</v>
      </c>
      <c r="H86" s="1">
        <v>5</v>
      </c>
      <c r="I86" s="4">
        <v>5</v>
      </c>
      <c r="J86" s="5">
        <v>4</v>
      </c>
      <c r="K86" s="5">
        <v>4</v>
      </c>
      <c r="L86" s="5">
        <v>5</v>
      </c>
      <c r="M86" s="5">
        <v>5</v>
      </c>
      <c r="N86" s="1">
        <v>1</v>
      </c>
      <c r="O86" s="1">
        <v>4</v>
      </c>
      <c r="P86" s="1">
        <v>5</v>
      </c>
      <c r="Q86" s="1">
        <v>5</v>
      </c>
    </row>
    <row r="87" spans="1:17" ht="15" customHeight="1" x14ac:dyDescent="0.3">
      <c r="A87">
        <v>9</v>
      </c>
      <c r="B87" s="3">
        <v>44618.940138888887</v>
      </c>
      <c r="C87" s="1" t="s">
        <v>19</v>
      </c>
      <c r="D87" s="1">
        <v>26</v>
      </c>
      <c r="E87" s="1" t="s">
        <v>21</v>
      </c>
      <c r="F87" s="1">
        <v>5</v>
      </c>
      <c r="G87" s="1">
        <v>5</v>
      </c>
      <c r="H87" s="1">
        <v>4</v>
      </c>
      <c r="I87" s="4">
        <v>4</v>
      </c>
      <c r="J87" s="5">
        <v>5</v>
      </c>
      <c r="K87" s="5">
        <v>5</v>
      </c>
      <c r="L87" s="5">
        <v>5</v>
      </c>
      <c r="M87" s="5">
        <v>5</v>
      </c>
      <c r="N87" s="1">
        <v>5</v>
      </c>
      <c r="O87" s="1">
        <v>5</v>
      </c>
      <c r="P87" s="1">
        <v>4</v>
      </c>
      <c r="Q87" s="1">
        <v>5</v>
      </c>
    </row>
    <row r="88" spans="1:17" ht="15" customHeight="1" x14ac:dyDescent="0.3">
      <c r="A88">
        <v>10</v>
      </c>
      <c r="B88" s="3">
        <v>44618.948900462965</v>
      </c>
      <c r="C88" s="1" t="s">
        <v>17</v>
      </c>
      <c r="D88" s="1">
        <v>24</v>
      </c>
      <c r="E88" s="1" t="s">
        <v>21</v>
      </c>
      <c r="F88" s="1">
        <v>3</v>
      </c>
      <c r="G88" s="1">
        <v>4</v>
      </c>
      <c r="H88" s="1">
        <v>5</v>
      </c>
      <c r="I88" s="4">
        <v>5</v>
      </c>
      <c r="J88" s="5">
        <v>5</v>
      </c>
      <c r="K88" s="5">
        <v>5</v>
      </c>
      <c r="L88" s="5">
        <v>5</v>
      </c>
      <c r="M88" s="5">
        <v>5</v>
      </c>
      <c r="N88" s="1">
        <v>3</v>
      </c>
      <c r="O88" s="1">
        <v>5</v>
      </c>
      <c r="P88" s="1">
        <v>5</v>
      </c>
      <c r="Q88" s="1">
        <v>5</v>
      </c>
    </row>
    <row r="89" spans="1:17" ht="15" customHeight="1" x14ac:dyDescent="0.3">
      <c r="A89">
        <v>11</v>
      </c>
      <c r="B89" s="3">
        <v>44619.93445601852</v>
      </c>
      <c r="C89" s="1" t="s">
        <v>17</v>
      </c>
      <c r="D89" s="1">
        <v>26</v>
      </c>
      <c r="E89" s="1" t="s">
        <v>21</v>
      </c>
      <c r="F89" s="1">
        <v>5</v>
      </c>
      <c r="G89" s="1">
        <v>5</v>
      </c>
      <c r="H89" s="1">
        <v>5</v>
      </c>
      <c r="I89" s="4">
        <v>5</v>
      </c>
      <c r="J89" s="5">
        <v>5</v>
      </c>
      <c r="K89" s="5">
        <v>4</v>
      </c>
      <c r="L89" s="5">
        <v>5</v>
      </c>
      <c r="M89" s="5">
        <v>3</v>
      </c>
      <c r="N89" s="1">
        <v>2</v>
      </c>
      <c r="O89" s="1">
        <v>5</v>
      </c>
      <c r="P89" s="1">
        <v>4</v>
      </c>
      <c r="Q89" s="1">
        <v>5</v>
      </c>
    </row>
    <row r="90" spans="1:17" ht="15" customHeight="1" x14ac:dyDescent="0.3">
      <c r="A90">
        <v>12</v>
      </c>
      <c r="B90" s="3">
        <v>44719.621747685182</v>
      </c>
      <c r="C90" s="1" t="s">
        <v>17</v>
      </c>
      <c r="D90" s="1">
        <v>20</v>
      </c>
      <c r="E90" s="1" t="s">
        <v>21</v>
      </c>
      <c r="F90" s="1">
        <v>5</v>
      </c>
      <c r="G90" s="1">
        <v>5</v>
      </c>
      <c r="H90" s="1">
        <v>5</v>
      </c>
      <c r="I90" s="4">
        <v>5</v>
      </c>
      <c r="J90" s="5">
        <v>5</v>
      </c>
      <c r="K90" s="5">
        <v>5</v>
      </c>
      <c r="L90" s="5">
        <v>5</v>
      </c>
      <c r="M90" s="5">
        <v>5</v>
      </c>
      <c r="N90" s="1">
        <v>5</v>
      </c>
      <c r="O90" s="1">
        <v>5</v>
      </c>
      <c r="P90" s="1">
        <v>5</v>
      </c>
      <c r="Q90" s="1">
        <v>5</v>
      </c>
    </row>
    <row r="91" spans="1:17" ht="15" customHeight="1" x14ac:dyDescent="0.3">
      <c r="A91">
        <v>13</v>
      </c>
      <c r="B91" s="3">
        <v>44719.810127314813</v>
      </c>
      <c r="C91" s="1" t="s">
        <v>17</v>
      </c>
      <c r="D91" s="1">
        <v>20</v>
      </c>
      <c r="E91" s="1" t="s">
        <v>21</v>
      </c>
      <c r="F91" s="1">
        <v>3</v>
      </c>
      <c r="G91" s="1">
        <v>4</v>
      </c>
      <c r="H91" s="1">
        <v>4</v>
      </c>
      <c r="I91" s="4">
        <v>5</v>
      </c>
      <c r="J91" s="5">
        <v>4</v>
      </c>
      <c r="K91" s="5">
        <v>4</v>
      </c>
      <c r="L91" s="5">
        <v>4</v>
      </c>
      <c r="M91" s="5">
        <v>4</v>
      </c>
      <c r="N91" s="1">
        <v>5</v>
      </c>
      <c r="O91" s="1">
        <v>5</v>
      </c>
      <c r="P91" s="1">
        <v>5</v>
      </c>
      <c r="Q91" s="1">
        <v>5</v>
      </c>
    </row>
    <row r="92" spans="1:17" ht="15" customHeight="1" x14ac:dyDescent="0.3">
      <c r="A92">
        <v>14</v>
      </c>
      <c r="B92" s="3">
        <v>44719.874976851854</v>
      </c>
      <c r="C92" s="1" t="s">
        <v>17</v>
      </c>
      <c r="D92" s="1">
        <v>22</v>
      </c>
      <c r="E92" s="1" t="s">
        <v>21</v>
      </c>
      <c r="F92" s="1">
        <v>4</v>
      </c>
      <c r="G92" s="1">
        <v>5</v>
      </c>
      <c r="H92" s="1">
        <v>5</v>
      </c>
      <c r="I92" s="4">
        <v>4</v>
      </c>
      <c r="J92" s="5">
        <v>5</v>
      </c>
      <c r="K92" s="5">
        <v>4</v>
      </c>
      <c r="L92" s="5">
        <v>4</v>
      </c>
      <c r="M92" s="5">
        <v>5</v>
      </c>
      <c r="N92" s="1">
        <v>3</v>
      </c>
      <c r="O92" s="1">
        <v>5</v>
      </c>
      <c r="P92" s="1">
        <v>5</v>
      </c>
      <c r="Q92" s="1">
        <v>5</v>
      </c>
    </row>
    <row r="93" spans="1:17" ht="15" customHeight="1" x14ac:dyDescent="0.3">
      <c r="A93">
        <v>15</v>
      </c>
      <c r="B93" s="3">
        <v>44719.882175925923</v>
      </c>
      <c r="C93" s="1" t="s">
        <v>17</v>
      </c>
      <c r="D93" s="1">
        <v>21</v>
      </c>
      <c r="E93" s="1" t="s">
        <v>21</v>
      </c>
      <c r="F93" s="1">
        <v>5</v>
      </c>
      <c r="G93" s="1">
        <v>5</v>
      </c>
      <c r="H93" s="1">
        <v>5</v>
      </c>
      <c r="I93" s="4">
        <v>5</v>
      </c>
      <c r="J93" s="5">
        <v>5</v>
      </c>
      <c r="K93" s="5">
        <v>5</v>
      </c>
      <c r="L93" s="5">
        <v>5</v>
      </c>
      <c r="M93" s="5">
        <v>5</v>
      </c>
      <c r="N93" s="1">
        <v>5</v>
      </c>
      <c r="O93" s="1">
        <v>5</v>
      </c>
      <c r="P93" s="1">
        <v>5</v>
      </c>
      <c r="Q93" s="1">
        <v>5</v>
      </c>
    </row>
    <row r="94" spans="1:17" ht="15" customHeight="1" x14ac:dyDescent="0.3">
      <c r="A94">
        <v>16</v>
      </c>
      <c r="B94" s="3">
        <v>44719.893206018518</v>
      </c>
      <c r="C94" s="1" t="s">
        <v>19</v>
      </c>
      <c r="D94" s="1">
        <v>20</v>
      </c>
      <c r="E94" s="1" t="s">
        <v>21</v>
      </c>
      <c r="F94" s="1">
        <v>4</v>
      </c>
      <c r="G94" s="1">
        <v>4</v>
      </c>
      <c r="H94" s="1">
        <v>4</v>
      </c>
      <c r="I94" s="4">
        <v>5</v>
      </c>
      <c r="J94" s="5">
        <v>4</v>
      </c>
      <c r="K94" s="5">
        <v>4</v>
      </c>
      <c r="L94" s="5">
        <v>5</v>
      </c>
      <c r="M94" s="5">
        <v>5</v>
      </c>
      <c r="N94" s="1">
        <v>5</v>
      </c>
      <c r="O94" s="1">
        <v>5</v>
      </c>
      <c r="P94" s="1">
        <v>5</v>
      </c>
      <c r="Q94" s="1">
        <v>5</v>
      </c>
    </row>
    <row r="95" spans="1:17" ht="15" customHeight="1" x14ac:dyDescent="0.3">
      <c r="A95">
        <v>17</v>
      </c>
      <c r="B95" s="3">
        <v>44719.902268518519</v>
      </c>
      <c r="C95" s="1" t="s">
        <v>17</v>
      </c>
      <c r="D95" s="1">
        <v>22</v>
      </c>
      <c r="E95" s="1" t="s">
        <v>21</v>
      </c>
      <c r="F95" s="1">
        <v>5</v>
      </c>
      <c r="G95" s="1">
        <v>5</v>
      </c>
      <c r="H95" s="1">
        <v>5</v>
      </c>
      <c r="I95" s="4">
        <v>5</v>
      </c>
      <c r="J95" s="5">
        <v>5</v>
      </c>
      <c r="K95" s="5">
        <v>5</v>
      </c>
      <c r="L95" s="5">
        <v>4</v>
      </c>
      <c r="M95" s="5">
        <v>4</v>
      </c>
      <c r="N95" s="1">
        <v>5</v>
      </c>
      <c r="O95" s="1">
        <v>5</v>
      </c>
      <c r="P95" s="1">
        <v>5</v>
      </c>
      <c r="Q95" s="1">
        <v>5</v>
      </c>
    </row>
    <row r="96" spans="1:17" ht="15" customHeight="1" x14ac:dyDescent="0.3">
      <c r="A96">
        <v>18</v>
      </c>
      <c r="B96" s="3">
        <v>44719.931064814817</v>
      </c>
      <c r="C96" s="1" t="s">
        <v>19</v>
      </c>
      <c r="D96" s="1">
        <v>28</v>
      </c>
      <c r="E96" s="1" t="s">
        <v>21</v>
      </c>
      <c r="F96" s="1">
        <v>5</v>
      </c>
      <c r="G96" s="1">
        <v>5</v>
      </c>
      <c r="H96" s="1">
        <v>5</v>
      </c>
      <c r="I96" s="4">
        <v>4</v>
      </c>
      <c r="J96" s="5">
        <v>5</v>
      </c>
      <c r="K96" s="5">
        <v>5</v>
      </c>
      <c r="L96" s="5">
        <v>5</v>
      </c>
      <c r="M96" s="5">
        <v>5</v>
      </c>
      <c r="N96" s="1">
        <v>5</v>
      </c>
      <c r="O96" s="1">
        <v>5</v>
      </c>
      <c r="P96" s="1">
        <v>5</v>
      </c>
      <c r="Q96" s="1">
        <v>5</v>
      </c>
    </row>
    <row r="97" spans="1:17" ht="15" customHeight="1" x14ac:dyDescent="0.3">
      <c r="A97">
        <v>19</v>
      </c>
      <c r="B97" s="3">
        <v>44720.86377314815</v>
      </c>
      <c r="C97" s="1" t="s">
        <v>17</v>
      </c>
      <c r="D97" s="1">
        <v>21</v>
      </c>
      <c r="E97" s="1" t="s">
        <v>21</v>
      </c>
      <c r="F97" s="1">
        <v>5</v>
      </c>
      <c r="G97" s="1">
        <v>4</v>
      </c>
      <c r="H97" s="1">
        <v>5</v>
      </c>
      <c r="I97" s="4">
        <v>5</v>
      </c>
      <c r="J97" s="5">
        <v>5</v>
      </c>
      <c r="K97" s="5">
        <v>5</v>
      </c>
      <c r="L97" s="5">
        <v>5</v>
      </c>
      <c r="M97" s="5">
        <v>5</v>
      </c>
      <c r="N97" s="1">
        <v>5</v>
      </c>
      <c r="O97" s="1">
        <v>5</v>
      </c>
      <c r="P97" s="1">
        <v>5</v>
      </c>
      <c r="Q97" s="1">
        <v>5</v>
      </c>
    </row>
    <row r="98" spans="1:17" ht="15" customHeight="1" x14ac:dyDescent="0.3">
      <c r="A98">
        <v>20</v>
      </c>
      <c r="B98" s="3">
        <v>44720.875497685185</v>
      </c>
      <c r="C98" s="1" t="s">
        <v>17</v>
      </c>
      <c r="D98" s="1">
        <v>21</v>
      </c>
      <c r="E98" s="1" t="s">
        <v>21</v>
      </c>
      <c r="F98" s="1">
        <v>5</v>
      </c>
      <c r="G98" s="1">
        <v>5</v>
      </c>
      <c r="H98" s="1">
        <v>5</v>
      </c>
      <c r="I98" s="4">
        <v>5</v>
      </c>
      <c r="J98" s="5">
        <v>5</v>
      </c>
      <c r="K98" s="5">
        <v>5</v>
      </c>
      <c r="L98" s="5">
        <v>5</v>
      </c>
      <c r="M98" s="5">
        <v>5</v>
      </c>
      <c r="N98" s="1">
        <v>5</v>
      </c>
      <c r="O98" s="1">
        <v>5</v>
      </c>
      <c r="P98" s="1">
        <v>5</v>
      </c>
      <c r="Q98" s="1">
        <v>5</v>
      </c>
    </row>
    <row r="99" spans="1:17" ht="15" customHeight="1" x14ac:dyDescent="0.3">
      <c r="A99">
        <v>21</v>
      </c>
      <c r="B99" s="3">
        <v>44720.944861111115</v>
      </c>
      <c r="C99" s="1" t="s">
        <v>19</v>
      </c>
      <c r="D99" s="1">
        <v>26</v>
      </c>
      <c r="E99" s="1" t="s">
        <v>21</v>
      </c>
      <c r="F99" s="1">
        <v>5</v>
      </c>
      <c r="G99" s="1">
        <v>5</v>
      </c>
      <c r="H99" s="1">
        <v>5</v>
      </c>
      <c r="I99" s="4">
        <v>5</v>
      </c>
      <c r="J99" s="5">
        <v>5</v>
      </c>
      <c r="K99" s="5">
        <v>5</v>
      </c>
      <c r="L99" s="5">
        <v>5</v>
      </c>
      <c r="M99" s="5">
        <v>5</v>
      </c>
      <c r="N99" s="1">
        <v>5</v>
      </c>
      <c r="O99" s="1">
        <v>5</v>
      </c>
      <c r="P99" s="1">
        <v>5</v>
      </c>
      <c r="Q99" s="1">
        <v>5</v>
      </c>
    </row>
    <row r="100" spans="1:17" ht="15" customHeight="1" x14ac:dyDescent="0.3">
      <c r="A100">
        <v>22</v>
      </c>
      <c r="B100" s="3">
        <v>44721.911863425928</v>
      </c>
      <c r="C100" s="1" t="s">
        <v>17</v>
      </c>
      <c r="D100" s="1">
        <v>21</v>
      </c>
      <c r="E100" s="1" t="s">
        <v>21</v>
      </c>
      <c r="F100" s="1">
        <v>4</v>
      </c>
      <c r="G100" s="1">
        <v>4</v>
      </c>
      <c r="H100" s="1">
        <v>5</v>
      </c>
      <c r="I100" s="4">
        <v>5</v>
      </c>
      <c r="J100" s="5">
        <v>4</v>
      </c>
      <c r="K100" s="5">
        <v>4</v>
      </c>
      <c r="L100" s="5">
        <v>4</v>
      </c>
      <c r="M100" s="5">
        <v>4</v>
      </c>
      <c r="N100" s="1">
        <v>4</v>
      </c>
      <c r="O100" s="1">
        <v>4</v>
      </c>
      <c r="P100" s="1">
        <v>4</v>
      </c>
      <c r="Q100" s="1">
        <v>4</v>
      </c>
    </row>
    <row r="101" spans="1:17" ht="15" customHeight="1" x14ac:dyDescent="0.3">
      <c r="A101">
        <v>23</v>
      </c>
      <c r="B101" s="3">
        <v>44721.984317129631</v>
      </c>
      <c r="C101" s="1" t="s">
        <v>19</v>
      </c>
      <c r="D101" s="1">
        <v>27</v>
      </c>
      <c r="E101" s="1" t="s">
        <v>21</v>
      </c>
      <c r="F101" s="1">
        <v>3</v>
      </c>
      <c r="G101" s="1">
        <v>4</v>
      </c>
      <c r="H101" s="1">
        <v>4</v>
      </c>
      <c r="I101" s="4">
        <v>4</v>
      </c>
      <c r="J101" s="5">
        <v>3</v>
      </c>
      <c r="K101" s="5">
        <v>4</v>
      </c>
      <c r="L101" s="5">
        <v>3</v>
      </c>
      <c r="M101" s="5">
        <v>5</v>
      </c>
      <c r="N101" s="1">
        <v>5</v>
      </c>
      <c r="O101" s="1">
        <v>5</v>
      </c>
      <c r="P101" s="1">
        <v>5</v>
      </c>
      <c r="Q101" s="1">
        <v>4</v>
      </c>
    </row>
    <row r="102" spans="1:17" ht="15" customHeight="1" x14ac:dyDescent="0.3">
      <c r="A102">
        <v>24</v>
      </c>
      <c r="B102" s="3">
        <v>44721.997499999998</v>
      </c>
      <c r="C102" s="1" t="s">
        <v>19</v>
      </c>
      <c r="D102" s="1">
        <v>26</v>
      </c>
      <c r="E102" s="1" t="s">
        <v>21</v>
      </c>
      <c r="F102" s="1">
        <v>4</v>
      </c>
      <c r="G102" s="1">
        <v>4</v>
      </c>
      <c r="H102" s="1">
        <v>3</v>
      </c>
      <c r="I102" s="4">
        <v>3</v>
      </c>
      <c r="J102" s="5">
        <v>3</v>
      </c>
      <c r="K102" s="5">
        <v>3</v>
      </c>
      <c r="L102" s="5">
        <v>3</v>
      </c>
      <c r="M102" s="5">
        <v>4</v>
      </c>
      <c r="N102" s="1">
        <v>4</v>
      </c>
      <c r="O102" s="1">
        <v>5</v>
      </c>
      <c r="P102" s="1">
        <v>4</v>
      </c>
      <c r="Q102" s="1">
        <v>4</v>
      </c>
    </row>
    <row r="103" spans="1:17" ht="15" customHeight="1" x14ac:dyDescent="0.3">
      <c r="A103">
        <v>25</v>
      </c>
      <c r="B103" s="3">
        <v>44724.53528935185</v>
      </c>
      <c r="C103" s="1" t="s">
        <v>17</v>
      </c>
      <c r="D103" s="1">
        <v>20</v>
      </c>
      <c r="E103" s="1" t="s">
        <v>21</v>
      </c>
      <c r="F103" s="1">
        <v>5</v>
      </c>
      <c r="G103" s="1">
        <v>5</v>
      </c>
      <c r="H103" s="1">
        <v>3</v>
      </c>
      <c r="I103" s="4">
        <v>4</v>
      </c>
      <c r="J103" s="5">
        <v>4</v>
      </c>
      <c r="K103" s="5">
        <v>3</v>
      </c>
      <c r="L103" s="5">
        <v>4</v>
      </c>
      <c r="M103" s="5">
        <v>5</v>
      </c>
      <c r="N103" s="1">
        <v>4</v>
      </c>
      <c r="O103" s="1">
        <v>4</v>
      </c>
      <c r="P103" s="1">
        <v>5</v>
      </c>
      <c r="Q103" s="1">
        <v>5</v>
      </c>
    </row>
    <row r="104" spans="1:17" ht="15" customHeight="1" x14ac:dyDescent="0.3">
      <c r="A104">
        <v>26</v>
      </c>
      <c r="B104" s="3">
        <v>44724.553136574075</v>
      </c>
      <c r="C104" s="1" t="s">
        <v>19</v>
      </c>
      <c r="D104" s="1">
        <v>25</v>
      </c>
      <c r="E104" s="1" t="s">
        <v>21</v>
      </c>
      <c r="F104" s="1">
        <v>5</v>
      </c>
      <c r="G104" s="1">
        <v>5</v>
      </c>
      <c r="H104" s="1">
        <v>4</v>
      </c>
      <c r="I104" s="4">
        <v>5</v>
      </c>
      <c r="J104" s="5">
        <v>5</v>
      </c>
      <c r="K104" s="5">
        <v>2</v>
      </c>
      <c r="L104" s="5">
        <v>4</v>
      </c>
      <c r="M104" s="5">
        <v>4</v>
      </c>
      <c r="N104" s="1">
        <v>3</v>
      </c>
      <c r="O104" s="1">
        <v>3</v>
      </c>
      <c r="P104" s="1">
        <v>4</v>
      </c>
      <c r="Q104" s="1">
        <v>4</v>
      </c>
    </row>
    <row r="105" spans="1:17" ht="15" customHeight="1" x14ac:dyDescent="0.3">
      <c r="A105">
        <v>27</v>
      </c>
      <c r="B105" s="3">
        <v>44724.656712962962</v>
      </c>
      <c r="C105" s="1" t="s">
        <v>19</v>
      </c>
      <c r="D105" s="1">
        <v>24</v>
      </c>
      <c r="E105" s="1" t="s">
        <v>21</v>
      </c>
      <c r="F105" s="1">
        <v>5</v>
      </c>
      <c r="G105" s="1">
        <v>5</v>
      </c>
      <c r="H105" s="1">
        <v>5</v>
      </c>
      <c r="I105" s="4">
        <v>5</v>
      </c>
      <c r="J105" s="5">
        <v>5</v>
      </c>
      <c r="K105" s="5">
        <v>5</v>
      </c>
      <c r="L105" s="5">
        <v>5</v>
      </c>
      <c r="M105" s="5">
        <v>5</v>
      </c>
      <c r="N105" s="1">
        <v>5</v>
      </c>
      <c r="O105" s="1">
        <v>5</v>
      </c>
      <c r="P105" s="1">
        <v>5</v>
      </c>
      <c r="Q105" s="1">
        <v>5</v>
      </c>
    </row>
    <row r="109" spans="1:17" ht="15" customHeight="1" x14ac:dyDescent="0.3">
      <c r="C109" s="1"/>
    </row>
    <row r="110" spans="1:17" ht="15" customHeight="1" x14ac:dyDescent="0.3">
      <c r="C110" s="1"/>
    </row>
    <row r="111" spans="1:17" ht="15" customHeight="1" x14ac:dyDescent="0.3">
      <c r="C111" s="1"/>
    </row>
    <row r="112" spans="1:17" ht="15" customHeight="1" x14ac:dyDescent="0.3">
      <c r="C112" s="1"/>
    </row>
    <row r="113" spans="3:3" ht="15" customHeight="1" x14ac:dyDescent="0.3">
      <c r="C113" s="1"/>
    </row>
    <row r="114" spans="3:3" ht="15" customHeight="1" x14ac:dyDescent="0.3">
      <c r="C114" s="1"/>
    </row>
    <row r="115" spans="3:3" ht="15" customHeight="1" x14ac:dyDescent="0.3">
      <c r="C115" s="1"/>
    </row>
    <row r="116" spans="3:3" ht="15" customHeight="1" x14ac:dyDescent="0.3">
      <c r="C116" s="1"/>
    </row>
    <row r="117" spans="3:3" ht="15" customHeight="1" x14ac:dyDescent="0.3">
      <c r="C117" s="1"/>
    </row>
    <row r="118" spans="3:3" ht="15" customHeight="1" x14ac:dyDescent="0.3">
      <c r="C118" s="1"/>
    </row>
    <row r="119" spans="3:3" ht="15" customHeight="1" x14ac:dyDescent="0.3">
      <c r="C119" s="1"/>
    </row>
    <row r="120" spans="3:3" ht="15" customHeight="1" x14ac:dyDescent="0.3">
      <c r="C120" s="1"/>
    </row>
    <row r="121" spans="3:3" ht="15" customHeight="1" x14ac:dyDescent="0.3">
      <c r="C121" s="1"/>
    </row>
    <row r="122" spans="3:3" ht="15" customHeight="1" x14ac:dyDescent="0.3">
      <c r="C122" s="1"/>
    </row>
    <row r="123" spans="3:3" ht="15" customHeight="1" x14ac:dyDescent="0.3">
      <c r="C123" s="1"/>
    </row>
    <row r="124" spans="3:3" ht="15" customHeight="1" x14ac:dyDescent="0.3">
      <c r="C124" s="1"/>
    </row>
    <row r="125" spans="3:3" ht="15" customHeight="1" x14ac:dyDescent="0.3">
      <c r="C125" s="1"/>
    </row>
    <row r="126" spans="3:3" ht="15" customHeight="1" x14ac:dyDescent="0.3">
      <c r="C126" s="1"/>
    </row>
    <row r="127" spans="3:3" ht="15" customHeight="1" x14ac:dyDescent="0.3">
      <c r="C127" s="1"/>
    </row>
    <row r="128" spans="3:3" ht="15" customHeight="1" x14ac:dyDescent="0.3">
      <c r="C128" s="1"/>
    </row>
    <row r="129" spans="3:3" ht="15" customHeight="1" x14ac:dyDescent="0.3">
      <c r="C129" s="1"/>
    </row>
    <row r="130" spans="3:3" ht="15" customHeight="1" x14ac:dyDescent="0.3">
      <c r="C130" s="1"/>
    </row>
    <row r="131" spans="3:3" ht="15" customHeight="1" x14ac:dyDescent="0.3">
      <c r="C131" s="1"/>
    </row>
    <row r="132" spans="3:3" ht="15" customHeight="1" x14ac:dyDescent="0.3">
      <c r="C132" s="1"/>
    </row>
    <row r="133" spans="3:3" ht="15" customHeight="1" x14ac:dyDescent="0.3">
      <c r="C133" s="1"/>
    </row>
    <row r="134" spans="3:3" ht="15" customHeight="1" x14ac:dyDescent="0.3">
      <c r="C134" s="1"/>
    </row>
    <row r="135" spans="3:3" ht="15" customHeight="1" x14ac:dyDescent="0.3">
      <c r="C135" s="1"/>
    </row>
    <row r="136" spans="3:3" ht="15" customHeight="1" x14ac:dyDescent="0.3">
      <c r="C136" s="1"/>
    </row>
    <row r="137" spans="3:3" ht="15" customHeight="1" x14ac:dyDescent="0.3">
      <c r="C137" s="1"/>
    </row>
    <row r="138" spans="3:3" ht="15" customHeight="1" x14ac:dyDescent="0.3">
      <c r="C138" s="1"/>
    </row>
    <row r="139" spans="3:3" ht="15" customHeight="1" x14ac:dyDescent="0.3">
      <c r="C139" s="1"/>
    </row>
    <row r="140" spans="3:3" ht="15" customHeight="1" x14ac:dyDescent="0.3">
      <c r="C140" s="1"/>
    </row>
    <row r="141" spans="3:3" ht="15" customHeight="1" x14ac:dyDescent="0.3">
      <c r="C141" s="1"/>
    </row>
    <row r="142" spans="3:3" ht="15" customHeight="1" x14ac:dyDescent="0.3">
      <c r="C142" s="1"/>
    </row>
  </sheetData>
  <autoFilter ref="B1:Q105"/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2"/>
  <sheetViews>
    <sheetView zoomScale="85" zoomScaleNormal="85" workbookViewId="0">
      <selection activeCell="F17" sqref="F17"/>
    </sheetView>
  </sheetViews>
  <sheetFormatPr defaultRowHeight="15" customHeight="1" x14ac:dyDescent="0.3"/>
  <cols>
    <col min="2" max="2" width="20.5" customWidth="1"/>
  </cols>
  <sheetData>
    <row r="1" spans="1:54" ht="15" customHeight="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S1" s="30" t="s">
        <v>75</v>
      </c>
      <c r="T1" s="30" t="s">
        <v>77</v>
      </c>
    </row>
    <row r="2" spans="1:54" ht="15" customHeight="1" x14ac:dyDescent="0.3">
      <c r="A2">
        <v>1</v>
      </c>
      <c r="B2" s="3">
        <v>44617.529224537036</v>
      </c>
      <c r="C2" s="1" t="s">
        <v>19</v>
      </c>
      <c r="D2" s="1">
        <v>22</v>
      </c>
      <c r="E2" s="1" t="s">
        <v>22</v>
      </c>
      <c r="F2" s="1">
        <v>5</v>
      </c>
      <c r="G2" s="1">
        <v>5</v>
      </c>
      <c r="H2" s="1">
        <v>5</v>
      </c>
      <c r="I2" s="4">
        <v>5</v>
      </c>
      <c r="J2" s="5">
        <v>5</v>
      </c>
      <c r="K2" s="5">
        <v>5</v>
      </c>
      <c r="L2" s="5">
        <v>4</v>
      </c>
      <c r="M2" s="5">
        <v>5</v>
      </c>
      <c r="N2" s="1">
        <v>5</v>
      </c>
      <c r="O2" s="1">
        <v>5</v>
      </c>
      <c r="P2" s="1">
        <v>5</v>
      </c>
      <c r="Q2" s="1">
        <v>5</v>
      </c>
      <c r="S2">
        <f>SUM(F2:M2)</f>
        <v>39</v>
      </c>
      <c r="T2">
        <f>SUM(N2:Q2)</f>
        <v>20</v>
      </c>
      <c r="V2" t="s">
        <v>95</v>
      </c>
      <c r="W2" t="s">
        <v>86</v>
      </c>
      <c r="AA2" t="s">
        <v>86</v>
      </c>
      <c r="AE2" t="s">
        <v>98</v>
      </c>
      <c r="AI2" t="s">
        <v>98</v>
      </c>
    </row>
    <row r="3" spans="1:54" ht="15" customHeight="1" thickBot="1" x14ac:dyDescent="0.35">
      <c r="A3">
        <v>2</v>
      </c>
      <c r="B3" s="3">
        <v>44617.55127314815</v>
      </c>
      <c r="C3" s="1" t="s">
        <v>23</v>
      </c>
      <c r="D3" s="1">
        <v>20</v>
      </c>
      <c r="E3" s="1" t="s">
        <v>22</v>
      </c>
      <c r="F3" s="1">
        <v>5</v>
      </c>
      <c r="G3" s="1">
        <v>5</v>
      </c>
      <c r="H3" s="1">
        <v>4</v>
      </c>
      <c r="I3" s="4">
        <v>3</v>
      </c>
      <c r="J3" s="5">
        <v>3</v>
      </c>
      <c r="K3" s="5">
        <v>4</v>
      </c>
      <c r="L3" s="5">
        <v>4</v>
      </c>
      <c r="M3" s="5">
        <v>5</v>
      </c>
      <c r="N3" s="1">
        <v>5</v>
      </c>
      <c r="O3" s="1">
        <v>5</v>
      </c>
      <c r="P3" s="1">
        <v>5</v>
      </c>
      <c r="Q3" s="1">
        <v>5</v>
      </c>
      <c r="S3">
        <f t="shared" ref="S3:S66" si="0">SUM(F3:M3)</f>
        <v>33</v>
      </c>
      <c r="T3">
        <f t="shared" ref="T3:T66" si="1">SUM(N3:Q3)</f>
        <v>20</v>
      </c>
      <c r="AN3" s="68" t="s">
        <v>75</v>
      </c>
      <c r="AO3" s="68"/>
      <c r="AP3" s="68"/>
      <c r="AQ3" s="68"/>
      <c r="AR3" s="68" t="s">
        <v>77</v>
      </c>
      <c r="AS3" s="68"/>
      <c r="AT3" s="68"/>
      <c r="AU3" s="68"/>
    </row>
    <row r="4" spans="1:54" ht="15" customHeight="1" x14ac:dyDescent="0.3">
      <c r="A4">
        <v>3</v>
      </c>
      <c r="B4" s="3">
        <v>44617.551932870374</v>
      </c>
      <c r="C4" s="1" t="s">
        <v>19</v>
      </c>
      <c r="D4" s="1">
        <v>22</v>
      </c>
      <c r="E4" s="1" t="s">
        <v>22</v>
      </c>
      <c r="F4" s="1">
        <v>5</v>
      </c>
      <c r="G4" s="1">
        <v>5</v>
      </c>
      <c r="H4" s="1">
        <v>5</v>
      </c>
      <c r="I4" s="4">
        <v>5</v>
      </c>
      <c r="J4" s="5">
        <v>5</v>
      </c>
      <c r="K4" s="5">
        <v>5</v>
      </c>
      <c r="L4" s="5">
        <v>5</v>
      </c>
      <c r="M4" s="5">
        <v>5</v>
      </c>
      <c r="N4" s="1">
        <v>5</v>
      </c>
      <c r="O4" s="1">
        <v>5</v>
      </c>
      <c r="P4" s="1">
        <v>5</v>
      </c>
      <c r="Q4" s="1">
        <v>5</v>
      </c>
      <c r="S4">
        <f t="shared" si="0"/>
        <v>40</v>
      </c>
      <c r="T4">
        <f t="shared" si="1"/>
        <v>20</v>
      </c>
      <c r="W4" s="36"/>
      <c r="X4" s="36" t="s">
        <v>87</v>
      </c>
      <c r="Y4" s="36" t="s">
        <v>88</v>
      </c>
      <c r="AA4" s="36"/>
      <c r="AB4" s="36" t="s">
        <v>87</v>
      </c>
      <c r="AC4" s="36" t="s">
        <v>88</v>
      </c>
      <c r="AE4" s="36"/>
      <c r="AF4" s="36" t="s">
        <v>87</v>
      </c>
      <c r="AG4" s="36" t="s">
        <v>88</v>
      </c>
      <c r="AI4" s="36"/>
      <c r="AJ4" s="36" t="s">
        <v>87</v>
      </c>
      <c r="AK4" s="36" t="s">
        <v>88</v>
      </c>
      <c r="AN4" t="s">
        <v>78</v>
      </c>
      <c r="AO4" t="s">
        <v>79</v>
      </c>
      <c r="AP4" t="s">
        <v>80</v>
      </c>
      <c r="AQ4" t="s">
        <v>81</v>
      </c>
      <c r="AR4" t="s">
        <v>78</v>
      </c>
      <c r="AS4" t="s">
        <v>79</v>
      </c>
      <c r="AT4" t="s">
        <v>80</v>
      </c>
      <c r="AU4" t="s">
        <v>81</v>
      </c>
    </row>
    <row r="5" spans="1:54" ht="15" customHeight="1" x14ac:dyDescent="0.3">
      <c r="A5">
        <v>4</v>
      </c>
      <c r="B5" s="3">
        <v>44617.59</v>
      </c>
      <c r="C5" s="1" t="s">
        <v>17</v>
      </c>
      <c r="D5" s="1">
        <v>21</v>
      </c>
      <c r="E5" s="1" t="s">
        <v>22</v>
      </c>
      <c r="F5" s="1">
        <v>4</v>
      </c>
      <c r="G5" s="1">
        <v>3</v>
      </c>
      <c r="H5" s="1">
        <v>4</v>
      </c>
      <c r="I5" s="4">
        <v>4</v>
      </c>
      <c r="J5" s="5">
        <v>2</v>
      </c>
      <c r="K5" s="5">
        <v>4</v>
      </c>
      <c r="L5" s="5">
        <v>5</v>
      </c>
      <c r="M5" s="5">
        <v>3</v>
      </c>
      <c r="N5" s="1">
        <v>3</v>
      </c>
      <c r="O5" s="1">
        <v>3</v>
      </c>
      <c r="P5" s="1">
        <v>3</v>
      </c>
      <c r="Q5" s="1">
        <v>4</v>
      </c>
      <c r="S5">
        <f t="shared" si="0"/>
        <v>29</v>
      </c>
      <c r="T5">
        <f t="shared" si="1"/>
        <v>13</v>
      </c>
      <c r="W5" s="34" t="s">
        <v>82</v>
      </c>
      <c r="X5" s="34">
        <v>32.769230769230766</v>
      </c>
      <c r="Y5" s="34">
        <v>31.53846153846154</v>
      </c>
      <c r="AA5" s="34" t="s">
        <v>82</v>
      </c>
      <c r="AB5" s="34">
        <v>17.923076923076923</v>
      </c>
      <c r="AC5" s="34">
        <v>17.23076923076923</v>
      </c>
      <c r="AE5" s="34" t="s">
        <v>82</v>
      </c>
      <c r="AF5" s="34">
        <v>32.769230769230766</v>
      </c>
      <c r="AG5" s="34">
        <v>31.53846153846154</v>
      </c>
      <c r="AI5" s="34" t="s">
        <v>82</v>
      </c>
      <c r="AJ5" s="34">
        <v>17.923076923076923</v>
      </c>
      <c r="AK5" s="34">
        <v>17.23076923076923</v>
      </c>
      <c r="AM5" t="s">
        <v>83</v>
      </c>
      <c r="AN5">
        <f>AF5</f>
        <v>32.769230769230766</v>
      </c>
      <c r="AO5">
        <f>AG5</f>
        <v>31.53846153846154</v>
      </c>
      <c r="AP5">
        <f>AG22</f>
        <v>34.74074074074074</v>
      </c>
      <c r="AQ5">
        <f>AG39</f>
        <v>33.24</v>
      </c>
      <c r="AR5">
        <f>AJ5</f>
        <v>17.923076923076923</v>
      </c>
      <c r="AS5">
        <f>AK5</f>
        <v>17.23076923076923</v>
      </c>
      <c r="AT5">
        <f>AK22</f>
        <v>17.851851851851851</v>
      </c>
      <c r="AU5">
        <f>AK39</f>
        <v>17.079999999999998</v>
      </c>
    </row>
    <row r="6" spans="1:54" ht="15" customHeight="1" x14ac:dyDescent="0.3">
      <c r="A6">
        <v>5</v>
      </c>
      <c r="B6" s="3">
        <v>44617.722175925926</v>
      </c>
      <c r="C6" s="1" t="s">
        <v>19</v>
      </c>
      <c r="D6" s="1">
        <v>22</v>
      </c>
      <c r="E6" s="1" t="s">
        <v>22</v>
      </c>
      <c r="F6" s="1">
        <v>5</v>
      </c>
      <c r="G6" s="1">
        <v>5</v>
      </c>
      <c r="H6" s="1">
        <v>5</v>
      </c>
      <c r="I6" s="4">
        <v>4</v>
      </c>
      <c r="J6" s="5">
        <v>4</v>
      </c>
      <c r="K6" s="5">
        <v>5</v>
      </c>
      <c r="L6" s="5">
        <v>5</v>
      </c>
      <c r="M6" s="5">
        <v>2</v>
      </c>
      <c r="N6" s="1">
        <v>5</v>
      </c>
      <c r="O6" s="1">
        <v>5</v>
      </c>
      <c r="P6" s="1">
        <v>5</v>
      </c>
      <c r="Q6" s="1">
        <v>5</v>
      </c>
      <c r="S6">
        <f t="shared" si="0"/>
        <v>35</v>
      </c>
      <c r="T6">
        <f t="shared" si="1"/>
        <v>20</v>
      </c>
      <c r="W6" s="34" t="s">
        <v>89</v>
      </c>
      <c r="X6" s="34">
        <v>37.784615384615314</v>
      </c>
      <c r="Y6" s="34">
        <v>69.458461538461563</v>
      </c>
      <c r="AA6" s="34" t="s">
        <v>89</v>
      </c>
      <c r="AB6" s="34">
        <v>7.033846153846171</v>
      </c>
      <c r="AC6" s="34">
        <v>10.50461538461539</v>
      </c>
      <c r="AE6" s="34" t="s">
        <v>89</v>
      </c>
      <c r="AF6" s="34">
        <v>37.784615384615314</v>
      </c>
      <c r="AG6" s="34">
        <v>69.458461538461563</v>
      </c>
      <c r="AI6" s="34" t="s">
        <v>89</v>
      </c>
      <c r="AJ6" s="34">
        <v>7.033846153846171</v>
      </c>
      <c r="AK6" s="34">
        <v>10.50461538461539</v>
      </c>
      <c r="AM6" t="s">
        <v>85</v>
      </c>
      <c r="AN6">
        <f>[1]!STDERR(S2:S27)</f>
        <v>1.2055100322559826</v>
      </c>
      <c r="AO6">
        <f>[1]!STDERR(S28:S53)</f>
        <v>1.6344660565275835</v>
      </c>
      <c r="AP6">
        <f>[1]!STDERR(S79:S105)</f>
        <v>1.0107577938990209</v>
      </c>
      <c r="AQ6">
        <f>[1]!STDERR(S54:S78)</f>
        <v>0.82720412635979323</v>
      </c>
      <c r="AR6">
        <f>[1]!STDERR(T2:T27)</f>
        <v>0.52012743090390734</v>
      </c>
      <c r="AS6">
        <f>[1]!STDERR(T28:T53)</f>
        <v>0.63562856184964933</v>
      </c>
      <c r="AT6">
        <f>[1]!STDERR(T79:T105)</f>
        <v>0.57414299742488606</v>
      </c>
      <c r="AU6">
        <f>[1]!STDERR(T54:T78)</f>
        <v>0.34602504726295946</v>
      </c>
    </row>
    <row r="7" spans="1:54" ht="15" customHeight="1" x14ac:dyDescent="0.3">
      <c r="A7">
        <v>6</v>
      </c>
      <c r="B7" s="3">
        <v>44618.771805555552</v>
      </c>
      <c r="C7" s="1" t="s">
        <v>19</v>
      </c>
      <c r="D7" s="1">
        <v>24</v>
      </c>
      <c r="E7" s="1" t="s">
        <v>22</v>
      </c>
      <c r="F7" s="1">
        <v>3</v>
      </c>
      <c r="G7" s="1">
        <v>5</v>
      </c>
      <c r="H7" s="1">
        <v>5</v>
      </c>
      <c r="I7" s="4">
        <v>3</v>
      </c>
      <c r="J7" s="5">
        <v>4</v>
      </c>
      <c r="K7" s="5">
        <v>4</v>
      </c>
      <c r="L7" s="5">
        <v>4</v>
      </c>
      <c r="M7" s="5">
        <v>5</v>
      </c>
      <c r="N7" s="1">
        <v>5</v>
      </c>
      <c r="O7" s="1">
        <v>5</v>
      </c>
      <c r="P7" s="1">
        <v>5</v>
      </c>
      <c r="Q7" s="1">
        <v>5</v>
      </c>
      <c r="S7">
        <f t="shared" si="0"/>
        <v>33</v>
      </c>
      <c r="T7">
        <f t="shared" si="1"/>
        <v>20</v>
      </c>
      <c r="W7" s="34" t="s">
        <v>90</v>
      </c>
      <c r="X7" s="34">
        <v>26</v>
      </c>
      <c r="Y7" s="34">
        <v>26</v>
      </c>
      <c r="AA7" s="34" t="s">
        <v>90</v>
      </c>
      <c r="AB7" s="34">
        <v>26</v>
      </c>
      <c r="AC7" s="34">
        <v>26</v>
      </c>
      <c r="AE7" s="34" t="s">
        <v>90</v>
      </c>
      <c r="AF7" s="34">
        <v>26</v>
      </c>
      <c r="AG7" s="34">
        <v>26</v>
      </c>
      <c r="AI7" s="34" t="s">
        <v>90</v>
      </c>
      <c r="AJ7" s="34">
        <v>26</v>
      </c>
      <c r="AK7" s="34">
        <v>26</v>
      </c>
    </row>
    <row r="8" spans="1:54" ht="15" customHeight="1" x14ac:dyDescent="0.3">
      <c r="A8">
        <v>7</v>
      </c>
      <c r="B8" s="3">
        <v>44618.811990740738</v>
      </c>
      <c r="C8" s="1" t="s">
        <v>17</v>
      </c>
      <c r="D8" s="1">
        <v>24</v>
      </c>
      <c r="E8" s="1" t="s">
        <v>22</v>
      </c>
      <c r="F8" s="1">
        <v>4</v>
      </c>
      <c r="G8" s="1">
        <v>5</v>
      </c>
      <c r="H8" s="1">
        <v>5</v>
      </c>
      <c r="I8" s="4">
        <v>5</v>
      </c>
      <c r="J8" s="5">
        <v>3</v>
      </c>
      <c r="K8" s="5">
        <v>5</v>
      </c>
      <c r="L8" s="5">
        <v>3</v>
      </c>
      <c r="M8" s="5">
        <v>5</v>
      </c>
      <c r="N8" s="1">
        <v>5</v>
      </c>
      <c r="O8" s="1">
        <v>5</v>
      </c>
      <c r="P8" s="1">
        <v>5</v>
      </c>
      <c r="Q8" s="1">
        <v>5</v>
      </c>
      <c r="S8">
        <f t="shared" si="0"/>
        <v>35</v>
      </c>
      <c r="T8">
        <f t="shared" si="1"/>
        <v>20</v>
      </c>
      <c r="W8" s="34" t="s">
        <v>91</v>
      </c>
      <c r="X8" s="34">
        <v>25</v>
      </c>
      <c r="Y8" s="34">
        <v>25</v>
      </c>
      <c r="AA8" s="34" t="s">
        <v>91</v>
      </c>
      <c r="AB8" s="34">
        <v>25</v>
      </c>
      <c r="AC8" s="34">
        <v>25</v>
      </c>
      <c r="AE8" s="34" t="s">
        <v>99</v>
      </c>
      <c r="AF8" s="34">
        <v>53.621538461538442</v>
      </c>
      <c r="AG8" s="34"/>
      <c r="AI8" s="34" t="s">
        <v>99</v>
      </c>
      <c r="AJ8" s="34">
        <v>8.7692307692307807</v>
      </c>
      <c r="AK8" s="34"/>
    </row>
    <row r="9" spans="1:54" ht="15" customHeight="1" x14ac:dyDescent="0.3">
      <c r="A9">
        <v>8</v>
      </c>
      <c r="B9" s="3">
        <v>44619.836145833331</v>
      </c>
      <c r="C9" s="1" t="s">
        <v>19</v>
      </c>
      <c r="D9" s="1">
        <v>21</v>
      </c>
      <c r="E9" s="1" t="s">
        <v>22</v>
      </c>
      <c r="F9" s="1">
        <v>3</v>
      </c>
      <c r="G9" s="1">
        <v>5</v>
      </c>
      <c r="H9" s="1">
        <v>3</v>
      </c>
      <c r="I9" s="4">
        <v>2</v>
      </c>
      <c r="J9" s="5">
        <v>4</v>
      </c>
      <c r="K9" s="5">
        <v>3</v>
      </c>
      <c r="L9" s="5">
        <v>3</v>
      </c>
      <c r="M9" s="5">
        <v>3</v>
      </c>
      <c r="N9" s="1">
        <v>3</v>
      </c>
      <c r="O9" s="1">
        <v>4</v>
      </c>
      <c r="P9" s="1">
        <v>4</v>
      </c>
      <c r="Q9" s="1">
        <v>3</v>
      </c>
      <c r="S9">
        <f t="shared" si="0"/>
        <v>26</v>
      </c>
      <c r="T9">
        <f t="shared" si="1"/>
        <v>14</v>
      </c>
      <c r="W9" s="34" t="s">
        <v>92</v>
      </c>
      <c r="X9" s="34">
        <v>0.54398865951980035</v>
      </c>
      <c r="Y9" s="34"/>
      <c r="AA9" s="34" t="s">
        <v>92</v>
      </c>
      <c r="AB9" s="34">
        <v>0.66959578207381498</v>
      </c>
      <c r="AC9" s="34"/>
      <c r="AE9" s="34" t="s">
        <v>100</v>
      </c>
      <c r="AF9" s="34">
        <v>0</v>
      </c>
      <c r="AG9" s="34"/>
      <c r="AI9" s="34" t="s">
        <v>100</v>
      </c>
      <c r="AJ9" s="34">
        <v>0</v>
      </c>
      <c r="AK9" s="34"/>
    </row>
    <row r="10" spans="1:54" ht="15" customHeight="1" x14ac:dyDescent="0.3">
      <c r="A10">
        <v>9</v>
      </c>
      <c r="B10" s="3">
        <v>44621.596018518518</v>
      </c>
      <c r="C10" s="1" t="s">
        <v>17</v>
      </c>
      <c r="D10" s="1">
        <v>23</v>
      </c>
      <c r="E10" s="1" t="s">
        <v>22</v>
      </c>
      <c r="F10" s="1">
        <v>5</v>
      </c>
      <c r="G10" s="1">
        <v>5</v>
      </c>
      <c r="H10" s="1">
        <v>3</v>
      </c>
      <c r="I10" s="4">
        <v>4</v>
      </c>
      <c r="J10" s="5">
        <v>4</v>
      </c>
      <c r="K10" s="5">
        <v>5</v>
      </c>
      <c r="L10" s="5">
        <v>4</v>
      </c>
      <c r="M10" s="5">
        <v>4</v>
      </c>
      <c r="N10" s="1">
        <v>4</v>
      </c>
      <c r="O10" s="1">
        <v>5</v>
      </c>
      <c r="P10" s="1">
        <v>5</v>
      </c>
      <c r="Q10" s="1">
        <v>5</v>
      </c>
      <c r="S10">
        <f t="shared" si="0"/>
        <v>34</v>
      </c>
      <c r="T10">
        <f t="shared" si="1"/>
        <v>19</v>
      </c>
      <c r="W10" s="34" t="s">
        <v>93</v>
      </c>
      <c r="X10" s="34">
        <v>6.7373490457798724E-2</v>
      </c>
      <c r="Y10" s="34"/>
      <c r="AA10" s="34" t="s">
        <v>93</v>
      </c>
      <c r="AB10" s="34">
        <v>0.1612179462808605</v>
      </c>
      <c r="AC10" s="34"/>
      <c r="AE10" s="34" t="s">
        <v>91</v>
      </c>
      <c r="AF10" s="34">
        <v>50</v>
      </c>
      <c r="AG10" s="34"/>
      <c r="AI10" s="34" t="s">
        <v>91</v>
      </c>
      <c r="AJ10" s="34">
        <v>50</v>
      </c>
      <c r="AK10" s="34"/>
      <c r="AM10" s="39"/>
      <c r="AN10" s="69" t="s">
        <v>74</v>
      </c>
      <c r="AO10" s="69"/>
      <c r="AP10" s="69"/>
      <c r="AQ10" s="69"/>
      <c r="AR10" s="69" t="s">
        <v>76</v>
      </c>
      <c r="AS10" s="69"/>
      <c r="AT10" s="69"/>
      <c r="AU10" s="69"/>
    </row>
    <row r="11" spans="1:54" ht="15" customHeight="1" thickBot="1" x14ac:dyDescent="0.35">
      <c r="A11">
        <v>10</v>
      </c>
      <c r="B11" s="3">
        <v>44621.605868055558</v>
      </c>
      <c r="C11" s="1" t="s">
        <v>17</v>
      </c>
      <c r="D11" s="1">
        <v>22</v>
      </c>
      <c r="E11" s="1" t="s">
        <v>22</v>
      </c>
      <c r="F11" s="1">
        <v>5</v>
      </c>
      <c r="G11" s="1">
        <v>5</v>
      </c>
      <c r="H11" s="1">
        <v>5</v>
      </c>
      <c r="I11" s="4">
        <v>5</v>
      </c>
      <c r="J11" s="5">
        <v>5</v>
      </c>
      <c r="K11" s="5">
        <v>5</v>
      </c>
      <c r="L11" s="5">
        <v>5</v>
      </c>
      <c r="M11" s="5">
        <v>5</v>
      </c>
      <c r="N11" s="1">
        <v>5</v>
      </c>
      <c r="O11" s="1">
        <v>5</v>
      </c>
      <c r="P11" s="1">
        <v>5</v>
      </c>
      <c r="Q11" s="1">
        <v>5</v>
      </c>
      <c r="S11">
        <f t="shared" si="0"/>
        <v>40</v>
      </c>
      <c r="T11">
        <f t="shared" si="1"/>
        <v>20</v>
      </c>
      <c r="W11" s="35" t="s">
        <v>94</v>
      </c>
      <c r="X11" s="35">
        <v>0.51139197017586824</v>
      </c>
      <c r="Y11" s="35"/>
      <c r="AA11" s="35" t="s">
        <v>94</v>
      </c>
      <c r="AB11" s="35">
        <v>0.51139197017586824</v>
      </c>
      <c r="AC11" s="35"/>
      <c r="AE11" s="34" t="s">
        <v>101</v>
      </c>
      <c r="AF11" s="34">
        <v>0.60600843815811345</v>
      </c>
      <c r="AG11" s="34"/>
      <c r="AI11" s="34" t="s">
        <v>101</v>
      </c>
      <c r="AJ11" s="34">
        <v>0.84292723042352535</v>
      </c>
      <c r="AK11" s="34"/>
      <c r="AM11" s="39"/>
      <c r="AN11" s="41" t="s">
        <v>107</v>
      </c>
      <c r="AO11" s="41" t="s">
        <v>108</v>
      </c>
      <c r="AP11" s="41" t="s">
        <v>109</v>
      </c>
      <c r="AQ11" s="41" t="s">
        <v>110</v>
      </c>
      <c r="AR11" s="41" t="s">
        <v>107</v>
      </c>
      <c r="AS11" s="41" t="s">
        <v>108</v>
      </c>
      <c r="AT11" s="41" t="s">
        <v>109</v>
      </c>
      <c r="AU11" s="41" t="s">
        <v>110</v>
      </c>
    </row>
    <row r="12" spans="1:54" ht="15" customHeight="1" x14ac:dyDescent="0.3">
      <c r="A12">
        <v>11</v>
      </c>
      <c r="B12" s="3">
        <v>44719.511145833334</v>
      </c>
      <c r="C12" s="1" t="s">
        <v>17</v>
      </c>
      <c r="D12" s="1">
        <v>20</v>
      </c>
      <c r="E12" s="1" t="s">
        <v>22</v>
      </c>
      <c r="F12" s="1">
        <v>5</v>
      </c>
      <c r="G12" s="1">
        <v>5</v>
      </c>
      <c r="H12" s="1">
        <v>5</v>
      </c>
      <c r="I12" s="4">
        <v>5</v>
      </c>
      <c r="J12" s="5">
        <v>5</v>
      </c>
      <c r="K12" s="5">
        <v>5</v>
      </c>
      <c r="L12" s="5">
        <v>5</v>
      </c>
      <c r="M12" s="5">
        <v>5</v>
      </c>
      <c r="N12" s="1">
        <v>5</v>
      </c>
      <c r="O12" s="1">
        <v>5</v>
      </c>
      <c r="P12" s="1">
        <v>5</v>
      </c>
      <c r="Q12" s="1">
        <v>5</v>
      </c>
      <c r="S12">
        <f t="shared" si="0"/>
        <v>40</v>
      </c>
      <c r="T12">
        <f t="shared" si="1"/>
        <v>20</v>
      </c>
      <c r="AE12" s="34" t="s">
        <v>102</v>
      </c>
      <c r="AF12" s="38">
        <v>0.273625286841577</v>
      </c>
      <c r="AG12" s="34"/>
      <c r="AI12" s="34" t="s">
        <v>102</v>
      </c>
      <c r="AJ12" s="38">
        <v>0.20164175992088024</v>
      </c>
      <c r="AK12" s="34"/>
      <c r="AM12" s="39" t="s">
        <v>82</v>
      </c>
      <c r="AN12" s="39">
        <v>32.799999999999997</v>
      </c>
      <c r="AO12" s="39">
        <v>31.5</v>
      </c>
      <c r="AP12" s="39">
        <v>34.700000000000003</v>
      </c>
      <c r="AQ12" s="39">
        <v>33.200000000000003</v>
      </c>
      <c r="AR12" s="39">
        <v>17.899999999999999</v>
      </c>
      <c r="AS12" s="39">
        <v>17.2</v>
      </c>
      <c r="AT12" s="39">
        <v>17.899999999999999</v>
      </c>
      <c r="AU12" s="39">
        <v>17.100000000000001</v>
      </c>
    </row>
    <row r="13" spans="1:54" ht="15" customHeight="1" x14ac:dyDescent="0.3">
      <c r="A13">
        <v>12</v>
      </c>
      <c r="B13" s="3">
        <v>44719.514085648145</v>
      </c>
      <c r="C13" s="1" t="s">
        <v>17</v>
      </c>
      <c r="D13" s="1">
        <v>23</v>
      </c>
      <c r="E13" s="1" t="s">
        <v>22</v>
      </c>
      <c r="F13" s="1">
        <v>3</v>
      </c>
      <c r="G13" s="1">
        <v>2</v>
      </c>
      <c r="H13" s="1">
        <v>5</v>
      </c>
      <c r="I13" s="4">
        <v>3</v>
      </c>
      <c r="J13" s="5">
        <v>4</v>
      </c>
      <c r="K13" s="5">
        <v>4</v>
      </c>
      <c r="L13" s="5">
        <v>4</v>
      </c>
      <c r="M13" s="5">
        <v>5</v>
      </c>
      <c r="N13" s="1">
        <v>5</v>
      </c>
      <c r="O13" s="1">
        <v>4</v>
      </c>
      <c r="P13" s="1">
        <v>5</v>
      </c>
      <c r="Q13" s="1">
        <v>5</v>
      </c>
      <c r="S13">
        <f t="shared" si="0"/>
        <v>30</v>
      </c>
      <c r="T13">
        <f t="shared" si="1"/>
        <v>19</v>
      </c>
      <c r="AE13" s="34" t="s">
        <v>103</v>
      </c>
      <c r="AF13" s="34">
        <v>1.6759050251630967</v>
      </c>
      <c r="AG13" s="34"/>
      <c r="AI13" s="34" t="s">
        <v>103</v>
      </c>
      <c r="AJ13" s="34">
        <v>1.6759050251630967</v>
      </c>
      <c r="AK13" s="34"/>
      <c r="AM13" s="39" t="s">
        <v>84</v>
      </c>
      <c r="AN13" s="39">
        <v>1.2055100322559826</v>
      </c>
      <c r="AO13" s="39">
        <v>1.6344660565275835</v>
      </c>
      <c r="AP13" s="39">
        <v>1.0107577938990209</v>
      </c>
      <c r="AQ13" s="39">
        <v>0.82720412635979323</v>
      </c>
      <c r="AR13" s="39">
        <v>0.52012743090390734</v>
      </c>
      <c r="AS13" s="39">
        <v>0.63562856184964933</v>
      </c>
      <c r="AT13" s="39">
        <v>0.57414299742488606</v>
      </c>
      <c r="AU13" s="39">
        <v>0.34602504726295946</v>
      </c>
    </row>
    <row r="14" spans="1:54" ht="15" customHeight="1" x14ac:dyDescent="0.3">
      <c r="A14">
        <v>13</v>
      </c>
      <c r="B14" s="3">
        <v>44719.522233796299</v>
      </c>
      <c r="C14" s="1" t="s">
        <v>17</v>
      </c>
      <c r="D14" s="1">
        <v>21</v>
      </c>
      <c r="E14" s="1" t="s">
        <v>22</v>
      </c>
      <c r="F14" s="1">
        <v>5</v>
      </c>
      <c r="G14" s="1">
        <v>3</v>
      </c>
      <c r="H14" s="1">
        <v>5</v>
      </c>
      <c r="I14" s="4">
        <v>4</v>
      </c>
      <c r="J14" s="5">
        <v>4</v>
      </c>
      <c r="K14" s="5">
        <v>3</v>
      </c>
      <c r="L14" s="5">
        <v>4</v>
      </c>
      <c r="M14" s="5">
        <v>4</v>
      </c>
      <c r="N14" s="1">
        <v>5</v>
      </c>
      <c r="O14" s="1">
        <v>5</v>
      </c>
      <c r="P14" s="1">
        <v>3</v>
      </c>
      <c r="Q14" s="1">
        <v>5</v>
      </c>
      <c r="S14">
        <f t="shared" si="0"/>
        <v>32</v>
      </c>
      <c r="T14">
        <f t="shared" si="1"/>
        <v>18</v>
      </c>
      <c r="AE14" s="34" t="s">
        <v>104</v>
      </c>
      <c r="AF14" s="34">
        <v>0.54725057368315433</v>
      </c>
      <c r="AG14" s="34"/>
      <c r="AI14" s="34" t="s">
        <v>104</v>
      </c>
      <c r="AJ14" s="34">
        <v>0.40328351984176047</v>
      </c>
      <c r="AK14" s="34"/>
    </row>
    <row r="15" spans="1:54" ht="15" customHeight="1" thickBot="1" x14ac:dyDescent="0.35">
      <c r="A15">
        <v>14</v>
      </c>
      <c r="B15" s="3">
        <v>44719.580104166664</v>
      </c>
      <c r="C15" s="1" t="s">
        <v>17</v>
      </c>
      <c r="D15" s="1">
        <v>21</v>
      </c>
      <c r="E15" s="1" t="s">
        <v>22</v>
      </c>
      <c r="F15" s="1">
        <v>3</v>
      </c>
      <c r="G15" s="1">
        <v>4</v>
      </c>
      <c r="H15" s="1">
        <v>4</v>
      </c>
      <c r="I15" s="4">
        <v>4</v>
      </c>
      <c r="J15" s="5">
        <v>4</v>
      </c>
      <c r="K15" s="5">
        <v>5</v>
      </c>
      <c r="L15" s="5">
        <v>3</v>
      </c>
      <c r="M15" s="5">
        <v>3</v>
      </c>
      <c r="N15" s="1">
        <v>3</v>
      </c>
      <c r="O15" s="1">
        <v>2</v>
      </c>
      <c r="P15" s="1">
        <v>3</v>
      </c>
      <c r="Q15" s="1">
        <v>4</v>
      </c>
      <c r="S15">
        <f t="shared" si="0"/>
        <v>30</v>
      </c>
      <c r="T15">
        <f t="shared" si="1"/>
        <v>12</v>
      </c>
      <c r="V15" t="s">
        <v>96</v>
      </c>
      <c r="W15" t="s">
        <v>86</v>
      </c>
      <c r="AA15" t="s">
        <v>86</v>
      </c>
      <c r="AE15" s="35" t="s">
        <v>105</v>
      </c>
      <c r="AF15" s="35">
        <v>2.0085591121007611</v>
      </c>
      <c r="AG15" s="35"/>
      <c r="AI15" s="35" t="s">
        <v>105</v>
      </c>
      <c r="AJ15" s="35">
        <v>2.0085591121007611</v>
      </c>
      <c r="AK15" s="35"/>
    </row>
    <row r="16" spans="1:54" ht="15" customHeight="1" thickBot="1" x14ac:dyDescent="0.35">
      <c r="A16">
        <v>15</v>
      </c>
      <c r="B16" s="3">
        <v>44719.810624999998</v>
      </c>
      <c r="C16" s="1" t="s">
        <v>17</v>
      </c>
      <c r="D16" s="1">
        <v>20</v>
      </c>
      <c r="E16" s="1" t="s">
        <v>22</v>
      </c>
      <c r="F16" s="1">
        <v>2</v>
      </c>
      <c r="G16" s="1">
        <v>2</v>
      </c>
      <c r="H16" s="1">
        <v>4</v>
      </c>
      <c r="I16" s="4">
        <v>5</v>
      </c>
      <c r="J16" s="5">
        <v>4</v>
      </c>
      <c r="K16" s="5">
        <v>3</v>
      </c>
      <c r="L16" s="5">
        <v>3</v>
      </c>
      <c r="M16" s="5">
        <v>2</v>
      </c>
      <c r="N16" s="1">
        <v>3</v>
      </c>
      <c r="O16" s="1">
        <v>4</v>
      </c>
      <c r="P16" s="1">
        <v>5</v>
      </c>
      <c r="Q16" s="1">
        <v>4</v>
      </c>
      <c r="S16">
        <f t="shared" si="0"/>
        <v>25</v>
      </c>
      <c r="T16">
        <f t="shared" si="1"/>
        <v>16</v>
      </c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</row>
    <row r="17" spans="1:54" ht="15" customHeight="1" x14ac:dyDescent="0.3">
      <c r="A17">
        <v>16</v>
      </c>
      <c r="B17" s="3">
        <v>44720.497152777774</v>
      </c>
      <c r="C17" s="1" t="s">
        <v>17</v>
      </c>
      <c r="D17" s="1">
        <v>24</v>
      </c>
      <c r="E17" s="1" t="s">
        <v>22</v>
      </c>
      <c r="F17" s="1">
        <v>5</v>
      </c>
      <c r="G17" s="1">
        <v>5</v>
      </c>
      <c r="H17" s="1">
        <v>5</v>
      </c>
      <c r="I17" s="4">
        <v>3</v>
      </c>
      <c r="J17" s="5">
        <v>5</v>
      </c>
      <c r="K17" s="5">
        <v>5</v>
      </c>
      <c r="L17" s="5">
        <v>5</v>
      </c>
      <c r="M17" s="5">
        <v>5</v>
      </c>
      <c r="N17" s="1">
        <v>5</v>
      </c>
      <c r="O17" s="1">
        <v>5</v>
      </c>
      <c r="P17" s="1">
        <v>5</v>
      </c>
      <c r="Q17" s="1">
        <v>5</v>
      </c>
      <c r="S17">
        <f t="shared" si="0"/>
        <v>38</v>
      </c>
      <c r="T17">
        <f t="shared" si="1"/>
        <v>20</v>
      </c>
      <c r="W17" s="36"/>
      <c r="X17" s="36" t="s">
        <v>87</v>
      </c>
      <c r="Y17" s="36" t="s">
        <v>88</v>
      </c>
      <c r="AA17" s="36"/>
      <c r="AB17" s="36" t="s">
        <v>87</v>
      </c>
      <c r="AC17" s="36" t="s">
        <v>88</v>
      </c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</row>
    <row r="18" spans="1:54" ht="15" customHeight="1" x14ac:dyDescent="0.3">
      <c r="A18">
        <v>17</v>
      </c>
      <c r="B18" s="3">
        <v>44720.499641203707</v>
      </c>
      <c r="C18" s="2" t="s">
        <v>23</v>
      </c>
      <c r="D18" s="1">
        <v>24</v>
      </c>
      <c r="E18" s="1" t="s">
        <v>22</v>
      </c>
      <c r="F18" s="1">
        <v>4</v>
      </c>
      <c r="G18" s="1">
        <v>4</v>
      </c>
      <c r="H18" s="1">
        <v>4</v>
      </c>
      <c r="I18" s="4">
        <v>4</v>
      </c>
      <c r="J18" s="5">
        <v>4</v>
      </c>
      <c r="K18" s="5">
        <v>4</v>
      </c>
      <c r="L18" s="5">
        <v>3</v>
      </c>
      <c r="M18" s="5">
        <v>3</v>
      </c>
      <c r="N18" s="1">
        <v>3</v>
      </c>
      <c r="O18" s="1">
        <v>4</v>
      </c>
      <c r="P18" s="1">
        <v>4</v>
      </c>
      <c r="Q18" s="1">
        <v>4</v>
      </c>
      <c r="S18">
        <f t="shared" si="0"/>
        <v>30</v>
      </c>
      <c r="T18">
        <f t="shared" si="1"/>
        <v>15</v>
      </c>
      <c r="W18" s="34" t="s">
        <v>82</v>
      </c>
      <c r="X18" s="34">
        <v>32.769230769230766</v>
      </c>
      <c r="Y18" s="34">
        <v>34.74074074074074</v>
      </c>
      <c r="AA18" s="34" t="s">
        <v>82</v>
      </c>
      <c r="AB18" s="34">
        <v>17.923076923076923</v>
      </c>
      <c r="AC18" s="34">
        <v>17.851851851851851</v>
      </c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</row>
    <row r="19" spans="1:54" ht="15" customHeight="1" x14ac:dyDescent="0.3">
      <c r="A19">
        <v>18</v>
      </c>
      <c r="B19" s="3">
        <v>44720.526018518518</v>
      </c>
      <c r="C19" s="1" t="s">
        <v>17</v>
      </c>
      <c r="D19" s="1">
        <v>21</v>
      </c>
      <c r="E19" s="1" t="s">
        <v>22</v>
      </c>
      <c r="F19" s="1">
        <v>5</v>
      </c>
      <c r="G19" s="1">
        <v>5</v>
      </c>
      <c r="H19" s="1">
        <v>4</v>
      </c>
      <c r="I19" s="4">
        <v>3</v>
      </c>
      <c r="J19" s="5">
        <v>5</v>
      </c>
      <c r="K19" s="5">
        <v>5</v>
      </c>
      <c r="L19" s="5">
        <v>4</v>
      </c>
      <c r="M19" s="5">
        <v>5</v>
      </c>
      <c r="N19" s="1">
        <v>5</v>
      </c>
      <c r="O19" s="1">
        <v>5</v>
      </c>
      <c r="P19" s="1">
        <v>4</v>
      </c>
      <c r="Q19" s="1">
        <v>5</v>
      </c>
      <c r="S19">
        <f t="shared" si="0"/>
        <v>36</v>
      </c>
      <c r="T19">
        <f t="shared" si="1"/>
        <v>19</v>
      </c>
      <c r="W19" s="34" t="s">
        <v>89</v>
      </c>
      <c r="X19" s="34">
        <v>37.784615384615314</v>
      </c>
      <c r="Y19" s="34">
        <v>27.584045584045619</v>
      </c>
      <c r="AA19" s="34" t="s">
        <v>89</v>
      </c>
      <c r="AB19" s="34">
        <v>7.033846153846171</v>
      </c>
      <c r="AC19" s="34">
        <v>8.9002849002848823</v>
      </c>
      <c r="AE19" t="s">
        <v>98</v>
      </c>
      <c r="AI19" t="s">
        <v>98</v>
      </c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</row>
    <row r="20" spans="1:54" ht="15" customHeight="1" thickBot="1" x14ac:dyDescent="0.35">
      <c r="A20">
        <v>19</v>
      </c>
      <c r="B20" s="3">
        <v>44720.536585648151</v>
      </c>
      <c r="C20" s="1" t="s">
        <v>19</v>
      </c>
      <c r="D20" s="1">
        <v>23</v>
      </c>
      <c r="E20" s="1" t="s">
        <v>22</v>
      </c>
      <c r="F20" s="1">
        <v>3</v>
      </c>
      <c r="G20" s="1">
        <v>2</v>
      </c>
      <c r="H20" s="1">
        <v>3</v>
      </c>
      <c r="I20" s="4">
        <v>1</v>
      </c>
      <c r="J20" s="5">
        <v>4</v>
      </c>
      <c r="K20" s="5">
        <v>2</v>
      </c>
      <c r="L20" s="5">
        <v>3</v>
      </c>
      <c r="M20" s="5">
        <v>5</v>
      </c>
      <c r="N20" s="1">
        <v>3</v>
      </c>
      <c r="O20" s="1">
        <v>4</v>
      </c>
      <c r="P20" s="1">
        <v>4</v>
      </c>
      <c r="Q20" s="1">
        <v>4</v>
      </c>
      <c r="S20">
        <f t="shared" si="0"/>
        <v>23</v>
      </c>
      <c r="T20">
        <f t="shared" si="1"/>
        <v>15</v>
      </c>
      <c r="W20" s="34" t="s">
        <v>90</v>
      </c>
      <c r="X20" s="34">
        <v>26</v>
      </c>
      <c r="Y20" s="34">
        <v>27</v>
      </c>
      <c r="AA20" s="34" t="s">
        <v>90</v>
      </c>
      <c r="AB20" s="34">
        <v>26</v>
      </c>
      <c r="AC20" s="34">
        <v>27</v>
      </c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</row>
    <row r="21" spans="1:54" ht="15" customHeight="1" x14ac:dyDescent="0.3">
      <c r="A21">
        <v>20</v>
      </c>
      <c r="B21" s="3">
        <v>44720.542546296296</v>
      </c>
      <c r="C21" s="1" t="s">
        <v>17</v>
      </c>
      <c r="D21" s="1">
        <v>20</v>
      </c>
      <c r="E21" s="1" t="s">
        <v>22</v>
      </c>
      <c r="F21" s="1">
        <v>5</v>
      </c>
      <c r="G21" s="1">
        <v>5</v>
      </c>
      <c r="H21" s="1">
        <v>4</v>
      </c>
      <c r="I21" s="4">
        <v>3</v>
      </c>
      <c r="J21" s="5">
        <v>4</v>
      </c>
      <c r="K21" s="5">
        <v>4</v>
      </c>
      <c r="L21" s="5">
        <v>4</v>
      </c>
      <c r="M21" s="5">
        <v>4</v>
      </c>
      <c r="N21" s="1">
        <v>2</v>
      </c>
      <c r="O21" s="1">
        <v>4</v>
      </c>
      <c r="P21" s="1">
        <v>4</v>
      </c>
      <c r="Q21" s="1">
        <v>5</v>
      </c>
      <c r="S21">
        <f t="shared" si="0"/>
        <v>33</v>
      </c>
      <c r="T21">
        <f t="shared" si="1"/>
        <v>15</v>
      </c>
      <c r="W21" s="34" t="s">
        <v>91</v>
      </c>
      <c r="X21" s="34">
        <v>25</v>
      </c>
      <c r="Y21" s="34">
        <v>26</v>
      </c>
      <c r="AA21" s="34" t="s">
        <v>91</v>
      </c>
      <c r="AB21" s="34">
        <v>25</v>
      </c>
      <c r="AC21" s="34">
        <v>26</v>
      </c>
      <c r="AE21" s="36"/>
      <c r="AF21" s="36" t="s">
        <v>87</v>
      </c>
      <c r="AG21" s="36" t="s">
        <v>88</v>
      </c>
      <c r="AI21" s="36"/>
      <c r="AJ21" s="36" t="s">
        <v>87</v>
      </c>
      <c r="AK21" s="36" t="s">
        <v>88</v>
      </c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</row>
    <row r="22" spans="1:54" ht="15" customHeight="1" x14ac:dyDescent="0.3">
      <c r="A22">
        <v>21</v>
      </c>
      <c r="B22" s="3">
        <v>44720.75445601852</v>
      </c>
      <c r="C22" s="1" t="s">
        <v>19</v>
      </c>
      <c r="D22" s="1">
        <v>19</v>
      </c>
      <c r="E22" s="1" t="s">
        <v>22</v>
      </c>
      <c r="F22" s="1">
        <v>5</v>
      </c>
      <c r="G22" s="1">
        <v>5</v>
      </c>
      <c r="H22" s="1">
        <v>5</v>
      </c>
      <c r="I22" s="4">
        <v>4</v>
      </c>
      <c r="J22" s="5">
        <v>5</v>
      </c>
      <c r="K22" s="5">
        <v>4</v>
      </c>
      <c r="L22" s="5">
        <v>5</v>
      </c>
      <c r="M22" s="5">
        <v>4</v>
      </c>
      <c r="N22" s="1">
        <v>5</v>
      </c>
      <c r="O22" s="1">
        <v>5</v>
      </c>
      <c r="P22" s="1">
        <v>5</v>
      </c>
      <c r="Q22" s="1">
        <v>5</v>
      </c>
      <c r="S22">
        <f t="shared" si="0"/>
        <v>37</v>
      </c>
      <c r="T22">
        <f t="shared" si="1"/>
        <v>20</v>
      </c>
      <c r="W22" s="34" t="s">
        <v>92</v>
      </c>
      <c r="X22" s="34">
        <v>1.3697996281759923</v>
      </c>
      <c r="Y22" s="34"/>
      <c r="AA22" s="34" t="s">
        <v>92</v>
      </c>
      <c r="AB22" s="34">
        <v>0.79029449423815978</v>
      </c>
      <c r="AC22" s="34"/>
      <c r="AE22" s="34" t="s">
        <v>82</v>
      </c>
      <c r="AF22" s="34">
        <v>32.769230769230766</v>
      </c>
      <c r="AG22" s="34">
        <v>34.74074074074074</v>
      </c>
      <c r="AI22" s="34" t="s">
        <v>82</v>
      </c>
      <c r="AJ22" s="34">
        <v>17.923076923076923</v>
      </c>
      <c r="AK22" s="34">
        <v>17.851851851851851</v>
      </c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</row>
    <row r="23" spans="1:54" ht="15" customHeight="1" x14ac:dyDescent="0.3">
      <c r="A23">
        <v>22</v>
      </c>
      <c r="B23" s="3">
        <v>44720.757708333331</v>
      </c>
      <c r="C23" s="1" t="s">
        <v>17</v>
      </c>
      <c r="D23" s="1">
        <v>19</v>
      </c>
      <c r="E23" s="1" t="s">
        <v>22</v>
      </c>
      <c r="F23" s="1">
        <v>5</v>
      </c>
      <c r="G23" s="1">
        <v>5</v>
      </c>
      <c r="H23" s="1">
        <v>5</v>
      </c>
      <c r="I23" s="4">
        <v>5</v>
      </c>
      <c r="J23" s="5">
        <v>5</v>
      </c>
      <c r="K23" s="5">
        <v>5</v>
      </c>
      <c r="L23" s="5">
        <v>5</v>
      </c>
      <c r="M23" s="5">
        <v>5</v>
      </c>
      <c r="N23" s="1">
        <v>5</v>
      </c>
      <c r="O23" s="1">
        <v>5</v>
      </c>
      <c r="P23" s="1">
        <v>5</v>
      </c>
      <c r="Q23" s="1">
        <v>5</v>
      </c>
      <c r="S23">
        <f t="shared" si="0"/>
        <v>40</v>
      </c>
      <c r="T23">
        <f t="shared" si="1"/>
        <v>20</v>
      </c>
      <c r="W23" s="34" t="s">
        <v>93</v>
      </c>
      <c r="X23" s="34">
        <v>0.21523313713938447</v>
      </c>
      <c r="Y23" s="34"/>
      <c r="AA23" s="34" t="s">
        <v>93</v>
      </c>
      <c r="AB23" s="34">
        <v>0.27940932320747791</v>
      </c>
      <c r="AC23" s="34"/>
      <c r="AE23" s="34" t="s">
        <v>89</v>
      </c>
      <c r="AF23" s="34">
        <v>37.784615384615314</v>
      </c>
      <c r="AG23" s="34">
        <v>27.584045584045619</v>
      </c>
      <c r="AI23" s="34" t="s">
        <v>89</v>
      </c>
      <c r="AJ23" s="34">
        <v>7.033846153846171</v>
      </c>
      <c r="AK23" s="34">
        <v>8.9002849002848823</v>
      </c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</row>
    <row r="24" spans="1:54" ht="15" customHeight="1" thickBot="1" x14ac:dyDescent="0.35">
      <c r="A24">
        <v>23</v>
      </c>
      <c r="B24" s="3">
        <v>44721.588807870372</v>
      </c>
      <c r="C24" s="1" t="s">
        <v>19</v>
      </c>
      <c r="D24" s="1">
        <v>23</v>
      </c>
      <c r="E24" s="1" t="s">
        <v>22</v>
      </c>
      <c r="F24" s="1">
        <v>4</v>
      </c>
      <c r="G24" s="1">
        <v>4</v>
      </c>
      <c r="H24" s="1">
        <v>4</v>
      </c>
      <c r="I24" s="4">
        <v>3</v>
      </c>
      <c r="J24" s="5">
        <v>4</v>
      </c>
      <c r="K24" s="5">
        <v>3</v>
      </c>
      <c r="L24" s="5">
        <v>4</v>
      </c>
      <c r="M24" s="5">
        <v>4</v>
      </c>
      <c r="N24" s="1">
        <v>5</v>
      </c>
      <c r="O24" s="1">
        <v>5</v>
      </c>
      <c r="P24" s="1">
        <v>5</v>
      </c>
      <c r="Q24" s="1">
        <v>5</v>
      </c>
      <c r="S24">
        <f t="shared" si="0"/>
        <v>30</v>
      </c>
      <c r="T24">
        <f t="shared" si="1"/>
        <v>20</v>
      </c>
      <c r="W24" s="35" t="s">
        <v>94</v>
      </c>
      <c r="X24" s="35">
        <v>1.9375138160430561</v>
      </c>
      <c r="Y24" s="35"/>
      <c r="AA24" s="35" t="s">
        <v>94</v>
      </c>
      <c r="AB24" s="35">
        <v>0.51355815857648301</v>
      </c>
      <c r="AC24" s="35"/>
      <c r="AE24" s="34" t="s">
        <v>90</v>
      </c>
      <c r="AF24" s="34">
        <v>26</v>
      </c>
      <c r="AG24" s="34">
        <v>27</v>
      </c>
      <c r="AI24" s="34" t="s">
        <v>90</v>
      </c>
      <c r="AJ24" s="34">
        <v>26</v>
      </c>
      <c r="AK24" s="34">
        <v>27</v>
      </c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</row>
    <row r="25" spans="1:54" ht="15" customHeight="1" x14ac:dyDescent="0.3">
      <c r="A25">
        <v>24</v>
      </c>
      <c r="B25" s="3">
        <v>44721.594270833331</v>
      </c>
      <c r="C25" s="1" t="s">
        <v>19</v>
      </c>
      <c r="D25" s="1">
        <v>23</v>
      </c>
      <c r="E25" s="1" t="s">
        <v>22</v>
      </c>
      <c r="F25" s="1">
        <v>4</v>
      </c>
      <c r="G25" s="1">
        <v>5</v>
      </c>
      <c r="H25" s="1">
        <v>4</v>
      </c>
      <c r="I25" s="4">
        <v>2</v>
      </c>
      <c r="J25" s="5">
        <v>4</v>
      </c>
      <c r="K25" s="5">
        <v>4</v>
      </c>
      <c r="L25" s="5">
        <v>3</v>
      </c>
      <c r="M25" s="5">
        <v>3</v>
      </c>
      <c r="N25" s="1">
        <v>1</v>
      </c>
      <c r="O25" s="1">
        <v>5</v>
      </c>
      <c r="P25" s="1">
        <v>5</v>
      </c>
      <c r="Q25" s="1">
        <v>5</v>
      </c>
      <c r="S25">
        <f t="shared" si="0"/>
        <v>29</v>
      </c>
      <c r="T25">
        <f t="shared" si="1"/>
        <v>16</v>
      </c>
      <c r="AE25" s="34" t="s">
        <v>99</v>
      </c>
      <c r="AF25" s="34">
        <v>32.584324898050376</v>
      </c>
      <c r="AG25" s="34"/>
      <c r="AI25" s="34" t="s">
        <v>99</v>
      </c>
      <c r="AJ25" s="34">
        <v>7.9853639461482588</v>
      </c>
      <c r="AK25" s="34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4" ht="15" customHeight="1" x14ac:dyDescent="0.3">
      <c r="A26">
        <v>25</v>
      </c>
      <c r="B26" s="3">
        <v>44721.78502314815</v>
      </c>
      <c r="C26" s="1" t="s">
        <v>19</v>
      </c>
      <c r="D26" s="1">
        <v>23</v>
      </c>
      <c r="E26" s="1" t="s">
        <v>22</v>
      </c>
      <c r="F26" s="1">
        <v>5</v>
      </c>
      <c r="G26" s="1">
        <v>5</v>
      </c>
      <c r="H26" s="1">
        <v>5</v>
      </c>
      <c r="I26" s="4">
        <v>5</v>
      </c>
      <c r="J26" s="5">
        <v>5</v>
      </c>
      <c r="K26" s="5">
        <v>5</v>
      </c>
      <c r="L26" s="5">
        <v>5</v>
      </c>
      <c r="M26" s="5">
        <v>5</v>
      </c>
      <c r="N26" s="1">
        <v>5</v>
      </c>
      <c r="O26" s="1">
        <v>5</v>
      </c>
      <c r="P26" s="1">
        <v>5</v>
      </c>
      <c r="Q26" s="1">
        <v>5</v>
      </c>
      <c r="S26">
        <f t="shared" si="0"/>
        <v>40</v>
      </c>
      <c r="T26">
        <f t="shared" si="1"/>
        <v>20</v>
      </c>
      <c r="AE26" s="34" t="s">
        <v>100</v>
      </c>
      <c r="AF26" s="34">
        <v>0</v>
      </c>
      <c r="AG26" s="34"/>
      <c r="AI26" s="34" t="s">
        <v>100</v>
      </c>
      <c r="AJ26" s="34">
        <v>0</v>
      </c>
      <c r="AK26" s="34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</row>
    <row r="27" spans="1:54" ht="15" customHeight="1" x14ac:dyDescent="0.3">
      <c r="A27">
        <v>26</v>
      </c>
      <c r="B27" s="3">
        <v>44722.628807870373</v>
      </c>
      <c r="C27" s="1" t="s">
        <v>19</v>
      </c>
      <c r="D27" s="1">
        <v>28</v>
      </c>
      <c r="E27" s="1" t="s">
        <v>22</v>
      </c>
      <c r="F27" s="1">
        <v>2</v>
      </c>
      <c r="G27" s="1">
        <v>3</v>
      </c>
      <c r="H27" s="1">
        <v>3</v>
      </c>
      <c r="I27" s="4">
        <v>1</v>
      </c>
      <c r="J27" s="5">
        <v>1</v>
      </c>
      <c r="K27" s="5">
        <v>2</v>
      </c>
      <c r="L27" s="5">
        <v>1</v>
      </c>
      <c r="M27" s="5">
        <v>2</v>
      </c>
      <c r="N27" s="1">
        <v>3</v>
      </c>
      <c r="O27" s="1">
        <v>4</v>
      </c>
      <c r="P27" s="1">
        <v>4</v>
      </c>
      <c r="Q27" s="1">
        <v>4</v>
      </c>
      <c r="S27">
        <f t="shared" si="0"/>
        <v>15</v>
      </c>
      <c r="T27">
        <f t="shared" si="1"/>
        <v>15</v>
      </c>
      <c r="AE27" s="34" t="s">
        <v>91</v>
      </c>
      <c r="AF27" s="34">
        <v>51</v>
      </c>
      <c r="AG27" s="34"/>
      <c r="AI27" s="34" t="s">
        <v>91</v>
      </c>
      <c r="AJ27" s="34">
        <v>51</v>
      </c>
      <c r="AK27" s="34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4" s="31" customFormat="1" ht="15" customHeight="1" x14ac:dyDescent="0.3">
      <c r="A28" s="31">
        <v>1</v>
      </c>
      <c r="B28" s="32">
        <v>44615.861585648148</v>
      </c>
      <c r="C28" s="33" t="s">
        <v>19</v>
      </c>
      <c r="D28" s="33">
        <v>22</v>
      </c>
      <c r="E28" s="33" t="s">
        <v>20</v>
      </c>
      <c r="F28" s="33">
        <v>5</v>
      </c>
      <c r="G28" s="33">
        <v>5</v>
      </c>
      <c r="H28" s="33">
        <v>5</v>
      </c>
      <c r="I28" s="33">
        <v>3</v>
      </c>
      <c r="J28" s="33">
        <v>5</v>
      </c>
      <c r="K28" s="33">
        <v>5</v>
      </c>
      <c r="L28" s="33">
        <v>1</v>
      </c>
      <c r="M28" s="33">
        <v>4</v>
      </c>
      <c r="N28" s="33">
        <v>1</v>
      </c>
      <c r="O28" s="33">
        <v>5</v>
      </c>
      <c r="P28" s="33">
        <v>5</v>
      </c>
      <c r="Q28" s="33">
        <v>4</v>
      </c>
      <c r="S28">
        <f t="shared" si="0"/>
        <v>33</v>
      </c>
      <c r="T28">
        <f t="shared" si="1"/>
        <v>15</v>
      </c>
      <c r="V28" t="s">
        <v>97</v>
      </c>
      <c r="W28" t="s">
        <v>86</v>
      </c>
      <c r="X28"/>
      <c r="Y28"/>
      <c r="AA28" t="s">
        <v>86</v>
      </c>
      <c r="AB28"/>
      <c r="AC28"/>
      <c r="AE28" s="34" t="s">
        <v>101</v>
      </c>
      <c r="AF28" s="34">
        <v>-1.2569709348337841</v>
      </c>
      <c r="AG28" s="34"/>
      <c r="AI28" s="34" t="s">
        <v>101</v>
      </c>
      <c r="AJ28" s="34">
        <v>9.1731005955341033E-2</v>
      </c>
      <c r="AK28" s="34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</row>
    <row r="29" spans="1:54" s="31" customFormat="1" ht="15" customHeight="1" thickBot="1" x14ac:dyDescent="0.35">
      <c r="A29" s="31">
        <v>2</v>
      </c>
      <c r="B29" s="32">
        <v>44616.494305555556</v>
      </c>
      <c r="C29" s="33" t="s">
        <v>19</v>
      </c>
      <c r="D29" s="33">
        <v>23</v>
      </c>
      <c r="E29" s="33" t="s">
        <v>20</v>
      </c>
      <c r="F29" s="33">
        <v>4</v>
      </c>
      <c r="G29" s="33">
        <v>4</v>
      </c>
      <c r="H29" s="33">
        <v>4</v>
      </c>
      <c r="I29" s="33">
        <v>4</v>
      </c>
      <c r="J29" s="33">
        <v>4</v>
      </c>
      <c r="K29" s="33">
        <v>4</v>
      </c>
      <c r="L29" s="33">
        <v>2</v>
      </c>
      <c r="M29" s="33">
        <v>3</v>
      </c>
      <c r="N29" s="33">
        <v>4</v>
      </c>
      <c r="O29" s="33">
        <v>3</v>
      </c>
      <c r="P29" s="33">
        <v>4</v>
      </c>
      <c r="Q29" s="33">
        <v>4</v>
      </c>
      <c r="S29">
        <f t="shared" si="0"/>
        <v>29</v>
      </c>
      <c r="T29">
        <f t="shared" si="1"/>
        <v>15</v>
      </c>
      <c r="X29"/>
      <c r="Y29"/>
      <c r="AA29"/>
      <c r="AB29"/>
      <c r="AC29"/>
      <c r="AE29" s="34" t="s">
        <v>102</v>
      </c>
      <c r="AF29" s="38">
        <v>0.10724524901400098</v>
      </c>
      <c r="AG29" s="34"/>
      <c r="AI29" s="34" t="s">
        <v>102</v>
      </c>
      <c r="AJ29" s="38">
        <v>0.46363556538309392</v>
      </c>
      <c r="AK29" s="34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</row>
    <row r="30" spans="1:54" s="31" customFormat="1" ht="15" customHeight="1" x14ac:dyDescent="0.3">
      <c r="A30" s="31">
        <v>3</v>
      </c>
      <c r="B30" s="32">
        <v>44616.886157407411</v>
      </c>
      <c r="C30" s="33" t="s">
        <v>19</v>
      </c>
      <c r="D30" s="33">
        <v>27</v>
      </c>
      <c r="E30" s="33" t="s">
        <v>20</v>
      </c>
      <c r="F30" s="33">
        <v>4</v>
      </c>
      <c r="G30" s="33">
        <v>4</v>
      </c>
      <c r="H30" s="33">
        <v>3</v>
      </c>
      <c r="I30" s="33">
        <v>3</v>
      </c>
      <c r="J30" s="33">
        <v>4</v>
      </c>
      <c r="K30" s="33">
        <v>3</v>
      </c>
      <c r="L30" s="33">
        <v>4</v>
      </c>
      <c r="M30" s="33">
        <v>4</v>
      </c>
      <c r="N30" s="33">
        <v>4</v>
      </c>
      <c r="O30" s="33">
        <v>5</v>
      </c>
      <c r="P30" s="33">
        <v>4</v>
      </c>
      <c r="Q30" s="33">
        <v>4</v>
      </c>
      <c r="S30">
        <f t="shared" si="0"/>
        <v>29</v>
      </c>
      <c r="T30">
        <f t="shared" si="1"/>
        <v>17</v>
      </c>
      <c r="W30" s="36"/>
      <c r="X30" s="36" t="s">
        <v>87</v>
      </c>
      <c r="Y30" s="36" t="s">
        <v>88</v>
      </c>
      <c r="AA30" s="36"/>
      <c r="AB30" s="36" t="s">
        <v>87</v>
      </c>
      <c r="AC30" s="36" t="s">
        <v>88</v>
      </c>
      <c r="AE30" s="34" t="s">
        <v>103</v>
      </c>
      <c r="AF30" s="34">
        <v>1.6752849504249088</v>
      </c>
      <c r="AG30" s="34"/>
      <c r="AI30" s="34" t="s">
        <v>103</v>
      </c>
      <c r="AJ30" s="34">
        <v>1.6752849504249088</v>
      </c>
      <c r="AK30" s="34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</row>
    <row r="31" spans="1:54" s="31" customFormat="1" ht="15" customHeight="1" x14ac:dyDescent="0.3">
      <c r="A31" s="31">
        <v>4</v>
      </c>
      <c r="B31" s="32">
        <v>44616.895833333336</v>
      </c>
      <c r="C31" s="33" t="s">
        <v>17</v>
      </c>
      <c r="D31" s="33">
        <v>23</v>
      </c>
      <c r="E31" s="33" t="s">
        <v>20</v>
      </c>
      <c r="F31" s="33">
        <v>5</v>
      </c>
      <c r="G31" s="33">
        <v>5</v>
      </c>
      <c r="H31" s="33">
        <v>5</v>
      </c>
      <c r="I31" s="33">
        <v>5</v>
      </c>
      <c r="J31" s="33">
        <v>5</v>
      </c>
      <c r="K31" s="33">
        <v>5</v>
      </c>
      <c r="L31" s="33">
        <v>5</v>
      </c>
      <c r="M31" s="33">
        <v>5</v>
      </c>
      <c r="N31" s="33">
        <v>5</v>
      </c>
      <c r="O31" s="33">
        <v>5</v>
      </c>
      <c r="P31" s="33">
        <v>5</v>
      </c>
      <c r="Q31" s="33">
        <v>5</v>
      </c>
      <c r="S31">
        <f t="shared" si="0"/>
        <v>40</v>
      </c>
      <c r="T31">
        <f t="shared" si="1"/>
        <v>20</v>
      </c>
      <c r="W31" s="34" t="s">
        <v>82</v>
      </c>
      <c r="X31" s="34">
        <v>32.769230769230766</v>
      </c>
      <c r="Y31" s="34">
        <v>33.24</v>
      </c>
      <c r="AA31" s="34" t="s">
        <v>82</v>
      </c>
      <c r="AB31" s="34">
        <v>17.923076923076923</v>
      </c>
      <c r="AC31" s="34">
        <v>17.079999999999998</v>
      </c>
      <c r="AE31" s="34" t="s">
        <v>104</v>
      </c>
      <c r="AF31" s="34">
        <v>0.21449049802800196</v>
      </c>
      <c r="AG31" s="34"/>
      <c r="AI31" s="34" t="s">
        <v>104</v>
      </c>
      <c r="AJ31" s="34">
        <v>0.92727113076618783</v>
      </c>
      <c r="AK31" s="34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</row>
    <row r="32" spans="1:54" s="31" customFormat="1" ht="15" customHeight="1" thickBot="1" x14ac:dyDescent="0.35">
      <c r="A32" s="31">
        <v>5</v>
      </c>
      <c r="B32" s="32">
        <v>44617.510023148148</v>
      </c>
      <c r="C32" s="33" t="s">
        <v>17</v>
      </c>
      <c r="D32" s="33">
        <v>21</v>
      </c>
      <c r="E32" s="33" t="s">
        <v>20</v>
      </c>
      <c r="F32" s="33">
        <v>4</v>
      </c>
      <c r="G32" s="33">
        <v>5</v>
      </c>
      <c r="H32" s="33">
        <v>4</v>
      </c>
      <c r="I32" s="33">
        <v>4</v>
      </c>
      <c r="J32" s="33">
        <v>4</v>
      </c>
      <c r="K32" s="33">
        <v>4</v>
      </c>
      <c r="L32" s="33">
        <v>5</v>
      </c>
      <c r="M32" s="33">
        <v>5</v>
      </c>
      <c r="N32" s="33">
        <v>5</v>
      </c>
      <c r="O32" s="33">
        <v>4</v>
      </c>
      <c r="P32" s="33">
        <v>5</v>
      </c>
      <c r="Q32" s="33">
        <v>4</v>
      </c>
      <c r="S32">
        <f t="shared" si="0"/>
        <v>35</v>
      </c>
      <c r="T32">
        <f t="shared" si="1"/>
        <v>18</v>
      </c>
      <c r="W32" s="34" t="s">
        <v>89</v>
      </c>
      <c r="X32" s="34">
        <v>37.784615384615314</v>
      </c>
      <c r="Y32" s="34">
        <v>17.106666666666722</v>
      </c>
      <c r="AA32" s="34" t="s">
        <v>89</v>
      </c>
      <c r="AB32" s="34">
        <v>7.033846153846171</v>
      </c>
      <c r="AC32" s="34">
        <v>2.9933333333333327</v>
      </c>
      <c r="AE32" s="35" t="s">
        <v>105</v>
      </c>
      <c r="AF32" s="35">
        <v>2.007583770315835</v>
      </c>
      <c r="AG32" s="35"/>
      <c r="AI32" s="35" t="s">
        <v>105</v>
      </c>
      <c r="AJ32" s="35">
        <v>2.007583770315835</v>
      </c>
      <c r="AK32" s="35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</row>
    <row r="33" spans="1:54" s="31" customFormat="1" ht="15" customHeight="1" x14ac:dyDescent="0.3">
      <c r="A33" s="31">
        <v>6</v>
      </c>
      <c r="B33" s="32">
        <v>44619.501643518517</v>
      </c>
      <c r="C33" s="33" t="s">
        <v>17</v>
      </c>
      <c r="D33" s="33">
        <v>24</v>
      </c>
      <c r="E33" s="33" t="s">
        <v>20</v>
      </c>
      <c r="F33" s="33">
        <v>4</v>
      </c>
      <c r="G33" s="33">
        <v>5</v>
      </c>
      <c r="H33" s="33">
        <v>4</v>
      </c>
      <c r="I33" s="33">
        <v>3</v>
      </c>
      <c r="J33" s="33">
        <v>4</v>
      </c>
      <c r="K33" s="33">
        <v>4</v>
      </c>
      <c r="L33" s="33">
        <v>3</v>
      </c>
      <c r="M33" s="33">
        <v>4</v>
      </c>
      <c r="N33" s="33">
        <v>4</v>
      </c>
      <c r="O33" s="33">
        <v>5</v>
      </c>
      <c r="P33" s="33">
        <v>4</v>
      </c>
      <c r="Q33" s="33">
        <v>4</v>
      </c>
      <c r="S33">
        <f t="shared" si="0"/>
        <v>31</v>
      </c>
      <c r="T33">
        <f t="shared" si="1"/>
        <v>17</v>
      </c>
      <c r="W33" s="34" t="s">
        <v>90</v>
      </c>
      <c r="X33" s="34">
        <v>26</v>
      </c>
      <c r="Y33" s="34">
        <v>25</v>
      </c>
      <c r="AA33" s="34" t="s">
        <v>90</v>
      </c>
      <c r="AB33" s="34">
        <v>26</v>
      </c>
      <c r="AC33" s="34">
        <v>25</v>
      </c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</row>
    <row r="34" spans="1:54" s="31" customFormat="1" ht="15" customHeight="1" x14ac:dyDescent="0.3">
      <c r="A34" s="31">
        <v>7</v>
      </c>
      <c r="B34" s="32">
        <v>44619.806307870371</v>
      </c>
      <c r="C34" s="33" t="s">
        <v>17</v>
      </c>
      <c r="D34" s="33">
        <v>27</v>
      </c>
      <c r="E34" s="33" t="s">
        <v>20</v>
      </c>
      <c r="F34" s="33">
        <v>5</v>
      </c>
      <c r="G34" s="33">
        <v>5</v>
      </c>
      <c r="H34" s="33">
        <v>5</v>
      </c>
      <c r="I34" s="33">
        <v>5</v>
      </c>
      <c r="J34" s="33">
        <v>3</v>
      </c>
      <c r="K34" s="33">
        <v>4</v>
      </c>
      <c r="L34" s="33">
        <v>4</v>
      </c>
      <c r="M34" s="33">
        <v>5</v>
      </c>
      <c r="N34" s="33">
        <v>5</v>
      </c>
      <c r="O34" s="33">
        <v>5</v>
      </c>
      <c r="P34" s="33">
        <v>5</v>
      </c>
      <c r="Q34" s="33">
        <v>5</v>
      </c>
      <c r="S34">
        <f t="shared" si="0"/>
        <v>36</v>
      </c>
      <c r="T34">
        <f t="shared" si="1"/>
        <v>20</v>
      </c>
      <c r="W34" s="34" t="s">
        <v>91</v>
      </c>
      <c r="X34" s="34">
        <v>25</v>
      </c>
      <c r="Y34" s="34">
        <v>24</v>
      </c>
      <c r="AA34" s="34" t="s">
        <v>91</v>
      </c>
      <c r="AB34" s="34">
        <v>25</v>
      </c>
      <c r="AC34" s="34">
        <v>24</v>
      </c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</row>
    <row r="35" spans="1:54" s="31" customFormat="1" ht="15" customHeight="1" x14ac:dyDescent="0.3">
      <c r="A35" s="31">
        <v>8</v>
      </c>
      <c r="B35" s="32">
        <v>44621.476215277777</v>
      </c>
      <c r="C35" s="33" t="s">
        <v>19</v>
      </c>
      <c r="D35" s="33">
        <v>24</v>
      </c>
      <c r="E35" s="33" t="s">
        <v>20</v>
      </c>
      <c r="F35" s="33">
        <v>5</v>
      </c>
      <c r="G35" s="33">
        <v>5</v>
      </c>
      <c r="H35" s="33">
        <v>4</v>
      </c>
      <c r="I35" s="33">
        <v>5</v>
      </c>
      <c r="J35" s="33">
        <v>5</v>
      </c>
      <c r="K35" s="33">
        <v>5</v>
      </c>
      <c r="L35" s="33">
        <v>5</v>
      </c>
      <c r="M35" s="33">
        <v>5</v>
      </c>
      <c r="N35" s="33">
        <v>4</v>
      </c>
      <c r="O35" s="33">
        <v>5</v>
      </c>
      <c r="P35" s="33">
        <v>5</v>
      </c>
      <c r="Q35" s="33">
        <v>5</v>
      </c>
      <c r="S35">
        <f t="shared" si="0"/>
        <v>39</v>
      </c>
      <c r="T35">
        <f t="shared" si="1"/>
        <v>19</v>
      </c>
      <c r="W35" s="34" t="s">
        <v>92</v>
      </c>
      <c r="X35" s="34">
        <v>2.208765513519984</v>
      </c>
      <c r="Y35" s="34"/>
      <c r="AA35" s="34" t="s">
        <v>92</v>
      </c>
      <c r="AB35" s="34">
        <v>2.3498372451601912</v>
      </c>
      <c r="AC35" s="34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</row>
    <row r="36" spans="1:54" s="31" customFormat="1" ht="15" customHeight="1" x14ac:dyDescent="0.3">
      <c r="A36" s="31">
        <v>9</v>
      </c>
      <c r="B36" s="32">
        <v>44719.819953703707</v>
      </c>
      <c r="C36" s="33" t="s">
        <v>17</v>
      </c>
      <c r="D36" s="33">
        <v>21</v>
      </c>
      <c r="E36" s="33" t="s">
        <v>20</v>
      </c>
      <c r="F36" s="33">
        <v>5</v>
      </c>
      <c r="G36" s="33">
        <v>5</v>
      </c>
      <c r="H36" s="33">
        <v>5</v>
      </c>
      <c r="I36" s="33">
        <v>5</v>
      </c>
      <c r="J36" s="33">
        <v>5</v>
      </c>
      <c r="K36" s="33">
        <v>5</v>
      </c>
      <c r="L36" s="33">
        <v>5</v>
      </c>
      <c r="M36" s="33">
        <v>5</v>
      </c>
      <c r="N36" s="33">
        <v>5</v>
      </c>
      <c r="O36" s="33">
        <v>5</v>
      </c>
      <c r="P36" s="33">
        <v>5</v>
      </c>
      <c r="Q36" s="33">
        <v>5</v>
      </c>
      <c r="S36">
        <f t="shared" si="0"/>
        <v>40</v>
      </c>
      <c r="T36">
        <f t="shared" si="1"/>
        <v>20</v>
      </c>
      <c r="W36" s="34" t="s">
        <v>93</v>
      </c>
      <c r="X36" s="37">
        <v>2.8138996664609468E-2</v>
      </c>
      <c r="Y36" s="34"/>
      <c r="AA36" s="34" t="s">
        <v>93</v>
      </c>
      <c r="AB36" s="37">
        <v>1.9998710584751025E-2</v>
      </c>
      <c r="AC36" s="34"/>
      <c r="AE36" t="s">
        <v>106</v>
      </c>
      <c r="AF36"/>
      <c r="AG36"/>
      <c r="AI36" t="s">
        <v>106</v>
      </c>
      <c r="AJ36"/>
      <c r="AK36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</row>
    <row r="37" spans="1:54" s="31" customFormat="1" ht="15" customHeight="1" thickBot="1" x14ac:dyDescent="0.35">
      <c r="A37" s="31">
        <v>10</v>
      </c>
      <c r="B37" s="32">
        <v>44719.836967592593</v>
      </c>
      <c r="C37" s="33" t="s">
        <v>19</v>
      </c>
      <c r="D37" s="33">
        <v>27</v>
      </c>
      <c r="E37" s="33" t="s">
        <v>20</v>
      </c>
      <c r="F37" s="33">
        <v>1</v>
      </c>
      <c r="G37" s="33">
        <v>1</v>
      </c>
      <c r="H37" s="33">
        <v>3</v>
      </c>
      <c r="I37" s="33">
        <v>2</v>
      </c>
      <c r="J37" s="33">
        <v>2</v>
      </c>
      <c r="K37" s="33">
        <v>2</v>
      </c>
      <c r="L37" s="33">
        <v>2</v>
      </c>
      <c r="M37" s="33">
        <v>1</v>
      </c>
      <c r="N37" s="33">
        <v>1</v>
      </c>
      <c r="O37" s="33">
        <v>4</v>
      </c>
      <c r="P37" s="33">
        <v>4</v>
      </c>
      <c r="Q37" s="33">
        <v>2</v>
      </c>
      <c r="S37">
        <f t="shared" si="0"/>
        <v>14</v>
      </c>
      <c r="T37">
        <f t="shared" si="1"/>
        <v>11</v>
      </c>
      <c r="W37" s="35" t="s">
        <v>94</v>
      </c>
      <c r="X37" s="35">
        <v>1.9749593950288635</v>
      </c>
      <c r="Y37" s="35"/>
      <c r="AA37" s="35" t="s">
        <v>94</v>
      </c>
      <c r="AB37" s="35">
        <v>1.9749593950288635</v>
      </c>
      <c r="AC37" s="35"/>
      <c r="AE37"/>
      <c r="AF37"/>
      <c r="AG37"/>
      <c r="AI37"/>
      <c r="AJ37"/>
      <c r="AK37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</row>
    <row r="38" spans="1:54" s="31" customFormat="1" ht="15" customHeight="1" x14ac:dyDescent="0.3">
      <c r="A38" s="31">
        <v>11</v>
      </c>
      <c r="B38" s="32">
        <v>44719.842129629629</v>
      </c>
      <c r="C38" s="33" t="s">
        <v>17</v>
      </c>
      <c r="D38" s="33">
        <v>18</v>
      </c>
      <c r="E38" s="33" t="s">
        <v>20</v>
      </c>
      <c r="F38" s="33">
        <v>3</v>
      </c>
      <c r="G38" s="33">
        <v>2</v>
      </c>
      <c r="H38" s="33">
        <v>4</v>
      </c>
      <c r="I38" s="33">
        <v>5</v>
      </c>
      <c r="J38" s="33">
        <v>4</v>
      </c>
      <c r="K38" s="33">
        <v>4</v>
      </c>
      <c r="L38" s="33">
        <v>4</v>
      </c>
      <c r="M38" s="33">
        <v>4</v>
      </c>
      <c r="N38" s="33">
        <v>5</v>
      </c>
      <c r="O38" s="33">
        <v>5</v>
      </c>
      <c r="P38" s="33">
        <v>5</v>
      </c>
      <c r="Q38" s="33">
        <v>5</v>
      </c>
      <c r="S38">
        <f t="shared" si="0"/>
        <v>30</v>
      </c>
      <c r="T38">
        <f t="shared" si="1"/>
        <v>20</v>
      </c>
      <c r="AE38" s="36"/>
      <c r="AF38" s="36" t="s">
        <v>87</v>
      </c>
      <c r="AG38" s="36" t="s">
        <v>88</v>
      </c>
      <c r="AI38" s="36"/>
      <c r="AJ38" s="36" t="s">
        <v>87</v>
      </c>
      <c r="AK38" s="36" t="s">
        <v>88</v>
      </c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</row>
    <row r="39" spans="1:54" s="31" customFormat="1" ht="15" customHeight="1" x14ac:dyDescent="0.3">
      <c r="A39" s="31">
        <v>12</v>
      </c>
      <c r="B39" s="32">
        <v>44719.842256944445</v>
      </c>
      <c r="C39" s="33" t="s">
        <v>19</v>
      </c>
      <c r="D39" s="33">
        <v>26</v>
      </c>
      <c r="E39" s="33" t="s">
        <v>20</v>
      </c>
      <c r="F39" s="33">
        <v>3</v>
      </c>
      <c r="G39" s="33">
        <v>4</v>
      </c>
      <c r="H39" s="33">
        <v>5</v>
      </c>
      <c r="I39" s="33">
        <v>5</v>
      </c>
      <c r="J39" s="33">
        <v>4</v>
      </c>
      <c r="K39" s="33">
        <v>3</v>
      </c>
      <c r="L39" s="33">
        <v>4</v>
      </c>
      <c r="M39" s="33">
        <v>5</v>
      </c>
      <c r="N39" s="33">
        <v>5</v>
      </c>
      <c r="O39" s="33">
        <v>5</v>
      </c>
      <c r="P39" s="33">
        <v>5</v>
      </c>
      <c r="Q39" s="33">
        <v>5</v>
      </c>
      <c r="S39">
        <f t="shared" si="0"/>
        <v>33</v>
      </c>
      <c r="T39">
        <f t="shared" si="1"/>
        <v>20</v>
      </c>
      <c r="AE39" s="34" t="s">
        <v>82</v>
      </c>
      <c r="AF39" s="34">
        <v>32.769230769230766</v>
      </c>
      <c r="AG39" s="34">
        <v>33.24</v>
      </c>
      <c r="AI39" s="34" t="s">
        <v>82</v>
      </c>
      <c r="AJ39" s="34">
        <v>17.923076923076923</v>
      </c>
      <c r="AK39" s="34">
        <v>17.079999999999998</v>
      </c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</row>
    <row r="40" spans="1:54" s="31" customFormat="1" ht="15" customHeight="1" x14ac:dyDescent="0.3">
      <c r="A40" s="31">
        <v>13</v>
      </c>
      <c r="B40" s="32">
        <v>44719.872395833336</v>
      </c>
      <c r="C40" s="33" t="s">
        <v>19</v>
      </c>
      <c r="D40" s="33">
        <v>26</v>
      </c>
      <c r="E40" s="33" t="s">
        <v>20</v>
      </c>
      <c r="F40" s="33">
        <v>1</v>
      </c>
      <c r="G40" s="33">
        <v>2</v>
      </c>
      <c r="H40" s="33">
        <v>3</v>
      </c>
      <c r="I40" s="33">
        <v>1</v>
      </c>
      <c r="J40" s="33">
        <v>1</v>
      </c>
      <c r="K40" s="33">
        <v>1</v>
      </c>
      <c r="L40" s="33">
        <v>1</v>
      </c>
      <c r="M40" s="33">
        <v>1</v>
      </c>
      <c r="N40" s="33">
        <v>1</v>
      </c>
      <c r="O40" s="33">
        <v>2</v>
      </c>
      <c r="P40" s="33">
        <v>3</v>
      </c>
      <c r="Q40" s="33">
        <v>1</v>
      </c>
      <c r="S40">
        <f t="shared" si="0"/>
        <v>11</v>
      </c>
      <c r="T40">
        <f t="shared" si="1"/>
        <v>7</v>
      </c>
      <c r="AE40" s="34" t="s">
        <v>89</v>
      </c>
      <c r="AF40" s="34">
        <v>37.784615384615314</v>
      </c>
      <c r="AG40" s="34">
        <v>17.106666666666722</v>
      </c>
      <c r="AI40" s="34" t="s">
        <v>89</v>
      </c>
      <c r="AJ40" s="34">
        <v>7.033846153846171</v>
      </c>
      <c r="AK40" s="34">
        <v>2.9933333333333327</v>
      </c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</row>
    <row r="41" spans="1:54" s="31" customFormat="1" ht="15" customHeight="1" x14ac:dyDescent="0.3">
      <c r="A41" s="31">
        <v>14</v>
      </c>
      <c r="B41" s="32">
        <v>44719.903460648151</v>
      </c>
      <c r="C41" s="33" t="s">
        <v>17</v>
      </c>
      <c r="D41" s="33">
        <v>20</v>
      </c>
      <c r="E41" s="33" t="s">
        <v>20</v>
      </c>
      <c r="F41" s="33">
        <v>5</v>
      </c>
      <c r="G41" s="33">
        <v>5</v>
      </c>
      <c r="H41" s="33">
        <v>5</v>
      </c>
      <c r="I41" s="33">
        <v>5</v>
      </c>
      <c r="J41" s="33">
        <v>5</v>
      </c>
      <c r="K41" s="33">
        <v>3</v>
      </c>
      <c r="L41" s="33">
        <v>5</v>
      </c>
      <c r="M41" s="33">
        <v>5</v>
      </c>
      <c r="N41" s="33">
        <v>5</v>
      </c>
      <c r="O41" s="33">
        <v>5</v>
      </c>
      <c r="P41" s="33">
        <v>5</v>
      </c>
      <c r="Q41" s="33">
        <v>5</v>
      </c>
      <c r="S41">
        <f t="shared" si="0"/>
        <v>38</v>
      </c>
      <c r="T41">
        <f t="shared" si="1"/>
        <v>20</v>
      </c>
      <c r="AE41" s="34" t="s">
        <v>90</v>
      </c>
      <c r="AF41" s="34">
        <v>26</v>
      </c>
      <c r="AG41" s="34">
        <v>25</v>
      </c>
      <c r="AI41" s="34" t="s">
        <v>90</v>
      </c>
      <c r="AJ41" s="34">
        <v>26</v>
      </c>
      <c r="AK41" s="34">
        <v>25</v>
      </c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</row>
    <row r="42" spans="1:54" s="31" customFormat="1" ht="15" customHeight="1" x14ac:dyDescent="0.3">
      <c r="A42" s="31">
        <v>15</v>
      </c>
      <c r="B42" s="32">
        <v>44719.914675925924</v>
      </c>
      <c r="C42" s="33" t="s">
        <v>19</v>
      </c>
      <c r="D42" s="33">
        <v>19</v>
      </c>
      <c r="E42" s="33" t="s">
        <v>20</v>
      </c>
      <c r="F42" s="33">
        <v>5</v>
      </c>
      <c r="G42" s="33">
        <v>5</v>
      </c>
      <c r="H42" s="33">
        <v>5</v>
      </c>
      <c r="I42" s="33">
        <v>2</v>
      </c>
      <c r="J42" s="33">
        <v>4</v>
      </c>
      <c r="K42" s="33">
        <v>5</v>
      </c>
      <c r="L42" s="33">
        <v>5</v>
      </c>
      <c r="M42" s="33">
        <v>5</v>
      </c>
      <c r="N42" s="33">
        <v>4</v>
      </c>
      <c r="O42" s="33">
        <v>5</v>
      </c>
      <c r="P42" s="33">
        <v>5</v>
      </c>
      <c r="Q42" s="33">
        <v>5</v>
      </c>
      <c r="S42">
        <f t="shared" si="0"/>
        <v>36</v>
      </c>
      <c r="T42">
        <f t="shared" si="1"/>
        <v>19</v>
      </c>
      <c r="AE42" s="34" t="s">
        <v>100</v>
      </c>
      <c r="AF42" s="34">
        <v>0</v>
      </c>
      <c r="AG42" s="34"/>
      <c r="AI42" s="34" t="s">
        <v>100</v>
      </c>
      <c r="AJ42" s="34">
        <v>0</v>
      </c>
      <c r="AK42" s="34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</row>
    <row r="43" spans="1:54" s="31" customFormat="1" ht="15" customHeight="1" x14ac:dyDescent="0.3">
      <c r="A43" s="31">
        <v>16</v>
      </c>
      <c r="B43" s="32">
        <v>44719.922789351855</v>
      </c>
      <c r="C43" s="33" t="s">
        <v>17</v>
      </c>
      <c r="D43" s="33">
        <v>28</v>
      </c>
      <c r="E43" s="33" t="s">
        <v>20</v>
      </c>
      <c r="F43" s="33">
        <v>3</v>
      </c>
      <c r="G43" s="33">
        <v>3</v>
      </c>
      <c r="H43" s="33">
        <v>4</v>
      </c>
      <c r="I43" s="33">
        <v>2</v>
      </c>
      <c r="J43" s="33">
        <v>2</v>
      </c>
      <c r="K43" s="33">
        <v>3</v>
      </c>
      <c r="L43" s="33">
        <v>2</v>
      </c>
      <c r="M43" s="33">
        <v>3</v>
      </c>
      <c r="N43" s="33">
        <v>5</v>
      </c>
      <c r="O43" s="33">
        <v>5</v>
      </c>
      <c r="P43" s="33">
        <v>5</v>
      </c>
      <c r="Q43" s="33">
        <v>4</v>
      </c>
      <c r="S43">
        <f t="shared" si="0"/>
        <v>22</v>
      </c>
      <c r="T43">
        <f t="shared" si="1"/>
        <v>19</v>
      </c>
      <c r="AE43" s="34" t="s">
        <v>91</v>
      </c>
      <c r="AF43" s="34">
        <v>44</v>
      </c>
      <c r="AG43" s="34"/>
      <c r="AI43" s="34" t="s">
        <v>91</v>
      </c>
      <c r="AJ43" s="34">
        <v>43</v>
      </c>
      <c r="AK43" s="34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</row>
    <row r="44" spans="1:54" s="31" customFormat="1" ht="15" customHeight="1" x14ac:dyDescent="0.3">
      <c r="A44" s="31">
        <v>17</v>
      </c>
      <c r="B44" s="32">
        <v>44719.93476851852</v>
      </c>
      <c r="C44" s="33" t="s">
        <v>17</v>
      </c>
      <c r="D44" s="33">
        <v>20</v>
      </c>
      <c r="E44" s="33" t="s">
        <v>20</v>
      </c>
      <c r="F44" s="33">
        <v>5</v>
      </c>
      <c r="G44" s="33">
        <v>5</v>
      </c>
      <c r="H44" s="33">
        <v>5</v>
      </c>
      <c r="I44" s="33">
        <v>5</v>
      </c>
      <c r="J44" s="33">
        <v>5</v>
      </c>
      <c r="K44" s="33">
        <v>5</v>
      </c>
      <c r="L44" s="33">
        <v>5</v>
      </c>
      <c r="M44" s="33">
        <v>5</v>
      </c>
      <c r="N44" s="33">
        <v>5</v>
      </c>
      <c r="O44" s="33">
        <v>5</v>
      </c>
      <c r="P44" s="33">
        <v>5</v>
      </c>
      <c r="Q44" s="33">
        <v>5</v>
      </c>
      <c r="S44">
        <f t="shared" si="0"/>
        <v>40</v>
      </c>
      <c r="T44">
        <f t="shared" si="1"/>
        <v>20</v>
      </c>
      <c r="AE44" s="34" t="s">
        <v>101</v>
      </c>
      <c r="AF44" s="34">
        <v>-0.32199777011803049</v>
      </c>
      <c r="AG44" s="34"/>
      <c r="AI44" s="34" t="s">
        <v>101</v>
      </c>
      <c r="AJ44" s="34">
        <v>1.3495435730744954</v>
      </c>
      <c r="AK44" s="34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</row>
    <row r="45" spans="1:54" s="31" customFormat="1" ht="15" customHeight="1" x14ac:dyDescent="0.3">
      <c r="A45" s="31">
        <v>18</v>
      </c>
      <c r="B45" s="32">
        <v>44719.939305555556</v>
      </c>
      <c r="C45" s="33" t="s">
        <v>17</v>
      </c>
      <c r="D45" s="33">
        <v>21</v>
      </c>
      <c r="E45" s="33" t="s">
        <v>20</v>
      </c>
      <c r="F45" s="33">
        <v>4</v>
      </c>
      <c r="G45" s="33">
        <v>4</v>
      </c>
      <c r="H45" s="33">
        <v>5</v>
      </c>
      <c r="I45" s="33">
        <v>5</v>
      </c>
      <c r="J45" s="33">
        <v>5</v>
      </c>
      <c r="K45" s="33">
        <v>4</v>
      </c>
      <c r="L45" s="33">
        <v>5</v>
      </c>
      <c r="M45" s="33">
        <v>5</v>
      </c>
      <c r="N45" s="33">
        <v>5</v>
      </c>
      <c r="O45" s="33">
        <v>5</v>
      </c>
      <c r="P45" s="33">
        <v>5</v>
      </c>
      <c r="Q45" s="33">
        <v>5</v>
      </c>
      <c r="S45">
        <f t="shared" si="0"/>
        <v>37</v>
      </c>
      <c r="T45">
        <f t="shared" si="1"/>
        <v>20</v>
      </c>
      <c r="AE45" s="34" t="s">
        <v>102</v>
      </c>
      <c r="AF45" s="38">
        <v>0.37448963602793039</v>
      </c>
      <c r="AG45" s="34"/>
      <c r="AI45" s="34" t="s">
        <v>102</v>
      </c>
      <c r="AJ45" s="38">
        <v>9.2112574449621773E-2</v>
      </c>
      <c r="AK45" s="34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</row>
    <row r="46" spans="1:54" s="31" customFormat="1" ht="15" customHeight="1" x14ac:dyDescent="0.3">
      <c r="A46" s="31">
        <v>19</v>
      </c>
      <c r="B46" s="32">
        <v>44720.755694444444</v>
      </c>
      <c r="C46" s="33" t="s">
        <v>19</v>
      </c>
      <c r="D46" s="33">
        <v>23</v>
      </c>
      <c r="E46" s="33" t="s">
        <v>20</v>
      </c>
      <c r="F46" s="33">
        <v>2</v>
      </c>
      <c r="G46" s="33">
        <v>1</v>
      </c>
      <c r="H46" s="33">
        <v>3</v>
      </c>
      <c r="I46" s="33">
        <v>3</v>
      </c>
      <c r="J46" s="33">
        <v>1</v>
      </c>
      <c r="K46" s="33">
        <v>1</v>
      </c>
      <c r="L46" s="33">
        <v>1</v>
      </c>
      <c r="M46" s="33">
        <v>1</v>
      </c>
      <c r="N46" s="33">
        <v>2</v>
      </c>
      <c r="O46" s="33">
        <v>3</v>
      </c>
      <c r="P46" s="33">
        <v>5</v>
      </c>
      <c r="Q46" s="33">
        <v>3</v>
      </c>
      <c r="S46">
        <f t="shared" si="0"/>
        <v>13</v>
      </c>
      <c r="T46">
        <f t="shared" si="1"/>
        <v>13</v>
      </c>
      <c r="AE46" s="34" t="s">
        <v>103</v>
      </c>
      <c r="AF46" s="34">
        <v>1.680229976572116</v>
      </c>
      <c r="AG46" s="34"/>
      <c r="AI46" s="34" t="s">
        <v>103</v>
      </c>
      <c r="AJ46" s="34">
        <v>1.6810707032025196</v>
      </c>
      <c r="AK46" s="34"/>
    </row>
    <row r="47" spans="1:54" s="31" customFormat="1" ht="15" customHeight="1" x14ac:dyDescent="0.3">
      <c r="A47" s="31">
        <v>20</v>
      </c>
      <c r="B47" s="32">
        <v>44720.851168981484</v>
      </c>
      <c r="C47" s="33" t="s">
        <v>17</v>
      </c>
      <c r="D47" s="33">
        <v>20</v>
      </c>
      <c r="E47" s="33" t="s">
        <v>20</v>
      </c>
      <c r="F47" s="33">
        <v>4</v>
      </c>
      <c r="G47" s="33">
        <v>4</v>
      </c>
      <c r="H47" s="33">
        <v>5</v>
      </c>
      <c r="I47" s="33">
        <v>5</v>
      </c>
      <c r="J47" s="33">
        <v>5</v>
      </c>
      <c r="K47" s="33">
        <v>4</v>
      </c>
      <c r="L47" s="33">
        <v>4</v>
      </c>
      <c r="M47" s="33">
        <v>4</v>
      </c>
      <c r="N47" s="33">
        <v>3</v>
      </c>
      <c r="O47" s="33">
        <v>5</v>
      </c>
      <c r="P47" s="33">
        <v>5</v>
      </c>
      <c r="Q47" s="33">
        <v>5</v>
      </c>
      <c r="S47">
        <f t="shared" si="0"/>
        <v>35</v>
      </c>
      <c r="T47">
        <f t="shared" si="1"/>
        <v>18</v>
      </c>
      <c r="AE47" s="34" t="s">
        <v>104</v>
      </c>
      <c r="AF47" s="34">
        <v>0.74897927205586079</v>
      </c>
      <c r="AG47" s="34"/>
      <c r="AI47" s="34" t="s">
        <v>104</v>
      </c>
      <c r="AJ47" s="34">
        <v>0.18422514889924355</v>
      </c>
      <c r="AK47" s="34"/>
    </row>
    <row r="48" spans="1:54" s="31" customFormat="1" ht="15" customHeight="1" thickBot="1" x14ac:dyDescent="0.35">
      <c r="A48" s="31">
        <v>21</v>
      </c>
      <c r="B48" s="32">
        <v>44720.912708333337</v>
      </c>
      <c r="C48" s="33" t="s">
        <v>17</v>
      </c>
      <c r="D48" s="33">
        <v>22</v>
      </c>
      <c r="E48" s="33" t="s">
        <v>20</v>
      </c>
      <c r="F48" s="33">
        <v>3</v>
      </c>
      <c r="G48" s="33">
        <v>4</v>
      </c>
      <c r="H48" s="33">
        <v>4</v>
      </c>
      <c r="I48" s="33">
        <v>2</v>
      </c>
      <c r="J48" s="33">
        <v>3</v>
      </c>
      <c r="K48" s="33">
        <v>3</v>
      </c>
      <c r="L48" s="33">
        <v>3</v>
      </c>
      <c r="M48" s="33">
        <v>4</v>
      </c>
      <c r="N48" s="33">
        <v>3</v>
      </c>
      <c r="O48" s="33">
        <v>4</v>
      </c>
      <c r="P48" s="33">
        <v>5</v>
      </c>
      <c r="Q48" s="33">
        <v>5</v>
      </c>
      <c r="S48">
        <f t="shared" si="0"/>
        <v>26</v>
      </c>
      <c r="T48">
        <f t="shared" si="1"/>
        <v>17</v>
      </c>
      <c r="AE48" s="35" t="s">
        <v>105</v>
      </c>
      <c r="AF48" s="35">
        <v>2.0153675744437649</v>
      </c>
      <c r="AG48" s="35"/>
      <c r="AI48" s="35" t="s">
        <v>105</v>
      </c>
      <c r="AJ48" s="35">
        <v>2.0166921992278248</v>
      </c>
      <c r="AK48" s="35"/>
    </row>
    <row r="49" spans="1:47" s="31" customFormat="1" ht="15" customHeight="1" x14ac:dyDescent="0.3">
      <c r="A49" s="31">
        <v>22</v>
      </c>
      <c r="B49" s="32">
        <v>44720.918981481482</v>
      </c>
      <c r="C49" s="33" t="s">
        <v>17</v>
      </c>
      <c r="D49" s="33">
        <v>20</v>
      </c>
      <c r="E49" s="33" t="s">
        <v>20</v>
      </c>
      <c r="F49" s="33">
        <v>5</v>
      </c>
      <c r="G49" s="33">
        <v>5</v>
      </c>
      <c r="H49" s="33">
        <v>5</v>
      </c>
      <c r="I49" s="33">
        <v>5</v>
      </c>
      <c r="J49" s="33">
        <v>5</v>
      </c>
      <c r="K49" s="33">
        <v>5</v>
      </c>
      <c r="L49" s="33">
        <v>5</v>
      </c>
      <c r="M49" s="33">
        <v>5</v>
      </c>
      <c r="N49" s="33">
        <v>5</v>
      </c>
      <c r="O49" s="33">
        <v>5</v>
      </c>
      <c r="P49" s="33">
        <v>5</v>
      </c>
      <c r="Q49" s="33">
        <v>5</v>
      </c>
      <c r="S49">
        <f t="shared" si="0"/>
        <v>40</v>
      </c>
      <c r="T49">
        <f t="shared" si="1"/>
        <v>20</v>
      </c>
    </row>
    <row r="50" spans="1:47" s="31" customFormat="1" ht="15" customHeight="1" x14ac:dyDescent="0.3">
      <c r="A50" s="31">
        <v>23</v>
      </c>
      <c r="B50" s="32">
        <v>44721.357673611114</v>
      </c>
      <c r="C50" s="33" t="s">
        <v>19</v>
      </c>
      <c r="D50" s="33">
        <v>23</v>
      </c>
      <c r="E50" s="33" t="s">
        <v>20</v>
      </c>
      <c r="F50" s="33">
        <v>3</v>
      </c>
      <c r="G50" s="33">
        <v>4</v>
      </c>
      <c r="H50" s="33">
        <v>4</v>
      </c>
      <c r="I50" s="33">
        <v>4</v>
      </c>
      <c r="J50" s="33">
        <v>4</v>
      </c>
      <c r="K50" s="33">
        <v>4</v>
      </c>
      <c r="L50" s="33">
        <v>4</v>
      </c>
      <c r="M50" s="33">
        <v>4</v>
      </c>
      <c r="N50" s="33">
        <v>3</v>
      </c>
      <c r="O50" s="33">
        <v>4</v>
      </c>
      <c r="P50" s="33">
        <v>4</v>
      </c>
      <c r="Q50" s="33">
        <v>4</v>
      </c>
      <c r="S50">
        <f t="shared" si="0"/>
        <v>31</v>
      </c>
      <c r="T50">
        <f t="shared" si="1"/>
        <v>15</v>
      </c>
    </row>
    <row r="51" spans="1:47" s="31" customFormat="1" ht="15" customHeight="1" x14ac:dyDescent="0.3">
      <c r="A51" s="31">
        <v>24</v>
      </c>
      <c r="B51" s="32">
        <v>44722.559247685182</v>
      </c>
      <c r="C51" s="33" t="s">
        <v>19</v>
      </c>
      <c r="D51" s="33">
        <v>24</v>
      </c>
      <c r="E51" s="33" t="s">
        <v>20</v>
      </c>
      <c r="F51" s="33">
        <v>4</v>
      </c>
      <c r="G51" s="33">
        <v>4</v>
      </c>
      <c r="H51" s="33">
        <v>4</v>
      </c>
      <c r="I51" s="33">
        <v>4</v>
      </c>
      <c r="J51" s="33">
        <v>4</v>
      </c>
      <c r="K51" s="33">
        <v>4</v>
      </c>
      <c r="L51" s="33">
        <v>3</v>
      </c>
      <c r="M51" s="33">
        <v>4</v>
      </c>
      <c r="N51" s="33">
        <v>4</v>
      </c>
      <c r="O51" s="33">
        <v>4</v>
      </c>
      <c r="P51" s="33">
        <v>4</v>
      </c>
      <c r="Q51" s="33">
        <v>4</v>
      </c>
      <c r="S51">
        <f t="shared" si="0"/>
        <v>31</v>
      </c>
      <c r="T51">
        <f t="shared" si="1"/>
        <v>16</v>
      </c>
    </row>
    <row r="52" spans="1:47" s="31" customFormat="1" ht="15" customHeight="1" x14ac:dyDescent="0.3">
      <c r="A52" s="31">
        <v>25</v>
      </c>
      <c r="B52" s="32">
        <v>44723.874710648146</v>
      </c>
      <c r="C52" s="33" t="s">
        <v>19</v>
      </c>
      <c r="D52" s="33">
        <v>25</v>
      </c>
      <c r="E52" s="33" t="s">
        <v>20</v>
      </c>
      <c r="F52" s="33">
        <v>4</v>
      </c>
      <c r="G52" s="33">
        <v>4</v>
      </c>
      <c r="H52" s="33">
        <v>4</v>
      </c>
      <c r="I52" s="33">
        <v>4</v>
      </c>
      <c r="J52" s="33">
        <v>4</v>
      </c>
      <c r="K52" s="33">
        <v>4</v>
      </c>
      <c r="L52" s="33">
        <v>5</v>
      </c>
      <c r="M52" s="33">
        <v>4</v>
      </c>
      <c r="N52" s="33">
        <v>4</v>
      </c>
      <c r="O52" s="33">
        <v>5</v>
      </c>
      <c r="P52" s="33">
        <v>4</v>
      </c>
      <c r="Q52" s="33">
        <v>4</v>
      </c>
      <c r="S52">
        <f t="shared" si="0"/>
        <v>33</v>
      </c>
      <c r="T52">
        <f t="shared" si="1"/>
        <v>17</v>
      </c>
    </row>
    <row r="53" spans="1:47" s="31" customFormat="1" ht="15" customHeight="1" x14ac:dyDescent="0.3">
      <c r="A53" s="31">
        <v>26</v>
      </c>
      <c r="B53" s="32">
        <v>44724.545532407406</v>
      </c>
      <c r="C53" s="33" t="s">
        <v>19</v>
      </c>
      <c r="D53" s="33">
        <v>25</v>
      </c>
      <c r="E53" s="33" t="s">
        <v>20</v>
      </c>
      <c r="F53" s="33">
        <v>5</v>
      </c>
      <c r="G53" s="33">
        <v>5</v>
      </c>
      <c r="H53" s="33">
        <v>5</v>
      </c>
      <c r="I53" s="33">
        <v>5</v>
      </c>
      <c r="J53" s="33">
        <v>5</v>
      </c>
      <c r="K53" s="33">
        <v>4</v>
      </c>
      <c r="L53" s="33">
        <v>5</v>
      </c>
      <c r="M53" s="33">
        <v>4</v>
      </c>
      <c r="N53" s="33">
        <v>4</v>
      </c>
      <c r="O53" s="33">
        <v>4</v>
      </c>
      <c r="P53" s="33">
        <v>4</v>
      </c>
      <c r="Q53" s="33">
        <v>3</v>
      </c>
      <c r="S53">
        <f t="shared" si="0"/>
        <v>38</v>
      </c>
      <c r="T53">
        <f t="shared" si="1"/>
        <v>15</v>
      </c>
    </row>
    <row r="54" spans="1:47" ht="15" customHeight="1" x14ac:dyDescent="0.3">
      <c r="A54">
        <v>1</v>
      </c>
      <c r="B54" s="3">
        <v>44615.830995370372</v>
      </c>
      <c r="C54" s="1" t="s">
        <v>17</v>
      </c>
      <c r="D54" s="1">
        <v>24</v>
      </c>
      <c r="E54" s="1" t="s">
        <v>18</v>
      </c>
      <c r="F54" s="1">
        <v>5</v>
      </c>
      <c r="G54" s="1">
        <v>5</v>
      </c>
      <c r="H54" s="1">
        <v>5</v>
      </c>
      <c r="I54" s="4">
        <v>5</v>
      </c>
      <c r="J54" s="5">
        <v>5</v>
      </c>
      <c r="K54" s="5">
        <v>5</v>
      </c>
      <c r="L54" s="5">
        <v>5</v>
      </c>
      <c r="M54" s="5">
        <v>5</v>
      </c>
      <c r="N54" s="1">
        <v>4</v>
      </c>
      <c r="O54" s="1">
        <v>5</v>
      </c>
      <c r="P54" s="1">
        <v>5</v>
      </c>
      <c r="Q54" s="1">
        <v>4</v>
      </c>
      <c r="S54">
        <f t="shared" si="0"/>
        <v>40</v>
      </c>
      <c r="T54">
        <f t="shared" si="1"/>
        <v>18</v>
      </c>
      <c r="AR54" s="31"/>
      <c r="AS54" s="31"/>
      <c r="AT54" s="31"/>
      <c r="AU54" s="31"/>
    </row>
    <row r="55" spans="1:47" ht="15" customHeight="1" x14ac:dyDescent="0.3">
      <c r="A55">
        <v>2</v>
      </c>
      <c r="B55" s="3">
        <v>44615.887187499997</v>
      </c>
      <c r="C55" s="1" t="s">
        <v>19</v>
      </c>
      <c r="D55" s="1">
        <v>23</v>
      </c>
      <c r="E55" s="1" t="s">
        <v>18</v>
      </c>
      <c r="F55" s="1">
        <v>4</v>
      </c>
      <c r="G55" s="1">
        <v>4</v>
      </c>
      <c r="H55" s="1">
        <v>4</v>
      </c>
      <c r="I55" s="4">
        <v>4</v>
      </c>
      <c r="J55" s="5">
        <v>4</v>
      </c>
      <c r="K55" s="5">
        <v>4</v>
      </c>
      <c r="L55" s="5">
        <v>4</v>
      </c>
      <c r="M55" s="5">
        <v>4</v>
      </c>
      <c r="N55" s="1">
        <v>4</v>
      </c>
      <c r="O55" s="1">
        <v>5</v>
      </c>
      <c r="P55" s="1">
        <v>4</v>
      </c>
      <c r="Q55" s="1">
        <v>4</v>
      </c>
      <c r="S55">
        <f t="shared" si="0"/>
        <v>32</v>
      </c>
      <c r="T55">
        <f t="shared" si="1"/>
        <v>17</v>
      </c>
      <c r="AR55" s="31"/>
      <c r="AS55" s="31"/>
      <c r="AT55" s="31"/>
      <c r="AU55" s="31"/>
    </row>
    <row r="56" spans="1:47" ht="15" customHeight="1" x14ac:dyDescent="0.3">
      <c r="A56">
        <v>3</v>
      </c>
      <c r="B56" s="3">
        <v>44616.445798611108</v>
      </c>
      <c r="C56" s="1" t="s">
        <v>17</v>
      </c>
      <c r="D56" s="1">
        <v>21</v>
      </c>
      <c r="E56" s="1" t="s">
        <v>18</v>
      </c>
      <c r="F56" s="1">
        <v>4</v>
      </c>
      <c r="G56" s="1">
        <v>4</v>
      </c>
      <c r="H56" s="1">
        <v>5</v>
      </c>
      <c r="I56" s="4">
        <v>4</v>
      </c>
      <c r="J56" s="5">
        <v>4</v>
      </c>
      <c r="K56" s="5">
        <v>5</v>
      </c>
      <c r="L56" s="5">
        <v>4</v>
      </c>
      <c r="M56" s="5">
        <v>4</v>
      </c>
      <c r="N56" s="1">
        <v>4</v>
      </c>
      <c r="O56" s="1">
        <v>4</v>
      </c>
      <c r="P56" s="1">
        <v>4</v>
      </c>
      <c r="Q56" s="1">
        <v>4</v>
      </c>
      <c r="S56">
        <f t="shared" si="0"/>
        <v>34</v>
      </c>
      <c r="T56">
        <f t="shared" si="1"/>
        <v>16</v>
      </c>
    </row>
    <row r="57" spans="1:47" ht="15" customHeight="1" x14ac:dyDescent="0.3">
      <c r="A57">
        <v>4</v>
      </c>
      <c r="B57" s="3">
        <v>44616.615844907406</v>
      </c>
      <c r="C57" s="1" t="s">
        <v>19</v>
      </c>
      <c r="D57" s="1">
        <v>27</v>
      </c>
      <c r="E57" s="1" t="s">
        <v>18</v>
      </c>
      <c r="F57" s="1">
        <v>4</v>
      </c>
      <c r="G57" s="1">
        <v>4</v>
      </c>
      <c r="H57" s="1">
        <v>5</v>
      </c>
      <c r="I57" s="4">
        <v>4</v>
      </c>
      <c r="J57" s="5">
        <v>4</v>
      </c>
      <c r="K57" s="5">
        <v>4</v>
      </c>
      <c r="L57" s="5">
        <v>4</v>
      </c>
      <c r="M57" s="5">
        <v>4</v>
      </c>
      <c r="N57" s="1">
        <v>5</v>
      </c>
      <c r="O57" s="1">
        <v>4</v>
      </c>
      <c r="P57" s="1">
        <v>4</v>
      </c>
      <c r="Q57" s="1">
        <v>4</v>
      </c>
      <c r="S57">
        <f t="shared" si="0"/>
        <v>33</v>
      </c>
      <c r="T57">
        <f t="shared" si="1"/>
        <v>17</v>
      </c>
    </row>
    <row r="58" spans="1:47" ht="15" customHeight="1" x14ac:dyDescent="0.3">
      <c r="A58">
        <v>5</v>
      </c>
      <c r="B58" s="3">
        <v>44617.455081018517</v>
      </c>
      <c r="C58" s="1" t="s">
        <v>19</v>
      </c>
      <c r="D58" s="1">
        <v>26</v>
      </c>
      <c r="E58" s="1" t="s">
        <v>18</v>
      </c>
      <c r="F58" s="1">
        <v>5</v>
      </c>
      <c r="G58" s="1">
        <v>4</v>
      </c>
      <c r="H58" s="1">
        <v>4</v>
      </c>
      <c r="I58" s="4">
        <v>4</v>
      </c>
      <c r="J58" s="5">
        <v>2</v>
      </c>
      <c r="K58" s="5">
        <v>4</v>
      </c>
      <c r="L58" s="5">
        <v>2</v>
      </c>
      <c r="M58" s="5">
        <v>3</v>
      </c>
      <c r="N58" s="1">
        <v>3</v>
      </c>
      <c r="O58" s="1">
        <v>3</v>
      </c>
      <c r="P58" s="1">
        <v>5</v>
      </c>
      <c r="Q58" s="1">
        <v>4</v>
      </c>
      <c r="S58">
        <f t="shared" si="0"/>
        <v>28</v>
      </c>
      <c r="T58">
        <f t="shared" si="1"/>
        <v>15</v>
      </c>
    </row>
    <row r="59" spans="1:47" ht="15" customHeight="1" x14ac:dyDescent="0.3">
      <c r="A59">
        <v>6</v>
      </c>
      <c r="B59" s="3">
        <v>44617.486678240741</v>
      </c>
      <c r="C59" s="1" t="s">
        <v>19</v>
      </c>
      <c r="D59" s="1">
        <v>25</v>
      </c>
      <c r="E59" s="1" t="s">
        <v>18</v>
      </c>
      <c r="F59" s="1">
        <v>4</v>
      </c>
      <c r="G59" s="1">
        <v>5</v>
      </c>
      <c r="H59" s="1">
        <v>4</v>
      </c>
      <c r="I59" s="4">
        <v>5</v>
      </c>
      <c r="J59" s="5">
        <v>4</v>
      </c>
      <c r="K59" s="5">
        <v>4</v>
      </c>
      <c r="L59" s="5">
        <v>3</v>
      </c>
      <c r="M59" s="5">
        <v>4</v>
      </c>
      <c r="N59" s="1">
        <v>2</v>
      </c>
      <c r="O59" s="1">
        <v>4</v>
      </c>
      <c r="P59" s="1">
        <v>5</v>
      </c>
      <c r="Q59" s="1">
        <v>5</v>
      </c>
      <c r="S59">
        <f t="shared" si="0"/>
        <v>33</v>
      </c>
      <c r="T59">
        <f t="shared" si="1"/>
        <v>16</v>
      </c>
    </row>
    <row r="60" spans="1:47" ht="15" customHeight="1" x14ac:dyDescent="0.3">
      <c r="A60">
        <v>7</v>
      </c>
      <c r="B60" s="3">
        <v>44719.624756944446</v>
      </c>
      <c r="C60" s="1" t="s">
        <v>17</v>
      </c>
      <c r="D60" s="1">
        <v>20</v>
      </c>
      <c r="E60" s="1" t="s">
        <v>18</v>
      </c>
      <c r="F60" s="1">
        <v>4</v>
      </c>
      <c r="G60" s="1">
        <v>4</v>
      </c>
      <c r="H60" s="1">
        <v>4</v>
      </c>
      <c r="I60" s="4">
        <v>4</v>
      </c>
      <c r="J60" s="5">
        <v>4</v>
      </c>
      <c r="K60" s="5">
        <v>4</v>
      </c>
      <c r="L60" s="5">
        <v>4</v>
      </c>
      <c r="M60" s="5">
        <v>4</v>
      </c>
      <c r="N60" s="1">
        <v>4</v>
      </c>
      <c r="O60" s="1">
        <v>4</v>
      </c>
      <c r="P60" s="1">
        <v>4</v>
      </c>
      <c r="Q60" s="1">
        <v>4</v>
      </c>
      <c r="S60">
        <f t="shared" si="0"/>
        <v>32</v>
      </c>
      <c r="T60">
        <f t="shared" si="1"/>
        <v>16</v>
      </c>
    </row>
    <row r="61" spans="1:47" ht="15" customHeight="1" x14ac:dyDescent="0.3">
      <c r="A61">
        <v>8</v>
      </c>
      <c r="B61" s="3">
        <v>44719.664861111109</v>
      </c>
      <c r="C61" s="1" t="s">
        <v>17</v>
      </c>
      <c r="D61" s="1">
        <v>20</v>
      </c>
      <c r="E61" s="1" t="s">
        <v>18</v>
      </c>
      <c r="F61" s="1">
        <v>4</v>
      </c>
      <c r="G61" s="1">
        <v>4</v>
      </c>
      <c r="H61" s="1">
        <v>5</v>
      </c>
      <c r="I61" s="4">
        <v>5</v>
      </c>
      <c r="J61" s="5">
        <v>3</v>
      </c>
      <c r="K61" s="5">
        <v>4</v>
      </c>
      <c r="L61" s="5">
        <v>5</v>
      </c>
      <c r="M61" s="5">
        <v>5</v>
      </c>
      <c r="N61" s="1">
        <v>5</v>
      </c>
      <c r="O61" s="1">
        <v>5</v>
      </c>
      <c r="P61" s="1">
        <v>5</v>
      </c>
      <c r="Q61" s="1">
        <v>5</v>
      </c>
      <c r="S61">
        <f t="shared" si="0"/>
        <v>35</v>
      </c>
      <c r="T61">
        <f t="shared" si="1"/>
        <v>20</v>
      </c>
    </row>
    <row r="62" spans="1:47" ht="15" customHeight="1" x14ac:dyDescent="0.3">
      <c r="A62">
        <v>9</v>
      </c>
      <c r="B62" s="3">
        <v>44719.670428240737</v>
      </c>
      <c r="C62" s="1" t="s">
        <v>17</v>
      </c>
      <c r="D62" s="1">
        <v>18</v>
      </c>
      <c r="E62" s="1" t="s">
        <v>18</v>
      </c>
      <c r="F62" s="1">
        <v>4</v>
      </c>
      <c r="G62" s="1">
        <v>3</v>
      </c>
      <c r="H62" s="1">
        <v>4</v>
      </c>
      <c r="I62" s="4">
        <v>3</v>
      </c>
      <c r="J62" s="5">
        <v>3</v>
      </c>
      <c r="K62" s="5">
        <v>4</v>
      </c>
      <c r="L62" s="5">
        <v>5</v>
      </c>
      <c r="M62" s="5">
        <v>3</v>
      </c>
      <c r="N62" s="1">
        <v>4</v>
      </c>
      <c r="O62" s="1">
        <v>5</v>
      </c>
      <c r="P62" s="1">
        <v>5</v>
      </c>
      <c r="Q62" s="1">
        <v>5</v>
      </c>
      <c r="S62">
        <f t="shared" si="0"/>
        <v>29</v>
      </c>
      <c r="T62">
        <f t="shared" si="1"/>
        <v>19</v>
      </c>
    </row>
    <row r="63" spans="1:47" ht="15" customHeight="1" x14ac:dyDescent="0.3">
      <c r="A63">
        <v>10</v>
      </c>
      <c r="B63" s="3">
        <v>44719.827870370369</v>
      </c>
      <c r="C63" s="1" t="s">
        <v>17</v>
      </c>
      <c r="D63" s="1">
        <v>21</v>
      </c>
      <c r="E63" s="1" t="s">
        <v>18</v>
      </c>
      <c r="F63" s="1">
        <v>4</v>
      </c>
      <c r="G63" s="1">
        <v>5</v>
      </c>
      <c r="H63" s="1">
        <v>5</v>
      </c>
      <c r="I63" s="4">
        <v>5</v>
      </c>
      <c r="J63" s="5">
        <v>4</v>
      </c>
      <c r="K63" s="5">
        <v>4</v>
      </c>
      <c r="L63" s="5">
        <v>4</v>
      </c>
      <c r="M63" s="5">
        <v>4</v>
      </c>
      <c r="N63" s="1">
        <v>4</v>
      </c>
      <c r="O63" s="1">
        <v>4</v>
      </c>
      <c r="P63" s="1">
        <v>5</v>
      </c>
      <c r="Q63" s="1">
        <v>4</v>
      </c>
      <c r="S63">
        <f t="shared" si="0"/>
        <v>35</v>
      </c>
      <c r="T63">
        <f t="shared" si="1"/>
        <v>17</v>
      </c>
    </row>
    <row r="64" spans="1:47" ht="15" customHeight="1" x14ac:dyDescent="0.3">
      <c r="A64">
        <v>11</v>
      </c>
      <c r="B64" s="3">
        <v>44719.83666666667</v>
      </c>
      <c r="C64" s="1" t="s">
        <v>19</v>
      </c>
      <c r="D64" s="1">
        <v>24</v>
      </c>
      <c r="E64" s="1" t="s">
        <v>18</v>
      </c>
      <c r="F64" s="1">
        <v>5</v>
      </c>
      <c r="G64" s="1">
        <v>5</v>
      </c>
      <c r="H64" s="1">
        <v>5</v>
      </c>
      <c r="I64" s="4">
        <v>4</v>
      </c>
      <c r="J64" s="5">
        <v>4</v>
      </c>
      <c r="K64" s="5">
        <v>5</v>
      </c>
      <c r="L64" s="5">
        <v>5</v>
      </c>
      <c r="M64" s="5">
        <v>5</v>
      </c>
      <c r="N64" s="1">
        <v>4</v>
      </c>
      <c r="O64" s="1">
        <v>5</v>
      </c>
      <c r="P64" s="1">
        <v>5</v>
      </c>
      <c r="Q64" s="1">
        <v>5</v>
      </c>
      <c r="S64">
        <f t="shared" si="0"/>
        <v>38</v>
      </c>
      <c r="T64">
        <f t="shared" si="1"/>
        <v>19</v>
      </c>
    </row>
    <row r="65" spans="1:47" ht="15" customHeight="1" x14ac:dyDescent="0.3">
      <c r="A65">
        <v>12</v>
      </c>
      <c r="B65" s="3">
        <v>44719.846782407411</v>
      </c>
      <c r="C65" s="1" t="s">
        <v>17</v>
      </c>
      <c r="D65" s="1">
        <v>21</v>
      </c>
      <c r="E65" s="1" t="s">
        <v>18</v>
      </c>
      <c r="F65" s="1">
        <v>5</v>
      </c>
      <c r="G65" s="1">
        <v>5</v>
      </c>
      <c r="H65" s="1">
        <v>5</v>
      </c>
      <c r="I65" s="4">
        <v>4</v>
      </c>
      <c r="J65" s="5">
        <v>5</v>
      </c>
      <c r="K65" s="5">
        <v>4</v>
      </c>
      <c r="L65" s="5">
        <v>4</v>
      </c>
      <c r="M65" s="5">
        <v>4</v>
      </c>
      <c r="N65" s="1">
        <v>5</v>
      </c>
      <c r="O65" s="1">
        <v>5</v>
      </c>
      <c r="P65" s="1">
        <v>5</v>
      </c>
      <c r="Q65" s="1">
        <v>4</v>
      </c>
      <c r="S65">
        <f t="shared" si="0"/>
        <v>36</v>
      </c>
      <c r="T65">
        <f t="shared" si="1"/>
        <v>19</v>
      </c>
    </row>
    <row r="66" spans="1:47" ht="15" customHeight="1" x14ac:dyDescent="0.3">
      <c r="A66">
        <v>13</v>
      </c>
      <c r="B66" s="3">
        <v>44719.869351851848</v>
      </c>
      <c r="C66" s="1" t="s">
        <v>17</v>
      </c>
      <c r="D66" s="1">
        <v>21</v>
      </c>
      <c r="E66" s="1" t="s">
        <v>18</v>
      </c>
      <c r="F66" s="1">
        <v>5</v>
      </c>
      <c r="G66" s="1">
        <v>5</v>
      </c>
      <c r="H66" s="1">
        <v>3</v>
      </c>
      <c r="I66" s="4">
        <v>5</v>
      </c>
      <c r="J66" s="5">
        <v>3</v>
      </c>
      <c r="K66" s="5">
        <v>3</v>
      </c>
      <c r="L66" s="5">
        <v>3</v>
      </c>
      <c r="M66" s="5">
        <v>3</v>
      </c>
      <c r="N66" s="1">
        <v>3</v>
      </c>
      <c r="O66" s="1">
        <v>5</v>
      </c>
      <c r="P66" s="1">
        <v>5</v>
      </c>
      <c r="Q66" s="1">
        <v>5</v>
      </c>
      <c r="S66">
        <f t="shared" si="0"/>
        <v>30</v>
      </c>
      <c r="T66">
        <f t="shared" si="1"/>
        <v>18</v>
      </c>
    </row>
    <row r="67" spans="1:47" ht="15" customHeight="1" x14ac:dyDescent="0.3">
      <c r="A67">
        <v>14</v>
      </c>
      <c r="B67" s="3">
        <v>44719.884606481479</v>
      </c>
      <c r="C67" s="1" t="s">
        <v>19</v>
      </c>
      <c r="D67" s="1">
        <v>22</v>
      </c>
      <c r="E67" s="1" t="s">
        <v>18</v>
      </c>
      <c r="F67" s="1">
        <v>4</v>
      </c>
      <c r="G67" s="1">
        <v>5</v>
      </c>
      <c r="H67" s="1">
        <v>4</v>
      </c>
      <c r="I67" s="4">
        <v>4</v>
      </c>
      <c r="J67" s="5">
        <v>5</v>
      </c>
      <c r="K67" s="5">
        <v>4</v>
      </c>
      <c r="L67" s="5">
        <v>4</v>
      </c>
      <c r="M67" s="5">
        <v>5</v>
      </c>
      <c r="N67" s="1">
        <v>4</v>
      </c>
      <c r="O67" s="1">
        <v>4</v>
      </c>
      <c r="P67" s="1">
        <v>4</v>
      </c>
      <c r="Q67" s="1">
        <v>5</v>
      </c>
      <c r="S67">
        <f t="shared" ref="S67:S105" si="2">SUM(F67:M67)</f>
        <v>35</v>
      </c>
      <c r="T67">
        <f t="shared" ref="T67:T105" si="3">SUM(N67:Q67)</f>
        <v>17</v>
      </c>
    </row>
    <row r="68" spans="1:47" ht="15" customHeight="1" x14ac:dyDescent="0.3">
      <c r="A68">
        <v>15</v>
      </c>
      <c r="B68" s="3">
        <v>44719.95480324074</v>
      </c>
      <c r="C68" s="1" t="s">
        <v>17</v>
      </c>
      <c r="D68" s="1">
        <v>23</v>
      </c>
      <c r="E68" s="1" t="s">
        <v>18</v>
      </c>
      <c r="F68" s="1">
        <v>3</v>
      </c>
      <c r="G68" s="1">
        <v>5</v>
      </c>
      <c r="H68" s="1">
        <v>5</v>
      </c>
      <c r="I68" s="4">
        <v>5</v>
      </c>
      <c r="J68" s="5">
        <v>5</v>
      </c>
      <c r="K68" s="5">
        <v>5</v>
      </c>
      <c r="L68" s="5">
        <v>5</v>
      </c>
      <c r="M68" s="5">
        <v>4</v>
      </c>
      <c r="N68" s="1">
        <v>3</v>
      </c>
      <c r="O68" s="1">
        <v>4</v>
      </c>
      <c r="P68" s="1">
        <v>4</v>
      </c>
      <c r="Q68" s="1">
        <v>4</v>
      </c>
      <c r="S68">
        <f t="shared" si="2"/>
        <v>37</v>
      </c>
      <c r="T68">
        <f t="shared" si="3"/>
        <v>15</v>
      </c>
    </row>
    <row r="69" spans="1:47" ht="15" customHeight="1" x14ac:dyDescent="0.3">
      <c r="A69">
        <v>16</v>
      </c>
      <c r="B69" s="3">
        <v>44719.994108796294</v>
      </c>
      <c r="C69" s="1" t="s">
        <v>17</v>
      </c>
      <c r="D69" s="1">
        <v>21</v>
      </c>
      <c r="E69" s="1" t="s">
        <v>18</v>
      </c>
      <c r="F69" s="1">
        <v>4</v>
      </c>
      <c r="G69" s="1">
        <v>4</v>
      </c>
      <c r="H69" s="1">
        <v>5</v>
      </c>
      <c r="I69" s="4">
        <v>3</v>
      </c>
      <c r="J69" s="5">
        <v>4</v>
      </c>
      <c r="K69" s="5">
        <v>4</v>
      </c>
      <c r="L69" s="5">
        <v>5</v>
      </c>
      <c r="M69" s="5">
        <v>4</v>
      </c>
      <c r="N69" s="1">
        <v>4</v>
      </c>
      <c r="O69" s="1">
        <v>3</v>
      </c>
      <c r="P69" s="1">
        <v>4</v>
      </c>
      <c r="Q69" s="1">
        <v>5</v>
      </c>
      <c r="S69">
        <f t="shared" si="2"/>
        <v>33</v>
      </c>
      <c r="T69">
        <f t="shared" si="3"/>
        <v>16</v>
      </c>
    </row>
    <row r="70" spans="1:47" ht="15" customHeight="1" x14ac:dyDescent="0.3">
      <c r="A70">
        <v>17</v>
      </c>
      <c r="B70" s="3">
        <v>44720.022986111115</v>
      </c>
      <c r="C70" s="1" t="s">
        <v>19</v>
      </c>
      <c r="D70" s="1">
        <v>23</v>
      </c>
      <c r="E70" s="1" t="s">
        <v>18</v>
      </c>
      <c r="F70" s="1">
        <v>4</v>
      </c>
      <c r="G70" s="1">
        <v>5</v>
      </c>
      <c r="H70" s="1">
        <v>5</v>
      </c>
      <c r="I70" s="4">
        <v>3</v>
      </c>
      <c r="J70" s="5">
        <v>4</v>
      </c>
      <c r="K70" s="5">
        <v>4</v>
      </c>
      <c r="L70" s="5">
        <v>3</v>
      </c>
      <c r="M70" s="5">
        <v>4</v>
      </c>
      <c r="N70" s="1">
        <v>3</v>
      </c>
      <c r="O70" s="1">
        <v>4</v>
      </c>
      <c r="P70" s="1">
        <v>5</v>
      </c>
      <c r="Q70" s="1">
        <v>5</v>
      </c>
      <c r="S70">
        <f t="shared" si="2"/>
        <v>32</v>
      </c>
      <c r="T70">
        <f t="shared" si="3"/>
        <v>17</v>
      </c>
    </row>
    <row r="71" spans="1:47" ht="15" customHeight="1" x14ac:dyDescent="0.3">
      <c r="A71">
        <v>18</v>
      </c>
      <c r="B71" s="3">
        <v>44720.555405092593</v>
      </c>
      <c r="C71" s="1" t="s">
        <v>17</v>
      </c>
      <c r="D71" s="1">
        <v>20</v>
      </c>
      <c r="E71" s="1" t="s">
        <v>18</v>
      </c>
      <c r="F71" s="1">
        <v>5</v>
      </c>
      <c r="G71" s="1">
        <v>5</v>
      </c>
      <c r="H71" s="1">
        <v>5</v>
      </c>
      <c r="I71" s="4">
        <v>5</v>
      </c>
      <c r="J71" s="5">
        <v>5</v>
      </c>
      <c r="K71" s="5">
        <v>5</v>
      </c>
      <c r="L71" s="5">
        <v>5</v>
      </c>
      <c r="M71" s="5">
        <v>5</v>
      </c>
      <c r="N71" s="1">
        <v>4</v>
      </c>
      <c r="O71" s="1">
        <v>5</v>
      </c>
      <c r="P71" s="1">
        <v>5</v>
      </c>
      <c r="Q71" s="1">
        <v>5</v>
      </c>
      <c r="S71">
        <f t="shared" si="2"/>
        <v>40</v>
      </c>
      <c r="T71">
        <f t="shared" si="3"/>
        <v>19</v>
      </c>
    </row>
    <row r="72" spans="1:47" ht="15" customHeight="1" x14ac:dyDescent="0.3">
      <c r="A72">
        <v>19</v>
      </c>
      <c r="B72" s="3">
        <v>44720.562372685185</v>
      </c>
      <c r="C72" s="1" t="s">
        <v>17</v>
      </c>
      <c r="D72" s="1">
        <v>23</v>
      </c>
      <c r="E72" s="1" t="s">
        <v>18</v>
      </c>
      <c r="F72" s="1">
        <v>4</v>
      </c>
      <c r="G72" s="1">
        <v>4</v>
      </c>
      <c r="H72" s="1">
        <v>5</v>
      </c>
      <c r="I72" s="4">
        <v>3</v>
      </c>
      <c r="J72" s="5">
        <v>4</v>
      </c>
      <c r="K72" s="5">
        <v>4</v>
      </c>
      <c r="L72" s="5">
        <v>5</v>
      </c>
      <c r="M72" s="5">
        <v>4</v>
      </c>
      <c r="N72" s="1">
        <v>3</v>
      </c>
      <c r="O72" s="1">
        <v>5</v>
      </c>
      <c r="P72" s="1">
        <v>5</v>
      </c>
      <c r="Q72" s="1">
        <v>4</v>
      </c>
      <c r="S72">
        <f t="shared" si="2"/>
        <v>33</v>
      </c>
      <c r="T72">
        <f t="shared" si="3"/>
        <v>17</v>
      </c>
    </row>
    <row r="73" spans="1:47" ht="15" customHeight="1" x14ac:dyDescent="0.3">
      <c r="A73">
        <v>20</v>
      </c>
      <c r="B73" s="3">
        <v>44720.562731481485</v>
      </c>
      <c r="C73" s="1" t="s">
        <v>17</v>
      </c>
      <c r="D73" s="1">
        <v>20</v>
      </c>
      <c r="E73" s="1" t="s">
        <v>18</v>
      </c>
      <c r="F73" s="1">
        <v>4</v>
      </c>
      <c r="G73" s="1">
        <v>5</v>
      </c>
      <c r="H73" s="1">
        <v>5</v>
      </c>
      <c r="I73" s="4">
        <v>5</v>
      </c>
      <c r="J73" s="5">
        <v>5</v>
      </c>
      <c r="K73" s="5">
        <v>5</v>
      </c>
      <c r="L73" s="5">
        <v>4</v>
      </c>
      <c r="M73" s="5">
        <v>4</v>
      </c>
      <c r="N73" s="1">
        <v>4</v>
      </c>
      <c r="O73" s="1">
        <v>5</v>
      </c>
      <c r="P73" s="1">
        <v>5</v>
      </c>
      <c r="Q73" s="1">
        <v>5</v>
      </c>
      <c r="S73">
        <f t="shared" si="2"/>
        <v>37</v>
      </c>
      <c r="T73">
        <f t="shared" si="3"/>
        <v>19</v>
      </c>
    </row>
    <row r="74" spans="1:47" ht="15" customHeight="1" x14ac:dyDescent="0.3">
      <c r="A74">
        <v>21</v>
      </c>
      <c r="B74" s="3">
        <v>44720.675810185188</v>
      </c>
      <c r="C74" s="1" t="s">
        <v>19</v>
      </c>
      <c r="D74" s="1">
        <v>23</v>
      </c>
      <c r="E74" s="1" t="s">
        <v>18</v>
      </c>
      <c r="F74" s="1">
        <v>1</v>
      </c>
      <c r="G74" s="1">
        <v>3</v>
      </c>
      <c r="H74" s="1">
        <v>3</v>
      </c>
      <c r="I74" s="4">
        <v>3</v>
      </c>
      <c r="J74" s="5">
        <v>3</v>
      </c>
      <c r="K74" s="5">
        <v>4</v>
      </c>
      <c r="L74" s="5">
        <v>2</v>
      </c>
      <c r="M74" s="5">
        <v>3</v>
      </c>
      <c r="N74" s="1">
        <v>3</v>
      </c>
      <c r="O74" s="1">
        <v>5</v>
      </c>
      <c r="P74" s="1">
        <v>4</v>
      </c>
      <c r="Q74" s="1">
        <v>4</v>
      </c>
      <c r="S74">
        <f t="shared" si="2"/>
        <v>22</v>
      </c>
      <c r="T74">
        <f t="shared" si="3"/>
        <v>16</v>
      </c>
    </row>
    <row r="75" spans="1:47" ht="15" customHeight="1" x14ac:dyDescent="0.3">
      <c r="A75">
        <v>22</v>
      </c>
      <c r="B75" s="3">
        <v>44720.924930555557</v>
      </c>
      <c r="C75" s="1" t="s">
        <v>19</v>
      </c>
      <c r="D75" s="1">
        <v>26</v>
      </c>
      <c r="E75" s="1" t="s">
        <v>18</v>
      </c>
      <c r="F75" s="1">
        <v>5</v>
      </c>
      <c r="G75" s="1">
        <v>5</v>
      </c>
      <c r="H75" s="1">
        <v>5</v>
      </c>
      <c r="I75" s="4">
        <v>5</v>
      </c>
      <c r="J75" s="5">
        <v>4</v>
      </c>
      <c r="K75" s="5">
        <v>4</v>
      </c>
      <c r="L75" s="5">
        <v>3</v>
      </c>
      <c r="M75" s="5">
        <v>4</v>
      </c>
      <c r="N75" s="1">
        <v>4</v>
      </c>
      <c r="O75" s="1">
        <v>4</v>
      </c>
      <c r="P75" s="1">
        <v>5</v>
      </c>
      <c r="Q75" s="1">
        <v>5</v>
      </c>
      <c r="S75">
        <f t="shared" si="2"/>
        <v>35</v>
      </c>
      <c r="T75">
        <f t="shared" si="3"/>
        <v>18</v>
      </c>
    </row>
    <row r="76" spans="1:47" ht="15" customHeight="1" x14ac:dyDescent="0.3">
      <c r="A76">
        <v>23</v>
      </c>
      <c r="B76" s="3">
        <v>44720.936863425923</v>
      </c>
      <c r="C76" s="1" t="s">
        <v>19</v>
      </c>
      <c r="D76" s="1">
        <v>26</v>
      </c>
      <c r="E76" s="1" t="s">
        <v>18</v>
      </c>
      <c r="F76" s="1">
        <v>3</v>
      </c>
      <c r="G76" s="1">
        <v>3</v>
      </c>
      <c r="H76" s="1">
        <v>5</v>
      </c>
      <c r="I76" s="4">
        <v>4</v>
      </c>
      <c r="J76" s="5">
        <v>4</v>
      </c>
      <c r="K76" s="5">
        <v>4</v>
      </c>
      <c r="L76" s="5">
        <v>4</v>
      </c>
      <c r="M76" s="5">
        <v>4</v>
      </c>
      <c r="N76" s="1">
        <v>2</v>
      </c>
      <c r="O76" s="1">
        <v>3</v>
      </c>
      <c r="P76" s="1">
        <v>4</v>
      </c>
      <c r="Q76" s="1">
        <v>3</v>
      </c>
      <c r="S76">
        <f t="shared" si="2"/>
        <v>31</v>
      </c>
      <c r="T76">
        <f t="shared" si="3"/>
        <v>12</v>
      </c>
    </row>
    <row r="77" spans="1:47" ht="15" customHeight="1" x14ac:dyDescent="0.3">
      <c r="A77">
        <v>24</v>
      </c>
      <c r="B77" s="3">
        <v>44720.96670138889</v>
      </c>
      <c r="C77" s="1" t="s">
        <v>19</v>
      </c>
      <c r="D77" s="1">
        <v>27</v>
      </c>
      <c r="E77" s="1" t="s">
        <v>18</v>
      </c>
      <c r="F77" s="1">
        <v>5</v>
      </c>
      <c r="G77" s="1">
        <v>4</v>
      </c>
      <c r="H77" s="1">
        <v>5</v>
      </c>
      <c r="I77" s="4">
        <v>5</v>
      </c>
      <c r="J77" s="5">
        <v>4</v>
      </c>
      <c r="K77" s="5">
        <v>4</v>
      </c>
      <c r="L77" s="5">
        <v>4</v>
      </c>
      <c r="M77" s="5">
        <v>4</v>
      </c>
      <c r="N77" s="1">
        <v>3</v>
      </c>
      <c r="O77" s="1">
        <v>5</v>
      </c>
      <c r="P77" s="1">
        <v>5</v>
      </c>
      <c r="Q77" s="1">
        <v>5</v>
      </c>
      <c r="S77">
        <f t="shared" si="2"/>
        <v>35</v>
      </c>
      <c r="T77">
        <f t="shared" si="3"/>
        <v>18</v>
      </c>
    </row>
    <row r="78" spans="1:47" ht="15" customHeight="1" x14ac:dyDescent="0.3">
      <c r="A78">
        <v>25</v>
      </c>
      <c r="B78" s="3">
        <v>44721.547465277778</v>
      </c>
      <c r="C78" s="1" t="s">
        <v>19</v>
      </c>
      <c r="D78" s="1">
        <v>23</v>
      </c>
      <c r="E78" s="1" t="s">
        <v>18</v>
      </c>
      <c r="F78" s="1">
        <v>5</v>
      </c>
      <c r="G78" s="1">
        <v>2</v>
      </c>
      <c r="H78" s="1">
        <v>3</v>
      </c>
      <c r="I78" s="4">
        <v>5</v>
      </c>
      <c r="J78" s="5">
        <v>2</v>
      </c>
      <c r="K78" s="5">
        <v>3</v>
      </c>
      <c r="L78" s="5">
        <v>2</v>
      </c>
      <c r="M78" s="5">
        <v>4</v>
      </c>
      <c r="N78" s="1">
        <v>2</v>
      </c>
      <c r="O78" s="1">
        <v>5</v>
      </c>
      <c r="P78" s="1">
        <v>5</v>
      </c>
      <c r="Q78" s="1">
        <v>4</v>
      </c>
      <c r="S78">
        <f t="shared" si="2"/>
        <v>26</v>
      </c>
      <c r="T78">
        <f t="shared" si="3"/>
        <v>16</v>
      </c>
    </row>
    <row r="79" spans="1:47" s="31" customFormat="1" ht="15" customHeight="1" x14ac:dyDescent="0.3">
      <c r="A79" s="31">
        <v>1</v>
      </c>
      <c r="B79" s="32">
        <v>44721.614537037036</v>
      </c>
      <c r="C79" s="33" t="s">
        <v>19</v>
      </c>
      <c r="D79" s="33">
        <v>23</v>
      </c>
      <c r="E79" s="33" t="s">
        <v>18</v>
      </c>
      <c r="F79" s="33">
        <v>3</v>
      </c>
      <c r="G79" s="33">
        <v>5</v>
      </c>
      <c r="H79" s="33">
        <v>4</v>
      </c>
      <c r="I79" s="33">
        <v>4</v>
      </c>
      <c r="J79" s="33">
        <v>5</v>
      </c>
      <c r="K79" s="33">
        <v>5</v>
      </c>
      <c r="L79" s="33">
        <v>4</v>
      </c>
      <c r="M79" s="33">
        <v>5</v>
      </c>
      <c r="N79" s="33">
        <v>5</v>
      </c>
      <c r="O79" s="33">
        <v>5</v>
      </c>
      <c r="P79" s="33">
        <v>5</v>
      </c>
      <c r="Q79" s="33">
        <v>5</v>
      </c>
      <c r="S79" s="31">
        <f t="shared" si="2"/>
        <v>35</v>
      </c>
      <c r="T79" s="31">
        <f t="shared" si="3"/>
        <v>20</v>
      </c>
      <c r="AR79"/>
      <c r="AS79"/>
      <c r="AT79"/>
      <c r="AU79"/>
    </row>
    <row r="80" spans="1:47" s="31" customFormat="1" ht="15" customHeight="1" x14ac:dyDescent="0.3">
      <c r="A80" s="31">
        <v>2</v>
      </c>
      <c r="B80" s="32">
        <v>44615.943749999999</v>
      </c>
      <c r="C80" s="33" t="s">
        <v>19</v>
      </c>
      <c r="D80" s="33">
        <v>24</v>
      </c>
      <c r="E80" s="33" t="s">
        <v>21</v>
      </c>
      <c r="F80" s="33">
        <v>3</v>
      </c>
      <c r="G80" s="33">
        <v>3</v>
      </c>
      <c r="H80" s="33">
        <v>4</v>
      </c>
      <c r="I80" s="33">
        <v>4</v>
      </c>
      <c r="J80" s="33">
        <v>3</v>
      </c>
      <c r="K80" s="33">
        <v>2</v>
      </c>
      <c r="L80" s="33">
        <v>1</v>
      </c>
      <c r="M80" s="33">
        <v>3</v>
      </c>
      <c r="N80" s="33">
        <v>2</v>
      </c>
      <c r="O80" s="33">
        <v>2</v>
      </c>
      <c r="P80" s="33">
        <v>2</v>
      </c>
      <c r="Q80" s="33">
        <v>2</v>
      </c>
      <c r="S80" s="31">
        <f t="shared" si="2"/>
        <v>23</v>
      </c>
      <c r="T80" s="31">
        <f t="shared" si="3"/>
        <v>8</v>
      </c>
      <c r="AR80"/>
      <c r="AS80"/>
      <c r="AT80"/>
      <c r="AU80"/>
    </row>
    <row r="81" spans="1:20" s="31" customFormat="1" ht="15" customHeight="1" x14ac:dyDescent="0.3">
      <c r="A81" s="31">
        <v>3</v>
      </c>
      <c r="B81" s="32">
        <v>44616.578379629631</v>
      </c>
      <c r="C81" s="33" t="s">
        <v>19</v>
      </c>
      <c r="D81" s="33">
        <v>25</v>
      </c>
      <c r="E81" s="33" t="s">
        <v>21</v>
      </c>
      <c r="F81" s="33">
        <v>4</v>
      </c>
      <c r="G81" s="33">
        <v>4</v>
      </c>
      <c r="H81" s="33">
        <v>5</v>
      </c>
      <c r="I81" s="33">
        <v>4</v>
      </c>
      <c r="J81" s="33">
        <v>3</v>
      </c>
      <c r="K81" s="33">
        <v>4</v>
      </c>
      <c r="L81" s="33">
        <v>1</v>
      </c>
      <c r="M81" s="33">
        <v>5</v>
      </c>
      <c r="N81" s="33">
        <v>5</v>
      </c>
      <c r="O81" s="33">
        <v>5</v>
      </c>
      <c r="P81" s="33">
        <v>4</v>
      </c>
      <c r="Q81" s="33">
        <v>5</v>
      </c>
      <c r="S81" s="31">
        <f t="shared" si="2"/>
        <v>30</v>
      </c>
      <c r="T81" s="31">
        <f t="shared" si="3"/>
        <v>19</v>
      </c>
    </row>
    <row r="82" spans="1:20" s="31" customFormat="1" ht="15" customHeight="1" x14ac:dyDescent="0.3">
      <c r="A82" s="31">
        <v>4</v>
      </c>
      <c r="B82" s="32">
        <v>44616.639594907407</v>
      </c>
      <c r="C82" s="33" t="s">
        <v>19</v>
      </c>
      <c r="D82" s="33">
        <v>24</v>
      </c>
      <c r="E82" s="33" t="s">
        <v>21</v>
      </c>
      <c r="F82" s="33">
        <v>3</v>
      </c>
      <c r="G82" s="33">
        <v>5</v>
      </c>
      <c r="H82" s="33">
        <v>2</v>
      </c>
      <c r="I82" s="33">
        <v>1</v>
      </c>
      <c r="J82" s="33">
        <v>2</v>
      </c>
      <c r="K82" s="33">
        <v>2</v>
      </c>
      <c r="L82" s="33">
        <v>2</v>
      </c>
      <c r="M82" s="33">
        <v>3</v>
      </c>
      <c r="N82" s="33">
        <v>3</v>
      </c>
      <c r="O82" s="33">
        <v>2</v>
      </c>
      <c r="P82" s="33">
        <v>3</v>
      </c>
      <c r="Q82" s="33">
        <v>3</v>
      </c>
      <c r="S82" s="31">
        <f t="shared" si="2"/>
        <v>20</v>
      </c>
      <c r="T82" s="31">
        <f t="shared" si="3"/>
        <v>11</v>
      </c>
    </row>
    <row r="83" spans="1:20" s="31" customFormat="1" ht="15" customHeight="1" x14ac:dyDescent="0.3">
      <c r="A83" s="31">
        <v>5</v>
      </c>
      <c r="B83" s="32">
        <v>44616.654479166667</v>
      </c>
      <c r="C83" s="33" t="s">
        <v>17</v>
      </c>
      <c r="D83" s="33">
        <v>25</v>
      </c>
      <c r="E83" s="33" t="s">
        <v>21</v>
      </c>
      <c r="F83" s="33">
        <v>4</v>
      </c>
      <c r="G83" s="33">
        <v>3</v>
      </c>
      <c r="H83" s="33">
        <v>4</v>
      </c>
      <c r="I83" s="33">
        <v>4</v>
      </c>
      <c r="J83" s="33">
        <v>4</v>
      </c>
      <c r="K83" s="33">
        <v>4</v>
      </c>
      <c r="L83" s="33">
        <v>4</v>
      </c>
      <c r="M83" s="33">
        <v>4</v>
      </c>
      <c r="N83" s="33">
        <v>3</v>
      </c>
      <c r="O83" s="33">
        <v>4</v>
      </c>
      <c r="P83" s="33">
        <v>5</v>
      </c>
      <c r="Q83" s="33">
        <v>5</v>
      </c>
      <c r="S83" s="31">
        <f t="shared" si="2"/>
        <v>31</v>
      </c>
      <c r="T83" s="31">
        <f t="shared" si="3"/>
        <v>17</v>
      </c>
    </row>
    <row r="84" spans="1:20" s="31" customFormat="1" ht="15" customHeight="1" x14ac:dyDescent="0.3">
      <c r="A84" s="31">
        <v>6</v>
      </c>
      <c r="B84" s="32">
        <v>44616.720208333332</v>
      </c>
      <c r="C84" s="33" t="s">
        <v>19</v>
      </c>
      <c r="D84" s="33">
        <v>25</v>
      </c>
      <c r="E84" s="33" t="s">
        <v>21</v>
      </c>
      <c r="F84" s="33">
        <v>5</v>
      </c>
      <c r="G84" s="33">
        <v>5</v>
      </c>
      <c r="H84" s="33">
        <v>4</v>
      </c>
      <c r="I84" s="33">
        <v>5</v>
      </c>
      <c r="J84" s="33">
        <v>5</v>
      </c>
      <c r="K84" s="33">
        <v>5</v>
      </c>
      <c r="L84" s="33">
        <v>5</v>
      </c>
      <c r="M84" s="33">
        <v>5</v>
      </c>
      <c r="N84" s="33">
        <v>4</v>
      </c>
      <c r="O84" s="33">
        <v>5</v>
      </c>
      <c r="P84" s="33">
        <v>5</v>
      </c>
      <c r="Q84" s="33">
        <v>5</v>
      </c>
      <c r="S84" s="31">
        <f t="shared" si="2"/>
        <v>39</v>
      </c>
      <c r="T84" s="31">
        <f t="shared" si="3"/>
        <v>19</v>
      </c>
    </row>
    <row r="85" spans="1:20" s="31" customFormat="1" ht="15" customHeight="1" x14ac:dyDescent="0.3">
      <c r="A85" s="31">
        <v>7</v>
      </c>
      <c r="B85" s="32">
        <v>44616.736238425925</v>
      </c>
      <c r="C85" s="33" t="s">
        <v>17</v>
      </c>
      <c r="D85" s="33">
        <v>24</v>
      </c>
      <c r="E85" s="33" t="s">
        <v>21</v>
      </c>
      <c r="F85" s="33">
        <v>4</v>
      </c>
      <c r="G85" s="33">
        <v>4</v>
      </c>
      <c r="H85" s="33">
        <v>5</v>
      </c>
      <c r="I85" s="33">
        <v>5</v>
      </c>
      <c r="J85" s="33">
        <v>5</v>
      </c>
      <c r="K85" s="33">
        <v>4</v>
      </c>
      <c r="L85" s="33">
        <v>3</v>
      </c>
      <c r="M85" s="33">
        <v>4</v>
      </c>
      <c r="N85" s="33">
        <v>5</v>
      </c>
      <c r="O85" s="33">
        <v>3</v>
      </c>
      <c r="P85" s="33">
        <v>5</v>
      </c>
      <c r="Q85" s="33">
        <v>5</v>
      </c>
      <c r="S85" s="31">
        <f t="shared" si="2"/>
        <v>34</v>
      </c>
      <c r="T85" s="31">
        <f t="shared" si="3"/>
        <v>18</v>
      </c>
    </row>
    <row r="86" spans="1:20" s="31" customFormat="1" ht="15" customHeight="1" x14ac:dyDescent="0.3">
      <c r="A86" s="31">
        <v>8</v>
      </c>
      <c r="B86" s="32">
        <v>44618.606736111113</v>
      </c>
      <c r="C86" s="33" t="s">
        <v>19</v>
      </c>
      <c r="D86" s="33">
        <v>24</v>
      </c>
      <c r="E86" s="33" t="s">
        <v>21</v>
      </c>
      <c r="F86" s="33">
        <v>4</v>
      </c>
      <c r="G86" s="33">
        <v>5</v>
      </c>
      <c r="H86" s="33">
        <v>5</v>
      </c>
      <c r="I86" s="33">
        <v>5</v>
      </c>
      <c r="J86" s="33">
        <v>4</v>
      </c>
      <c r="K86" s="33">
        <v>4</v>
      </c>
      <c r="L86" s="33">
        <v>5</v>
      </c>
      <c r="M86" s="33">
        <v>5</v>
      </c>
      <c r="N86" s="33">
        <v>1</v>
      </c>
      <c r="O86" s="33">
        <v>4</v>
      </c>
      <c r="P86" s="33">
        <v>5</v>
      </c>
      <c r="Q86" s="33">
        <v>5</v>
      </c>
      <c r="S86" s="31">
        <f t="shared" si="2"/>
        <v>37</v>
      </c>
      <c r="T86" s="31">
        <f t="shared" si="3"/>
        <v>15</v>
      </c>
    </row>
    <row r="87" spans="1:20" s="31" customFormat="1" ht="15" customHeight="1" x14ac:dyDescent="0.3">
      <c r="A87" s="31">
        <v>9</v>
      </c>
      <c r="B87" s="32">
        <v>44618.940138888887</v>
      </c>
      <c r="C87" s="33" t="s">
        <v>19</v>
      </c>
      <c r="D87" s="33">
        <v>26</v>
      </c>
      <c r="E87" s="33" t="s">
        <v>21</v>
      </c>
      <c r="F87" s="33">
        <v>5</v>
      </c>
      <c r="G87" s="33">
        <v>5</v>
      </c>
      <c r="H87" s="33">
        <v>4</v>
      </c>
      <c r="I87" s="33">
        <v>4</v>
      </c>
      <c r="J87" s="33">
        <v>5</v>
      </c>
      <c r="K87" s="33">
        <v>5</v>
      </c>
      <c r="L87" s="33">
        <v>5</v>
      </c>
      <c r="M87" s="33">
        <v>5</v>
      </c>
      <c r="N87" s="33">
        <v>5</v>
      </c>
      <c r="O87" s="33">
        <v>5</v>
      </c>
      <c r="P87" s="33">
        <v>4</v>
      </c>
      <c r="Q87" s="33">
        <v>5</v>
      </c>
      <c r="S87" s="31">
        <f t="shared" si="2"/>
        <v>38</v>
      </c>
      <c r="T87" s="31">
        <f t="shared" si="3"/>
        <v>19</v>
      </c>
    </row>
    <row r="88" spans="1:20" s="31" customFormat="1" ht="15" customHeight="1" x14ac:dyDescent="0.3">
      <c r="A88" s="31">
        <v>10</v>
      </c>
      <c r="B88" s="32">
        <v>44618.948900462965</v>
      </c>
      <c r="C88" s="33" t="s">
        <v>17</v>
      </c>
      <c r="D88" s="33">
        <v>24</v>
      </c>
      <c r="E88" s="33" t="s">
        <v>21</v>
      </c>
      <c r="F88" s="33">
        <v>3</v>
      </c>
      <c r="G88" s="33">
        <v>4</v>
      </c>
      <c r="H88" s="33">
        <v>5</v>
      </c>
      <c r="I88" s="33">
        <v>5</v>
      </c>
      <c r="J88" s="33">
        <v>5</v>
      </c>
      <c r="K88" s="33">
        <v>5</v>
      </c>
      <c r="L88" s="33">
        <v>5</v>
      </c>
      <c r="M88" s="33">
        <v>5</v>
      </c>
      <c r="N88" s="33">
        <v>3</v>
      </c>
      <c r="O88" s="33">
        <v>5</v>
      </c>
      <c r="P88" s="33">
        <v>5</v>
      </c>
      <c r="Q88" s="33">
        <v>5</v>
      </c>
      <c r="S88" s="31">
        <f t="shared" si="2"/>
        <v>37</v>
      </c>
      <c r="T88" s="31">
        <f t="shared" si="3"/>
        <v>18</v>
      </c>
    </row>
    <row r="89" spans="1:20" s="31" customFormat="1" ht="15" customHeight="1" x14ac:dyDescent="0.3">
      <c r="A89" s="31">
        <v>11</v>
      </c>
      <c r="B89" s="32">
        <v>44619.93445601852</v>
      </c>
      <c r="C89" s="33" t="s">
        <v>17</v>
      </c>
      <c r="D89" s="33">
        <v>26</v>
      </c>
      <c r="E89" s="33" t="s">
        <v>21</v>
      </c>
      <c r="F89" s="33">
        <v>5</v>
      </c>
      <c r="G89" s="33">
        <v>5</v>
      </c>
      <c r="H89" s="33">
        <v>5</v>
      </c>
      <c r="I89" s="33">
        <v>5</v>
      </c>
      <c r="J89" s="33">
        <v>5</v>
      </c>
      <c r="K89" s="33">
        <v>4</v>
      </c>
      <c r="L89" s="33">
        <v>5</v>
      </c>
      <c r="M89" s="33">
        <v>3</v>
      </c>
      <c r="N89" s="33">
        <v>2</v>
      </c>
      <c r="O89" s="33">
        <v>5</v>
      </c>
      <c r="P89" s="33">
        <v>4</v>
      </c>
      <c r="Q89" s="33">
        <v>5</v>
      </c>
      <c r="S89" s="31">
        <f t="shared" si="2"/>
        <v>37</v>
      </c>
      <c r="T89" s="31">
        <f t="shared" si="3"/>
        <v>16</v>
      </c>
    </row>
    <row r="90" spans="1:20" s="31" customFormat="1" ht="15" customHeight="1" x14ac:dyDescent="0.3">
      <c r="A90" s="31">
        <v>12</v>
      </c>
      <c r="B90" s="32">
        <v>44719.621747685182</v>
      </c>
      <c r="C90" s="33" t="s">
        <v>17</v>
      </c>
      <c r="D90" s="33">
        <v>20</v>
      </c>
      <c r="E90" s="33" t="s">
        <v>21</v>
      </c>
      <c r="F90" s="33">
        <v>5</v>
      </c>
      <c r="G90" s="33">
        <v>5</v>
      </c>
      <c r="H90" s="33">
        <v>5</v>
      </c>
      <c r="I90" s="33">
        <v>5</v>
      </c>
      <c r="J90" s="33">
        <v>5</v>
      </c>
      <c r="K90" s="33">
        <v>5</v>
      </c>
      <c r="L90" s="33">
        <v>5</v>
      </c>
      <c r="M90" s="33">
        <v>5</v>
      </c>
      <c r="N90" s="33">
        <v>5</v>
      </c>
      <c r="O90" s="33">
        <v>5</v>
      </c>
      <c r="P90" s="33">
        <v>5</v>
      </c>
      <c r="Q90" s="33">
        <v>5</v>
      </c>
      <c r="S90" s="31">
        <f t="shared" si="2"/>
        <v>40</v>
      </c>
      <c r="T90" s="31">
        <f t="shared" si="3"/>
        <v>20</v>
      </c>
    </row>
    <row r="91" spans="1:20" s="31" customFormat="1" ht="15" customHeight="1" x14ac:dyDescent="0.3">
      <c r="A91" s="31">
        <v>13</v>
      </c>
      <c r="B91" s="32">
        <v>44719.810127314813</v>
      </c>
      <c r="C91" s="33" t="s">
        <v>17</v>
      </c>
      <c r="D91" s="33">
        <v>20</v>
      </c>
      <c r="E91" s="33" t="s">
        <v>21</v>
      </c>
      <c r="F91" s="33">
        <v>3</v>
      </c>
      <c r="G91" s="33">
        <v>4</v>
      </c>
      <c r="H91" s="33">
        <v>4</v>
      </c>
      <c r="I91" s="33">
        <v>5</v>
      </c>
      <c r="J91" s="33">
        <v>4</v>
      </c>
      <c r="K91" s="33">
        <v>4</v>
      </c>
      <c r="L91" s="33">
        <v>4</v>
      </c>
      <c r="M91" s="33">
        <v>4</v>
      </c>
      <c r="N91" s="33">
        <v>5</v>
      </c>
      <c r="O91" s="33">
        <v>5</v>
      </c>
      <c r="P91" s="33">
        <v>5</v>
      </c>
      <c r="Q91" s="33">
        <v>5</v>
      </c>
      <c r="S91" s="31">
        <f t="shared" si="2"/>
        <v>32</v>
      </c>
      <c r="T91" s="31">
        <f t="shared" si="3"/>
        <v>20</v>
      </c>
    </row>
    <row r="92" spans="1:20" s="31" customFormat="1" ht="15" customHeight="1" x14ac:dyDescent="0.3">
      <c r="A92" s="31">
        <v>14</v>
      </c>
      <c r="B92" s="32">
        <v>44719.874976851854</v>
      </c>
      <c r="C92" s="33" t="s">
        <v>17</v>
      </c>
      <c r="D92" s="33">
        <v>22</v>
      </c>
      <c r="E92" s="33" t="s">
        <v>21</v>
      </c>
      <c r="F92" s="33">
        <v>4</v>
      </c>
      <c r="G92" s="33">
        <v>5</v>
      </c>
      <c r="H92" s="33">
        <v>5</v>
      </c>
      <c r="I92" s="33">
        <v>4</v>
      </c>
      <c r="J92" s="33">
        <v>5</v>
      </c>
      <c r="K92" s="33">
        <v>4</v>
      </c>
      <c r="L92" s="33">
        <v>4</v>
      </c>
      <c r="M92" s="33">
        <v>5</v>
      </c>
      <c r="N92" s="33">
        <v>3</v>
      </c>
      <c r="O92" s="33">
        <v>5</v>
      </c>
      <c r="P92" s="33">
        <v>5</v>
      </c>
      <c r="Q92" s="33">
        <v>5</v>
      </c>
      <c r="S92" s="31">
        <f t="shared" si="2"/>
        <v>36</v>
      </c>
      <c r="T92" s="31">
        <f t="shared" si="3"/>
        <v>18</v>
      </c>
    </row>
    <row r="93" spans="1:20" s="31" customFormat="1" ht="15" customHeight="1" x14ac:dyDescent="0.3">
      <c r="A93" s="31">
        <v>15</v>
      </c>
      <c r="B93" s="32">
        <v>44719.882175925923</v>
      </c>
      <c r="C93" s="33" t="s">
        <v>17</v>
      </c>
      <c r="D93" s="33">
        <v>21</v>
      </c>
      <c r="E93" s="33" t="s">
        <v>21</v>
      </c>
      <c r="F93" s="33">
        <v>5</v>
      </c>
      <c r="G93" s="33">
        <v>5</v>
      </c>
      <c r="H93" s="33">
        <v>5</v>
      </c>
      <c r="I93" s="33">
        <v>5</v>
      </c>
      <c r="J93" s="33">
        <v>5</v>
      </c>
      <c r="K93" s="33">
        <v>5</v>
      </c>
      <c r="L93" s="33">
        <v>5</v>
      </c>
      <c r="M93" s="33">
        <v>5</v>
      </c>
      <c r="N93" s="33">
        <v>5</v>
      </c>
      <c r="O93" s="33">
        <v>5</v>
      </c>
      <c r="P93" s="33">
        <v>5</v>
      </c>
      <c r="Q93" s="33">
        <v>5</v>
      </c>
      <c r="S93" s="31">
        <f t="shared" si="2"/>
        <v>40</v>
      </c>
      <c r="T93" s="31">
        <f t="shared" si="3"/>
        <v>20</v>
      </c>
    </row>
    <row r="94" spans="1:20" s="31" customFormat="1" ht="15" customHeight="1" x14ac:dyDescent="0.3">
      <c r="A94" s="31">
        <v>16</v>
      </c>
      <c r="B94" s="32">
        <v>44719.893206018518</v>
      </c>
      <c r="C94" s="33" t="s">
        <v>19</v>
      </c>
      <c r="D94" s="33">
        <v>20</v>
      </c>
      <c r="E94" s="33" t="s">
        <v>21</v>
      </c>
      <c r="F94" s="33">
        <v>4</v>
      </c>
      <c r="G94" s="33">
        <v>4</v>
      </c>
      <c r="H94" s="33">
        <v>4</v>
      </c>
      <c r="I94" s="33">
        <v>5</v>
      </c>
      <c r="J94" s="33">
        <v>4</v>
      </c>
      <c r="K94" s="33">
        <v>4</v>
      </c>
      <c r="L94" s="33">
        <v>5</v>
      </c>
      <c r="M94" s="33">
        <v>5</v>
      </c>
      <c r="N94" s="33">
        <v>5</v>
      </c>
      <c r="O94" s="33">
        <v>5</v>
      </c>
      <c r="P94" s="33">
        <v>5</v>
      </c>
      <c r="Q94" s="33">
        <v>5</v>
      </c>
      <c r="S94" s="31">
        <f t="shared" si="2"/>
        <v>35</v>
      </c>
      <c r="T94" s="31">
        <f t="shared" si="3"/>
        <v>20</v>
      </c>
    </row>
    <row r="95" spans="1:20" s="31" customFormat="1" ht="15" customHeight="1" x14ac:dyDescent="0.3">
      <c r="A95" s="31">
        <v>17</v>
      </c>
      <c r="B95" s="32">
        <v>44719.902268518519</v>
      </c>
      <c r="C95" s="33" t="s">
        <v>17</v>
      </c>
      <c r="D95" s="33">
        <v>22</v>
      </c>
      <c r="E95" s="33" t="s">
        <v>21</v>
      </c>
      <c r="F95" s="33">
        <v>5</v>
      </c>
      <c r="G95" s="33">
        <v>5</v>
      </c>
      <c r="H95" s="33">
        <v>5</v>
      </c>
      <c r="I95" s="33">
        <v>5</v>
      </c>
      <c r="J95" s="33">
        <v>5</v>
      </c>
      <c r="K95" s="33">
        <v>5</v>
      </c>
      <c r="L95" s="33">
        <v>4</v>
      </c>
      <c r="M95" s="33">
        <v>4</v>
      </c>
      <c r="N95" s="33">
        <v>5</v>
      </c>
      <c r="O95" s="33">
        <v>5</v>
      </c>
      <c r="P95" s="33">
        <v>5</v>
      </c>
      <c r="Q95" s="33">
        <v>5</v>
      </c>
      <c r="S95" s="31">
        <f t="shared" si="2"/>
        <v>38</v>
      </c>
      <c r="T95" s="31">
        <f t="shared" si="3"/>
        <v>20</v>
      </c>
    </row>
    <row r="96" spans="1:20" s="31" customFormat="1" ht="15" customHeight="1" x14ac:dyDescent="0.3">
      <c r="A96" s="31">
        <v>18</v>
      </c>
      <c r="B96" s="32">
        <v>44719.931064814817</v>
      </c>
      <c r="C96" s="33" t="s">
        <v>19</v>
      </c>
      <c r="D96" s="33">
        <v>28</v>
      </c>
      <c r="E96" s="33" t="s">
        <v>21</v>
      </c>
      <c r="F96" s="33">
        <v>5</v>
      </c>
      <c r="G96" s="33">
        <v>5</v>
      </c>
      <c r="H96" s="33">
        <v>5</v>
      </c>
      <c r="I96" s="33">
        <v>4</v>
      </c>
      <c r="J96" s="33">
        <v>5</v>
      </c>
      <c r="K96" s="33">
        <v>5</v>
      </c>
      <c r="L96" s="33">
        <v>5</v>
      </c>
      <c r="M96" s="33">
        <v>5</v>
      </c>
      <c r="N96" s="33">
        <v>5</v>
      </c>
      <c r="O96" s="33">
        <v>5</v>
      </c>
      <c r="P96" s="33">
        <v>5</v>
      </c>
      <c r="Q96" s="33">
        <v>5</v>
      </c>
      <c r="S96" s="31">
        <f t="shared" si="2"/>
        <v>39</v>
      </c>
      <c r="T96" s="31">
        <f t="shared" si="3"/>
        <v>20</v>
      </c>
    </row>
    <row r="97" spans="1:47" s="31" customFormat="1" ht="15" customHeight="1" x14ac:dyDescent="0.3">
      <c r="A97" s="31">
        <v>19</v>
      </c>
      <c r="B97" s="32">
        <v>44720.86377314815</v>
      </c>
      <c r="C97" s="33" t="s">
        <v>17</v>
      </c>
      <c r="D97" s="33">
        <v>21</v>
      </c>
      <c r="E97" s="33" t="s">
        <v>21</v>
      </c>
      <c r="F97" s="33">
        <v>5</v>
      </c>
      <c r="G97" s="33">
        <v>4</v>
      </c>
      <c r="H97" s="33">
        <v>5</v>
      </c>
      <c r="I97" s="33">
        <v>5</v>
      </c>
      <c r="J97" s="33">
        <v>5</v>
      </c>
      <c r="K97" s="33">
        <v>5</v>
      </c>
      <c r="L97" s="33">
        <v>5</v>
      </c>
      <c r="M97" s="33">
        <v>5</v>
      </c>
      <c r="N97" s="33">
        <v>5</v>
      </c>
      <c r="O97" s="33">
        <v>5</v>
      </c>
      <c r="P97" s="33">
        <v>5</v>
      </c>
      <c r="Q97" s="33">
        <v>5</v>
      </c>
      <c r="S97" s="31">
        <f t="shared" si="2"/>
        <v>39</v>
      </c>
      <c r="T97" s="31">
        <f t="shared" si="3"/>
        <v>20</v>
      </c>
    </row>
    <row r="98" spans="1:47" s="31" customFormat="1" ht="15" customHeight="1" x14ac:dyDescent="0.3">
      <c r="A98" s="31">
        <v>20</v>
      </c>
      <c r="B98" s="32">
        <v>44720.875497685185</v>
      </c>
      <c r="C98" s="33" t="s">
        <v>17</v>
      </c>
      <c r="D98" s="33">
        <v>21</v>
      </c>
      <c r="E98" s="33" t="s">
        <v>21</v>
      </c>
      <c r="F98" s="33">
        <v>5</v>
      </c>
      <c r="G98" s="33">
        <v>5</v>
      </c>
      <c r="H98" s="33">
        <v>5</v>
      </c>
      <c r="I98" s="33">
        <v>5</v>
      </c>
      <c r="J98" s="33">
        <v>5</v>
      </c>
      <c r="K98" s="33">
        <v>5</v>
      </c>
      <c r="L98" s="33">
        <v>5</v>
      </c>
      <c r="M98" s="33">
        <v>5</v>
      </c>
      <c r="N98" s="33">
        <v>5</v>
      </c>
      <c r="O98" s="33">
        <v>5</v>
      </c>
      <c r="P98" s="33">
        <v>5</v>
      </c>
      <c r="Q98" s="33">
        <v>5</v>
      </c>
      <c r="S98" s="31">
        <f t="shared" si="2"/>
        <v>40</v>
      </c>
      <c r="T98" s="31">
        <f t="shared" si="3"/>
        <v>20</v>
      </c>
    </row>
    <row r="99" spans="1:47" s="31" customFormat="1" ht="15" customHeight="1" x14ac:dyDescent="0.3">
      <c r="A99" s="31">
        <v>21</v>
      </c>
      <c r="B99" s="32">
        <v>44720.944861111115</v>
      </c>
      <c r="C99" s="33" t="s">
        <v>19</v>
      </c>
      <c r="D99" s="33">
        <v>26</v>
      </c>
      <c r="E99" s="33" t="s">
        <v>21</v>
      </c>
      <c r="F99" s="33">
        <v>5</v>
      </c>
      <c r="G99" s="33">
        <v>5</v>
      </c>
      <c r="H99" s="33">
        <v>5</v>
      </c>
      <c r="I99" s="33">
        <v>5</v>
      </c>
      <c r="J99" s="33">
        <v>5</v>
      </c>
      <c r="K99" s="33">
        <v>5</v>
      </c>
      <c r="L99" s="33">
        <v>5</v>
      </c>
      <c r="M99" s="33">
        <v>5</v>
      </c>
      <c r="N99" s="33">
        <v>5</v>
      </c>
      <c r="O99" s="33">
        <v>5</v>
      </c>
      <c r="P99" s="33">
        <v>5</v>
      </c>
      <c r="Q99" s="33">
        <v>5</v>
      </c>
      <c r="S99" s="31">
        <f t="shared" si="2"/>
        <v>40</v>
      </c>
      <c r="T99" s="31">
        <f t="shared" si="3"/>
        <v>20</v>
      </c>
    </row>
    <row r="100" spans="1:47" s="31" customFormat="1" ht="15" customHeight="1" x14ac:dyDescent="0.3">
      <c r="A100" s="31">
        <v>22</v>
      </c>
      <c r="B100" s="32">
        <v>44721.911863425928</v>
      </c>
      <c r="C100" s="33" t="s">
        <v>17</v>
      </c>
      <c r="D100" s="33">
        <v>21</v>
      </c>
      <c r="E100" s="33" t="s">
        <v>21</v>
      </c>
      <c r="F100" s="33">
        <v>4</v>
      </c>
      <c r="G100" s="33">
        <v>4</v>
      </c>
      <c r="H100" s="33">
        <v>5</v>
      </c>
      <c r="I100" s="33">
        <v>5</v>
      </c>
      <c r="J100" s="33">
        <v>4</v>
      </c>
      <c r="K100" s="33">
        <v>4</v>
      </c>
      <c r="L100" s="33">
        <v>4</v>
      </c>
      <c r="M100" s="33">
        <v>4</v>
      </c>
      <c r="N100" s="33">
        <v>4</v>
      </c>
      <c r="O100" s="33">
        <v>4</v>
      </c>
      <c r="P100" s="33">
        <v>4</v>
      </c>
      <c r="Q100" s="33">
        <v>4</v>
      </c>
      <c r="S100" s="31">
        <f t="shared" si="2"/>
        <v>34</v>
      </c>
      <c r="T100" s="31">
        <f t="shared" si="3"/>
        <v>16</v>
      </c>
    </row>
    <row r="101" spans="1:47" s="31" customFormat="1" ht="15" customHeight="1" x14ac:dyDescent="0.3">
      <c r="A101" s="31">
        <v>23</v>
      </c>
      <c r="B101" s="32">
        <v>44721.984317129631</v>
      </c>
      <c r="C101" s="33" t="s">
        <v>19</v>
      </c>
      <c r="D101" s="33">
        <v>27</v>
      </c>
      <c r="E101" s="33" t="s">
        <v>21</v>
      </c>
      <c r="F101" s="33">
        <v>3</v>
      </c>
      <c r="G101" s="33">
        <v>4</v>
      </c>
      <c r="H101" s="33">
        <v>4</v>
      </c>
      <c r="I101" s="33">
        <v>4</v>
      </c>
      <c r="J101" s="33">
        <v>3</v>
      </c>
      <c r="K101" s="33">
        <v>4</v>
      </c>
      <c r="L101" s="33">
        <v>3</v>
      </c>
      <c r="M101" s="33">
        <v>5</v>
      </c>
      <c r="N101" s="33">
        <v>5</v>
      </c>
      <c r="O101" s="33">
        <v>5</v>
      </c>
      <c r="P101" s="33">
        <v>5</v>
      </c>
      <c r="Q101" s="33">
        <v>4</v>
      </c>
      <c r="S101" s="31">
        <f t="shared" si="2"/>
        <v>30</v>
      </c>
      <c r="T101" s="31">
        <f t="shared" si="3"/>
        <v>19</v>
      </c>
    </row>
    <row r="102" spans="1:47" s="31" customFormat="1" ht="15" customHeight="1" x14ac:dyDescent="0.3">
      <c r="A102" s="31">
        <v>24</v>
      </c>
      <c r="B102" s="32">
        <v>44721.997499999998</v>
      </c>
      <c r="C102" s="33" t="s">
        <v>19</v>
      </c>
      <c r="D102" s="33">
        <v>26</v>
      </c>
      <c r="E102" s="33" t="s">
        <v>21</v>
      </c>
      <c r="F102" s="33">
        <v>4</v>
      </c>
      <c r="G102" s="33">
        <v>4</v>
      </c>
      <c r="H102" s="33">
        <v>3</v>
      </c>
      <c r="I102" s="33">
        <v>3</v>
      </c>
      <c r="J102" s="33">
        <v>3</v>
      </c>
      <c r="K102" s="33">
        <v>3</v>
      </c>
      <c r="L102" s="33">
        <v>3</v>
      </c>
      <c r="M102" s="33">
        <v>4</v>
      </c>
      <c r="N102" s="33">
        <v>4</v>
      </c>
      <c r="O102" s="33">
        <v>5</v>
      </c>
      <c r="P102" s="33">
        <v>4</v>
      </c>
      <c r="Q102" s="33">
        <v>4</v>
      </c>
      <c r="S102" s="31">
        <f t="shared" si="2"/>
        <v>27</v>
      </c>
      <c r="T102" s="31">
        <f t="shared" si="3"/>
        <v>17</v>
      </c>
    </row>
    <row r="103" spans="1:47" s="31" customFormat="1" ht="15" customHeight="1" x14ac:dyDescent="0.3">
      <c r="A103" s="31">
        <v>25</v>
      </c>
      <c r="B103" s="32">
        <v>44724.53528935185</v>
      </c>
      <c r="C103" s="33" t="s">
        <v>17</v>
      </c>
      <c r="D103" s="33">
        <v>20</v>
      </c>
      <c r="E103" s="33" t="s">
        <v>21</v>
      </c>
      <c r="F103" s="33">
        <v>5</v>
      </c>
      <c r="G103" s="33">
        <v>5</v>
      </c>
      <c r="H103" s="33">
        <v>3</v>
      </c>
      <c r="I103" s="33">
        <v>4</v>
      </c>
      <c r="J103" s="33">
        <v>4</v>
      </c>
      <c r="K103" s="33">
        <v>3</v>
      </c>
      <c r="L103" s="33">
        <v>4</v>
      </c>
      <c r="M103" s="33">
        <v>5</v>
      </c>
      <c r="N103" s="33">
        <v>4</v>
      </c>
      <c r="O103" s="33">
        <v>4</v>
      </c>
      <c r="P103" s="33">
        <v>5</v>
      </c>
      <c r="Q103" s="33">
        <v>5</v>
      </c>
      <c r="S103" s="31">
        <f t="shared" si="2"/>
        <v>33</v>
      </c>
      <c r="T103" s="31">
        <f t="shared" si="3"/>
        <v>18</v>
      </c>
    </row>
    <row r="104" spans="1:47" s="31" customFormat="1" ht="15" customHeight="1" x14ac:dyDescent="0.3">
      <c r="A104" s="31">
        <v>26</v>
      </c>
      <c r="B104" s="32">
        <v>44724.553136574075</v>
      </c>
      <c r="C104" s="33" t="s">
        <v>19</v>
      </c>
      <c r="D104" s="33">
        <v>25</v>
      </c>
      <c r="E104" s="33" t="s">
        <v>21</v>
      </c>
      <c r="F104" s="33">
        <v>5</v>
      </c>
      <c r="G104" s="33">
        <v>5</v>
      </c>
      <c r="H104" s="33">
        <v>4</v>
      </c>
      <c r="I104" s="33">
        <v>5</v>
      </c>
      <c r="J104" s="33">
        <v>5</v>
      </c>
      <c r="K104" s="33">
        <v>2</v>
      </c>
      <c r="L104" s="33">
        <v>4</v>
      </c>
      <c r="M104" s="33">
        <v>4</v>
      </c>
      <c r="N104" s="33">
        <v>3</v>
      </c>
      <c r="O104" s="33">
        <v>3</v>
      </c>
      <c r="P104" s="33">
        <v>4</v>
      </c>
      <c r="Q104" s="33">
        <v>4</v>
      </c>
      <c r="S104" s="31">
        <f t="shared" si="2"/>
        <v>34</v>
      </c>
      <c r="T104" s="31">
        <f t="shared" si="3"/>
        <v>14</v>
      </c>
    </row>
    <row r="105" spans="1:47" s="31" customFormat="1" ht="15" customHeight="1" x14ac:dyDescent="0.3">
      <c r="A105" s="31">
        <v>27</v>
      </c>
      <c r="B105" s="32">
        <v>44724.656712962962</v>
      </c>
      <c r="C105" s="33" t="s">
        <v>19</v>
      </c>
      <c r="D105" s="33">
        <v>24</v>
      </c>
      <c r="E105" s="33" t="s">
        <v>21</v>
      </c>
      <c r="F105" s="33">
        <v>5</v>
      </c>
      <c r="G105" s="33">
        <v>5</v>
      </c>
      <c r="H105" s="33">
        <v>5</v>
      </c>
      <c r="I105" s="33">
        <v>5</v>
      </c>
      <c r="J105" s="33">
        <v>5</v>
      </c>
      <c r="K105" s="33">
        <v>5</v>
      </c>
      <c r="L105" s="33">
        <v>5</v>
      </c>
      <c r="M105" s="33">
        <v>5</v>
      </c>
      <c r="N105" s="33">
        <v>5</v>
      </c>
      <c r="O105" s="33">
        <v>5</v>
      </c>
      <c r="P105" s="33">
        <v>5</v>
      </c>
      <c r="Q105" s="33">
        <v>5</v>
      </c>
      <c r="S105" s="31">
        <f t="shared" si="2"/>
        <v>40</v>
      </c>
      <c r="T105" s="31">
        <f t="shared" si="3"/>
        <v>20</v>
      </c>
    </row>
    <row r="106" spans="1:47" ht="15" customHeight="1" x14ac:dyDescent="0.3">
      <c r="AR106" s="31"/>
      <c r="AS106" s="31"/>
      <c r="AT106" s="31"/>
      <c r="AU106" s="31"/>
    </row>
    <row r="107" spans="1:47" ht="15" customHeight="1" x14ac:dyDescent="0.3">
      <c r="AR107" s="31"/>
      <c r="AS107" s="31"/>
      <c r="AT107" s="31"/>
      <c r="AU107" s="31"/>
    </row>
    <row r="109" spans="1:47" ht="15" customHeight="1" x14ac:dyDescent="0.3">
      <c r="C109" s="1"/>
    </row>
    <row r="110" spans="1:47" ht="15" customHeight="1" x14ac:dyDescent="0.3">
      <c r="C110" s="1"/>
    </row>
    <row r="111" spans="1:47" ht="15" customHeight="1" x14ac:dyDescent="0.3">
      <c r="C111" s="1"/>
    </row>
    <row r="112" spans="1:47" ht="15" customHeight="1" x14ac:dyDescent="0.3">
      <c r="C112" s="1"/>
    </row>
    <row r="113" spans="3:3" ht="15" customHeight="1" x14ac:dyDescent="0.3">
      <c r="C113" s="1"/>
    </row>
    <row r="114" spans="3:3" ht="15" customHeight="1" x14ac:dyDescent="0.3">
      <c r="C114" s="1"/>
    </row>
    <row r="115" spans="3:3" ht="15" customHeight="1" x14ac:dyDescent="0.3">
      <c r="C115" s="1"/>
    </row>
    <row r="116" spans="3:3" ht="15" customHeight="1" x14ac:dyDescent="0.3">
      <c r="C116" s="1"/>
    </row>
    <row r="117" spans="3:3" ht="15" customHeight="1" x14ac:dyDescent="0.3">
      <c r="C117" s="1"/>
    </row>
    <row r="118" spans="3:3" ht="15" customHeight="1" x14ac:dyDescent="0.3">
      <c r="C118" s="1"/>
    </row>
    <row r="119" spans="3:3" ht="15" customHeight="1" x14ac:dyDescent="0.3">
      <c r="C119" s="1"/>
    </row>
    <row r="120" spans="3:3" ht="15" customHeight="1" x14ac:dyDescent="0.3">
      <c r="C120" s="1"/>
    </row>
    <row r="121" spans="3:3" ht="15" customHeight="1" x14ac:dyDescent="0.3">
      <c r="C121" s="1"/>
    </row>
    <row r="122" spans="3:3" ht="15" customHeight="1" x14ac:dyDescent="0.3">
      <c r="C122" s="1"/>
    </row>
    <row r="123" spans="3:3" ht="15" customHeight="1" x14ac:dyDescent="0.3">
      <c r="C123" s="1"/>
    </row>
    <row r="124" spans="3:3" ht="15" customHeight="1" x14ac:dyDescent="0.3">
      <c r="C124" s="1"/>
    </row>
    <row r="125" spans="3:3" ht="15" customHeight="1" x14ac:dyDescent="0.3">
      <c r="C125" s="1"/>
    </row>
    <row r="126" spans="3:3" ht="15" customHeight="1" x14ac:dyDescent="0.3">
      <c r="C126" s="1"/>
    </row>
    <row r="127" spans="3:3" ht="15" customHeight="1" x14ac:dyDescent="0.3">
      <c r="C127" s="1"/>
    </row>
    <row r="128" spans="3:3" ht="15" customHeight="1" x14ac:dyDescent="0.3">
      <c r="C128" s="1"/>
    </row>
    <row r="129" spans="3:3" ht="15" customHeight="1" x14ac:dyDescent="0.3">
      <c r="C129" s="1"/>
    </row>
    <row r="130" spans="3:3" ht="15" customHeight="1" x14ac:dyDescent="0.3">
      <c r="C130" s="1"/>
    </row>
    <row r="131" spans="3:3" ht="15" customHeight="1" x14ac:dyDescent="0.3">
      <c r="C131" s="1"/>
    </row>
    <row r="132" spans="3:3" ht="15" customHeight="1" x14ac:dyDescent="0.3">
      <c r="C132" s="1"/>
    </row>
    <row r="133" spans="3:3" ht="15" customHeight="1" x14ac:dyDescent="0.3">
      <c r="C133" s="1"/>
    </row>
    <row r="134" spans="3:3" ht="15" customHeight="1" x14ac:dyDescent="0.3">
      <c r="C134" s="1"/>
    </row>
    <row r="135" spans="3:3" ht="15" customHeight="1" x14ac:dyDescent="0.3">
      <c r="C135" s="1"/>
    </row>
    <row r="136" spans="3:3" ht="15" customHeight="1" x14ac:dyDescent="0.3">
      <c r="C136" s="1"/>
    </row>
    <row r="137" spans="3:3" ht="15" customHeight="1" x14ac:dyDescent="0.3">
      <c r="C137" s="1"/>
    </row>
    <row r="138" spans="3:3" ht="15" customHeight="1" x14ac:dyDescent="0.3">
      <c r="C138" s="1"/>
    </row>
    <row r="139" spans="3:3" ht="15" customHeight="1" x14ac:dyDescent="0.3">
      <c r="C139" s="1"/>
    </row>
    <row r="140" spans="3:3" ht="15" customHeight="1" x14ac:dyDescent="0.3">
      <c r="C140" s="1"/>
    </row>
    <row r="141" spans="3:3" ht="15" customHeight="1" x14ac:dyDescent="0.3">
      <c r="C141" s="1"/>
    </row>
    <row r="142" spans="3:3" ht="15" customHeight="1" x14ac:dyDescent="0.3">
      <c r="C142" s="1"/>
    </row>
  </sheetData>
  <autoFilter ref="B1:Q105"/>
  <mergeCells count="4">
    <mergeCell ref="AN3:AQ3"/>
    <mergeCell ref="AR3:AU3"/>
    <mergeCell ref="AN10:AQ10"/>
    <mergeCell ref="AR10:AU10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5"/>
  <sheetViews>
    <sheetView zoomScale="85" zoomScaleNormal="85" workbookViewId="0">
      <selection activeCell="O25" sqref="O25"/>
    </sheetView>
  </sheetViews>
  <sheetFormatPr defaultRowHeight="15" customHeight="1" x14ac:dyDescent="0.3"/>
  <cols>
    <col min="2" max="2" width="20.5" customWidth="1"/>
  </cols>
  <sheetData>
    <row r="1" spans="1:54" ht="15" customHeight="1" x14ac:dyDescent="0.3">
      <c r="B1" s="1" t="s">
        <v>0</v>
      </c>
      <c r="C1" s="1" t="s">
        <v>1</v>
      </c>
      <c r="D1" s="1" t="s">
        <v>2</v>
      </c>
      <c r="E1" s="1" t="s">
        <v>3</v>
      </c>
      <c r="F1" s="54" t="s">
        <v>4</v>
      </c>
      <c r="G1" s="54" t="s">
        <v>5</v>
      </c>
      <c r="H1" s="54" t="s">
        <v>7</v>
      </c>
      <c r="I1" s="54" t="s">
        <v>8</v>
      </c>
      <c r="J1" s="54" t="s">
        <v>9</v>
      </c>
      <c r="K1" s="54" t="s">
        <v>10</v>
      </c>
      <c r="L1" s="54" t="s">
        <v>11</v>
      </c>
      <c r="M1" s="54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S1" s="30" t="s">
        <v>75</v>
      </c>
      <c r="T1" s="30" t="s">
        <v>77</v>
      </c>
    </row>
    <row r="2" spans="1:54" ht="15" customHeight="1" x14ac:dyDescent="0.3">
      <c r="A2">
        <v>1</v>
      </c>
      <c r="B2" s="3">
        <v>44617.529224537036</v>
      </c>
      <c r="C2" s="1" t="s">
        <v>19</v>
      </c>
      <c r="D2" s="1">
        <v>22</v>
      </c>
      <c r="E2" s="1" t="s">
        <v>22</v>
      </c>
      <c r="F2" s="54">
        <v>5</v>
      </c>
      <c r="G2" s="54">
        <v>5</v>
      </c>
      <c r="H2" s="54">
        <v>5</v>
      </c>
      <c r="I2" s="54">
        <v>5</v>
      </c>
      <c r="J2" s="54">
        <v>5</v>
      </c>
      <c r="K2" s="54">
        <v>5</v>
      </c>
      <c r="L2" s="54">
        <v>4</v>
      </c>
      <c r="M2" s="54">
        <v>5</v>
      </c>
      <c r="N2" s="1">
        <v>5</v>
      </c>
      <c r="O2" s="1">
        <v>5</v>
      </c>
      <c r="P2" s="1">
        <v>5</v>
      </c>
      <c r="Q2" s="1">
        <v>5</v>
      </c>
      <c r="S2">
        <f>SUM(F2:M2)/8</f>
        <v>4.875</v>
      </c>
      <c r="T2">
        <f>SUM(N2:Q2)/4</f>
        <v>5</v>
      </c>
      <c r="V2" t="s">
        <v>95</v>
      </c>
      <c r="W2" t="s">
        <v>86</v>
      </c>
      <c r="AA2" t="s">
        <v>86</v>
      </c>
      <c r="AE2" t="s">
        <v>98</v>
      </c>
      <c r="AI2" t="s">
        <v>98</v>
      </c>
    </row>
    <row r="3" spans="1:54" ht="15" customHeight="1" thickBot="1" x14ac:dyDescent="0.35">
      <c r="A3">
        <v>2</v>
      </c>
      <c r="B3" s="3">
        <v>44617.55127314815</v>
      </c>
      <c r="C3" s="1" t="s">
        <v>23</v>
      </c>
      <c r="D3" s="1">
        <v>20</v>
      </c>
      <c r="E3" s="1" t="s">
        <v>22</v>
      </c>
      <c r="F3" s="54">
        <v>5</v>
      </c>
      <c r="G3" s="54">
        <v>5</v>
      </c>
      <c r="H3" s="54">
        <v>4</v>
      </c>
      <c r="I3" s="54">
        <v>3</v>
      </c>
      <c r="J3" s="54">
        <v>3</v>
      </c>
      <c r="K3" s="54">
        <v>4</v>
      </c>
      <c r="L3" s="54">
        <v>4</v>
      </c>
      <c r="M3" s="54">
        <v>5</v>
      </c>
      <c r="N3" s="1">
        <v>5</v>
      </c>
      <c r="O3" s="1">
        <v>5</v>
      </c>
      <c r="P3" s="1">
        <v>5</v>
      </c>
      <c r="Q3" s="1">
        <v>5</v>
      </c>
      <c r="S3">
        <f t="shared" ref="S3:S53" si="0">SUM(F3:M3)/8</f>
        <v>4.125</v>
      </c>
      <c r="T3">
        <f t="shared" ref="T3:T53" si="1">SUM(N3:Q3)/4</f>
        <v>5</v>
      </c>
      <c r="AN3" s="68" t="s">
        <v>75</v>
      </c>
      <c r="AO3" s="68"/>
      <c r="AP3" s="68"/>
      <c r="AQ3" s="68"/>
      <c r="AR3" s="68" t="s">
        <v>77</v>
      </c>
      <c r="AS3" s="68"/>
      <c r="AT3" s="68"/>
      <c r="AU3" s="68"/>
    </row>
    <row r="4" spans="1:54" ht="15" customHeight="1" x14ac:dyDescent="0.3">
      <c r="A4">
        <v>3</v>
      </c>
      <c r="B4" s="3">
        <v>44617.551932870374</v>
      </c>
      <c r="C4" s="1" t="s">
        <v>19</v>
      </c>
      <c r="D4" s="1">
        <v>22</v>
      </c>
      <c r="E4" s="1" t="s">
        <v>22</v>
      </c>
      <c r="F4" s="54">
        <v>5</v>
      </c>
      <c r="G4" s="54">
        <v>5</v>
      </c>
      <c r="H4" s="54">
        <v>5</v>
      </c>
      <c r="I4" s="54">
        <v>5</v>
      </c>
      <c r="J4" s="54">
        <v>5</v>
      </c>
      <c r="K4" s="54">
        <v>5</v>
      </c>
      <c r="L4" s="54">
        <v>5</v>
      </c>
      <c r="M4" s="54">
        <v>5</v>
      </c>
      <c r="N4" s="1">
        <v>5</v>
      </c>
      <c r="O4" s="1">
        <v>5</v>
      </c>
      <c r="P4" s="1">
        <v>5</v>
      </c>
      <c r="Q4" s="1">
        <v>5</v>
      </c>
      <c r="S4">
        <f t="shared" si="0"/>
        <v>5</v>
      </c>
      <c r="T4">
        <f t="shared" si="1"/>
        <v>5</v>
      </c>
      <c r="W4" s="36"/>
      <c r="X4" s="36" t="s">
        <v>87</v>
      </c>
      <c r="Y4" s="36" t="s">
        <v>88</v>
      </c>
      <c r="AA4" s="36"/>
      <c r="AB4" s="36" t="s">
        <v>87</v>
      </c>
      <c r="AC4" s="36" t="s">
        <v>88</v>
      </c>
      <c r="AE4" s="36"/>
      <c r="AF4" s="36" t="s">
        <v>87</v>
      </c>
      <c r="AG4" s="36" t="s">
        <v>88</v>
      </c>
      <c r="AI4" s="36"/>
      <c r="AJ4" s="36" t="s">
        <v>87</v>
      </c>
      <c r="AK4" s="36" t="s">
        <v>88</v>
      </c>
      <c r="AN4" t="s">
        <v>78</v>
      </c>
      <c r="AO4" t="s">
        <v>79</v>
      </c>
      <c r="AP4" t="s">
        <v>80</v>
      </c>
      <c r="AQ4" t="s">
        <v>81</v>
      </c>
      <c r="AR4" t="s">
        <v>78</v>
      </c>
      <c r="AS4" t="s">
        <v>79</v>
      </c>
      <c r="AT4" t="s">
        <v>80</v>
      </c>
      <c r="AU4" t="s">
        <v>81</v>
      </c>
    </row>
    <row r="5" spans="1:54" ht="15" customHeight="1" x14ac:dyDescent="0.3">
      <c r="A5">
        <v>4</v>
      </c>
      <c r="B5" s="3">
        <v>44617.59</v>
      </c>
      <c r="C5" s="1" t="s">
        <v>17</v>
      </c>
      <c r="D5" s="1">
        <v>21</v>
      </c>
      <c r="E5" s="1" t="s">
        <v>22</v>
      </c>
      <c r="F5" s="54">
        <v>4</v>
      </c>
      <c r="G5" s="54">
        <v>3</v>
      </c>
      <c r="H5" s="54">
        <v>4</v>
      </c>
      <c r="I5" s="54">
        <v>4</v>
      </c>
      <c r="J5" s="54">
        <v>2</v>
      </c>
      <c r="K5" s="54">
        <v>4</v>
      </c>
      <c r="L5" s="54">
        <v>5</v>
      </c>
      <c r="M5" s="54">
        <v>3</v>
      </c>
      <c r="N5" s="1">
        <v>3</v>
      </c>
      <c r="O5" s="1">
        <v>3</v>
      </c>
      <c r="P5" s="1">
        <v>3</v>
      </c>
      <c r="Q5" s="1">
        <v>4</v>
      </c>
      <c r="S5">
        <f t="shared" si="0"/>
        <v>3.625</v>
      </c>
      <c r="T5">
        <f t="shared" si="1"/>
        <v>3.25</v>
      </c>
      <c r="W5" s="34" t="s">
        <v>82</v>
      </c>
      <c r="X5" s="34">
        <v>4.0961538461538458</v>
      </c>
      <c r="Y5" s="34">
        <v>3.9423076923076925</v>
      </c>
      <c r="AA5" s="34" t="s">
        <v>82</v>
      </c>
      <c r="AB5" s="34">
        <v>4.4807692307692308</v>
      </c>
      <c r="AC5" s="34">
        <v>4.3076923076923075</v>
      </c>
      <c r="AE5" s="34" t="s">
        <v>82</v>
      </c>
      <c r="AF5" s="34">
        <v>4.0961538461538458</v>
      </c>
      <c r="AG5" s="34">
        <v>3.9423076923076925</v>
      </c>
      <c r="AI5" s="34" t="s">
        <v>82</v>
      </c>
      <c r="AJ5" s="34">
        <v>4.4807692307692308</v>
      </c>
      <c r="AK5" s="34">
        <v>4.3076923076923075</v>
      </c>
      <c r="AM5" t="s">
        <v>83</v>
      </c>
      <c r="AN5">
        <f>AF5</f>
        <v>4.0961538461538458</v>
      </c>
      <c r="AO5">
        <f>AG5</f>
        <v>3.9423076923076925</v>
      </c>
      <c r="AP5">
        <f>AG22</f>
        <v>4.3413461538461542</v>
      </c>
      <c r="AQ5">
        <f>AG39</f>
        <v>4.1634615384615383</v>
      </c>
      <c r="AR5">
        <f>AJ5</f>
        <v>4.4807692307692308</v>
      </c>
      <c r="AS5">
        <f>AK5</f>
        <v>4.3076923076923075</v>
      </c>
      <c r="AT5">
        <f>AK22</f>
        <v>4.4423076923076925</v>
      </c>
      <c r="AU5">
        <f>AK39</f>
        <v>4.2980769230769234</v>
      </c>
    </row>
    <row r="6" spans="1:54" ht="15" customHeight="1" x14ac:dyDescent="0.3">
      <c r="A6">
        <v>5</v>
      </c>
      <c r="B6" s="3">
        <v>44617.722175925926</v>
      </c>
      <c r="C6" s="1" t="s">
        <v>19</v>
      </c>
      <c r="D6" s="1">
        <v>22</v>
      </c>
      <c r="E6" s="1" t="s">
        <v>22</v>
      </c>
      <c r="F6" s="54">
        <v>5</v>
      </c>
      <c r="G6" s="54">
        <v>5</v>
      </c>
      <c r="H6" s="54">
        <v>5</v>
      </c>
      <c r="I6" s="54">
        <v>4</v>
      </c>
      <c r="J6" s="54">
        <v>4</v>
      </c>
      <c r="K6" s="54">
        <v>5</v>
      </c>
      <c r="L6" s="54">
        <v>5</v>
      </c>
      <c r="M6" s="54">
        <v>2</v>
      </c>
      <c r="N6" s="1">
        <v>5</v>
      </c>
      <c r="O6" s="1">
        <v>5</v>
      </c>
      <c r="P6" s="1">
        <v>5</v>
      </c>
      <c r="Q6" s="1">
        <v>5</v>
      </c>
      <c r="S6">
        <f t="shared" si="0"/>
        <v>4.375</v>
      </c>
      <c r="T6">
        <f t="shared" si="1"/>
        <v>5</v>
      </c>
      <c r="W6" s="34" t="s">
        <v>89</v>
      </c>
      <c r="X6" s="34">
        <v>0.59038461538461429</v>
      </c>
      <c r="Y6" s="34">
        <v>1.0852884615384619</v>
      </c>
      <c r="AA6" s="34" t="s">
        <v>89</v>
      </c>
      <c r="AB6" s="34">
        <v>0.43961538461538568</v>
      </c>
      <c r="AC6" s="34">
        <v>0.65653846153846185</v>
      </c>
      <c r="AE6" s="34" t="s">
        <v>89</v>
      </c>
      <c r="AF6" s="34">
        <v>0.59038461538461429</v>
      </c>
      <c r="AG6" s="34">
        <v>1.0852884615384619</v>
      </c>
      <c r="AI6" s="34" t="s">
        <v>89</v>
      </c>
      <c r="AJ6" s="34">
        <v>0.43961538461538568</v>
      </c>
      <c r="AK6" s="34">
        <v>0.65653846153846185</v>
      </c>
      <c r="AM6" t="s">
        <v>85</v>
      </c>
      <c r="AN6">
        <f>_xlfn.STDEV.S(S2:S27)</f>
        <v>0.76836489728814028</v>
      </c>
      <c r="AO6">
        <f>_xlfn.STDEV.S(S28:S53)</f>
        <v>1.0417717895673995</v>
      </c>
      <c r="AP6">
        <f>_xlfn.STDEV.S(S54:S79)</f>
        <v>0.66947525375073746</v>
      </c>
      <c r="AQ6">
        <f>_xlfn.STDEV.S(S80:S105)</f>
        <v>0.50839112744179371</v>
      </c>
      <c r="AR6">
        <f>_xlfn.STDEV.S(T2:T27)</f>
        <v>0.6630349799334766</v>
      </c>
      <c r="AS6">
        <f>_xlfn.STDEV.S(T28:T53)</f>
        <v>0.81027061006707002</v>
      </c>
      <c r="AT6">
        <f>_xlfn.STDEV.S(T54:T79)</f>
        <v>0.75268749261460555</v>
      </c>
      <c r="AU6">
        <f>_xlfn.STDEV.S(T80:T105)</f>
        <v>0.44732108585014718</v>
      </c>
    </row>
    <row r="7" spans="1:54" ht="15" customHeight="1" x14ac:dyDescent="0.3">
      <c r="A7">
        <v>6</v>
      </c>
      <c r="B7" s="3">
        <v>44618.771805555552</v>
      </c>
      <c r="C7" s="1" t="s">
        <v>19</v>
      </c>
      <c r="D7" s="1">
        <v>24</v>
      </c>
      <c r="E7" s="1" t="s">
        <v>22</v>
      </c>
      <c r="F7" s="54">
        <v>3</v>
      </c>
      <c r="G7" s="54">
        <v>5</v>
      </c>
      <c r="H7" s="54">
        <v>5</v>
      </c>
      <c r="I7" s="54">
        <v>3</v>
      </c>
      <c r="J7" s="54">
        <v>4</v>
      </c>
      <c r="K7" s="54">
        <v>4</v>
      </c>
      <c r="L7" s="54">
        <v>4</v>
      </c>
      <c r="M7" s="54">
        <v>5</v>
      </c>
      <c r="N7" s="1">
        <v>5</v>
      </c>
      <c r="O7" s="1">
        <v>5</v>
      </c>
      <c r="P7" s="1">
        <v>5</v>
      </c>
      <c r="Q7" s="1">
        <v>5</v>
      </c>
      <c r="S7">
        <f t="shared" si="0"/>
        <v>4.125</v>
      </c>
      <c r="T7">
        <f t="shared" si="1"/>
        <v>5</v>
      </c>
      <c r="W7" s="34" t="s">
        <v>90</v>
      </c>
      <c r="X7" s="34">
        <v>26</v>
      </c>
      <c r="Y7" s="34">
        <v>26</v>
      </c>
      <c r="AA7" s="34" t="s">
        <v>90</v>
      </c>
      <c r="AB7" s="34">
        <v>26</v>
      </c>
      <c r="AC7" s="34">
        <v>26</v>
      </c>
      <c r="AE7" s="34" t="s">
        <v>90</v>
      </c>
      <c r="AF7" s="34">
        <v>26</v>
      </c>
      <c r="AG7" s="34">
        <v>26</v>
      </c>
      <c r="AI7" s="34" t="s">
        <v>90</v>
      </c>
      <c r="AJ7" s="34">
        <v>26</v>
      </c>
      <c r="AK7" s="34">
        <v>26</v>
      </c>
    </row>
    <row r="8" spans="1:54" ht="15" customHeight="1" x14ac:dyDescent="0.3">
      <c r="A8">
        <v>7</v>
      </c>
      <c r="B8" s="3">
        <v>44618.811990740738</v>
      </c>
      <c r="C8" s="1" t="s">
        <v>17</v>
      </c>
      <c r="D8" s="1">
        <v>24</v>
      </c>
      <c r="E8" s="1" t="s">
        <v>22</v>
      </c>
      <c r="F8" s="54">
        <v>4</v>
      </c>
      <c r="G8" s="54">
        <v>5</v>
      </c>
      <c r="H8" s="54">
        <v>5</v>
      </c>
      <c r="I8" s="54">
        <v>5</v>
      </c>
      <c r="J8" s="54">
        <v>3</v>
      </c>
      <c r="K8" s="54">
        <v>5</v>
      </c>
      <c r="L8" s="54">
        <v>3</v>
      </c>
      <c r="M8" s="54">
        <v>5</v>
      </c>
      <c r="N8" s="1">
        <v>5</v>
      </c>
      <c r="O8" s="1">
        <v>5</v>
      </c>
      <c r="P8" s="1">
        <v>5</v>
      </c>
      <c r="Q8" s="1">
        <v>5</v>
      </c>
      <c r="S8">
        <f t="shared" si="0"/>
        <v>4.375</v>
      </c>
      <c r="T8">
        <f t="shared" si="1"/>
        <v>5</v>
      </c>
      <c r="W8" s="34" t="s">
        <v>91</v>
      </c>
      <c r="X8" s="34">
        <v>25</v>
      </c>
      <c r="Y8" s="34">
        <v>25</v>
      </c>
      <c r="AA8" s="34" t="s">
        <v>91</v>
      </c>
      <c r="AB8" s="34">
        <v>25</v>
      </c>
      <c r="AC8" s="34">
        <v>25</v>
      </c>
      <c r="AE8" s="34" t="s">
        <v>99</v>
      </c>
      <c r="AF8" s="34">
        <v>0.83783653846153816</v>
      </c>
      <c r="AG8" s="34"/>
      <c r="AI8" s="34" t="s">
        <v>99</v>
      </c>
      <c r="AJ8" s="34">
        <v>0.54807692307692379</v>
      </c>
      <c r="AK8" s="34"/>
    </row>
    <row r="9" spans="1:54" ht="15" customHeight="1" x14ac:dyDescent="0.3">
      <c r="A9">
        <v>8</v>
      </c>
      <c r="B9" s="3">
        <v>44619.836145833331</v>
      </c>
      <c r="C9" s="1" t="s">
        <v>19</v>
      </c>
      <c r="D9" s="1">
        <v>21</v>
      </c>
      <c r="E9" s="1" t="s">
        <v>22</v>
      </c>
      <c r="F9" s="54">
        <v>3</v>
      </c>
      <c r="G9" s="54">
        <v>5</v>
      </c>
      <c r="H9" s="54">
        <v>3</v>
      </c>
      <c r="I9" s="54">
        <v>2</v>
      </c>
      <c r="J9" s="54">
        <v>4</v>
      </c>
      <c r="K9" s="54">
        <v>3</v>
      </c>
      <c r="L9" s="54">
        <v>3</v>
      </c>
      <c r="M9" s="54">
        <v>3</v>
      </c>
      <c r="N9" s="1">
        <v>3</v>
      </c>
      <c r="O9" s="1">
        <v>4</v>
      </c>
      <c r="P9" s="1">
        <v>4</v>
      </c>
      <c r="Q9" s="1">
        <v>3</v>
      </c>
      <c r="S9">
        <f t="shared" si="0"/>
        <v>3.25</v>
      </c>
      <c r="T9">
        <f t="shared" si="1"/>
        <v>3.5</v>
      </c>
      <c r="W9" s="34" t="s">
        <v>92</v>
      </c>
      <c r="X9" s="34">
        <v>0.54398865951980035</v>
      </c>
      <c r="Y9" s="34"/>
      <c r="AA9" s="34" t="s">
        <v>92</v>
      </c>
      <c r="AB9" s="34">
        <v>0.66959578207381498</v>
      </c>
      <c r="AC9" s="34"/>
      <c r="AE9" s="34" t="s">
        <v>100</v>
      </c>
      <c r="AF9" s="34">
        <v>0</v>
      </c>
      <c r="AG9" s="34"/>
      <c r="AI9" s="34" t="s">
        <v>100</v>
      </c>
      <c r="AJ9" s="34">
        <v>0</v>
      </c>
      <c r="AK9" s="34"/>
    </row>
    <row r="10" spans="1:54" ht="15" customHeight="1" x14ac:dyDescent="0.3">
      <c r="A10">
        <v>9</v>
      </c>
      <c r="B10" s="3">
        <v>44621.596018518518</v>
      </c>
      <c r="C10" s="1" t="s">
        <v>17</v>
      </c>
      <c r="D10" s="1">
        <v>23</v>
      </c>
      <c r="E10" s="1" t="s">
        <v>22</v>
      </c>
      <c r="F10" s="54">
        <v>5</v>
      </c>
      <c r="G10" s="54">
        <v>5</v>
      </c>
      <c r="H10" s="54">
        <v>3</v>
      </c>
      <c r="I10" s="54">
        <v>4</v>
      </c>
      <c r="J10" s="54">
        <v>4</v>
      </c>
      <c r="K10" s="54">
        <v>5</v>
      </c>
      <c r="L10" s="54">
        <v>4</v>
      </c>
      <c r="M10" s="54">
        <v>4</v>
      </c>
      <c r="N10" s="1">
        <v>4</v>
      </c>
      <c r="O10" s="1">
        <v>5</v>
      </c>
      <c r="P10" s="1">
        <v>5</v>
      </c>
      <c r="Q10" s="1">
        <v>5</v>
      </c>
      <c r="S10">
        <f t="shared" si="0"/>
        <v>4.25</v>
      </c>
      <c r="T10">
        <f t="shared" si="1"/>
        <v>4.75</v>
      </c>
      <c r="W10" s="34" t="s">
        <v>93</v>
      </c>
      <c r="X10" s="34">
        <v>6.7373490457798724E-2</v>
      </c>
      <c r="Y10" s="34"/>
      <c r="AA10" s="34" t="s">
        <v>93</v>
      </c>
      <c r="AB10" s="34">
        <v>0.1612179462808605</v>
      </c>
      <c r="AC10" s="34"/>
      <c r="AE10" s="34" t="s">
        <v>91</v>
      </c>
      <c r="AF10" s="34">
        <v>50</v>
      </c>
      <c r="AG10" s="34"/>
      <c r="AI10" s="34" t="s">
        <v>91</v>
      </c>
      <c r="AJ10" s="34">
        <v>50</v>
      </c>
      <c r="AK10" s="34"/>
      <c r="AM10" s="39"/>
      <c r="AN10" s="70" t="s">
        <v>134</v>
      </c>
      <c r="AO10" s="71"/>
      <c r="AP10" s="71"/>
      <c r="AQ10" s="71"/>
      <c r="AR10" s="71" t="s">
        <v>135</v>
      </c>
      <c r="AS10" s="71"/>
      <c r="AT10" s="71"/>
      <c r="AU10" s="71"/>
    </row>
    <row r="11" spans="1:54" ht="15" customHeight="1" thickBot="1" x14ac:dyDescent="0.35">
      <c r="A11">
        <v>10</v>
      </c>
      <c r="B11" s="3">
        <v>44621.605868055558</v>
      </c>
      <c r="C11" s="1" t="s">
        <v>17</v>
      </c>
      <c r="D11" s="1">
        <v>22</v>
      </c>
      <c r="E11" s="1" t="s">
        <v>22</v>
      </c>
      <c r="F11" s="54">
        <v>5</v>
      </c>
      <c r="G11" s="54">
        <v>5</v>
      </c>
      <c r="H11" s="54">
        <v>5</v>
      </c>
      <c r="I11" s="54">
        <v>5</v>
      </c>
      <c r="J11" s="54">
        <v>5</v>
      </c>
      <c r="K11" s="54">
        <v>5</v>
      </c>
      <c r="L11" s="54">
        <v>5</v>
      </c>
      <c r="M11" s="54">
        <v>5</v>
      </c>
      <c r="N11" s="1">
        <v>5</v>
      </c>
      <c r="O11" s="1">
        <v>5</v>
      </c>
      <c r="P11" s="1">
        <v>5</v>
      </c>
      <c r="Q11" s="1">
        <v>5</v>
      </c>
      <c r="S11">
        <f t="shared" si="0"/>
        <v>5</v>
      </c>
      <c r="T11">
        <f t="shared" si="1"/>
        <v>5</v>
      </c>
      <c r="W11" s="35" t="s">
        <v>94</v>
      </c>
      <c r="X11" s="35">
        <v>0.51139197017586824</v>
      </c>
      <c r="Y11" s="35"/>
      <c r="AA11" s="35" t="s">
        <v>94</v>
      </c>
      <c r="AB11" s="35">
        <v>0.51139197017586824</v>
      </c>
      <c r="AC11" s="35"/>
      <c r="AE11" s="34" t="s">
        <v>101</v>
      </c>
      <c r="AF11" s="34">
        <v>0.60600843815811345</v>
      </c>
      <c r="AG11" s="34"/>
      <c r="AI11" s="34" t="s">
        <v>101</v>
      </c>
      <c r="AJ11" s="34">
        <v>0.84292723042352535</v>
      </c>
      <c r="AK11" s="34"/>
      <c r="AM11" s="39"/>
      <c r="AN11" s="41" t="s">
        <v>133</v>
      </c>
      <c r="AO11" s="41" t="s">
        <v>108</v>
      </c>
      <c r="AP11" s="41" t="s">
        <v>109</v>
      </c>
      <c r="AQ11" s="41" t="s">
        <v>110</v>
      </c>
      <c r="AR11" s="41" t="s">
        <v>133</v>
      </c>
      <c r="AS11" s="41" t="s">
        <v>108</v>
      </c>
      <c r="AT11" s="41" t="s">
        <v>109</v>
      </c>
      <c r="AU11" s="41" t="s">
        <v>110</v>
      </c>
    </row>
    <row r="12" spans="1:54" ht="15" customHeight="1" x14ac:dyDescent="0.3">
      <c r="A12">
        <v>11</v>
      </c>
      <c r="B12" s="3">
        <v>44719.511145833334</v>
      </c>
      <c r="C12" s="1" t="s">
        <v>17</v>
      </c>
      <c r="D12" s="1">
        <v>20</v>
      </c>
      <c r="E12" s="1" t="s">
        <v>22</v>
      </c>
      <c r="F12" s="54">
        <v>5</v>
      </c>
      <c r="G12" s="54">
        <v>5</v>
      </c>
      <c r="H12" s="54">
        <v>5</v>
      </c>
      <c r="I12" s="54">
        <v>5</v>
      </c>
      <c r="J12" s="54">
        <v>5</v>
      </c>
      <c r="K12" s="54">
        <v>5</v>
      </c>
      <c r="L12" s="54">
        <v>5</v>
      </c>
      <c r="M12" s="54">
        <v>5</v>
      </c>
      <c r="N12" s="1">
        <v>5</v>
      </c>
      <c r="O12" s="1">
        <v>5</v>
      </c>
      <c r="P12" s="1">
        <v>5</v>
      </c>
      <c r="Q12" s="1">
        <v>5</v>
      </c>
      <c r="S12">
        <f t="shared" si="0"/>
        <v>5</v>
      </c>
      <c r="T12">
        <f t="shared" si="1"/>
        <v>5</v>
      </c>
      <c r="AE12" s="34" t="s">
        <v>102</v>
      </c>
      <c r="AF12" s="34">
        <v>0.27362528684157716</v>
      </c>
      <c r="AG12" s="34"/>
      <c r="AI12" s="34" t="s">
        <v>102</v>
      </c>
      <c r="AJ12" s="34">
        <v>0.20164175992088024</v>
      </c>
      <c r="AK12" s="34"/>
      <c r="AM12" s="39" t="s">
        <v>82</v>
      </c>
      <c r="AN12" s="39">
        <f>TRUNC(AN5,1)</f>
        <v>4</v>
      </c>
      <c r="AO12" s="39">
        <f t="shared" ref="AO12:AU12" si="2">TRUNC(AO5,1)</f>
        <v>3.9</v>
      </c>
      <c r="AP12" s="39">
        <f t="shared" si="2"/>
        <v>4.3</v>
      </c>
      <c r="AQ12" s="39">
        <f t="shared" si="2"/>
        <v>4.0999999999999996</v>
      </c>
      <c r="AR12" s="39">
        <f t="shared" si="2"/>
        <v>4.4000000000000004</v>
      </c>
      <c r="AS12" s="39">
        <f t="shared" si="2"/>
        <v>4.3</v>
      </c>
      <c r="AT12" s="39">
        <f t="shared" si="2"/>
        <v>4.4000000000000004</v>
      </c>
      <c r="AU12" s="39">
        <f t="shared" si="2"/>
        <v>4.2</v>
      </c>
    </row>
    <row r="13" spans="1:54" ht="15" customHeight="1" x14ac:dyDescent="0.3">
      <c r="A13">
        <v>12</v>
      </c>
      <c r="B13" s="3">
        <v>44719.514085648145</v>
      </c>
      <c r="C13" s="1" t="s">
        <v>17</v>
      </c>
      <c r="D13" s="1">
        <v>23</v>
      </c>
      <c r="E13" s="1" t="s">
        <v>22</v>
      </c>
      <c r="F13" s="54">
        <v>3</v>
      </c>
      <c r="G13" s="54">
        <v>2</v>
      </c>
      <c r="H13" s="54">
        <v>5</v>
      </c>
      <c r="I13" s="54">
        <v>3</v>
      </c>
      <c r="J13" s="54">
        <v>4</v>
      </c>
      <c r="K13" s="54">
        <v>4</v>
      </c>
      <c r="L13" s="54">
        <v>4</v>
      </c>
      <c r="M13" s="54">
        <v>5</v>
      </c>
      <c r="N13" s="1">
        <v>5</v>
      </c>
      <c r="O13" s="1">
        <v>4</v>
      </c>
      <c r="P13" s="1">
        <v>5</v>
      </c>
      <c r="Q13" s="1">
        <v>5</v>
      </c>
      <c r="S13">
        <f t="shared" si="0"/>
        <v>3.75</v>
      </c>
      <c r="T13">
        <f t="shared" si="1"/>
        <v>4.75</v>
      </c>
      <c r="AE13" s="34" t="s">
        <v>103</v>
      </c>
      <c r="AF13" s="34">
        <v>1.6759050251630967</v>
      </c>
      <c r="AG13" s="34"/>
      <c r="AI13" s="34" t="s">
        <v>103</v>
      </c>
      <c r="AJ13" s="34">
        <v>1.6759050251630967</v>
      </c>
      <c r="AK13" s="34"/>
      <c r="AM13" s="39" t="s">
        <v>136</v>
      </c>
      <c r="AN13" s="39">
        <f>AN6</f>
        <v>0.76836489728814028</v>
      </c>
      <c r="AO13" s="39">
        <f t="shared" ref="AO13:AU13" si="3">AO6</f>
        <v>1.0417717895673995</v>
      </c>
      <c r="AP13" s="39">
        <f t="shared" si="3"/>
        <v>0.66947525375073746</v>
      </c>
      <c r="AQ13" s="39">
        <f t="shared" si="3"/>
        <v>0.50839112744179371</v>
      </c>
      <c r="AR13" s="39">
        <f t="shared" si="3"/>
        <v>0.6630349799334766</v>
      </c>
      <c r="AS13" s="39">
        <f t="shared" si="3"/>
        <v>0.81027061006707002</v>
      </c>
      <c r="AT13" s="39">
        <f t="shared" si="3"/>
        <v>0.75268749261460555</v>
      </c>
      <c r="AU13" s="39">
        <f t="shared" si="3"/>
        <v>0.44732108585014718</v>
      </c>
    </row>
    <row r="14" spans="1:54" ht="15" customHeight="1" x14ac:dyDescent="0.3">
      <c r="A14">
        <v>13</v>
      </c>
      <c r="B14" s="3">
        <v>44719.522233796299</v>
      </c>
      <c r="C14" s="1" t="s">
        <v>17</v>
      </c>
      <c r="D14" s="1">
        <v>21</v>
      </c>
      <c r="E14" s="1" t="s">
        <v>22</v>
      </c>
      <c r="F14" s="54">
        <v>5</v>
      </c>
      <c r="G14" s="54">
        <v>3</v>
      </c>
      <c r="H14" s="54">
        <v>5</v>
      </c>
      <c r="I14" s="54">
        <v>4</v>
      </c>
      <c r="J14" s="54">
        <v>4</v>
      </c>
      <c r="K14" s="54">
        <v>3</v>
      </c>
      <c r="L14" s="54">
        <v>4</v>
      </c>
      <c r="M14" s="54">
        <v>4</v>
      </c>
      <c r="N14" s="1">
        <v>5</v>
      </c>
      <c r="O14" s="1">
        <v>5</v>
      </c>
      <c r="P14" s="1">
        <v>3</v>
      </c>
      <c r="Q14" s="1">
        <v>5</v>
      </c>
      <c r="S14">
        <f t="shared" si="0"/>
        <v>4</v>
      </c>
      <c r="T14">
        <f t="shared" si="1"/>
        <v>4.5</v>
      </c>
      <c r="AE14" s="34" t="s">
        <v>104</v>
      </c>
      <c r="AF14" s="34">
        <v>0.54725057368315433</v>
      </c>
      <c r="AG14" s="34"/>
      <c r="AI14" s="34" t="s">
        <v>104</v>
      </c>
      <c r="AJ14" s="34">
        <v>0.40328351984176047</v>
      </c>
      <c r="AK14" s="34"/>
    </row>
    <row r="15" spans="1:54" ht="15" customHeight="1" thickBot="1" x14ac:dyDescent="0.35">
      <c r="A15">
        <v>14</v>
      </c>
      <c r="B15" s="3">
        <v>44719.580104166664</v>
      </c>
      <c r="C15" s="1" t="s">
        <v>17</v>
      </c>
      <c r="D15" s="1">
        <v>21</v>
      </c>
      <c r="E15" s="1" t="s">
        <v>22</v>
      </c>
      <c r="F15" s="54">
        <v>3</v>
      </c>
      <c r="G15" s="54">
        <v>4</v>
      </c>
      <c r="H15" s="54">
        <v>4</v>
      </c>
      <c r="I15" s="54">
        <v>4</v>
      </c>
      <c r="J15" s="54">
        <v>4</v>
      </c>
      <c r="K15" s="54">
        <v>5</v>
      </c>
      <c r="L15" s="54">
        <v>3</v>
      </c>
      <c r="M15" s="54">
        <v>3</v>
      </c>
      <c r="N15" s="1">
        <v>3</v>
      </c>
      <c r="O15" s="1">
        <v>2</v>
      </c>
      <c r="P15" s="1">
        <v>3</v>
      </c>
      <c r="Q15" s="1">
        <v>4</v>
      </c>
      <c r="S15">
        <f t="shared" si="0"/>
        <v>3.75</v>
      </c>
      <c r="T15">
        <f t="shared" si="1"/>
        <v>3</v>
      </c>
      <c r="V15" t="s">
        <v>96</v>
      </c>
      <c r="W15" t="s">
        <v>86</v>
      </c>
      <c r="AA15" t="s">
        <v>86</v>
      </c>
      <c r="AE15" s="35" t="s">
        <v>105</v>
      </c>
      <c r="AF15" s="35">
        <v>2.0085591121007611</v>
      </c>
      <c r="AG15" s="35"/>
      <c r="AI15" s="35" t="s">
        <v>105</v>
      </c>
      <c r="AJ15" s="35">
        <v>2.0085591121007611</v>
      </c>
      <c r="AK15" s="35"/>
    </row>
    <row r="16" spans="1:54" ht="15" customHeight="1" thickBot="1" x14ac:dyDescent="0.35">
      <c r="A16">
        <v>15</v>
      </c>
      <c r="B16" s="3">
        <v>44719.810624999998</v>
      </c>
      <c r="C16" s="1" t="s">
        <v>17</v>
      </c>
      <c r="D16" s="1">
        <v>20</v>
      </c>
      <c r="E16" s="1" t="s">
        <v>22</v>
      </c>
      <c r="F16" s="54">
        <v>2</v>
      </c>
      <c r="G16" s="54">
        <v>2</v>
      </c>
      <c r="H16" s="54">
        <v>4</v>
      </c>
      <c r="I16" s="54">
        <v>5</v>
      </c>
      <c r="J16" s="54">
        <v>4</v>
      </c>
      <c r="K16" s="54">
        <v>3</v>
      </c>
      <c r="L16" s="54">
        <v>3</v>
      </c>
      <c r="M16" s="54">
        <v>2</v>
      </c>
      <c r="N16" s="1">
        <v>3</v>
      </c>
      <c r="O16" s="1">
        <v>4</v>
      </c>
      <c r="P16" s="1">
        <v>5</v>
      </c>
      <c r="Q16" s="1">
        <v>4</v>
      </c>
      <c r="S16">
        <f t="shared" si="0"/>
        <v>3.125</v>
      </c>
      <c r="T16">
        <f t="shared" si="1"/>
        <v>4</v>
      </c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</row>
    <row r="17" spans="1:54" ht="15" customHeight="1" x14ac:dyDescent="0.3">
      <c r="A17">
        <v>16</v>
      </c>
      <c r="B17" s="3">
        <v>44720.497152777774</v>
      </c>
      <c r="C17" s="1" t="s">
        <v>17</v>
      </c>
      <c r="D17" s="1">
        <v>24</v>
      </c>
      <c r="E17" s="1" t="s">
        <v>22</v>
      </c>
      <c r="F17" s="54">
        <v>5</v>
      </c>
      <c r="G17" s="54">
        <v>5</v>
      </c>
      <c r="H17" s="54">
        <v>5</v>
      </c>
      <c r="I17" s="54">
        <v>3</v>
      </c>
      <c r="J17" s="54">
        <v>5</v>
      </c>
      <c r="K17" s="54">
        <v>5</v>
      </c>
      <c r="L17" s="54">
        <v>5</v>
      </c>
      <c r="M17" s="54">
        <v>5</v>
      </c>
      <c r="N17" s="1">
        <v>5</v>
      </c>
      <c r="O17" s="1">
        <v>5</v>
      </c>
      <c r="P17" s="1">
        <v>5</v>
      </c>
      <c r="Q17" s="1">
        <v>5</v>
      </c>
      <c r="S17">
        <f t="shared" si="0"/>
        <v>4.75</v>
      </c>
      <c r="T17">
        <f t="shared" si="1"/>
        <v>5</v>
      </c>
      <c r="W17" s="36"/>
      <c r="X17" s="36" t="s">
        <v>87</v>
      </c>
      <c r="Y17" s="36" t="s">
        <v>88</v>
      </c>
      <c r="AA17" s="36"/>
      <c r="AB17" s="36" t="s">
        <v>87</v>
      </c>
      <c r="AC17" s="36" t="s">
        <v>88</v>
      </c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</row>
    <row r="18" spans="1:54" ht="15" customHeight="1" x14ac:dyDescent="0.3">
      <c r="A18">
        <v>17</v>
      </c>
      <c r="B18" s="3">
        <v>44720.499641203707</v>
      </c>
      <c r="C18" s="2" t="s">
        <v>23</v>
      </c>
      <c r="D18" s="1">
        <v>24</v>
      </c>
      <c r="E18" s="1" t="s">
        <v>22</v>
      </c>
      <c r="F18" s="54">
        <v>4</v>
      </c>
      <c r="G18" s="54">
        <v>4</v>
      </c>
      <c r="H18" s="54">
        <v>4</v>
      </c>
      <c r="I18" s="54">
        <v>4</v>
      </c>
      <c r="J18" s="54">
        <v>4</v>
      </c>
      <c r="K18" s="54">
        <v>4</v>
      </c>
      <c r="L18" s="54">
        <v>3</v>
      </c>
      <c r="M18" s="54">
        <v>3</v>
      </c>
      <c r="N18" s="1">
        <v>3</v>
      </c>
      <c r="O18" s="1">
        <v>4</v>
      </c>
      <c r="P18" s="1">
        <v>4</v>
      </c>
      <c r="Q18" s="1">
        <v>4</v>
      </c>
      <c r="S18">
        <f t="shared" si="0"/>
        <v>3.75</v>
      </c>
      <c r="T18">
        <f t="shared" si="1"/>
        <v>3.75</v>
      </c>
      <c r="W18" s="34" t="s">
        <v>82</v>
      </c>
      <c r="X18" s="34">
        <v>4.0961538461538458</v>
      </c>
      <c r="Y18" s="34">
        <v>4.3413461538461542</v>
      </c>
      <c r="AA18" s="34" t="s">
        <v>82</v>
      </c>
      <c r="AB18" s="34">
        <v>4.4807692307692308</v>
      </c>
      <c r="AC18" s="34">
        <v>4.4423076923076925</v>
      </c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</row>
    <row r="19" spans="1:54" ht="15" customHeight="1" x14ac:dyDescent="0.3">
      <c r="A19">
        <v>18</v>
      </c>
      <c r="B19" s="3">
        <v>44720.526018518518</v>
      </c>
      <c r="C19" s="1" t="s">
        <v>17</v>
      </c>
      <c r="D19" s="1">
        <v>21</v>
      </c>
      <c r="E19" s="1" t="s">
        <v>22</v>
      </c>
      <c r="F19" s="54">
        <v>5</v>
      </c>
      <c r="G19" s="54">
        <v>5</v>
      </c>
      <c r="H19" s="54">
        <v>4</v>
      </c>
      <c r="I19" s="54">
        <v>3</v>
      </c>
      <c r="J19" s="54">
        <v>5</v>
      </c>
      <c r="K19" s="54">
        <v>5</v>
      </c>
      <c r="L19" s="54">
        <v>4</v>
      </c>
      <c r="M19" s="54">
        <v>5</v>
      </c>
      <c r="N19" s="1">
        <v>5</v>
      </c>
      <c r="O19" s="1">
        <v>5</v>
      </c>
      <c r="P19" s="1">
        <v>4</v>
      </c>
      <c r="Q19" s="1">
        <v>5</v>
      </c>
      <c r="S19">
        <f t="shared" si="0"/>
        <v>4.5</v>
      </c>
      <c r="T19">
        <f t="shared" si="1"/>
        <v>4.75</v>
      </c>
      <c r="W19" s="34" t="s">
        <v>89</v>
      </c>
      <c r="X19" s="34">
        <v>0.59038461538461429</v>
      </c>
      <c r="Y19" s="34">
        <v>0.44819711538461432</v>
      </c>
      <c r="AA19" s="34" t="s">
        <v>89</v>
      </c>
      <c r="AB19" s="34">
        <v>0.43961538461538568</v>
      </c>
      <c r="AC19" s="34">
        <v>0.56653846153846188</v>
      </c>
      <c r="AE19" t="s">
        <v>98</v>
      </c>
      <c r="AI19" t="s">
        <v>98</v>
      </c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</row>
    <row r="20" spans="1:54" ht="15" customHeight="1" thickBot="1" x14ac:dyDescent="0.35">
      <c r="A20">
        <v>19</v>
      </c>
      <c r="B20" s="3">
        <v>44720.536585648151</v>
      </c>
      <c r="C20" s="1" t="s">
        <v>19</v>
      </c>
      <c r="D20" s="1">
        <v>23</v>
      </c>
      <c r="E20" s="1" t="s">
        <v>22</v>
      </c>
      <c r="F20" s="54">
        <v>3</v>
      </c>
      <c r="G20" s="54">
        <v>2</v>
      </c>
      <c r="H20" s="54">
        <v>3</v>
      </c>
      <c r="I20" s="54">
        <v>1</v>
      </c>
      <c r="J20" s="54">
        <v>4</v>
      </c>
      <c r="K20" s="54">
        <v>2</v>
      </c>
      <c r="L20" s="54">
        <v>3</v>
      </c>
      <c r="M20" s="54">
        <v>5</v>
      </c>
      <c r="N20" s="1">
        <v>3</v>
      </c>
      <c r="O20" s="1">
        <v>4</v>
      </c>
      <c r="P20" s="1">
        <v>4</v>
      </c>
      <c r="Q20" s="1">
        <v>4</v>
      </c>
      <c r="S20">
        <f t="shared" si="0"/>
        <v>2.875</v>
      </c>
      <c r="T20">
        <f t="shared" si="1"/>
        <v>3.75</v>
      </c>
      <c r="W20" s="34" t="s">
        <v>90</v>
      </c>
      <c r="X20" s="34">
        <v>26</v>
      </c>
      <c r="Y20" s="34">
        <v>26</v>
      </c>
      <c r="AA20" s="34" t="s">
        <v>90</v>
      </c>
      <c r="AB20" s="34">
        <v>26</v>
      </c>
      <c r="AC20" s="34">
        <v>26</v>
      </c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</row>
    <row r="21" spans="1:54" ht="15" customHeight="1" x14ac:dyDescent="0.3">
      <c r="A21">
        <v>20</v>
      </c>
      <c r="B21" s="3">
        <v>44720.542546296296</v>
      </c>
      <c r="C21" s="1" t="s">
        <v>17</v>
      </c>
      <c r="D21" s="1">
        <v>20</v>
      </c>
      <c r="E21" s="1" t="s">
        <v>22</v>
      </c>
      <c r="F21" s="54">
        <v>5</v>
      </c>
      <c r="G21" s="54">
        <v>5</v>
      </c>
      <c r="H21" s="54">
        <v>4</v>
      </c>
      <c r="I21" s="54">
        <v>3</v>
      </c>
      <c r="J21" s="54">
        <v>4</v>
      </c>
      <c r="K21" s="54">
        <v>4</v>
      </c>
      <c r="L21" s="54">
        <v>4</v>
      </c>
      <c r="M21" s="54">
        <v>4</v>
      </c>
      <c r="N21" s="1">
        <v>2</v>
      </c>
      <c r="O21" s="1">
        <v>4</v>
      </c>
      <c r="P21" s="1">
        <v>4</v>
      </c>
      <c r="Q21" s="1">
        <v>5</v>
      </c>
      <c r="S21">
        <f t="shared" si="0"/>
        <v>4.125</v>
      </c>
      <c r="T21">
        <f t="shared" si="1"/>
        <v>3.75</v>
      </c>
      <c r="W21" s="34" t="s">
        <v>91</v>
      </c>
      <c r="X21" s="34">
        <v>25</v>
      </c>
      <c r="Y21" s="34">
        <v>25</v>
      </c>
      <c r="AA21" s="34" t="s">
        <v>91</v>
      </c>
      <c r="AB21" s="34">
        <v>25</v>
      </c>
      <c r="AC21" s="34">
        <v>25</v>
      </c>
      <c r="AE21" s="36"/>
      <c r="AF21" s="36" t="s">
        <v>87</v>
      </c>
      <c r="AG21" s="36" t="s">
        <v>88</v>
      </c>
      <c r="AI21" s="36"/>
      <c r="AJ21" s="36" t="s">
        <v>87</v>
      </c>
      <c r="AK21" s="36" t="s">
        <v>88</v>
      </c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</row>
    <row r="22" spans="1:54" ht="15" customHeight="1" x14ac:dyDescent="0.3">
      <c r="A22">
        <v>21</v>
      </c>
      <c r="B22" s="3">
        <v>44720.75445601852</v>
      </c>
      <c r="C22" s="1" t="s">
        <v>19</v>
      </c>
      <c r="D22" s="1">
        <v>19</v>
      </c>
      <c r="E22" s="1" t="s">
        <v>22</v>
      </c>
      <c r="F22" s="54">
        <v>5</v>
      </c>
      <c r="G22" s="54">
        <v>5</v>
      </c>
      <c r="H22" s="54">
        <v>5</v>
      </c>
      <c r="I22" s="54">
        <v>4</v>
      </c>
      <c r="J22" s="54">
        <v>5</v>
      </c>
      <c r="K22" s="54">
        <v>4</v>
      </c>
      <c r="L22" s="54">
        <v>5</v>
      </c>
      <c r="M22" s="54">
        <v>4</v>
      </c>
      <c r="N22" s="1">
        <v>5</v>
      </c>
      <c r="O22" s="1">
        <v>5</v>
      </c>
      <c r="P22" s="1">
        <v>5</v>
      </c>
      <c r="Q22" s="1">
        <v>5</v>
      </c>
      <c r="S22">
        <f t="shared" si="0"/>
        <v>4.625</v>
      </c>
      <c r="T22">
        <f t="shared" si="1"/>
        <v>5</v>
      </c>
      <c r="W22" s="34" t="s">
        <v>92</v>
      </c>
      <c r="X22" s="34">
        <v>1.3172432287476543</v>
      </c>
      <c r="Y22" s="34"/>
      <c r="AA22" s="34" t="s">
        <v>92</v>
      </c>
      <c r="AB22" s="34">
        <v>0.77596741344195663</v>
      </c>
      <c r="AC22" s="34"/>
      <c r="AE22" s="34" t="s">
        <v>82</v>
      </c>
      <c r="AF22" s="34">
        <v>4.0961538461538458</v>
      </c>
      <c r="AG22" s="34">
        <v>4.3413461538461542</v>
      </c>
      <c r="AI22" s="34" t="s">
        <v>82</v>
      </c>
      <c r="AJ22" s="34">
        <v>4.4807692307692308</v>
      </c>
      <c r="AK22" s="34">
        <v>4.4423076923076925</v>
      </c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</row>
    <row r="23" spans="1:54" ht="15" customHeight="1" x14ac:dyDescent="0.3">
      <c r="A23">
        <v>22</v>
      </c>
      <c r="B23" s="3">
        <v>44720.757708333331</v>
      </c>
      <c r="C23" s="1" t="s">
        <v>17</v>
      </c>
      <c r="D23" s="1">
        <v>19</v>
      </c>
      <c r="E23" s="1" t="s">
        <v>22</v>
      </c>
      <c r="F23" s="54">
        <v>5</v>
      </c>
      <c r="G23" s="54">
        <v>5</v>
      </c>
      <c r="H23" s="54">
        <v>5</v>
      </c>
      <c r="I23" s="54">
        <v>5</v>
      </c>
      <c r="J23" s="54">
        <v>5</v>
      </c>
      <c r="K23" s="54">
        <v>5</v>
      </c>
      <c r="L23" s="54">
        <v>5</v>
      </c>
      <c r="M23" s="54">
        <v>5</v>
      </c>
      <c r="N23" s="1">
        <v>5</v>
      </c>
      <c r="O23" s="1">
        <v>5</v>
      </c>
      <c r="P23" s="1">
        <v>5</v>
      </c>
      <c r="Q23" s="1">
        <v>5</v>
      </c>
      <c r="S23">
        <f t="shared" si="0"/>
        <v>5</v>
      </c>
      <c r="T23">
        <f t="shared" si="1"/>
        <v>5</v>
      </c>
      <c r="W23" s="34" t="s">
        <v>93</v>
      </c>
      <c r="X23" s="34">
        <v>0.24795563644251886</v>
      </c>
      <c r="Y23" s="34"/>
      <c r="AA23" s="34" t="s">
        <v>93</v>
      </c>
      <c r="AB23" s="34">
        <v>0.26533809097195715</v>
      </c>
      <c r="AC23" s="34"/>
      <c r="AE23" s="34" t="s">
        <v>89</v>
      </c>
      <c r="AF23" s="34">
        <v>0.59038461538461429</v>
      </c>
      <c r="AG23" s="34">
        <v>0.44819711538461432</v>
      </c>
      <c r="AI23" s="34" t="s">
        <v>89</v>
      </c>
      <c r="AJ23" s="34">
        <v>0.43961538461538568</v>
      </c>
      <c r="AK23" s="34">
        <v>0.56653846153846188</v>
      </c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</row>
    <row r="24" spans="1:54" ht="15" customHeight="1" thickBot="1" x14ac:dyDescent="0.35">
      <c r="A24">
        <v>23</v>
      </c>
      <c r="B24" s="3">
        <v>44721.588807870372</v>
      </c>
      <c r="C24" s="1" t="s">
        <v>19</v>
      </c>
      <c r="D24" s="1">
        <v>23</v>
      </c>
      <c r="E24" s="1" t="s">
        <v>22</v>
      </c>
      <c r="F24" s="54">
        <v>4</v>
      </c>
      <c r="G24" s="54">
        <v>4</v>
      </c>
      <c r="H24" s="54">
        <v>4</v>
      </c>
      <c r="I24" s="54">
        <v>3</v>
      </c>
      <c r="J24" s="54">
        <v>4</v>
      </c>
      <c r="K24" s="54">
        <v>3</v>
      </c>
      <c r="L24" s="54">
        <v>4</v>
      </c>
      <c r="M24" s="54">
        <v>4</v>
      </c>
      <c r="N24" s="1">
        <v>5</v>
      </c>
      <c r="O24" s="1">
        <v>5</v>
      </c>
      <c r="P24" s="1">
        <v>5</v>
      </c>
      <c r="Q24" s="1">
        <v>5</v>
      </c>
      <c r="S24">
        <f t="shared" si="0"/>
        <v>3.75</v>
      </c>
      <c r="T24">
        <f t="shared" si="1"/>
        <v>5</v>
      </c>
      <c r="W24" s="35" t="s">
        <v>94</v>
      </c>
      <c r="X24" s="35">
        <v>1.9554472074641658</v>
      </c>
      <c r="Y24" s="35"/>
      <c r="AA24" s="35" t="s">
        <v>94</v>
      </c>
      <c r="AB24" s="35">
        <v>0.51139197017586824</v>
      </c>
      <c r="AC24" s="35"/>
      <c r="AE24" s="34" t="s">
        <v>90</v>
      </c>
      <c r="AF24" s="34">
        <v>26</v>
      </c>
      <c r="AG24" s="34">
        <v>26</v>
      </c>
      <c r="AI24" s="34" t="s">
        <v>90</v>
      </c>
      <c r="AJ24" s="34">
        <v>26</v>
      </c>
      <c r="AK24" s="34">
        <v>26</v>
      </c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</row>
    <row r="25" spans="1:54" ht="15" customHeight="1" x14ac:dyDescent="0.3">
      <c r="A25">
        <v>24</v>
      </c>
      <c r="B25" s="3">
        <v>44721.594270833331</v>
      </c>
      <c r="C25" s="1" t="s">
        <v>19</v>
      </c>
      <c r="D25" s="1">
        <v>23</v>
      </c>
      <c r="E25" s="1" t="s">
        <v>22</v>
      </c>
      <c r="F25" s="54">
        <v>4</v>
      </c>
      <c r="G25" s="54">
        <v>5</v>
      </c>
      <c r="H25" s="54">
        <v>4</v>
      </c>
      <c r="I25" s="54">
        <v>2</v>
      </c>
      <c r="J25" s="54">
        <v>4</v>
      </c>
      <c r="K25" s="54">
        <v>4</v>
      </c>
      <c r="L25" s="54">
        <v>3</v>
      </c>
      <c r="M25" s="54">
        <v>3</v>
      </c>
      <c r="N25" s="1">
        <v>1</v>
      </c>
      <c r="O25" s="1">
        <v>5</v>
      </c>
      <c r="P25" s="1">
        <v>5</v>
      </c>
      <c r="Q25" s="1">
        <v>5</v>
      </c>
      <c r="S25">
        <f t="shared" si="0"/>
        <v>3.625</v>
      </c>
      <c r="T25">
        <f t="shared" si="1"/>
        <v>4</v>
      </c>
      <c r="AE25" s="34" t="s">
        <v>99</v>
      </c>
      <c r="AF25" s="34">
        <v>0.51929086538461433</v>
      </c>
      <c r="AG25" s="34"/>
      <c r="AI25" s="34" t="s">
        <v>99</v>
      </c>
      <c r="AJ25" s="34">
        <v>0.50307692307692375</v>
      </c>
      <c r="AK25" s="34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4" ht="15" customHeight="1" x14ac:dyDescent="0.3">
      <c r="A26">
        <v>25</v>
      </c>
      <c r="B26" s="3">
        <v>44721.78502314815</v>
      </c>
      <c r="C26" s="1" t="s">
        <v>19</v>
      </c>
      <c r="D26" s="1">
        <v>23</v>
      </c>
      <c r="E26" s="1" t="s">
        <v>22</v>
      </c>
      <c r="F26" s="54">
        <v>5</v>
      </c>
      <c r="G26" s="54">
        <v>5</v>
      </c>
      <c r="H26" s="54">
        <v>5</v>
      </c>
      <c r="I26" s="54">
        <v>5</v>
      </c>
      <c r="J26" s="54">
        <v>5</v>
      </c>
      <c r="K26" s="54">
        <v>5</v>
      </c>
      <c r="L26" s="54">
        <v>5</v>
      </c>
      <c r="M26" s="54">
        <v>5</v>
      </c>
      <c r="N26" s="1">
        <v>5</v>
      </c>
      <c r="O26" s="1">
        <v>5</v>
      </c>
      <c r="P26" s="1">
        <v>5</v>
      </c>
      <c r="Q26" s="1">
        <v>5</v>
      </c>
      <c r="S26">
        <f t="shared" si="0"/>
        <v>5</v>
      </c>
      <c r="T26">
        <f t="shared" si="1"/>
        <v>5</v>
      </c>
      <c r="AE26" s="34" t="s">
        <v>100</v>
      </c>
      <c r="AF26" s="34">
        <v>0</v>
      </c>
      <c r="AG26" s="34"/>
      <c r="AI26" s="34" t="s">
        <v>100</v>
      </c>
      <c r="AJ26" s="34">
        <v>0</v>
      </c>
      <c r="AK26" s="34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</row>
    <row r="27" spans="1:54" ht="15" customHeight="1" x14ac:dyDescent="0.3">
      <c r="A27">
        <v>26</v>
      </c>
      <c r="B27" s="3">
        <v>44722.628807870373</v>
      </c>
      <c r="C27" s="1" t="s">
        <v>19</v>
      </c>
      <c r="D27" s="1">
        <v>28</v>
      </c>
      <c r="E27" s="1" t="s">
        <v>22</v>
      </c>
      <c r="F27" s="54">
        <v>2</v>
      </c>
      <c r="G27" s="54">
        <v>3</v>
      </c>
      <c r="H27" s="54">
        <v>3</v>
      </c>
      <c r="I27" s="54">
        <v>1</v>
      </c>
      <c r="J27" s="54">
        <v>1</v>
      </c>
      <c r="K27" s="54">
        <v>2</v>
      </c>
      <c r="L27" s="54">
        <v>1</v>
      </c>
      <c r="M27" s="54">
        <v>2</v>
      </c>
      <c r="N27" s="1">
        <v>3</v>
      </c>
      <c r="O27" s="1">
        <v>4</v>
      </c>
      <c r="P27" s="1">
        <v>4</v>
      </c>
      <c r="Q27" s="1">
        <v>4</v>
      </c>
      <c r="S27">
        <f t="shared" si="0"/>
        <v>1.875</v>
      </c>
      <c r="T27">
        <f t="shared" si="1"/>
        <v>3.75</v>
      </c>
      <c r="AE27" s="34" t="s">
        <v>91</v>
      </c>
      <c r="AF27" s="34">
        <v>50</v>
      </c>
      <c r="AG27" s="34"/>
      <c r="AI27" s="34" t="s">
        <v>91</v>
      </c>
      <c r="AJ27" s="34">
        <v>50</v>
      </c>
      <c r="AK27" s="34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4" s="31" customFormat="1" ht="15" customHeight="1" x14ac:dyDescent="0.3">
      <c r="A28" s="31">
        <v>1</v>
      </c>
      <c r="B28" s="32">
        <v>44615.861585648148</v>
      </c>
      <c r="C28" s="33" t="s">
        <v>19</v>
      </c>
      <c r="D28" s="33">
        <v>22</v>
      </c>
      <c r="E28" s="33" t="s">
        <v>20</v>
      </c>
      <c r="F28" s="54">
        <v>5</v>
      </c>
      <c r="G28" s="54">
        <v>5</v>
      </c>
      <c r="H28" s="54">
        <v>5</v>
      </c>
      <c r="I28" s="54">
        <v>3</v>
      </c>
      <c r="J28" s="54">
        <v>5</v>
      </c>
      <c r="K28" s="54">
        <v>5</v>
      </c>
      <c r="L28" s="54">
        <v>1</v>
      </c>
      <c r="M28" s="54">
        <v>4</v>
      </c>
      <c r="N28" s="33">
        <v>1</v>
      </c>
      <c r="O28" s="33">
        <v>5</v>
      </c>
      <c r="P28" s="33">
        <v>5</v>
      </c>
      <c r="Q28" s="33">
        <v>4</v>
      </c>
      <c r="S28">
        <f t="shared" si="0"/>
        <v>4.125</v>
      </c>
      <c r="T28">
        <f t="shared" si="1"/>
        <v>3.75</v>
      </c>
      <c r="V28" t="s">
        <v>97</v>
      </c>
      <c r="W28" t="s">
        <v>86</v>
      </c>
      <c r="X28"/>
      <c r="Y28"/>
      <c r="AA28" t="s">
        <v>86</v>
      </c>
      <c r="AB28"/>
      <c r="AC28"/>
      <c r="AE28" s="34" t="s">
        <v>101</v>
      </c>
      <c r="AF28" s="34">
        <v>-1.2267983288084441</v>
      </c>
      <c r="AG28" s="34"/>
      <c r="AI28" s="34" t="s">
        <v>101</v>
      </c>
      <c r="AJ28" s="34">
        <v>0.19551547175144293</v>
      </c>
      <c r="AK28" s="34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</row>
    <row r="29" spans="1:54" s="31" customFormat="1" ht="15" customHeight="1" thickBot="1" x14ac:dyDescent="0.35">
      <c r="A29" s="31">
        <v>2</v>
      </c>
      <c r="B29" s="32">
        <v>44616.494305555556</v>
      </c>
      <c r="C29" s="33" t="s">
        <v>19</v>
      </c>
      <c r="D29" s="33">
        <v>23</v>
      </c>
      <c r="E29" s="33" t="s">
        <v>20</v>
      </c>
      <c r="F29" s="54">
        <v>4</v>
      </c>
      <c r="G29" s="54">
        <v>4</v>
      </c>
      <c r="H29" s="54">
        <v>4</v>
      </c>
      <c r="I29" s="54">
        <v>4</v>
      </c>
      <c r="J29" s="54">
        <v>4</v>
      </c>
      <c r="K29" s="54">
        <v>4</v>
      </c>
      <c r="L29" s="54">
        <v>2</v>
      </c>
      <c r="M29" s="54">
        <v>3</v>
      </c>
      <c r="N29" s="33">
        <v>4</v>
      </c>
      <c r="O29" s="33">
        <v>3</v>
      </c>
      <c r="P29" s="33">
        <v>4</v>
      </c>
      <c r="Q29" s="33">
        <v>4</v>
      </c>
      <c r="S29">
        <f t="shared" si="0"/>
        <v>3.625</v>
      </c>
      <c r="T29">
        <f t="shared" si="1"/>
        <v>3.75</v>
      </c>
      <c r="V29"/>
      <c r="W29"/>
      <c r="X29"/>
      <c r="Y29"/>
      <c r="AA29"/>
      <c r="AB29"/>
      <c r="AC29"/>
      <c r="AE29" s="34" t="s">
        <v>102</v>
      </c>
      <c r="AF29" s="34">
        <v>0.11282201563991949</v>
      </c>
      <c r="AG29" s="34"/>
      <c r="AI29" s="34" t="s">
        <v>102</v>
      </c>
      <c r="AJ29" s="34">
        <v>0.42289090828394937</v>
      </c>
      <c r="AK29" s="34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</row>
    <row r="30" spans="1:54" s="31" customFormat="1" ht="15" customHeight="1" x14ac:dyDescent="0.3">
      <c r="A30" s="31">
        <v>3</v>
      </c>
      <c r="B30" s="32">
        <v>44616.886157407411</v>
      </c>
      <c r="C30" s="33" t="s">
        <v>19</v>
      </c>
      <c r="D30" s="33">
        <v>27</v>
      </c>
      <c r="E30" s="33" t="s">
        <v>20</v>
      </c>
      <c r="F30" s="54">
        <v>4</v>
      </c>
      <c r="G30" s="54">
        <v>4</v>
      </c>
      <c r="H30" s="54">
        <v>3</v>
      </c>
      <c r="I30" s="54">
        <v>3</v>
      </c>
      <c r="J30" s="54">
        <v>4</v>
      </c>
      <c r="K30" s="54">
        <v>3</v>
      </c>
      <c r="L30" s="54">
        <v>4</v>
      </c>
      <c r="M30" s="54">
        <v>4</v>
      </c>
      <c r="N30" s="33">
        <v>4</v>
      </c>
      <c r="O30" s="33">
        <v>5</v>
      </c>
      <c r="P30" s="33">
        <v>4</v>
      </c>
      <c r="Q30" s="33">
        <v>4</v>
      </c>
      <c r="S30">
        <f t="shared" si="0"/>
        <v>3.625</v>
      </c>
      <c r="T30">
        <f t="shared" si="1"/>
        <v>4.25</v>
      </c>
      <c r="W30" s="36"/>
      <c r="X30" s="36" t="s">
        <v>87</v>
      </c>
      <c r="Y30" s="36" t="s">
        <v>88</v>
      </c>
      <c r="AA30" s="36"/>
      <c r="AB30" s="36" t="s">
        <v>87</v>
      </c>
      <c r="AC30" s="36" t="s">
        <v>88</v>
      </c>
      <c r="AE30" s="34" t="s">
        <v>103</v>
      </c>
      <c r="AF30" s="34">
        <v>1.6759050251630967</v>
      </c>
      <c r="AG30" s="34"/>
      <c r="AI30" s="34" t="s">
        <v>103</v>
      </c>
      <c r="AJ30" s="34">
        <v>1.6759050251630967</v>
      </c>
      <c r="AK30" s="34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</row>
    <row r="31" spans="1:54" s="31" customFormat="1" ht="15" customHeight="1" x14ac:dyDescent="0.3">
      <c r="A31" s="31">
        <v>4</v>
      </c>
      <c r="B31" s="32">
        <v>44616.895833333336</v>
      </c>
      <c r="C31" s="33" t="s">
        <v>17</v>
      </c>
      <c r="D31" s="33">
        <v>23</v>
      </c>
      <c r="E31" s="33" t="s">
        <v>20</v>
      </c>
      <c r="F31" s="54">
        <v>5</v>
      </c>
      <c r="G31" s="54">
        <v>5</v>
      </c>
      <c r="H31" s="54">
        <v>5</v>
      </c>
      <c r="I31" s="54">
        <v>5</v>
      </c>
      <c r="J31" s="54">
        <v>5</v>
      </c>
      <c r="K31" s="54">
        <v>5</v>
      </c>
      <c r="L31" s="54">
        <v>5</v>
      </c>
      <c r="M31" s="54">
        <v>5</v>
      </c>
      <c r="N31" s="33">
        <v>5</v>
      </c>
      <c r="O31" s="33">
        <v>5</v>
      </c>
      <c r="P31" s="33">
        <v>5</v>
      </c>
      <c r="Q31" s="33">
        <v>5</v>
      </c>
      <c r="S31">
        <f t="shared" si="0"/>
        <v>5</v>
      </c>
      <c r="T31">
        <f t="shared" si="1"/>
        <v>5</v>
      </c>
      <c r="W31" s="34" t="s">
        <v>82</v>
      </c>
      <c r="X31" s="34">
        <v>4.0961538461538458</v>
      </c>
      <c r="Y31" s="34">
        <v>4.1634615384615383</v>
      </c>
      <c r="AA31" s="34" t="s">
        <v>82</v>
      </c>
      <c r="AB31" s="34">
        <v>4.4807692307692308</v>
      </c>
      <c r="AC31" s="34">
        <v>4.2980769230769234</v>
      </c>
      <c r="AE31" s="34" t="s">
        <v>104</v>
      </c>
      <c r="AF31" s="34">
        <v>0.22564403127983898</v>
      </c>
      <c r="AG31" s="34"/>
      <c r="AI31" s="34" t="s">
        <v>104</v>
      </c>
      <c r="AJ31" s="34">
        <v>0.84578181656789875</v>
      </c>
      <c r="AK31" s="34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</row>
    <row r="32" spans="1:54" s="31" customFormat="1" ht="15" customHeight="1" thickBot="1" x14ac:dyDescent="0.35">
      <c r="A32" s="31">
        <v>5</v>
      </c>
      <c r="B32" s="32">
        <v>44617.510023148148</v>
      </c>
      <c r="C32" s="33" t="s">
        <v>17</v>
      </c>
      <c r="D32" s="33">
        <v>21</v>
      </c>
      <c r="E32" s="33" t="s">
        <v>20</v>
      </c>
      <c r="F32" s="54">
        <v>4</v>
      </c>
      <c r="G32" s="54">
        <v>5</v>
      </c>
      <c r="H32" s="54">
        <v>4</v>
      </c>
      <c r="I32" s="54">
        <v>4</v>
      </c>
      <c r="J32" s="54">
        <v>4</v>
      </c>
      <c r="K32" s="54">
        <v>4</v>
      </c>
      <c r="L32" s="54">
        <v>5</v>
      </c>
      <c r="M32" s="54">
        <v>5</v>
      </c>
      <c r="N32" s="33">
        <v>5</v>
      </c>
      <c r="O32" s="33">
        <v>4</v>
      </c>
      <c r="P32" s="33">
        <v>5</v>
      </c>
      <c r="Q32" s="33">
        <v>4</v>
      </c>
      <c r="S32">
        <f t="shared" si="0"/>
        <v>4.375</v>
      </c>
      <c r="T32">
        <f t="shared" si="1"/>
        <v>4.5</v>
      </c>
      <c r="W32" s="34" t="s">
        <v>89</v>
      </c>
      <c r="X32" s="34">
        <v>0.59038461538461429</v>
      </c>
      <c r="Y32" s="34">
        <v>0.25846153846153813</v>
      </c>
      <c r="AA32" s="34" t="s">
        <v>89</v>
      </c>
      <c r="AB32" s="34">
        <v>0.43961538461538568</v>
      </c>
      <c r="AC32" s="34">
        <v>0.20009615384615473</v>
      </c>
      <c r="AE32" s="35" t="s">
        <v>105</v>
      </c>
      <c r="AF32" s="35">
        <v>2.0085591121007611</v>
      </c>
      <c r="AG32" s="35"/>
      <c r="AI32" s="35" t="s">
        <v>105</v>
      </c>
      <c r="AJ32" s="35">
        <v>2.0085591121007611</v>
      </c>
      <c r="AK32" s="35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</row>
    <row r="33" spans="1:54" s="31" customFormat="1" ht="15" customHeight="1" x14ac:dyDescent="0.3">
      <c r="A33" s="31">
        <v>6</v>
      </c>
      <c r="B33" s="32">
        <v>44619.501643518517</v>
      </c>
      <c r="C33" s="33" t="s">
        <v>17</v>
      </c>
      <c r="D33" s="33">
        <v>24</v>
      </c>
      <c r="E33" s="33" t="s">
        <v>20</v>
      </c>
      <c r="F33" s="54">
        <v>4</v>
      </c>
      <c r="G33" s="54">
        <v>5</v>
      </c>
      <c r="H33" s="54">
        <v>4</v>
      </c>
      <c r="I33" s="54">
        <v>3</v>
      </c>
      <c r="J33" s="54">
        <v>4</v>
      </c>
      <c r="K33" s="54">
        <v>4</v>
      </c>
      <c r="L33" s="54">
        <v>3</v>
      </c>
      <c r="M33" s="54">
        <v>4</v>
      </c>
      <c r="N33" s="33">
        <v>4</v>
      </c>
      <c r="O33" s="33">
        <v>5</v>
      </c>
      <c r="P33" s="33">
        <v>4</v>
      </c>
      <c r="Q33" s="33">
        <v>4</v>
      </c>
      <c r="S33">
        <f t="shared" si="0"/>
        <v>3.875</v>
      </c>
      <c r="T33">
        <f t="shared" si="1"/>
        <v>4.25</v>
      </c>
      <c r="W33" s="34" t="s">
        <v>90</v>
      </c>
      <c r="X33" s="34">
        <v>26</v>
      </c>
      <c r="Y33" s="34">
        <v>26</v>
      </c>
      <c r="AA33" s="34" t="s">
        <v>90</v>
      </c>
      <c r="AB33" s="34">
        <v>26</v>
      </c>
      <c r="AC33" s="34">
        <v>26</v>
      </c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</row>
    <row r="34" spans="1:54" s="31" customFormat="1" ht="15" customHeight="1" x14ac:dyDescent="0.3">
      <c r="A34" s="31">
        <v>7</v>
      </c>
      <c r="B34" s="32">
        <v>44619.806307870371</v>
      </c>
      <c r="C34" s="33" t="s">
        <v>17</v>
      </c>
      <c r="D34" s="33">
        <v>27</v>
      </c>
      <c r="E34" s="33" t="s">
        <v>20</v>
      </c>
      <c r="F34" s="54">
        <v>5</v>
      </c>
      <c r="G34" s="54">
        <v>5</v>
      </c>
      <c r="H34" s="54">
        <v>5</v>
      </c>
      <c r="I34" s="54">
        <v>5</v>
      </c>
      <c r="J34" s="54">
        <v>3</v>
      </c>
      <c r="K34" s="54">
        <v>4</v>
      </c>
      <c r="L34" s="54">
        <v>4</v>
      </c>
      <c r="M34" s="54">
        <v>5</v>
      </c>
      <c r="N34" s="33">
        <v>5</v>
      </c>
      <c r="O34" s="33">
        <v>5</v>
      </c>
      <c r="P34" s="33">
        <v>5</v>
      </c>
      <c r="Q34" s="33">
        <v>5</v>
      </c>
      <c r="S34">
        <f t="shared" si="0"/>
        <v>4.5</v>
      </c>
      <c r="T34">
        <f t="shared" si="1"/>
        <v>5</v>
      </c>
      <c r="W34" s="34" t="s">
        <v>91</v>
      </c>
      <c r="X34" s="34">
        <v>25</v>
      </c>
      <c r="Y34" s="34">
        <v>25</v>
      </c>
      <c r="AA34" s="34" t="s">
        <v>91</v>
      </c>
      <c r="AB34" s="34">
        <v>25</v>
      </c>
      <c r="AC34" s="34">
        <v>25</v>
      </c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</row>
    <row r="35" spans="1:54" s="31" customFormat="1" ht="15" customHeight="1" x14ac:dyDescent="0.3">
      <c r="A35" s="31">
        <v>8</v>
      </c>
      <c r="B35" s="32">
        <v>44621.476215277777</v>
      </c>
      <c r="C35" s="33" t="s">
        <v>19</v>
      </c>
      <c r="D35" s="33">
        <v>24</v>
      </c>
      <c r="E35" s="33" t="s">
        <v>20</v>
      </c>
      <c r="F35" s="54">
        <v>5</v>
      </c>
      <c r="G35" s="54">
        <v>5</v>
      </c>
      <c r="H35" s="54">
        <v>4</v>
      </c>
      <c r="I35" s="54">
        <v>5</v>
      </c>
      <c r="J35" s="54">
        <v>5</v>
      </c>
      <c r="K35" s="54">
        <v>5</v>
      </c>
      <c r="L35" s="54">
        <v>5</v>
      </c>
      <c r="M35" s="54">
        <v>5</v>
      </c>
      <c r="N35" s="33">
        <v>4</v>
      </c>
      <c r="O35" s="33">
        <v>5</v>
      </c>
      <c r="P35" s="33">
        <v>5</v>
      </c>
      <c r="Q35" s="33">
        <v>5</v>
      </c>
      <c r="S35">
        <f t="shared" si="0"/>
        <v>4.875</v>
      </c>
      <c r="T35">
        <f t="shared" si="1"/>
        <v>4.75</v>
      </c>
      <c r="W35" s="34" t="s">
        <v>92</v>
      </c>
      <c r="X35" s="34">
        <v>2.2842261904761894</v>
      </c>
      <c r="Y35" s="34"/>
      <c r="AA35" s="34" t="s">
        <v>92</v>
      </c>
      <c r="AB35" s="34">
        <v>2.1970206631427156</v>
      </c>
      <c r="AC35" s="34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</row>
    <row r="36" spans="1:54" s="31" customFormat="1" ht="15" customHeight="1" x14ac:dyDescent="0.3">
      <c r="A36" s="31">
        <v>9</v>
      </c>
      <c r="B36" s="32">
        <v>44719.819953703707</v>
      </c>
      <c r="C36" s="33" t="s">
        <v>17</v>
      </c>
      <c r="D36" s="33">
        <v>21</v>
      </c>
      <c r="E36" s="33" t="s">
        <v>20</v>
      </c>
      <c r="F36" s="54">
        <v>5</v>
      </c>
      <c r="G36" s="54">
        <v>5</v>
      </c>
      <c r="H36" s="54">
        <v>5</v>
      </c>
      <c r="I36" s="54">
        <v>5</v>
      </c>
      <c r="J36" s="54">
        <v>5</v>
      </c>
      <c r="K36" s="54">
        <v>5</v>
      </c>
      <c r="L36" s="54">
        <v>5</v>
      </c>
      <c r="M36" s="54">
        <v>5</v>
      </c>
      <c r="N36" s="33">
        <v>5</v>
      </c>
      <c r="O36" s="33">
        <v>5</v>
      </c>
      <c r="P36" s="33">
        <v>5</v>
      </c>
      <c r="Q36" s="33">
        <v>5</v>
      </c>
      <c r="S36">
        <f t="shared" si="0"/>
        <v>5</v>
      </c>
      <c r="T36">
        <f t="shared" si="1"/>
        <v>5</v>
      </c>
      <c r="W36" s="34" t="s">
        <v>93</v>
      </c>
      <c r="X36" s="37">
        <v>2.1857541641808496E-2</v>
      </c>
      <c r="Y36" s="34"/>
      <c r="AA36" s="34" t="s">
        <v>93</v>
      </c>
      <c r="AB36" s="37">
        <v>2.71695583418094E-2</v>
      </c>
      <c r="AC36" s="34"/>
      <c r="AE36" t="s">
        <v>106</v>
      </c>
      <c r="AF36"/>
      <c r="AG36"/>
      <c r="AI36" t="s">
        <v>106</v>
      </c>
      <c r="AJ36"/>
      <c r="AK36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</row>
    <row r="37" spans="1:54" s="31" customFormat="1" ht="15" customHeight="1" thickBot="1" x14ac:dyDescent="0.35">
      <c r="A37" s="31">
        <v>10</v>
      </c>
      <c r="B37" s="32">
        <v>44719.836967592593</v>
      </c>
      <c r="C37" s="33" t="s">
        <v>19</v>
      </c>
      <c r="D37" s="33">
        <v>27</v>
      </c>
      <c r="E37" s="33" t="s">
        <v>20</v>
      </c>
      <c r="F37" s="54">
        <v>1</v>
      </c>
      <c r="G37" s="54">
        <v>1</v>
      </c>
      <c r="H37" s="54">
        <v>3</v>
      </c>
      <c r="I37" s="54">
        <v>2</v>
      </c>
      <c r="J37" s="54">
        <v>2</v>
      </c>
      <c r="K37" s="54">
        <v>2</v>
      </c>
      <c r="L37" s="54">
        <v>2</v>
      </c>
      <c r="M37" s="54">
        <v>1</v>
      </c>
      <c r="N37" s="33">
        <v>1</v>
      </c>
      <c r="O37" s="33">
        <v>4</v>
      </c>
      <c r="P37" s="33">
        <v>4</v>
      </c>
      <c r="Q37" s="33">
        <v>2</v>
      </c>
      <c r="S37">
        <f t="shared" si="0"/>
        <v>1.75</v>
      </c>
      <c r="T37">
        <f t="shared" si="1"/>
        <v>2.75</v>
      </c>
      <c r="W37" s="35" t="s">
        <v>94</v>
      </c>
      <c r="X37" s="35">
        <v>1.9554472074641658</v>
      </c>
      <c r="Y37" s="35"/>
      <c r="AA37" s="35" t="s">
        <v>94</v>
      </c>
      <c r="AB37" s="35">
        <v>1.9554472074641658</v>
      </c>
      <c r="AC37" s="35"/>
      <c r="AE37"/>
      <c r="AF37"/>
      <c r="AG37"/>
      <c r="AI37"/>
      <c r="AJ37"/>
      <c r="AK37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</row>
    <row r="38" spans="1:54" s="31" customFormat="1" ht="15" customHeight="1" x14ac:dyDescent="0.3">
      <c r="A38" s="31">
        <v>11</v>
      </c>
      <c r="B38" s="32">
        <v>44719.842129629629</v>
      </c>
      <c r="C38" s="33" t="s">
        <v>17</v>
      </c>
      <c r="D38" s="33">
        <v>18</v>
      </c>
      <c r="E38" s="33" t="s">
        <v>20</v>
      </c>
      <c r="F38" s="54">
        <v>3</v>
      </c>
      <c r="G38" s="54">
        <v>2</v>
      </c>
      <c r="H38" s="54">
        <v>4</v>
      </c>
      <c r="I38" s="54">
        <v>5</v>
      </c>
      <c r="J38" s="54">
        <v>4</v>
      </c>
      <c r="K38" s="54">
        <v>4</v>
      </c>
      <c r="L38" s="54">
        <v>4</v>
      </c>
      <c r="M38" s="54">
        <v>4</v>
      </c>
      <c r="N38" s="33">
        <v>5</v>
      </c>
      <c r="O38" s="33">
        <v>5</v>
      </c>
      <c r="P38" s="33">
        <v>5</v>
      </c>
      <c r="Q38" s="33">
        <v>5</v>
      </c>
      <c r="S38">
        <f t="shared" si="0"/>
        <v>3.75</v>
      </c>
      <c r="T38">
        <f t="shared" si="1"/>
        <v>5</v>
      </c>
      <c r="AE38" s="36"/>
      <c r="AF38" s="36" t="s">
        <v>87</v>
      </c>
      <c r="AG38" s="36" t="s">
        <v>88</v>
      </c>
      <c r="AI38" s="36"/>
      <c r="AJ38" s="36" t="s">
        <v>87</v>
      </c>
      <c r="AK38" s="36" t="s">
        <v>88</v>
      </c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</row>
    <row r="39" spans="1:54" s="31" customFormat="1" ht="15" customHeight="1" x14ac:dyDescent="0.3">
      <c r="A39" s="31">
        <v>12</v>
      </c>
      <c r="B39" s="32">
        <v>44719.842256944445</v>
      </c>
      <c r="C39" s="33" t="s">
        <v>19</v>
      </c>
      <c r="D39" s="33">
        <v>26</v>
      </c>
      <c r="E39" s="33" t="s">
        <v>20</v>
      </c>
      <c r="F39" s="54">
        <v>3</v>
      </c>
      <c r="G39" s="54">
        <v>4</v>
      </c>
      <c r="H39" s="54">
        <v>5</v>
      </c>
      <c r="I39" s="54">
        <v>5</v>
      </c>
      <c r="J39" s="54">
        <v>4</v>
      </c>
      <c r="K39" s="54">
        <v>3</v>
      </c>
      <c r="L39" s="54">
        <v>4</v>
      </c>
      <c r="M39" s="54">
        <v>5</v>
      </c>
      <c r="N39" s="33">
        <v>5</v>
      </c>
      <c r="O39" s="33">
        <v>5</v>
      </c>
      <c r="P39" s="33">
        <v>5</v>
      </c>
      <c r="Q39" s="33">
        <v>5</v>
      </c>
      <c r="S39">
        <f t="shared" si="0"/>
        <v>4.125</v>
      </c>
      <c r="T39">
        <f t="shared" si="1"/>
        <v>5</v>
      </c>
      <c r="AE39" s="34" t="s">
        <v>82</v>
      </c>
      <c r="AF39" s="34">
        <v>4.0961538461538458</v>
      </c>
      <c r="AG39" s="34">
        <v>4.1634615384615383</v>
      </c>
      <c r="AI39" s="34" t="s">
        <v>82</v>
      </c>
      <c r="AJ39" s="34">
        <v>4.4807692307692308</v>
      </c>
      <c r="AK39" s="34">
        <v>4.2980769230769234</v>
      </c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</row>
    <row r="40" spans="1:54" s="31" customFormat="1" ht="15" customHeight="1" x14ac:dyDescent="0.3">
      <c r="A40" s="31">
        <v>13</v>
      </c>
      <c r="B40" s="32">
        <v>44719.872395833336</v>
      </c>
      <c r="C40" s="33" t="s">
        <v>19</v>
      </c>
      <c r="D40" s="33">
        <v>26</v>
      </c>
      <c r="E40" s="33" t="s">
        <v>20</v>
      </c>
      <c r="F40" s="54">
        <v>1</v>
      </c>
      <c r="G40" s="54">
        <v>2</v>
      </c>
      <c r="H40" s="54">
        <v>3</v>
      </c>
      <c r="I40" s="54">
        <v>1</v>
      </c>
      <c r="J40" s="54">
        <v>1</v>
      </c>
      <c r="K40" s="54">
        <v>1</v>
      </c>
      <c r="L40" s="54">
        <v>1</v>
      </c>
      <c r="M40" s="54">
        <v>1</v>
      </c>
      <c r="N40" s="33">
        <v>1</v>
      </c>
      <c r="O40" s="33">
        <v>2</v>
      </c>
      <c r="P40" s="33">
        <v>3</v>
      </c>
      <c r="Q40" s="33">
        <v>1</v>
      </c>
      <c r="S40">
        <f t="shared" si="0"/>
        <v>1.375</v>
      </c>
      <c r="T40">
        <f t="shared" si="1"/>
        <v>1.75</v>
      </c>
      <c r="AE40" s="34" t="s">
        <v>89</v>
      </c>
      <c r="AF40" s="34">
        <v>0.59038461538461429</v>
      </c>
      <c r="AG40" s="34">
        <v>0.25846153846153813</v>
      </c>
      <c r="AI40" s="34" t="s">
        <v>89</v>
      </c>
      <c r="AJ40" s="34">
        <v>0.43961538461538568</v>
      </c>
      <c r="AK40" s="34">
        <v>0.20009615384615473</v>
      </c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</row>
    <row r="41" spans="1:54" s="31" customFormat="1" ht="15" customHeight="1" x14ac:dyDescent="0.3">
      <c r="A41" s="31">
        <v>14</v>
      </c>
      <c r="B41" s="32">
        <v>44719.903460648151</v>
      </c>
      <c r="C41" s="33" t="s">
        <v>17</v>
      </c>
      <c r="D41" s="33">
        <v>20</v>
      </c>
      <c r="E41" s="33" t="s">
        <v>20</v>
      </c>
      <c r="F41" s="54">
        <v>5</v>
      </c>
      <c r="G41" s="54">
        <v>5</v>
      </c>
      <c r="H41" s="54">
        <v>5</v>
      </c>
      <c r="I41" s="54">
        <v>5</v>
      </c>
      <c r="J41" s="54">
        <v>5</v>
      </c>
      <c r="K41" s="54">
        <v>3</v>
      </c>
      <c r="L41" s="54">
        <v>5</v>
      </c>
      <c r="M41" s="54">
        <v>5</v>
      </c>
      <c r="N41" s="33">
        <v>5</v>
      </c>
      <c r="O41" s="33">
        <v>5</v>
      </c>
      <c r="P41" s="33">
        <v>5</v>
      </c>
      <c r="Q41" s="33">
        <v>5</v>
      </c>
      <c r="S41">
        <f t="shared" si="0"/>
        <v>4.75</v>
      </c>
      <c r="T41">
        <f t="shared" si="1"/>
        <v>5</v>
      </c>
      <c r="AE41" s="34" t="s">
        <v>90</v>
      </c>
      <c r="AF41" s="34">
        <v>26</v>
      </c>
      <c r="AG41" s="34">
        <v>26</v>
      </c>
      <c r="AI41" s="34" t="s">
        <v>90</v>
      </c>
      <c r="AJ41" s="34">
        <v>26</v>
      </c>
      <c r="AK41" s="34">
        <v>26</v>
      </c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</row>
    <row r="42" spans="1:54" s="31" customFormat="1" ht="15" customHeight="1" x14ac:dyDescent="0.3">
      <c r="A42" s="31">
        <v>15</v>
      </c>
      <c r="B42" s="32">
        <v>44719.914675925924</v>
      </c>
      <c r="C42" s="33" t="s">
        <v>19</v>
      </c>
      <c r="D42" s="33">
        <v>19</v>
      </c>
      <c r="E42" s="33" t="s">
        <v>20</v>
      </c>
      <c r="F42" s="54">
        <v>5</v>
      </c>
      <c r="G42" s="54">
        <v>5</v>
      </c>
      <c r="H42" s="54">
        <v>5</v>
      </c>
      <c r="I42" s="54">
        <v>2</v>
      </c>
      <c r="J42" s="54">
        <v>4</v>
      </c>
      <c r="K42" s="54">
        <v>5</v>
      </c>
      <c r="L42" s="54">
        <v>5</v>
      </c>
      <c r="M42" s="54">
        <v>5</v>
      </c>
      <c r="N42" s="33">
        <v>4</v>
      </c>
      <c r="O42" s="33">
        <v>5</v>
      </c>
      <c r="P42" s="33">
        <v>5</v>
      </c>
      <c r="Q42" s="33">
        <v>5</v>
      </c>
      <c r="S42">
        <f t="shared" si="0"/>
        <v>4.5</v>
      </c>
      <c r="T42">
        <f t="shared" si="1"/>
        <v>4.75</v>
      </c>
      <c r="AE42" s="34" t="s">
        <v>100</v>
      </c>
      <c r="AF42" s="34">
        <v>0</v>
      </c>
      <c r="AG42" s="34"/>
      <c r="AI42" s="34" t="s">
        <v>100</v>
      </c>
      <c r="AJ42" s="34">
        <v>0</v>
      </c>
      <c r="AK42" s="34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</row>
    <row r="43" spans="1:54" s="31" customFormat="1" ht="15" customHeight="1" x14ac:dyDescent="0.3">
      <c r="A43" s="31">
        <v>16</v>
      </c>
      <c r="B43" s="32">
        <v>44719.922789351855</v>
      </c>
      <c r="C43" s="33" t="s">
        <v>17</v>
      </c>
      <c r="D43" s="33">
        <v>28</v>
      </c>
      <c r="E43" s="33" t="s">
        <v>20</v>
      </c>
      <c r="F43" s="54">
        <v>3</v>
      </c>
      <c r="G43" s="54">
        <v>3</v>
      </c>
      <c r="H43" s="54">
        <v>4</v>
      </c>
      <c r="I43" s="54">
        <v>2</v>
      </c>
      <c r="J43" s="54">
        <v>2</v>
      </c>
      <c r="K43" s="54">
        <v>3</v>
      </c>
      <c r="L43" s="54">
        <v>2</v>
      </c>
      <c r="M43" s="54">
        <v>3</v>
      </c>
      <c r="N43" s="33">
        <v>5</v>
      </c>
      <c r="O43" s="33">
        <v>5</v>
      </c>
      <c r="P43" s="33">
        <v>5</v>
      </c>
      <c r="Q43" s="33">
        <v>4</v>
      </c>
      <c r="S43">
        <f t="shared" si="0"/>
        <v>2.75</v>
      </c>
      <c r="T43">
        <f t="shared" si="1"/>
        <v>4.75</v>
      </c>
      <c r="AE43" s="34" t="s">
        <v>91</v>
      </c>
      <c r="AF43" s="34">
        <v>43</v>
      </c>
      <c r="AG43" s="34"/>
      <c r="AI43" s="34" t="s">
        <v>91</v>
      </c>
      <c r="AJ43" s="34">
        <v>44</v>
      </c>
      <c r="AK43" s="34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</row>
    <row r="44" spans="1:54" s="31" customFormat="1" ht="15" customHeight="1" x14ac:dyDescent="0.3">
      <c r="A44" s="31">
        <v>17</v>
      </c>
      <c r="B44" s="32">
        <v>44719.93476851852</v>
      </c>
      <c r="C44" s="33" t="s">
        <v>17</v>
      </c>
      <c r="D44" s="33">
        <v>20</v>
      </c>
      <c r="E44" s="33" t="s">
        <v>20</v>
      </c>
      <c r="F44" s="54">
        <v>5</v>
      </c>
      <c r="G44" s="54">
        <v>5</v>
      </c>
      <c r="H44" s="54">
        <v>5</v>
      </c>
      <c r="I44" s="54">
        <v>5</v>
      </c>
      <c r="J44" s="54">
        <v>5</v>
      </c>
      <c r="K44" s="54">
        <v>5</v>
      </c>
      <c r="L44" s="54">
        <v>5</v>
      </c>
      <c r="M44" s="54">
        <v>5</v>
      </c>
      <c r="N44" s="33">
        <v>5</v>
      </c>
      <c r="O44" s="33">
        <v>5</v>
      </c>
      <c r="P44" s="33">
        <v>5</v>
      </c>
      <c r="Q44" s="33">
        <v>5</v>
      </c>
      <c r="S44">
        <f t="shared" si="0"/>
        <v>5</v>
      </c>
      <c r="T44">
        <f t="shared" si="1"/>
        <v>5</v>
      </c>
      <c r="AE44" s="34" t="s">
        <v>101</v>
      </c>
      <c r="AF44" s="34">
        <v>-0.37250909617501021</v>
      </c>
      <c r="AG44" s="34"/>
      <c r="AI44" s="34" t="s">
        <v>101</v>
      </c>
      <c r="AJ44" s="34">
        <v>1.1647020598938818</v>
      </c>
      <c r="AK44" s="34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</row>
    <row r="45" spans="1:54" s="31" customFormat="1" ht="15" customHeight="1" x14ac:dyDescent="0.3">
      <c r="A45" s="31">
        <v>18</v>
      </c>
      <c r="B45" s="32">
        <v>44719.939305555556</v>
      </c>
      <c r="C45" s="33" t="s">
        <v>17</v>
      </c>
      <c r="D45" s="33">
        <v>21</v>
      </c>
      <c r="E45" s="33" t="s">
        <v>20</v>
      </c>
      <c r="F45" s="54">
        <v>4</v>
      </c>
      <c r="G45" s="54">
        <v>4</v>
      </c>
      <c r="H45" s="54">
        <v>5</v>
      </c>
      <c r="I45" s="54">
        <v>5</v>
      </c>
      <c r="J45" s="54">
        <v>5</v>
      </c>
      <c r="K45" s="54">
        <v>4</v>
      </c>
      <c r="L45" s="54">
        <v>5</v>
      </c>
      <c r="M45" s="54">
        <v>5</v>
      </c>
      <c r="N45" s="33">
        <v>5</v>
      </c>
      <c r="O45" s="33">
        <v>5</v>
      </c>
      <c r="P45" s="33">
        <v>5</v>
      </c>
      <c r="Q45" s="33">
        <v>5</v>
      </c>
      <c r="S45">
        <f t="shared" si="0"/>
        <v>4.625</v>
      </c>
      <c r="T45">
        <f t="shared" si="1"/>
        <v>5</v>
      </c>
      <c r="AE45" s="34" t="s">
        <v>102</v>
      </c>
      <c r="AF45" s="34">
        <v>0.35567181904625622</v>
      </c>
      <c r="AG45" s="34"/>
      <c r="AI45" s="34" t="s">
        <v>102</v>
      </c>
      <c r="AJ45" s="34">
        <v>0.12520783151199685</v>
      </c>
      <c r="AK45" s="34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</row>
    <row r="46" spans="1:54" s="31" customFormat="1" ht="15" customHeight="1" x14ac:dyDescent="0.3">
      <c r="A46" s="31">
        <v>19</v>
      </c>
      <c r="B46" s="32">
        <v>44720.755694444444</v>
      </c>
      <c r="C46" s="33" t="s">
        <v>19</v>
      </c>
      <c r="D46" s="33">
        <v>23</v>
      </c>
      <c r="E46" s="33" t="s">
        <v>20</v>
      </c>
      <c r="F46" s="54">
        <v>2</v>
      </c>
      <c r="G46" s="54">
        <v>1</v>
      </c>
      <c r="H46" s="54">
        <v>3</v>
      </c>
      <c r="I46" s="54">
        <v>3</v>
      </c>
      <c r="J46" s="54">
        <v>1</v>
      </c>
      <c r="K46" s="54">
        <v>1</v>
      </c>
      <c r="L46" s="54">
        <v>1</v>
      </c>
      <c r="M46" s="54">
        <v>1</v>
      </c>
      <c r="N46" s="33">
        <v>2</v>
      </c>
      <c r="O46" s="33">
        <v>3</v>
      </c>
      <c r="P46" s="33">
        <v>5</v>
      </c>
      <c r="Q46" s="33">
        <v>3</v>
      </c>
      <c r="S46">
        <f t="shared" si="0"/>
        <v>1.625</v>
      </c>
      <c r="T46">
        <f t="shared" si="1"/>
        <v>3.25</v>
      </c>
      <c r="AE46" s="34" t="s">
        <v>103</v>
      </c>
      <c r="AF46" s="34">
        <v>1.6810707032025196</v>
      </c>
      <c r="AG46" s="34"/>
      <c r="AI46" s="34" t="s">
        <v>103</v>
      </c>
      <c r="AJ46" s="34">
        <v>1.680229976572116</v>
      </c>
      <c r="AK46" s="34"/>
    </row>
    <row r="47" spans="1:54" s="31" customFormat="1" ht="15" customHeight="1" x14ac:dyDescent="0.3">
      <c r="A47" s="31">
        <v>20</v>
      </c>
      <c r="B47" s="32">
        <v>44720.851168981484</v>
      </c>
      <c r="C47" s="33" t="s">
        <v>17</v>
      </c>
      <c r="D47" s="33">
        <v>20</v>
      </c>
      <c r="E47" s="33" t="s">
        <v>20</v>
      </c>
      <c r="F47" s="54">
        <v>4</v>
      </c>
      <c r="G47" s="54">
        <v>4</v>
      </c>
      <c r="H47" s="54">
        <v>5</v>
      </c>
      <c r="I47" s="54">
        <v>5</v>
      </c>
      <c r="J47" s="54">
        <v>5</v>
      </c>
      <c r="K47" s="54">
        <v>4</v>
      </c>
      <c r="L47" s="54">
        <v>4</v>
      </c>
      <c r="M47" s="54">
        <v>4</v>
      </c>
      <c r="N47" s="33">
        <v>3</v>
      </c>
      <c r="O47" s="33">
        <v>5</v>
      </c>
      <c r="P47" s="33">
        <v>5</v>
      </c>
      <c r="Q47" s="33">
        <v>5</v>
      </c>
      <c r="S47">
        <f t="shared" si="0"/>
        <v>4.375</v>
      </c>
      <c r="T47">
        <f t="shared" si="1"/>
        <v>4.5</v>
      </c>
      <c r="AE47" s="34" t="s">
        <v>104</v>
      </c>
      <c r="AF47" s="34">
        <v>0.71134363809251244</v>
      </c>
      <c r="AG47" s="34"/>
      <c r="AI47" s="34" t="s">
        <v>104</v>
      </c>
      <c r="AJ47" s="34">
        <v>0.25041566302399371</v>
      </c>
      <c r="AK47" s="34"/>
    </row>
    <row r="48" spans="1:54" s="31" customFormat="1" ht="15" customHeight="1" thickBot="1" x14ac:dyDescent="0.35">
      <c r="A48" s="31">
        <v>21</v>
      </c>
      <c r="B48" s="32">
        <v>44720.912708333337</v>
      </c>
      <c r="C48" s="33" t="s">
        <v>17</v>
      </c>
      <c r="D48" s="33">
        <v>22</v>
      </c>
      <c r="E48" s="33" t="s">
        <v>20</v>
      </c>
      <c r="F48" s="54">
        <v>3</v>
      </c>
      <c r="G48" s="54">
        <v>4</v>
      </c>
      <c r="H48" s="54">
        <v>4</v>
      </c>
      <c r="I48" s="54">
        <v>2</v>
      </c>
      <c r="J48" s="54">
        <v>3</v>
      </c>
      <c r="K48" s="54">
        <v>3</v>
      </c>
      <c r="L48" s="54">
        <v>3</v>
      </c>
      <c r="M48" s="54">
        <v>4</v>
      </c>
      <c r="N48" s="33">
        <v>3</v>
      </c>
      <c r="O48" s="33">
        <v>4</v>
      </c>
      <c r="P48" s="33">
        <v>5</v>
      </c>
      <c r="Q48" s="33">
        <v>5</v>
      </c>
      <c r="S48">
        <f t="shared" si="0"/>
        <v>3.25</v>
      </c>
      <c r="T48">
        <f t="shared" si="1"/>
        <v>4.25</v>
      </c>
      <c r="AE48" s="35" t="s">
        <v>105</v>
      </c>
      <c r="AF48" s="35">
        <v>2.0166921992278248</v>
      </c>
      <c r="AG48" s="35"/>
      <c r="AI48" s="35" t="s">
        <v>105</v>
      </c>
      <c r="AJ48" s="35">
        <v>2.0153675744437649</v>
      </c>
      <c r="AK48" s="35"/>
    </row>
    <row r="49" spans="1:20" s="31" customFormat="1" ht="15" customHeight="1" x14ac:dyDescent="0.3">
      <c r="A49" s="31">
        <v>22</v>
      </c>
      <c r="B49" s="32">
        <v>44720.918981481482</v>
      </c>
      <c r="C49" s="33" t="s">
        <v>17</v>
      </c>
      <c r="D49" s="33">
        <v>20</v>
      </c>
      <c r="E49" s="33" t="s">
        <v>20</v>
      </c>
      <c r="F49" s="54">
        <v>5</v>
      </c>
      <c r="G49" s="54">
        <v>5</v>
      </c>
      <c r="H49" s="54">
        <v>5</v>
      </c>
      <c r="I49" s="54">
        <v>5</v>
      </c>
      <c r="J49" s="54">
        <v>5</v>
      </c>
      <c r="K49" s="54">
        <v>5</v>
      </c>
      <c r="L49" s="54">
        <v>5</v>
      </c>
      <c r="M49" s="54">
        <v>5</v>
      </c>
      <c r="N49" s="33">
        <v>5</v>
      </c>
      <c r="O49" s="33">
        <v>5</v>
      </c>
      <c r="P49" s="33">
        <v>5</v>
      </c>
      <c r="Q49" s="33">
        <v>5</v>
      </c>
      <c r="S49">
        <f t="shared" si="0"/>
        <v>5</v>
      </c>
      <c r="T49">
        <f t="shared" si="1"/>
        <v>5</v>
      </c>
    </row>
    <row r="50" spans="1:20" s="31" customFormat="1" ht="15" customHeight="1" x14ac:dyDescent="0.3">
      <c r="A50" s="31">
        <v>23</v>
      </c>
      <c r="B50" s="32">
        <v>44721.357673611114</v>
      </c>
      <c r="C50" s="33" t="s">
        <v>19</v>
      </c>
      <c r="D50" s="33">
        <v>23</v>
      </c>
      <c r="E50" s="33" t="s">
        <v>20</v>
      </c>
      <c r="F50" s="54">
        <v>3</v>
      </c>
      <c r="G50" s="54">
        <v>4</v>
      </c>
      <c r="H50" s="54">
        <v>4</v>
      </c>
      <c r="I50" s="54">
        <v>4</v>
      </c>
      <c r="J50" s="54">
        <v>4</v>
      </c>
      <c r="K50" s="54">
        <v>4</v>
      </c>
      <c r="L50" s="54">
        <v>4</v>
      </c>
      <c r="M50" s="54">
        <v>4</v>
      </c>
      <c r="N50" s="33">
        <v>3</v>
      </c>
      <c r="O50" s="33">
        <v>4</v>
      </c>
      <c r="P50" s="33">
        <v>4</v>
      </c>
      <c r="Q50" s="33">
        <v>4</v>
      </c>
      <c r="S50">
        <f t="shared" si="0"/>
        <v>3.875</v>
      </c>
      <c r="T50">
        <f t="shared" si="1"/>
        <v>3.75</v>
      </c>
    </row>
    <row r="51" spans="1:20" s="31" customFormat="1" ht="15" customHeight="1" x14ac:dyDescent="0.3">
      <c r="A51" s="31">
        <v>24</v>
      </c>
      <c r="B51" s="32">
        <v>44722.559247685182</v>
      </c>
      <c r="C51" s="33" t="s">
        <v>19</v>
      </c>
      <c r="D51" s="33">
        <v>24</v>
      </c>
      <c r="E51" s="33" t="s">
        <v>20</v>
      </c>
      <c r="F51" s="54">
        <v>4</v>
      </c>
      <c r="G51" s="54">
        <v>4</v>
      </c>
      <c r="H51" s="54">
        <v>4</v>
      </c>
      <c r="I51" s="54">
        <v>4</v>
      </c>
      <c r="J51" s="54">
        <v>4</v>
      </c>
      <c r="K51" s="54">
        <v>4</v>
      </c>
      <c r="L51" s="54">
        <v>3</v>
      </c>
      <c r="M51" s="54">
        <v>4</v>
      </c>
      <c r="N51" s="33">
        <v>4</v>
      </c>
      <c r="O51" s="33">
        <v>4</v>
      </c>
      <c r="P51" s="33">
        <v>4</v>
      </c>
      <c r="Q51" s="33">
        <v>4</v>
      </c>
      <c r="S51">
        <f t="shared" si="0"/>
        <v>3.875</v>
      </c>
      <c r="T51">
        <f t="shared" si="1"/>
        <v>4</v>
      </c>
    </row>
    <row r="52" spans="1:20" s="31" customFormat="1" ht="15" customHeight="1" x14ac:dyDescent="0.3">
      <c r="A52" s="31">
        <v>25</v>
      </c>
      <c r="B52" s="32">
        <v>44723.874710648146</v>
      </c>
      <c r="C52" s="33" t="s">
        <v>19</v>
      </c>
      <c r="D52" s="33">
        <v>25</v>
      </c>
      <c r="E52" s="33" t="s">
        <v>20</v>
      </c>
      <c r="F52" s="54">
        <v>4</v>
      </c>
      <c r="G52" s="54">
        <v>4</v>
      </c>
      <c r="H52" s="54">
        <v>4</v>
      </c>
      <c r="I52" s="54">
        <v>4</v>
      </c>
      <c r="J52" s="54">
        <v>4</v>
      </c>
      <c r="K52" s="54">
        <v>4</v>
      </c>
      <c r="L52" s="54">
        <v>5</v>
      </c>
      <c r="M52" s="54">
        <v>4</v>
      </c>
      <c r="N52" s="33">
        <v>4</v>
      </c>
      <c r="O52" s="33">
        <v>5</v>
      </c>
      <c r="P52" s="33">
        <v>4</v>
      </c>
      <c r="Q52" s="33">
        <v>4</v>
      </c>
      <c r="S52">
        <f t="shared" si="0"/>
        <v>4.125</v>
      </c>
      <c r="T52">
        <f t="shared" si="1"/>
        <v>4.25</v>
      </c>
    </row>
    <row r="53" spans="1:20" s="31" customFormat="1" ht="15" customHeight="1" x14ac:dyDescent="0.3">
      <c r="A53" s="31">
        <v>26</v>
      </c>
      <c r="B53" s="32">
        <v>44724.545532407406</v>
      </c>
      <c r="C53" s="33" t="s">
        <v>19</v>
      </c>
      <c r="D53" s="33">
        <v>25</v>
      </c>
      <c r="E53" s="33" t="s">
        <v>20</v>
      </c>
      <c r="F53" s="54">
        <v>5</v>
      </c>
      <c r="G53" s="54">
        <v>5</v>
      </c>
      <c r="H53" s="54">
        <v>5</v>
      </c>
      <c r="I53" s="54">
        <v>5</v>
      </c>
      <c r="J53" s="54">
        <v>5</v>
      </c>
      <c r="K53" s="54">
        <v>4</v>
      </c>
      <c r="L53" s="54">
        <v>5</v>
      </c>
      <c r="M53" s="54">
        <v>4</v>
      </c>
      <c r="N53" s="33">
        <v>4</v>
      </c>
      <c r="O53" s="33">
        <v>4</v>
      </c>
      <c r="P53" s="33">
        <v>4</v>
      </c>
      <c r="Q53" s="33">
        <v>3</v>
      </c>
      <c r="S53">
        <f t="shared" si="0"/>
        <v>4.75</v>
      </c>
      <c r="T53">
        <f t="shared" si="1"/>
        <v>3.75</v>
      </c>
    </row>
    <row r="54" spans="1:20" s="50" customFormat="1" ht="15" customHeight="1" x14ac:dyDescent="0.3">
      <c r="A54" s="50">
        <v>1</v>
      </c>
      <c r="B54" s="51">
        <v>44615.943749999999</v>
      </c>
      <c r="C54" s="4" t="s">
        <v>19</v>
      </c>
      <c r="D54" s="4">
        <v>24</v>
      </c>
      <c r="E54" s="4" t="s">
        <v>21</v>
      </c>
      <c r="F54" s="54">
        <v>3</v>
      </c>
      <c r="G54" s="54">
        <v>3</v>
      </c>
      <c r="H54" s="54">
        <v>4</v>
      </c>
      <c r="I54" s="54">
        <v>4</v>
      </c>
      <c r="J54" s="54">
        <v>3</v>
      </c>
      <c r="K54" s="54">
        <v>2</v>
      </c>
      <c r="L54" s="54">
        <v>1</v>
      </c>
      <c r="M54" s="54">
        <v>3</v>
      </c>
      <c r="N54" s="4">
        <v>2</v>
      </c>
      <c r="O54" s="4">
        <v>2</v>
      </c>
      <c r="P54" s="4">
        <v>2</v>
      </c>
      <c r="Q54" s="4">
        <v>2</v>
      </c>
      <c r="S54" s="50">
        <f t="shared" ref="S54:S79" si="4">SUM(F54:M54)/8</f>
        <v>2.875</v>
      </c>
      <c r="T54" s="50">
        <f t="shared" ref="T54:T79" si="5">SUM(N54:Q54)/4</f>
        <v>2</v>
      </c>
    </row>
    <row r="55" spans="1:20" s="50" customFormat="1" ht="15" customHeight="1" x14ac:dyDescent="0.3">
      <c r="A55" s="50">
        <v>2</v>
      </c>
      <c r="B55" s="51">
        <v>44616.578379629631</v>
      </c>
      <c r="C55" s="4" t="s">
        <v>19</v>
      </c>
      <c r="D55" s="4">
        <v>25</v>
      </c>
      <c r="E55" s="4" t="s">
        <v>21</v>
      </c>
      <c r="F55" s="54">
        <v>4</v>
      </c>
      <c r="G55" s="54">
        <v>4</v>
      </c>
      <c r="H55" s="54">
        <v>5</v>
      </c>
      <c r="I55" s="54">
        <v>4</v>
      </c>
      <c r="J55" s="54">
        <v>3</v>
      </c>
      <c r="K55" s="54">
        <v>4</v>
      </c>
      <c r="L55" s="54">
        <v>1</v>
      </c>
      <c r="M55" s="54">
        <v>5</v>
      </c>
      <c r="N55" s="4">
        <v>5</v>
      </c>
      <c r="O55" s="4">
        <v>5</v>
      </c>
      <c r="P55" s="4">
        <v>4</v>
      </c>
      <c r="Q55" s="4">
        <v>5</v>
      </c>
      <c r="S55" s="50">
        <f t="shared" si="4"/>
        <v>3.75</v>
      </c>
      <c r="T55" s="50">
        <f t="shared" si="5"/>
        <v>4.75</v>
      </c>
    </row>
    <row r="56" spans="1:20" s="50" customFormat="1" ht="15" customHeight="1" x14ac:dyDescent="0.3">
      <c r="A56" s="50">
        <v>3</v>
      </c>
      <c r="B56" s="51">
        <v>44616.639594907407</v>
      </c>
      <c r="C56" s="4" t="s">
        <v>19</v>
      </c>
      <c r="D56" s="4">
        <v>24</v>
      </c>
      <c r="E56" s="4" t="s">
        <v>21</v>
      </c>
      <c r="F56" s="54">
        <v>3</v>
      </c>
      <c r="G56" s="54">
        <v>5</v>
      </c>
      <c r="H56" s="54">
        <v>2</v>
      </c>
      <c r="I56" s="54">
        <v>1</v>
      </c>
      <c r="J56" s="54">
        <v>2</v>
      </c>
      <c r="K56" s="54">
        <v>2</v>
      </c>
      <c r="L56" s="54">
        <v>2</v>
      </c>
      <c r="M56" s="54">
        <v>3</v>
      </c>
      <c r="N56" s="4">
        <v>3</v>
      </c>
      <c r="O56" s="4">
        <v>2</v>
      </c>
      <c r="P56" s="4">
        <v>3</v>
      </c>
      <c r="Q56" s="4">
        <v>3</v>
      </c>
      <c r="S56" s="50">
        <f t="shared" si="4"/>
        <v>2.5</v>
      </c>
      <c r="T56" s="50">
        <f t="shared" si="5"/>
        <v>2.75</v>
      </c>
    </row>
    <row r="57" spans="1:20" s="50" customFormat="1" ht="15" customHeight="1" x14ac:dyDescent="0.3">
      <c r="A57" s="50">
        <v>4</v>
      </c>
      <c r="B57" s="51">
        <v>44616.654479166667</v>
      </c>
      <c r="C57" s="4" t="s">
        <v>17</v>
      </c>
      <c r="D57" s="4">
        <v>25</v>
      </c>
      <c r="E57" s="4" t="s">
        <v>21</v>
      </c>
      <c r="F57" s="54">
        <v>4</v>
      </c>
      <c r="G57" s="54">
        <v>3</v>
      </c>
      <c r="H57" s="54">
        <v>4</v>
      </c>
      <c r="I57" s="54">
        <v>4</v>
      </c>
      <c r="J57" s="54">
        <v>4</v>
      </c>
      <c r="K57" s="54">
        <v>4</v>
      </c>
      <c r="L57" s="54">
        <v>4</v>
      </c>
      <c r="M57" s="54">
        <v>4</v>
      </c>
      <c r="N57" s="4">
        <v>3</v>
      </c>
      <c r="O57" s="4">
        <v>4</v>
      </c>
      <c r="P57" s="4">
        <v>5</v>
      </c>
      <c r="Q57" s="4">
        <v>5</v>
      </c>
      <c r="S57" s="50">
        <f t="shared" si="4"/>
        <v>3.875</v>
      </c>
      <c r="T57" s="50">
        <f t="shared" si="5"/>
        <v>4.25</v>
      </c>
    </row>
    <row r="58" spans="1:20" s="50" customFormat="1" ht="15" customHeight="1" x14ac:dyDescent="0.3">
      <c r="A58" s="50">
        <v>5</v>
      </c>
      <c r="B58" s="51">
        <v>44616.720208333332</v>
      </c>
      <c r="C58" s="4" t="s">
        <v>19</v>
      </c>
      <c r="D58" s="4">
        <v>25</v>
      </c>
      <c r="E58" s="4" t="s">
        <v>21</v>
      </c>
      <c r="F58" s="54">
        <v>5</v>
      </c>
      <c r="G58" s="54">
        <v>5</v>
      </c>
      <c r="H58" s="54">
        <v>4</v>
      </c>
      <c r="I58" s="54">
        <v>5</v>
      </c>
      <c r="J58" s="54">
        <v>5</v>
      </c>
      <c r="K58" s="54">
        <v>5</v>
      </c>
      <c r="L58" s="54">
        <v>5</v>
      </c>
      <c r="M58" s="54">
        <v>5</v>
      </c>
      <c r="N58" s="4">
        <v>4</v>
      </c>
      <c r="O58" s="4">
        <v>5</v>
      </c>
      <c r="P58" s="4">
        <v>5</v>
      </c>
      <c r="Q58" s="4">
        <v>5</v>
      </c>
      <c r="S58" s="50">
        <f t="shared" si="4"/>
        <v>4.875</v>
      </c>
      <c r="T58" s="50">
        <f t="shared" si="5"/>
        <v>4.75</v>
      </c>
    </row>
    <row r="59" spans="1:20" s="50" customFormat="1" ht="15" customHeight="1" x14ac:dyDescent="0.3">
      <c r="A59" s="50">
        <v>6</v>
      </c>
      <c r="B59" s="51">
        <v>44616.736238425925</v>
      </c>
      <c r="C59" s="4" t="s">
        <v>17</v>
      </c>
      <c r="D59" s="4">
        <v>24</v>
      </c>
      <c r="E59" s="4" t="s">
        <v>21</v>
      </c>
      <c r="F59" s="54">
        <v>4</v>
      </c>
      <c r="G59" s="54">
        <v>4</v>
      </c>
      <c r="H59" s="54">
        <v>5</v>
      </c>
      <c r="I59" s="54">
        <v>5</v>
      </c>
      <c r="J59" s="54">
        <v>5</v>
      </c>
      <c r="K59" s="54">
        <v>4</v>
      </c>
      <c r="L59" s="54">
        <v>3</v>
      </c>
      <c r="M59" s="54">
        <v>4</v>
      </c>
      <c r="N59" s="4">
        <v>5</v>
      </c>
      <c r="O59" s="4">
        <v>3</v>
      </c>
      <c r="P59" s="4">
        <v>5</v>
      </c>
      <c r="Q59" s="4">
        <v>5</v>
      </c>
      <c r="S59" s="50">
        <f t="shared" si="4"/>
        <v>4.25</v>
      </c>
      <c r="T59" s="50">
        <f t="shared" si="5"/>
        <v>4.5</v>
      </c>
    </row>
    <row r="60" spans="1:20" s="50" customFormat="1" ht="15" customHeight="1" x14ac:dyDescent="0.3">
      <c r="A60" s="50">
        <v>7</v>
      </c>
      <c r="B60" s="51">
        <v>44618.606736111113</v>
      </c>
      <c r="C60" s="4" t="s">
        <v>19</v>
      </c>
      <c r="D60" s="4">
        <v>24</v>
      </c>
      <c r="E60" s="4" t="s">
        <v>21</v>
      </c>
      <c r="F60" s="54">
        <v>4</v>
      </c>
      <c r="G60" s="54">
        <v>5</v>
      </c>
      <c r="H60" s="54">
        <v>5</v>
      </c>
      <c r="I60" s="54">
        <v>5</v>
      </c>
      <c r="J60" s="54">
        <v>4</v>
      </c>
      <c r="K60" s="54">
        <v>4</v>
      </c>
      <c r="L60" s="54">
        <v>5</v>
      </c>
      <c r="M60" s="54">
        <v>5</v>
      </c>
      <c r="N60" s="4">
        <v>1</v>
      </c>
      <c r="O60" s="4">
        <v>4</v>
      </c>
      <c r="P60" s="4">
        <v>5</v>
      </c>
      <c r="Q60" s="4">
        <v>5</v>
      </c>
      <c r="S60" s="50">
        <f t="shared" si="4"/>
        <v>4.625</v>
      </c>
      <c r="T60" s="50">
        <f t="shared" si="5"/>
        <v>3.75</v>
      </c>
    </row>
    <row r="61" spans="1:20" s="50" customFormat="1" ht="15" customHeight="1" x14ac:dyDescent="0.3">
      <c r="A61" s="50">
        <v>8</v>
      </c>
      <c r="B61" s="51">
        <v>44618.940138888887</v>
      </c>
      <c r="C61" s="4" t="s">
        <v>19</v>
      </c>
      <c r="D61" s="4">
        <v>26</v>
      </c>
      <c r="E61" s="4" t="s">
        <v>21</v>
      </c>
      <c r="F61" s="54">
        <v>5</v>
      </c>
      <c r="G61" s="54">
        <v>5</v>
      </c>
      <c r="H61" s="54">
        <v>4</v>
      </c>
      <c r="I61" s="54">
        <v>4</v>
      </c>
      <c r="J61" s="54">
        <v>5</v>
      </c>
      <c r="K61" s="54">
        <v>5</v>
      </c>
      <c r="L61" s="54">
        <v>5</v>
      </c>
      <c r="M61" s="54">
        <v>5</v>
      </c>
      <c r="N61" s="4">
        <v>5</v>
      </c>
      <c r="O61" s="4">
        <v>5</v>
      </c>
      <c r="P61" s="4">
        <v>4</v>
      </c>
      <c r="Q61" s="4">
        <v>5</v>
      </c>
      <c r="S61" s="50">
        <f t="shared" si="4"/>
        <v>4.75</v>
      </c>
      <c r="T61" s="50">
        <f t="shared" si="5"/>
        <v>4.75</v>
      </c>
    </row>
    <row r="62" spans="1:20" s="50" customFormat="1" ht="15" customHeight="1" x14ac:dyDescent="0.3">
      <c r="A62" s="50">
        <v>9</v>
      </c>
      <c r="B62" s="51">
        <v>44618.948900462965</v>
      </c>
      <c r="C62" s="4" t="s">
        <v>17</v>
      </c>
      <c r="D62" s="4">
        <v>24</v>
      </c>
      <c r="E62" s="4" t="s">
        <v>21</v>
      </c>
      <c r="F62" s="54">
        <v>3</v>
      </c>
      <c r="G62" s="54">
        <v>4</v>
      </c>
      <c r="H62" s="54">
        <v>5</v>
      </c>
      <c r="I62" s="54">
        <v>5</v>
      </c>
      <c r="J62" s="54">
        <v>5</v>
      </c>
      <c r="K62" s="54">
        <v>5</v>
      </c>
      <c r="L62" s="54">
        <v>5</v>
      </c>
      <c r="M62" s="54">
        <v>5</v>
      </c>
      <c r="N62" s="4">
        <v>3</v>
      </c>
      <c r="O62" s="4">
        <v>5</v>
      </c>
      <c r="P62" s="4">
        <v>5</v>
      </c>
      <c r="Q62" s="4">
        <v>5</v>
      </c>
      <c r="S62" s="50">
        <f t="shared" si="4"/>
        <v>4.625</v>
      </c>
      <c r="T62" s="50">
        <f t="shared" si="5"/>
        <v>4.5</v>
      </c>
    </row>
    <row r="63" spans="1:20" s="50" customFormat="1" ht="15" customHeight="1" x14ac:dyDescent="0.3">
      <c r="A63" s="50">
        <v>10</v>
      </c>
      <c r="B63" s="51">
        <v>44619.93445601852</v>
      </c>
      <c r="C63" s="4" t="s">
        <v>17</v>
      </c>
      <c r="D63" s="4">
        <v>26</v>
      </c>
      <c r="E63" s="4" t="s">
        <v>21</v>
      </c>
      <c r="F63" s="54">
        <v>5</v>
      </c>
      <c r="G63" s="54">
        <v>5</v>
      </c>
      <c r="H63" s="54">
        <v>5</v>
      </c>
      <c r="I63" s="54">
        <v>5</v>
      </c>
      <c r="J63" s="54">
        <v>5</v>
      </c>
      <c r="K63" s="54">
        <v>4</v>
      </c>
      <c r="L63" s="54">
        <v>5</v>
      </c>
      <c r="M63" s="54">
        <v>3</v>
      </c>
      <c r="N63" s="4">
        <v>2</v>
      </c>
      <c r="O63" s="4">
        <v>5</v>
      </c>
      <c r="P63" s="4">
        <v>4</v>
      </c>
      <c r="Q63" s="4">
        <v>5</v>
      </c>
      <c r="S63" s="50">
        <f t="shared" si="4"/>
        <v>4.625</v>
      </c>
      <c r="T63" s="50">
        <f t="shared" si="5"/>
        <v>4</v>
      </c>
    </row>
    <row r="64" spans="1:20" s="50" customFormat="1" ht="15" customHeight="1" x14ac:dyDescent="0.3">
      <c r="A64" s="50">
        <v>11</v>
      </c>
      <c r="B64" s="51">
        <v>44719.621747685182</v>
      </c>
      <c r="C64" s="4" t="s">
        <v>17</v>
      </c>
      <c r="D64" s="4">
        <v>20</v>
      </c>
      <c r="E64" s="4" t="s">
        <v>21</v>
      </c>
      <c r="F64" s="54">
        <v>5</v>
      </c>
      <c r="G64" s="54">
        <v>5</v>
      </c>
      <c r="H64" s="54">
        <v>5</v>
      </c>
      <c r="I64" s="54">
        <v>5</v>
      </c>
      <c r="J64" s="54">
        <v>5</v>
      </c>
      <c r="K64" s="54">
        <v>5</v>
      </c>
      <c r="L64" s="54">
        <v>5</v>
      </c>
      <c r="M64" s="54">
        <v>5</v>
      </c>
      <c r="N64" s="4">
        <v>5</v>
      </c>
      <c r="O64" s="4">
        <v>5</v>
      </c>
      <c r="P64" s="4">
        <v>5</v>
      </c>
      <c r="Q64" s="4">
        <v>5</v>
      </c>
      <c r="S64" s="50">
        <f t="shared" si="4"/>
        <v>5</v>
      </c>
      <c r="T64" s="50">
        <f t="shared" si="5"/>
        <v>5</v>
      </c>
    </row>
    <row r="65" spans="1:20" s="50" customFormat="1" ht="15" customHeight="1" x14ac:dyDescent="0.3">
      <c r="A65" s="50">
        <v>12</v>
      </c>
      <c r="B65" s="51">
        <v>44719.810127314813</v>
      </c>
      <c r="C65" s="4" t="s">
        <v>17</v>
      </c>
      <c r="D65" s="4">
        <v>20</v>
      </c>
      <c r="E65" s="4" t="s">
        <v>21</v>
      </c>
      <c r="F65" s="54">
        <v>3</v>
      </c>
      <c r="G65" s="54">
        <v>4</v>
      </c>
      <c r="H65" s="54">
        <v>4</v>
      </c>
      <c r="I65" s="54">
        <v>5</v>
      </c>
      <c r="J65" s="54">
        <v>4</v>
      </c>
      <c r="K65" s="54">
        <v>4</v>
      </c>
      <c r="L65" s="54">
        <v>4</v>
      </c>
      <c r="M65" s="54">
        <v>4</v>
      </c>
      <c r="N65" s="4">
        <v>5</v>
      </c>
      <c r="O65" s="4">
        <v>5</v>
      </c>
      <c r="P65" s="4">
        <v>5</v>
      </c>
      <c r="Q65" s="4">
        <v>5</v>
      </c>
      <c r="S65" s="50">
        <f t="shared" si="4"/>
        <v>4</v>
      </c>
      <c r="T65" s="50">
        <f t="shared" si="5"/>
        <v>5</v>
      </c>
    </row>
    <row r="66" spans="1:20" s="50" customFormat="1" ht="15" customHeight="1" x14ac:dyDescent="0.3">
      <c r="A66" s="50">
        <v>13</v>
      </c>
      <c r="B66" s="51">
        <v>44719.874976851854</v>
      </c>
      <c r="C66" s="4" t="s">
        <v>17</v>
      </c>
      <c r="D66" s="4">
        <v>22</v>
      </c>
      <c r="E66" s="4" t="s">
        <v>21</v>
      </c>
      <c r="F66" s="54">
        <v>4</v>
      </c>
      <c r="G66" s="54">
        <v>5</v>
      </c>
      <c r="H66" s="54">
        <v>5</v>
      </c>
      <c r="I66" s="54">
        <v>4</v>
      </c>
      <c r="J66" s="54">
        <v>5</v>
      </c>
      <c r="K66" s="54">
        <v>4</v>
      </c>
      <c r="L66" s="54">
        <v>4</v>
      </c>
      <c r="M66" s="54">
        <v>5</v>
      </c>
      <c r="N66" s="4">
        <v>3</v>
      </c>
      <c r="O66" s="4">
        <v>5</v>
      </c>
      <c r="P66" s="4">
        <v>5</v>
      </c>
      <c r="Q66" s="4">
        <v>5</v>
      </c>
      <c r="S66" s="50">
        <f t="shared" si="4"/>
        <v>4.5</v>
      </c>
      <c r="T66" s="50">
        <f t="shared" si="5"/>
        <v>4.5</v>
      </c>
    </row>
    <row r="67" spans="1:20" s="50" customFormat="1" ht="15" customHeight="1" x14ac:dyDescent="0.3">
      <c r="A67" s="50">
        <v>14</v>
      </c>
      <c r="B67" s="51">
        <v>44719.882175925923</v>
      </c>
      <c r="C67" s="4" t="s">
        <v>17</v>
      </c>
      <c r="D67" s="4">
        <v>21</v>
      </c>
      <c r="E67" s="4" t="s">
        <v>21</v>
      </c>
      <c r="F67" s="54">
        <v>5</v>
      </c>
      <c r="G67" s="54">
        <v>5</v>
      </c>
      <c r="H67" s="54">
        <v>5</v>
      </c>
      <c r="I67" s="54">
        <v>5</v>
      </c>
      <c r="J67" s="54">
        <v>5</v>
      </c>
      <c r="K67" s="54">
        <v>5</v>
      </c>
      <c r="L67" s="54">
        <v>5</v>
      </c>
      <c r="M67" s="54">
        <v>5</v>
      </c>
      <c r="N67" s="4">
        <v>5</v>
      </c>
      <c r="O67" s="4">
        <v>5</v>
      </c>
      <c r="P67" s="4">
        <v>5</v>
      </c>
      <c r="Q67" s="4">
        <v>5</v>
      </c>
      <c r="S67" s="50">
        <f t="shared" si="4"/>
        <v>5</v>
      </c>
      <c r="T67" s="50">
        <f t="shared" si="5"/>
        <v>5</v>
      </c>
    </row>
    <row r="68" spans="1:20" s="50" customFormat="1" ht="15" customHeight="1" x14ac:dyDescent="0.3">
      <c r="A68" s="50">
        <v>15</v>
      </c>
      <c r="B68" s="51">
        <v>44719.893206018518</v>
      </c>
      <c r="C68" s="4" t="s">
        <v>19</v>
      </c>
      <c r="D68" s="4">
        <v>20</v>
      </c>
      <c r="E68" s="4" t="s">
        <v>21</v>
      </c>
      <c r="F68" s="54">
        <v>4</v>
      </c>
      <c r="G68" s="54">
        <v>4</v>
      </c>
      <c r="H68" s="54">
        <v>4</v>
      </c>
      <c r="I68" s="54">
        <v>5</v>
      </c>
      <c r="J68" s="54">
        <v>4</v>
      </c>
      <c r="K68" s="54">
        <v>4</v>
      </c>
      <c r="L68" s="54">
        <v>5</v>
      </c>
      <c r="M68" s="54">
        <v>5</v>
      </c>
      <c r="N68" s="4">
        <v>5</v>
      </c>
      <c r="O68" s="4">
        <v>5</v>
      </c>
      <c r="P68" s="4">
        <v>5</v>
      </c>
      <c r="Q68" s="4">
        <v>5</v>
      </c>
      <c r="S68" s="50">
        <f t="shared" si="4"/>
        <v>4.375</v>
      </c>
      <c r="T68" s="50">
        <f t="shared" si="5"/>
        <v>5</v>
      </c>
    </row>
    <row r="69" spans="1:20" s="50" customFormat="1" ht="15" customHeight="1" x14ac:dyDescent="0.3">
      <c r="A69" s="50">
        <v>16</v>
      </c>
      <c r="B69" s="51">
        <v>44719.902268518519</v>
      </c>
      <c r="C69" s="4" t="s">
        <v>17</v>
      </c>
      <c r="D69" s="4">
        <v>22</v>
      </c>
      <c r="E69" s="4" t="s">
        <v>21</v>
      </c>
      <c r="F69" s="54">
        <v>5</v>
      </c>
      <c r="G69" s="54">
        <v>5</v>
      </c>
      <c r="H69" s="54">
        <v>5</v>
      </c>
      <c r="I69" s="54">
        <v>5</v>
      </c>
      <c r="J69" s="54">
        <v>5</v>
      </c>
      <c r="K69" s="54">
        <v>5</v>
      </c>
      <c r="L69" s="54">
        <v>4</v>
      </c>
      <c r="M69" s="54">
        <v>4</v>
      </c>
      <c r="N69" s="4">
        <v>5</v>
      </c>
      <c r="O69" s="4">
        <v>5</v>
      </c>
      <c r="P69" s="4">
        <v>5</v>
      </c>
      <c r="Q69" s="4">
        <v>5</v>
      </c>
      <c r="S69" s="50">
        <f t="shared" si="4"/>
        <v>4.75</v>
      </c>
      <c r="T69" s="50">
        <f t="shared" si="5"/>
        <v>5</v>
      </c>
    </row>
    <row r="70" spans="1:20" s="50" customFormat="1" ht="15" customHeight="1" x14ac:dyDescent="0.3">
      <c r="A70" s="50">
        <v>17</v>
      </c>
      <c r="B70" s="51">
        <v>44719.931064814817</v>
      </c>
      <c r="C70" s="4" t="s">
        <v>19</v>
      </c>
      <c r="D70" s="4">
        <v>28</v>
      </c>
      <c r="E70" s="4" t="s">
        <v>21</v>
      </c>
      <c r="F70" s="54">
        <v>5</v>
      </c>
      <c r="G70" s="54">
        <v>5</v>
      </c>
      <c r="H70" s="54">
        <v>5</v>
      </c>
      <c r="I70" s="54">
        <v>4</v>
      </c>
      <c r="J70" s="54">
        <v>5</v>
      </c>
      <c r="K70" s="54">
        <v>5</v>
      </c>
      <c r="L70" s="54">
        <v>5</v>
      </c>
      <c r="M70" s="54">
        <v>5</v>
      </c>
      <c r="N70" s="4">
        <v>5</v>
      </c>
      <c r="O70" s="4">
        <v>5</v>
      </c>
      <c r="P70" s="4">
        <v>5</v>
      </c>
      <c r="Q70" s="4">
        <v>5</v>
      </c>
      <c r="S70" s="50">
        <f t="shared" si="4"/>
        <v>4.875</v>
      </c>
      <c r="T70" s="50">
        <f t="shared" si="5"/>
        <v>5</v>
      </c>
    </row>
    <row r="71" spans="1:20" s="50" customFormat="1" ht="15" customHeight="1" x14ac:dyDescent="0.3">
      <c r="A71" s="50">
        <v>18</v>
      </c>
      <c r="B71" s="51">
        <v>44720.86377314815</v>
      </c>
      <c r="C71" s="4" t="s">
        <v>17</v>
      </c>
      <c r="D71" s="4">
        <v>21</v>
      </c>
      <c r="E71" s="4" t="s">
        <v>21</v>
      </c>
      <c r="F71" s="54">
        <v>5</v>
      </c>
      <c r="G71" s="54">
        <v>4</v>
      </c>
      <c r="H71" s="54">
        <v>5</v>
      </c>
      <c r="I71" s="54">
        <v>5</v>
      </c>
      <c r="J71" s="54">
        <v>5</v>
      </c>
      <c r="K71" s="54">
        <v>5</v>
      </c>
      <c r="L71" s="54">
        <v>5</v>
      </c>
      <c r="M71" s="54">
        <v>5</v>
      </c>
      <c r="N71" s="4">
        <v>5</v>
      </c>
      <c r="O71" s="4">
        <v>5</v>
      </c>
      <c r="P71" s="4">
        <v>5</v>
      </c>
      <c r="Q71" s="4">
        <v>5</v>
      </c>
      <c r="S71" s="50">
        <f t="shared" si="4"/>
        <v>4.875</v>
      </c>
      <c r="T71" s="50">
        <f t="shared" si="5"/>
        <v>5</v>
      </c>
    </row>
    <row r="72" spans="1:20" s="50" customFormat="1" ht="15" customHeight="1" x14ac:dyDescent="0.3">
      <c r="A72" s="50">
        <v>19</v>
      </c>
      <c r="B72" s="51">
        <v>44720.875497685185</v>
      </c>
      <c r="C72" s="4" t="s">
        <v>17</v>
      </c>
      <c r="D72" s="4">
        <v>21</v>
      </c>
      <c r="E72" s="4" t="s">
        <v>21</v>
      </c>
      <c r="F72" s="54">
        <v>5</v>
      </c>
      <c r="G72" s="54">
        <v>5</v>
      </c>
      <c r="H72" s="54">
        <v>5</v>
      </c>
      <c r="I72" s="54">
        <v>5</v>
      </c>
      <c r="J72" s="54">
        <v>5</v>
      </c>
      <c r="K72" s="54">
        <v>5</v>
      </c>
      <c r="L72" s="54">
        <v>5</v>
      </c>
      <c r="M72" s="54">
        <v>5</v>
      </c>
      <c r="N72" s="4">
        <v>5</v>
      </c>
      <c r="O72" s="4">
        <v>5</v>
      </c>
      <c r="P72" s="4">
        <v>5</v>
      </c>
      <c r="Q72" s="4">
        <v>5</v>
      </c>
      <c r="S72" s="50">
        <f t="shared" si="4"/>
        <v>5</v>
      </c>
      <c r="T72" s="50">
        <f t="shared" si="5"/>
        <v>5</v>
      </c>
    </row>
    <row r="73" spans="1:20" s="50" customFormat="1" ht="15" customHeight="1" x14ac:dyDescent="0.3">
      <c r="A73" s="50">
        <v>20</v>
      </c>
      <c r="B73" s="51">
        <v>44720.944861111115</v>
      </c>
      <c r="C73" s="4" t="s">
        <v>19</v>
      </c>
      <c r="D73" s="4">
        <v>26</v>
      </c>
      <c r="E73" s="4" t="s">
        <v>21</v>
      </c>
      <c r="F73" s="54">
        <v>5</v>
      </c>
      <c r="G73" s="54">
        <v>5</v>
      </c>
      <c r="H73" s="54">
        <v>5</v>
      </c>
      <c r="I73" s="54">
        <v>5</v>
      </c>
      <c r="J73" s="54">
        <v>5</v>
      </c>
      <c r="K73" s="54">
        <v>5</v>
      </c>
      <c r="L73" s="54">
        <v>5</v>
      </c>
      <c r="M73" s="54">
        <v>5</v>
      </c>
      <c r="N73" s="4">
        <v>5</v>
      </c>
      <c r="O73" s="4">
        <v>5</v>
      </c>
      <c r="P73" s="4">
        <v>5</v>
      </c>
      <c r="Q73" s="4">
        <v>5</v>
      </c>
      <c r="S73" s="50">
        <f t="shared" si="4"/>
        <v>5</v>
      </c>
      <c r="T73" s="50">
        <f t="shared" si="5"/>
        <v>5</v>
      </c>
    </row>
    <row r="74" spans="1:20" s="50" customFormat="1" ht="15" customHeight="1" x14ac:dyDescent="0.3">
      <c r="A74" s="50">
        <v>21</v>
      </c>
      <c r="B74" s="51">
        <v>44721.911863425928</v>
      </c>
      <c r="C74" s="4" t="s">
        <v>17</v>
      </c>
      <c r="D74" s="4">
        <v>21</v>
      </c>
      <c r="E74" s="4" t="s">
        <v>21</v>
      </c>
      <c r="F74" s="54">
        <v>4</v>
      </c>
      <c r="G74" s="54">
        <v>4</v>
      </c>
      <c r="H74" s="54">
        <v>5</v>
      </c>
      <c r="I74" s="54">
        <v>5</v>
      </c>
      <c r="J74" s="54">
        <v>4</v>
      </c>
      <c r="K74" s="54">
        <v>4</v>
      </c>
      <c r="L74" s="54">
        <v>4</v>
      </c>
      <c r="M74" s="54">
        <v>4</v>
      </c>
      <c r="N74" s="4">
        <v>4</v>
      </c>
      <c r="O74" s="4">
        <v>4</v>
      </c>
      <c r="P74" s="4">
        <v>4</v>
      </c>
      <c r="Q74" s="4">
        <v>4</v>
      </c>
      <c r="S74" s="50">
        <f t="shared" si="4"/>
        <v>4.25</v>
      </c>
      <c r="T74" s="50">
        <f t="shared" si="5"/>
        <v>4</v>
      </c>
    </row>
    <row r="75" spans="1:20" s="50" customFormat="1" ht="15" customHeight="1" x14ac:dyDescent="0.3">
      <c r="A75" s="50">
        <v>22</v>
      </c>
      <c r="B75" s="51">
        <v>44721.984317129631</v>
      </c>
      <c r="C75" s="4" t="s">
        <v>19</v>
      </c>
      <c r="D75" s="4">
        <v>27</v>
      </c>
      <c r="E75" s="4" t="s">
        <v>21</v>
      </c>
      <c r="F75" s="54">
        <v>3</v>
      </c>
      <c r="G75" s="54">
        <v>4</v>
      </c>
      <c r="H75" s="54">
        <v>4</v>
      </c>
      <c r="I75" s="54">
        <v>4</v>
      </c>
      <c r="J75" s="54">
        <v>3</v>
      </c>
      <c r="K75" s="54">
        <v>4</v>
      </c>
      <c r="L75" s="54">
        <v>3</v>
      </c>
      <c r="M75" s="54">
        <v>5</v>
      </c>
      <c r="N75" s="4">
        <v>5</v>
      </c>
      <c r="O75" s="4">
        <v>5</v>
      </c>
      <c r="P75" s="4">
        <v>5</v>
      </c>
      <c r="Q75" s="4">
        <v>4</v>
      </c>
      <c r="S75" s="50">
        <f t="shared" si="4"/>
        <v>3.75</v>
      </c>
      <c r="T75" s="50">
        <f t="shared" si="5"/>
        <v>4.75</v>
      </c>
    </row>
    <row r="76" spans="1:20" s="50" customFormat="1" ht="15" customHeight="1" x14ac:dyDescent="0.3">
      <c r="A76" s="50">
        <v>23</v>
      </c>
      <c r="B76" s="51">
        <v>44721.997499999998</v>
      </c>
      <c r="C76" s="4" t="s">
        <v>19</v>
      </c>
      <c r="D76" s="4">
        <v>26</v>
      </c>
      <c r="E76" s="4" t="s">
        <v>21</v>
      </c>
      <c r="F76" s="54">
        <v>4</v>
      </c>
      <c r="G76" s="54">
        <v>4</v>
      </c>
      <c r="H76" s="54">
        <v>3</v>
      </c>
      <c r="I76" s="54">
        <v>3</v>
      </c>
      <c r="J76" s="54">
        <v>3</v>
      </c>
      <c r="K76" s="54">
        <v>3</v>
      </c>
      <c r="L76" s="54">
        <v>3</v>
      </c>
      <c r="M76" s="54">
        <v>4</v>
      </c>
      <c r="N76" s="4">
        <v>4</v>
      </c>
      <c r="O76" s="4">
        <v>5</v>
      </c>
      <c r="P76" s="4">
        <v>4</v>
      </c>
      <c r="Q76" s="4">
        <v>4</v>
      </c>
      <c r="S76" s="50">
        <f t="shared" si="4"/>
        <v>3.375</v>
      </c>
      <c r="T76" s="50">
        <f t="shared" si="5"/>
        <v>4.25</v>
      </c>
    </row>
    <row r="77" spans="1:20" s="50" customFormat="1" ht="15" customHeight="1" x14ac:dyDescent="0.3">
      <c r="A77" s="50">
        <v>24</v>
      </c>
      <c r="B77" s="51">
        <v>44724.53528935185</v>
      </c>
      <c r="C77" s="4" t="s">
        <v>17</v>
      </c>
      <c r="D77" s="4">
        <v>20</v>
      </c>
      <c r="E77" s="4" t="s">
        <v>21</v>
      </c>
      <c r="F77" s="54">
        <v>5</v>
      </c>
      <c r="G77" s="54">
        <v>5</v>
      </c>
      <c r="H77" s="54">
        <v>3</v>
      </c>
      <c r="I77" s="54">
        <v>4</v>
      </c>
      <c r="J77" s="54">
        <v>4</v>
      </c>
      <c r="K77" s="54">
        <v>3</v>
      </c>
      <c r="L77" s="54">
        <v>4</v>
      </c>
      <c r="M77" s="54">
        <v>5</v>
      </c>
      <c r="N77" s="4">
        <v>4</v>
      </c>
      <c r="O77" s="4">
        <v>4</v>
      </c>
      <c r="P77" s="4">
        <v>5</v>
      </c>
      <c r="Q77" s="4">
        <v>5</v>
      </c>
      <c r="S77" s="50">
        <f t="shared" si="4"/>
        <v>4.125</v>
      </c>
      <c r="T77" s="50">
        <f t="shared" si="5"/>
        <v>4.5</v>
      </c>
    </row>
    <row r="78" spans="1:20" s="50" customFormat="1" ht="15" customHeight="1" x14ac:dyDescent="0.3">
      <c r="A78" s="50">
        <v>25</v>
      </c>
      <c r="B78" s="51">
        <v>44724.553136574075</v>
      </c>
      <c r="C78" s="4" t="s">
        <v>19</v>
      </c>
      <c r="D78" s="4">
        <v>25</v>
      </c>
      <c r="E78" s="4" t="s">
        <v>21</v>
      </c>
      <c r="F78" s="54">
        <v>5</v>
      </c>
      <c r="G78" s="54">
        <v>5</v>
      </c>
      <c r="H78" s="54">
        <v>4</v>
      </c>
      <c r="I78" s="54">
        <v>5</v>
      </c>
      <c r="J78" s="54">
        <v>5</v>
      </c>
      <c r="K78" s="54">
        <v>2</v>
      </c>
      <c r="L78" s="54">
        <v>4</v>
      </c>
      <c r="M78" s="54">
        <v>4</v>
      </c>
      <c r="N78" s="4">
        <v>3</v>
      </c>
      <c r="O78" s="4">
        <v>3</v>
      </c>
      <c r="P78" s="4">
        <v>4</v>
      </c>
      <c r="Q78" s="4">
        <v>4</v>
      </c>
      <c r="S78" s="50">
        <f t="shared" si="4"/>
        <v>4.25</v>
      </c>
      <c r="T78" s="50">
        <f t="shared" si="5"/>
        <v>3.5</v>
      </c>
    </row>
    <row r="79" spans="1:20" s="50" customFormat="1" ht="15" customHeight="1" x14ac:dyDescent="0.3">
      <c r="A79" s="50">
        <v>26</v>
      </c>
      <c r="B79" s="51">
        <v>44724.656712962962</v>
      </c>
      <c r="C79" s="4" t="s">
        <v>19</v>
      </c>
      <c r="D79" s="4">
        <v>24</v>
      </c>
      <c r="E79" s="4" t="s">
        <v>21</v>
      </c>
      <c r="F79" s="54">
        <v>5</v>
      </c>
      <c r="G79" s="54">
        <v>5</v>
      </c>
      <c r="H79" s="54">
        <v>5</v>
      </c>
      <c r="I79" s="54">
        <v>5</v>
      </c>
      <c r="J79" s="54">
        <v>5</v>
      </c>
      <c r="K79" s="54">
        <v>5</v>
      </c>
      <c r="L79" s="54">
        <v>5</v>
      </c>
      <c r="M79" s="54">
        <v>5</v>
      </c>
      <c r="N79" s="4">
        <v>5</v>
      </c>
      <c r="O79" s="4">
        <v>5</v>
      </c>
      <c r="P79" s="4">
        <v>5</v>
      </c>
      <c r="Q79" s="4">
        <v>5</v>
      </c>
      <c r="S79" s="50">
        <f t="shared" si="4"/>
        <v>5</v>
      </c>
      <c r="T79" s="50">
        <f t="shared" si="5"/>
        <v>5</v>
      </c>
    </row>
    <row r="80" spans="1:20" s="52" customFormat="1" ht="15" customHeight="1" x14ac:dyDescent="0.3">
      <c r="A80" s="52">
        <v>1</v>
      </c>
      <c r="B80" s="53">
        <v>44615.830995370372</v>
      </c>
      <c r="C80" s="5" t="s">
        <v>17</v>
      </c>
      <c r="D80" s="5">
        <v>24</v>
      </c>
      <c r="E80" s="5" t="s">
        <v>18</v>
      </c>
      <c r="F80" s="54">
        <v>5</v>
      </c>
      <c r="G80" s="54">
        <v>5</v>
      </c>
      <c r="H80" s="54">
        <v>5</v>
      </c>
      <c r="I80" s="54">
        <v>5</v>
      </c>
      <c r="J80" s="54">
        <v>5</v>
      </c>
      <c r="K80" s="54">
        <v>5</v>
      </c>
      <c r="L80" s="54">
        <v>5</v>
      </c>
      <c r="M80" s="54">
        <v>5</v>
      </c>
      <c r="N80" s="5">
        <v>4</v>
      </c>
      <c r="O80" s="5">
        <v>5</v>
      </c>
      <c r="P80" s="5">
        <v>5</v>
      </c>
      <c r="Q80" s="5">
        <v>4</v>
      </c>
      <c r="S80" s="52">
        <f t="shared" ref="S80:S105" si="6">SUM(F80:M80)/8</f>
        <v>5</v>
      </c>
      <c r="T80" s="52">
        <f t="shared" ref="T80:T105" si="7">SUM(N80:Q80)/4</f>
        <v>4.5</v>
      </c>
    </row>
    <row r="81" spans="1:20" s="52" customFormat="1" ht="15" customHeight="1" x14ac:dyDescent="0.3">
      <c r="A81" s="52">
        <v>2</v>
      </c>
      <c r="B81" s="53">
        <v>44615.887187499997</v>
      </c>
      <c r="C81" s="5" t="s">
        <v>19</v>
      </c>
      <c r="D81" s="5">
        <v>23</v>
      </c>
      <c r="E81" s="5" t="s">
        <v>18</v>
      </c>
      <c r="F81" s="54">
        <v>4</v>
      </c>
      <c r="G81" s="54">
        <v>4</v>
      </c>
      <c r="H81" s="54">
        <v>4</v>
      </c>
      <c r="I81" s="54">
        <v>4</v>
      </c>
      <c r="J81" s="54">
        <v>4</v>
      </c>
      <c r="K81" s="54">
        <v>4</v>
      </c>
      <c r="L81" s="54">
        <v>4</v>
      </c>
      <c r="M81" s="54">
        <v>4</v>
      </c>
      <c r="N81" s="5">
        <v>4</v>
      </c>
      <c r="O81" s="5">
        <v>5</v>
      </c>
      <c r="P81" s="5">
        <v>4</v>
      </c>
      <c r="Q81" s="5">
        <v>4</v>
      </c>
      <c r="S81" s="52">
        <f t="shared" si="6"/>
        <v>4</v>
      </c>
      <c r="T81" s="52">
        <f t="shared" si="7"/>
        <v>4.25</v>
      </c>
    </row>
    <row r="82" spans="1:20" s="52" customFormat="1" ht="15" customHeight="1" x14ac:dyDescent="0.3">
      <c r="A82" s="52">
        <v>3</v>
      </c>
      <c r="B82" s="53">
        <v>44616.445798611108</v>
      </c>
      <c r="C82" s="5" t="s">
        <v>17</v>
      </c>
      <c r="D82" s="5">
        <v>21</v>
      </c>
      <c r="E82" s="5" t="s">
        <v>18</v>
      </c>
      <c r="F82" s="54">
        <v>4</v>
      </c>
      <c r="G82" s="54">
        <v>4</v>
      </c>
      <c r="H82" s="54">
        <v>5</v>
      </c>
      <c r="I82" s="54">
        <v>4</v>
      </c>
      <c r="J82" s="54">
        <v>4</v>
      </c>
      <c r="K82" s="54">
        <v>5</v>
      </c>
      <c r="L82" s="54">
        <v>4</v>
      </c>
      <c r="M82" s="54">
        <v>4</v>
      </c>
      <c r="N82" s="5">
        <v>4</v>
      </c>
      <c r="O82" s="5">
        <v>4</v>
      </c>
      <c r="P82" s="5">
        <v>4</v>
      </c>
      <c r="Q82" s="5">
        <v>4</v>
      </c>
      <c r="S82" s="52">
        <f t="shared" si="6"/>
        <v>4.25</v>
      </c>
      <c r="T82" s="52">
        <f t="shared" si="7"/>
        <v>4</v>
      </c>
    </row>
    <row r="83" spans="1:20" s="52" customFormat="1" ht="15" customHeight="1" x14ac:dyDescent="0.3">
      <c r="A83" s="52">
        <v>4</v>
      </c>
      <c r="B83" s="53">
        <v>44616.615844907406</v>
      </c>
      <c r="C83" s="5" t="s">
        <v>19</v>
      </c>
      <c r="D83" s="5">
        <v>27</v>
      </c>
      <c r="E83" s="5" t="s">
        <v>18</v>
      </c>
      <c r="F83" s="54">
        <v>4</v>
      </c>
      <c r="G83" s="54">
        <v>4</v>
      </c>
      <c r="H83" s="54">
        <v>5</v>
      </c>
      <c r="I83" s="54">
        <v>4</v>
      </c>
      <c r="J83" s="54">
        <v>4</v>
      </c>
      <c r="K83" s="54">
        <v>4</v>
      </c>
      <c r="L83" s="54">
        <v>4</v>
      </c>
      <c r="M83" s="54">
        <v>4</v>
      </c>
      <c r="N83" s="5">
        <v>5</v>
      </c>
      <c r="O83" s="5">
        <v>4</v>
      </c>
      <c r="P83" s="5">
        <v>4</v>
      </c>
      <c r="Q83" s="5">
        <v>4</v>
      </c>
      <c r="S83" s="52">
        <f t="shared" si="6"/>
        <v>4.125</v>
      </c>
      <c r="T83" s="52">
        <f t="shared" si="7"/>
        <v>4.25</v>
      </c>
    </row>
    <row r="84" spans="1:20" s="52" customFormat="1" ht="15" customHeight="1" x14ac:dyDescent="0.3">
      <c r="A84" s="52">
        <v>5</v>
      </c>
      <c r="B84" s="53">
        <v>44617.455081018517</v>
      </c>
      <c r="C84" s="5" t="s">
        <v>19</v>
      </c>
      <c r="D84" s="5">
        <v>26</v>
      </c>
      <c r="E84" s="5" t="s">
        <v>18</v>
      </c>
      <c r="F84" s="54">
        <v>5</v>
      </c>
      <c r="G84" s="54">
        <v>4</v>
      </c>
      <c r="H84" s="54">
        <v>4</v>
      </c>
      <c r="I84" s="54">
        <v>4</v>
      </c>
      <c r="J84" s="54">
        <v>2</v>
      </c>
      <c r="K84" s="54">
        <v>4</v>
      </c>
      <c r="L84" s="54">
        <v>2</v>
      </c>
      <c r="M84" s="54">
        <v>3</v>
      </c>
      <c r="N84" s="5">
        <v>3</v>
      </c>
      <c r="O84" s="5">
        <v>3</v>
      </c>
      <c r="P84" s="5">
        <v>5</v>
      </c>
      <c r="Q84" s="5">
        <v>4</v>
      </c>
      <c r="S84" s="52">
        <f t="shared" si="6"/>
        <v>3.5</v>
      </c>
      <c r="T84" s="52">
        <f t="shared" si="7"/>
        <v>3.75</v>
      </c>
    </row>
    <row r="85" spans="1:20" s="52" customFormat="1" ht="15" customHeight="1" x14ac:dyDescent="0.3">
      <c r="A85" s="52">
        <v>6</v>
      </c>
      <c r="B85" s="53">
        <v>44617.486678240741</v>
      </c>
      <c r="C85" s="5" t="s">
        <v>19</v>
      </c>
      <c r="D85" s="5">
        <v>25</v>
      </c>
      <c r="E85" s="5" t="s">
        <v>18</v>
      </c>
      <c r="F85" s="54">
        <v>4</v>
      </c>
      <c r="G85" s="54">
        <v>5</v>
      </c>
      <c r="H85" s="54">
        <v>4</v>
      </c>
      <c r="I85" s="54">
        <v>5</v>
      </c>
      <c r="J85" s="54">
        <v>4</v>
      </c>
      <c r="K85" s="54">
        <v>4</v>
      </c>
      <c r="L85" s="54">
        <v>3</v>
      </c>
      <c r="M85" s="54">
        <v>4</v>
      </c>
      <c r="N85" s="5">
        <v>2</v>
      </c>
      <c r="O85" s="5">
        <v>4</v>
      </c>
      <c r="P85" s="5">
        <v>5</v>
      </c>
      <c r="Q85" s="5">
        <v>5</v>
      </c>
      <c r="S85" s="52">
        <f t="shared" si="6"/>
        <v>4.125</v>
      </c>
      <c r="T85" s="52">
        <f t="shared" si="7"/>
        <v>4</v>
      </c>
    </row>
    <row r="86" spans="1:20" s="52" customFormat="1" ht="15" customHeight="1" x14ac:dyDescent="0.3">
      <c r="A86" s="52">
        <v>7</v>
      </c>
      <c r="B86" s="53">
        <v>44719.624756944446</v>
      </c>
      <c r="C86" s="5" t="s">
        <v>17</v>
      </c>
      <c r="D86" s="5">
        <v>20</v>
      </c>
      <c r="E86" s="5" t="s">
        <v>18</v>
      </c>
      <c r="F86" s="54">
        <v>4</v>
      </c>
      <c r="G86" s="54">
        <v>4</v>
      </c>
      <c r="H86" s="54">
        <v>4</v>
      </c>
      <c r="I86" s="54">
        <v>4</v>
      </c>
      <c r="J86" s="54">
        <v>4</v>
      </c>
      <c r="K86" s="54">
        <v>4</v>
      </c>
      <c r="L86" s="54">
        <v>4</v>
      </c>
      <c r="M86" s="54">
        <v>4</v>
      </c>
      <c r="N86" s="5">
        <v>4</v>
      </c>
      <c r="O86" s="5">
        <v>4</v>
      </c>
      <c r="P86" s="5">
        <v>4</v>
      </c>
      <c r="Q86" s="5">
        <v>4</v>
      </c>
      <c r="S86" s="52">
        <f t="shared" si="6"/>
        <v>4</v>
      </c>
      <c r="T86" s="52">
        <f t="shared" si="7"/>
        <v>4</v>
      </c>
    </row>
    <row r="87" spans="1:20" s="52" customFormat="1" ht="15" customHeight="1" x14ac:dyDescent="0.3">
      <c r="A87" s="52">
        <v>8</v>
      </c>
      <c r="B87" s="53">
        <v>44719.664861111109</v>
      </c>
      <c r="C87" s="5" t="s">
        <v>17</v>
      </c>
      <c r="D87" s="5">
        <v>20</v>
      </c>
      <c r="E87" s="5" t="s">
        <v>18</v>
      </c>
      <c r="F87" s="54">
        <v>4</v>
      </c>
      <c r="G87" s="54">
        <v>4</v>
      </c>
      <c r="H87" s="54">
        <v>5</v>
      </c>
      <c r="I87" s="54">
        <v>5</v>
      </c>
      <c r="J87" s="54">
        <v>3</v>
      </c>
      <c r="K87" s="54">
        <v>4</v>
      </c>
      <c r="L87" s="54">
        <v>5</v>
      </c>
      <c r="M87" s="54">
        <v>5</v>
      </c>
      <c r="N87" s="5">
        <v>5</v>
      </c>
      <c r="O87" s="5">
        <v>5</v>
      </c>
      <c r="P87" s="5">
        <v>5</v>
      </c>
      <c r="Q87" s="5">
        <v>5</v>
      </c>
      <c r="S87" s="52">
        <f t="shared" si="6"/>
        <v>4.375</v>
      </c>
      <c r="T87" s="52">
        <f t="shared" si="7"/>
        <v>5</v>
      </c>
    </row>
    <row r="88" spans="1:20" s="52" customFormat="1" ht="15" customHeight="1" x14ac:dyDescent="0.3">
      <c r="A88" s="52">
        <v>9</v>
      </c>
      <c r="B88" s="53">
        <v>44719.670428240737</v>
      </c>
      <c r="C88" s="5" t="s">
        <v>17</v>
      </c>
      <c r="D88" s="5">
        <v>18</v>
      </c>
      <c r="E88" s="5" t="s">
        <v>18</v>
      </c>
      <c r="F88" s="54">
        <v>4</v>
      </c>
      <c r="G88" s="54">
        <v>3</v>
      </c>
      <c r="H88" s="54">
        <v>4</v>
      </c>
      <c r="I88" s="54">
        <v>3</v>
      </c>
      <c r="J88" s="54">
        <v>3</v>
      </c>
      <c r="K88" s="54">
        <v>4</v>
      </c>
      <c r="L88" s="54">
        <v>5</v>
      </c>
      <c r="M88" s="54">
        <v>3</v>
      </c>
      <c r="N88" s="5">
        <v>4</v>
      </c>
      <c r="O88" s="5">
        <v>5</v>
      </c>
      <c r="P88" s="5">
        <v>5</v>
      </c>
      <c r="Q88" s="5">
        <v>5</v>
      </c>
      <c r="S88" s="52">
        <f t="shared" si="6"/>
        <v>3.625</v>
      </c>
      <c r="T88" s="52">
        <f t="shared" si="7"/>
        <v>4.75</v>
      </c>
    </row>
    <row r="89" spans="1:20" s="52" customFormat="1" ht="15" customHeight="1" x14ac:dyDescent="0.3">
      <c r="A89" s="52">
        <v>10</v>
      </c>
      <c r="B89" s="53">
        <v>44719.827870370369</v>
      </c>
      <c r="C89" s="5" t="s">
        <v>17</v>
      </c>
      <c r="D89" s="5">
        <v>21</v>
      </c>
      <c r="E89" s="5" t="s">
        <v>18</v>
      </c>
      <c r="F89" s="54">
        <v>4</v>
      </c>
      <c r="G89" s="54">
        <v>5</v>
      </c>
      <c r="H89" s="54">
        <v>5</v>
      </c>
      <c r="I89" s="54">
        <v>5</v>
      </c>
      <c r="J89" s="54">
        <v>4</v>
      </c>
      <c r="K89" s="54">
        <v>4</v>
      </c>
      <c r="L89" s="54">
        <v>4</v>
      </c>
      <c r="M89" s="54">
        <v>4</v>
      </c>
      <c r="N89" s="5">
        <v>4</v>
      </c>
      <c r="O89" s="5">
        <v>4</v>
      </c>
      <c r="P89" s="5">
        <v>5</v>
      </c>
      <c r="Q89" s="5">
        <v>4</v>
      </c>
      <c r="S89" s="52">
        <f t="shared" si="6"/>
        <v>4.375</v>
      </c>
      <c r="T89" s="52">
        <f t="shared" si="7"/>
        <v>4.25</v>
      </c>
    </row>
    <row r="90" spans="1:20" s="52" customFormat="1" ht="15" customHeight="1" x14ac:dyDescent="0.3">
      <c r="A90" s="52">
        <v>11</v>
      </c>
      <c r="B90" s="53">
        <v>44719.83666666667</v>
      </c>
      <c r="C90" s="5" t="s">
        <v>19</v>
      </c>
      <c r="D90" s="5">
        <v>24</v>
      </c>
      <c r="E90" s="5" t="s">
        <v>18</v>
      </c>
      <c r="F90" s="54">
        <v>5</v>
      </c>
      <c r="G90" s="54">
        <v>5</v>
      </c>
      <c r="H90" s="54">
        <v>5</v>
      </c>
      <c r="I90" s="54">
        <v>4</v>
      </c>
      <c r="J90" s="54">
        <v>4</v>
      </c>
      <c r="K90" s="54">
        <v>5</v>
      </c>
      <c r="L90" s="54">
        <v>5</v>
      </c>
      <c r="M90" s="54">
        <v>5</v>
      </c>
      <c r="N90" s="5">
        <v>4</v>
      </c>
      <c r="O90" s="5">
        <v>5</v>
      </c>
      <c r="P90" s="5">
        <v>5</v>
      </c>
      <c r="Q90" s="5">
        <v>5</v>
      </c>
      <c r="S90" s="52">
        <f t="shared" si="6"/>
        <v>4.75</v>
      </c>
      <c r="T90" s="52">
        <f t="shared" si="7"/>
        <v>4.75</v>
      </c>
    </row>
    <row r="91" spans="1:20" s="52" customFormat="1" ht="15" customHeight="1" x14ac:dyDescent="0.3">
      <c r="A91" s="52">
        <v>12</v>
      </c>
      <c r="B91" s="53">
        <v>44719.846782407411</v>
      </c>
      <c r="C91" s="5" t="s">
        <v>17</v>
      </c>
      <c r="D91" s="5">
        <v>21</v>
      </c>
      <c r="E91" s="5" t="s">
        <v>18</v>
      </c>
      <c r="F91" s="54">
        <v>5</v>
      </c>
      <c r="G91" s="54">
        <v>5</v>
      </c>
      <c r="H91" s="54">
        <v>5</v>
      </c>
      <c r="I91" s="54">
        <v>4</v>
      </c>
      <c r="J91" s="54">
        <v>5</v>
      </c>
      <c r="K91" s="54">
        <v>4</v>
      </c>
      <c r="L91" s="54">
        <v>4</v>
      </c>
      <c r="M91" s="54">
        <v>4</v>
      </c>
      <c r="N91" s="5">
        <v>5</v>
      </c>
      <c r="O91" s="5">
        <v>5</v>
      </c>
      <c r="P91" s="5">
        <v>5</v>
      </c>
      <c r="Q91" s="5">
        <v>4</v>
      </c>
      <c r="S91" s="52">
        <f t="shared" si="6"/>
        <v>4.5</v>
      </c>
      <c r="T91" s="52">
        <f t="shared" si="7"/>
        <v>4.75</v>
      </c>
    </row>
    <row r="92" spans="1:20" s="52" customFormat="1" ht="15" customHeight="1" x14ac:dyDescent="0.3">
      <c r="A92" s="52">
        <v>13</v>
      </c>
      <c r="B92" s="53">
        <v>44719.869351851848</v>
      </c>
      <c r="C92" s="5" t="s">
        <v>17</v>
      </c>
      <c r="D92" s="5">
        <v>21</v>
      </c>
      <c r="E92" s="5" t="s">
        <v>18</v>
      </c>
      <c r="F92" s="54">
        <v>5</v>
      </c>
      <c r="G92" s="54">
        <v>5</v>
      </c>
      <c r="H92" s="54">
        <v>3</v>
      </c>
      <c r="I92" s="54">
        <v>5</v>
      </c>
      <c r="J92" s="54">
        <v>3</v>
      </c>
      <c r="K92" s="54">
        <v>3</v>
      </c>
      <c r="L92" s="54">
        <v>3</v>
      </c>
      <c r="M92" s="54">
        <v>3</v>
      </c>
      <c r="N92" s="5">
        <v>3</v>
      </c>
      <c r="O92" s="5">
        <v>5</v>
      </c>
      <c r="P92" s="5">
        <v>5</v>
      </c>
      <c r="Q92" s="5">
        <v>5</v>
      </c>
      <c r="S92" s="52">
        <f t="shared" si="6"/>
        <v>3.75</v>
      </c>
      <c r="T92" s="52">
        <f t="shared" si="7"/>
        <v>4.5</v>
      </c>
    </row>
    <row r="93" spans="1:20" s="52" customFormat="1" ht="15" customHeight="1" x14ac:dyDescent="0.3">
      <c r="A93" s="52">
        <v>14</v>
      </c>
      <c r="B93" s="53">
        <v>44719.884606481479</v>
      </c>
      <c r="C93" s="5" t="s">
        <v>19</v>
      </c>
      <c r="D93" s="5">
        <v>22</v>
      </c>
      <c r="E93" s="5" t="s">
        <v>18</v>
      </c>
      <c r="F93" s="54">
        <v>4</v>
      </c>
      <c r="G93" s="54">
        <v>5</v>
      </c>
      <c r="H93" s="54">
        <v>4</v>
      </c>
      <c r="I93" s="54">
        <v>4</v>
      </c>
      <c r="J93" s="54">
        <v>5</v>
      </c>
      <c r="K93" s="54">
        <v>4</v>
      </c>
      <c r="L93" s="54">
        <v>4</v>
      </c>
      <c r="M93" s="54">
        <v>5</v>
      </c>
      <c r="N93" s="5">
        <v>4</v>
      </c>
      <c r="O93" s="5">
        <v>4</v>
      </c>
      <c r="P93" s="5">
        <v>4</v>
      </c>
      <c r="Q93" s="5">
        <v>5</v>
      </c>
      <c r="S93" s="52">
        <f t="shared" si="6"/>
        <v>4.375</v>
      </c>
      <c r="T93" s="52">
        <f t="shared" si="7"/>
        <v>4.25</v>
      </c>
    </row>
    <row r="94" spans="1:20" s="52" customFormat="1" ht="15" customHeight="1" x14ac:dyDescent="0.3">
      <c r="A94" s="52">
        <v>15</v>
      </c>
      <c r="B94" s="53">
        <v>44719.95480324074</v>
      </c>
      <c r="C94" s="5" t="s">
        <v>17</v>
      </c>
      <c r="D94" s="5">
        <v>23</v>
      </c>
      <c r="E94" s="5" t="s">
        <v>18</v>
      </c>
      <c r="F94" s="54">
        <v>3</v>
      </c>
      <c r="G94" s="54">
        <v>5</v>
      </c>
      <c r="H94" s="54">
        <v>5</v>
      </c>
      <c r="I94" s="54">
        <v>5</v>
      </c>
      <c r="J94" s="54">
        <v>5</v>
      </c>
      <c r="K94" s="54">
        <v>5</v>
      </c>
      <c r="L94" s="54">
        <v>5</v>
      </c>
      <c r="M94" s="54">
        <v>4</v>
      </c>
      <c r="N94" s="5">
        <v>3</v>
      </c>
      <c r="O94" s="5">
        <v>4</v>
      </c>
      <c r="P94" s="5">
        <v>4</v>
      </c>
      <c r="Q94" s="5">
        <v>4</v>
      </c>
      <c r="S94" s="52">
        <f t="shared" si="6"/>
        <v>4.625</v>
      </c>
      <c r="T94" s="52">
        <f t="shared" si="7"/>
        <v>3.75</v>
      </c>
    </row>
    <row r="95" spans="1:20" s="52" customFormat="1" ht="15" customHeight="1" x14ac:dyDescent="0.3">
      <c r="A95" s="52">
        <v>16</v>
      </c>
      <c r="B95" s="53">
        <v>44719.994108796294</v>
      </c>
      <c r="C95" s="5" t="s">
        <v>17</v>
      </c>
      <c r="D95" s="5">
        <v>21</v>
      </c>
      <c r="E95" s="5" t="s">
        <v>18</v>
      </c>
      <c r="F95" s="54">
        <v>4</v>
      </c>
      <c r="G95" s="54">
        <v>4</v>
      </c>
      <c r="H95" s="54">
        <v>5</v>
      </c>
      <c r="I95" s="54">
        <v>3</v>
      </c>
      <c r="J95" s="54">
        <v>4</v>
      </c>
      <c r="K95" s="54">
        <v>4</v>
      </c>
      <c r="L95" s="54">
        <v>5</v>
      </c>
      <c r="M95" s="54">
        <v>4</v>
      </c>
      <c r="N95" s="5">
        <v>4</v>
      </c>
      <c r="O95" s="5">
        <v>3</v>
      </c>
      <c r="P95" s="5">
        <v>4</v>
      </c>
      <c r="Q95" s="5">
        <v>5</v>
      </c>
      <c r="S95" s="52">
        <f t="shared" si="6"/>
        <v>4.125</v>
      </c>
      <c r="T95" s="52">
        <f t="shared" si="7"/>
        <v>4</v>
      </c>
    </row>
    <row r="96" spans="1:20" s="52" customFormat="1" ht="15" customHeight="1" x14ac:dyDescent="0.3">
      <c r="A96" s="52">
        <v>17</v>
      </c>
      <c r="B96" s="53">
        <v>44720.022986111115</v>
      </c>
      <c r="C96" s="5" t="s">
        <v>19</v>
      </c>
      <c r="D96" s="5">
        <v>23</v>
      </c>
      <c r="E96" s="5" t="s">
        <v>18</v>
      </c>
      <c r="F96" s="54">
        <v>4</v>
      </c>
      <c r="G96" s="54">
        <v>5</v>
      </c>
      <c r="H96" s="54">
        <v>5</v>
      </c>
      <c r="I96" s="54">
        <v>3</v>
      </c>
      <c r="J96" s="54">
        <v>4</v>
      </c>
      <c r="K96" s="54">
        <v>4</v>
      </c>
      <c r="L96" s="54">
        <v>3</v>
      </c>
      <c r="M96" s="54">
        <v>4</v>
      </c>
      <c r="N96" s="5">
        <v>3</v>
      </c>
      <c r="O96" s="5">
        <v>4</v>
      </c>
      <c r="P96" s="5">
        <v>5</v>
      </c>
      <c r="Q96" s="5">
        <v>5</v>
      </c>
      <c r="S96" s="52">
        <f t="shared" si="6"/>
        <v>4</v>
      </c>
      <c r="T96" s="52">
        <f t="shared" si="7"/>
        <v>4.25</v>
      </c>
    </row>
    <row r="97" spans="1:20" s="52" customFormat="1" ht="15" customHeight="1" x14ac:dyDescent="0.3">
      <c r="A97" s="52">
        <v>18</v>
      </c>
      <c r="B97" s="53">
        <v>44720.555405092593</v>
      </c>
      <c r="C97" s="5" t="s">
        <v>17</v>
      </c>
      <c r="D97" s="5">
        <v>20</v>
      </c>
      <c r="E97" s="5" t="s">
        <v>18</v>
      </c>
      <c r="F97" s="54">
        <v>5</v>
      </c>
      <c r="G97" s="54">
        <v>5</v>
      </c>
      <c r="H97" s="54">
        <v>5</v>
      </c>
      <c r="I97" s="54">
        <v>5</v>
      </c>
      <c r="J97" s="54">
        <v>5</v>
      </c>
      <c r="K97" s="54">
        <v>5</v>
      </c>
      <c r="L97" s="54">
        <v>5</v>
      </c>
      <c r="M97" s="54">
        <v>5</v>
      </c>
      <c r="N97" s="5">
        <v>4</v>
      </c>
      <c r="O97" s="5">
        <v>5</v>
      </c>
      <c r="P97" s="5">
        <v>5</v>
      </c>
      <c r="Q97" s="5">
        <v>5</v>
      </c>
      <c r="S97" s="52">
        <f t="shared" si="6"/>
        <v>5</v>
      </c>
      <c r="T97" s="52">
        <f t="shared" si="7"/>
        <v>4.75</v>
      </c>
    </row>
    <row r="98" spans="1:20" s="52" customFormat="1" ht="15" customHeight="1" x14ac:dyDescent="0.3">
      <c r="A98" s="52">
        <v>19</v>
      </c>
      <c r="B98" s="53">
        <v>44720.562372685185</v>
      </c>
      <c r="C98" s="5" t="s">
        <v>17</v>
      </c>
      <c r="D98" s="5">
        <v>23</v>
      </c>
      <c r="E98" s="5" t="s">
        <v>18</v>
      </c>
      <c r="F98" s="54">
        <v>4</v>
      </c>
      <c r="G98" s="54">
        <v>4</v>
      </c>
      <c r="H98" s="54">
        <v>5</v>
      </c>
      <c r="I98" s="54">
        <v>3</v>
      </c>
      <c r="J98" s="54">
        <v>4</v>
      </c>
      <c r="K98" s="54">
        <v>4</v>
      </c>
      <c r="L98" s="54">
        <v>5</v>
      </c>
      <c r="M98" s="54">
        <v>4</v>
      </c>
      <c r="N98" s="5">
        <v>3</v>
      </c>
      <c r="O98" s="5">
        <v>5</v>
      </c>
      <c r="P98" s="5">
        <v>5</v>
      </c>
      <c r="Q98" s="5">
        <v>4</v>
      </c>
      <c r="S98" s="52">
        <f t="shared" si="6"/>
        <v>4.125</v>
      </c>
      <c r="T98" s="52">
        <f t="shared" si="7"/>
        <v>4.25</v>
      </c>
    </row>
    <row r="99" spans="1:20" s="52" customFormat="1" ht="15" customHeight="1" x14ac:dyDescent="0.3">
      <c r="A99" s="52">
        <v>20</v>
      </c>
      <c r="B99" s="53">
        <v>44720.562731481485</v>
      </c>
      <c r="C99" s="5" t="s">
        <v>17</v>
      </c>
      <c r="D99" s="5">
        <v>20</v>
      </c>
      <c r="E99" s="5" t="s">
        <v>18</v>
      </c>
      <c r="F99" s="54">
        <v>4</v>
      </c>
      <c r="G99" s="54">
        <v>5</v>
      </c>
      <c r="H99" s="54">
        <v>5</v>
      </c>
      <c r="I99" s="54">
        <v>5</v>
      </c>
      <c r="J99" s="54">
        <v>5</v>
      </c>
      <c r="K99" s="54">
        <v>5</v>
      </c>
      <c r="L99" s="54">
        <v>4</v>
      </c>
      <c r="M99" s="54">
        <v>4</v>
      </c>
      <c r="N99" s="5">
        <v>4</v>
      </c>
      <c r="O99" s="5">
        <v>5</v>
      </c>
      <c r="P99" s="5">
        <v>5</v>
      </c>
      <c r="Q99" s="5">
        <v>5</v>
      </c>
      <c r="S99" s="52">
        <f t="shared" si="6"/>
        <v>4.625</v>
      </c>
      <c r="T99" s="52">
        <f t="shared" si="7"/>
        <v>4.75</v>
      </c>
    </row>
    <row r="100" spans="1:20" s="52" customFormat="1" ht="15" customHeight="1" x14ac:dyDescent="0.3">
      <c r="A100" s="52">
        <v>21</v>
      </c>
      <c r="B100" s="53">
        <v>44720.675810185188</v>
      </c>
      <c r="C100" s="5" t="s">
        <v>19</v>
      </c>
      <c r="D100" s="5">
        <v>23</v>
      </c>
      <c r="E100" s="5" t="s">
        <v>18</v>
      </c>
      <c r="F100" s="54">
        <v>1</v>
      </c>
      <c r="G100" s="54">
        <v>3</v>
      </c>
      <c r="H100" s="54">
        <v>3</v>
      </c>
      <c r="I100" s="54">
        <v>3</v>
      </c>
      <c r="J100" s="54">
        <v>3</v>
      </c>
      <c r="K100" s="54">
        <v>4</v>
      </c>
      <c r="L100" s="54">
        <v>2</v>
      </c>
      <c r="M100" s="54">
        <v>3</v>
      </c>
      <c r="N100" s="5">
        <v>3</v>
      </c>
      <c r="O100" s="5">
        <v>5</v>
      </c>
      <c r="P100" s="5">
        <v>4</v>
      </c>
      <c r="Q100" s="5">
        <v>4</v>
      </c>
      <c r="S100" s="52">
        <f t="shared" si="6"/>
        <v>2.75</v>
      </c>
      <c r="T100" s="52">
        <f t="shared" si="7"/>
        <v>4</v>
      </c>
    </row>
    <row r="101" spans="1:20" s="52" customFormat="1" ht="15" customHeight="1" x14ac:dyDescent="0.3">
      <c r="A101" s="52">
        <v>22</v>
      </c>
      <c r="B101" s="53">
        <v>44720.924930555557</v>
      </c>
      <c r="C101" s="5" t="s">
        <v>19</v>
      </c>
      <c r="D101" s="5">
        <v>26</v>
      </c>
      <c r="E101" s="5" t="s">
        <v>18</v>
      </c>
      <c r="F101" s="54">
        <v>5</v>
      </c>
      <c r="G101" s="54">
        <v>5</v>
      </c>
      <c r="H101" s="54">
        <v>5</v>
      </c>
      <c r="I101" s="54">
        <v>5</v>
      </c>
      <c r="J101" s="54">
        <v>4</v>
      </c>
      <c r="K101" s="54">
        <v>4</v>
      </c>
      <c r="L101" s="54">
        <v>3</v>
      </c>
      <c r="M101" s="54">
        <v>4</v>
      </c>
      <c r="N101" s="5">
        <v>4</v>
      </c>
      <c r="O101" s="5">
        <v>4</v>
      </c>
      <c r="P101" s="5">
        <v>5</v>
      </c>
      <c r="Q101" s="5">
        <v>5</v>
      </c>
      <c r="S101" s="52">
        <f t="shared" si="6"/>
        <v>4.375</v>
      </c>
      <c r="T101" s="52">
        <f t="shared" si="7"/>
        <v>4.5</v>
      </c>
    </row>
    <row r="102" spans="1:20" s="52" customFormat="1" ht="15" customHeight="1" x14ac:dyDescent="0.3">
      <c r="A102" s="52">
        <v>23</v>
      </c>
      <c r="B102" s="53">
        <v>44720.936863425923</v>
      </c>
      <c r="C102" s="5" t="s">
        <v>19</v>
      </c>
      <c r="D102" s="5">
        <v>26</v>
      </c>
      <c r="E102" s="5" t="s">
        <v>18</v>
      </c>
      <c r="F102" s="54">
        <v>3</v>
      </c>
      <c r="G102" s="54">
        <v>3</v>
      </c>
      <c r="H102" s="54">
        <v>5</v>
      </c>
      <c r="I102" s="54">
        <v>4</v>
      </c>
      <c r="J102" s="54">
        <v>4</v>
      </c>
      <c r="K102" s="54">
        <v>4</v>
      </c>
      <c r="L102" s="54">
        <v>4</v>
      </c>
      <c r="M102" s="54">
        <v>4</v>
      </c>
      <c r="N102" s="5">
        <v>2</v>
      </c>
      <c r="O102" s="5">
        <v>3</v>
      </c>
      <c r="P102" s="5">
        <v>4</v>
      </c>
      <c r="Q102" s="5">
        <v>3</v>
      </c>
      <c r="S102" s="52">
        <f t="shared" si="6"/>
        <v>3.875</v>
      </c>
      <c r="T102" s="52">
        <f t="shared" si="7"/>
        <v>3</v>
      </c>
    </row>
    <row r="103" spans="1:20" s="52" customFormat="1" ht="15" customHeight="1" x14ac:dyDescent="0.3">
      <c r="A103" s="52">
        <v>24</v>
      </c>
      <c r="B103" s="53">
        <v>44720.96670138889</v>
      </c>
      <c r="C103" s="5" t="s">
        <v>19</v>
      </c>
      <c r="D103" s="5">
        <v>27</v>
      </c>
      <c r="E103" s="5" t="s">
        <v>18</v>
      </c>
      <c r="F103" s="54">
        <v>5</v>
      </c>
      <c r="G103" s="54">
        <v>4</v>
      </c>
      <c r="H103" s="54">
        <v>5</v>
      </c>
      <c r="I103" s="54">
        <v>5</v>
      </c>
      <c r="J103" s="54">
        <v>4</v>
      </c>
      <c r="K103" s="54">
        <v>4</v>
      </c>
      <c r="L103" s="54">
        <v>4</v>
      </c>
      <c r="M103" s="54">
        <v>4</v>
      </c>
      <c r="N103" s="5">
        <v>3</v>
      </c>
      <c r="O103" s="5">
        <v>5</v>
      </c>
      <c r="P103" s="5">
        <v>5</v>
      </c>
      <c r="Q103" s="5">
        <v>5</v>
      </c>
      <c r="S103" s="52">
        <f t="shared" si="6"/>
        <v>4.375</v>
      </c>
      <c r="T103" s="52">
        <f t="shared" si="7"/>
        <v>4.5</v>
      </c>
    </row>
    <row r="104" spans="1:20" s="52" customFormat="1" ht="15" customHeight="1" x14ac:dyDescent="0.3">
      <c r="A104" s="52">
        <v>25</v>
      </c>
      <c r="B104" s="53">
        <v>44721.547465277778</v>
      </c>
      <c r="C104" s="5" t="s">
        <v>19</v>
      </c>
      <c r="D104" s="5">
        <v>23</v>
      </c>
      <c r="E104" s="5" t="s">
        <v>18</v>
      </c>
      <c r="F104" s="54">
        <v>5</v>
      </c>
      <c r="G104" s="54">
        <v>2</v>
      </c>
      <c r="H104" s="54">
        <v>3</v>
      </c>
      <c r="I104" s="54">
        <v>5</v>
      </c>
      <c r="J104" s="55">
        <v>2</v>
      </c>
      <c r="K104" s="55">
        <v>3</v>
      </c>
      <c r="L104" s="55">
        <v>2</v>
      </c>
      <c r="M104" s="55">
        <v>4</v>
      </c>
      <c r="N104" s="5">
        <v>2</v>
      </c>
      <c r="O104" s="5">
        <v>5</v>
      </c>
      <c r="P104" s="5">
        <v>5</v>
      </c>
      <c r="Q104" s="5">
        <v>4</v>
      </c>
      <c r="S104" s="52">
        <f t="shared" si="6"/>
        <v>3.25</v>
      </c>
      <c r="T104" s="52">
        <f t="shared" si="7"/>
        <v>4</v>
      </c>
    </row>
    <row r="105" spans="1:20" s="52" customFormat="1" ht="15" customHeight="1" x14ac:dyDescent="0.3">
      <c r="A105" s="52">
        <v>26</v>
      </c>
      <c r="B105" s="53">
        <v>44721.614537037036</v>
      </c>
      <c r="C105" s="5" t="s">
        <v>19</v>
      </c>
      <c r="D105" s="5">
        <v>23</v>
      </c>
      <c r="E105" s="5" t="s">
        <v>18</v>
      </c>
      <c r="F105" s="54">
        <v>3</v>
      </c>
      <c r="G105" s="54">
        <v>5</v>
      </c>
      <c r="H105" s="54">
        <v>4</v>
      </c>
      <c r="I105" s="54">
        <v>4</v>
      </c>
      <c r="J105" s="55">
        <v>5</v>
      </c>
      <c r="K105" s="55">
        <v>5</v>
      </c>
      <c r="L105" s="55">
        <v>4</v>
      </c>
      <c r="M105" s="55">
        <v>5</v>
      </c>
      <c r="N105" s="5">
        <v>5</v>
      </c>
      <c r="O105" s="5">
        <v>5</v>
      </c>
      <c r="P105" s="5">
        <v>5</v>
      </c>
      <c r="Q105" s="5">
        <v>5</v>
      </c>
      <c r="S105" s="52">
        <f t="shared" si="6"/>
        <v>4.375</v>
      </c>
      <c r="T105" s="52">
        <f t="shared" si="7"/>
        <v>5</v>
      </c>
    </row>
  </sheetData>
  <autoFilter ref="B1:Q79"/>
  <mergeCells count="4">
    <mergeCell ref="AN3:AQ3"/>
    <mergeCell ref="AR3:AU3"/>
    <mergeCell ref="AN10:AQ10"/>
    <mergeCell ref="AR10:AU10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Sheet1</vt:lpstr>
      <vt:lpstr>Sheet1 (2)</vt:lpstr>
      <vt:lpstr>Sheet1 (3)</vt:lpstr>
      <vt:lpstr>Sheet1 (신뢰성분석)</vt:lpstr>
      <vt:lpstr>Sheet1 (평균검정)</vt:lpstr>
      <vt:lpstr>Sheet1 (평균 재조정)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Song</cp:lastModifiedBy>
  <dcterms:created xsi:type="dcterms:W3CDTF">2022-06-12T07:06:59Z</dcterms:created>
  <dcterms:modified xsi:type="dcterms:W3CDTF">2024-01-01T04:51:44Z</dcterms:modified>
</cp:coreProperties>
</file>