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O:\Manuscripts\2023 Pit Lake Sediment Mineralogy\11-21-23 Manuscript\"/>
    </mc:Choice>
  </mc:AlternateContent>
  <xr:revisionPtr revIDLastSave="0" documentId="13_ncr:1_{17D5A955-63D7-4DCE-B308-95D509668568}" xr6:coauthVersionLast="47" xr6:coauthVersionMax="47" xr10:uidLastSave="{00000000-0000-0000-0000-000000000000}"/>
  <bookViews>
    <workbookView xWindow="2040" yWindow="600" windowWidth="23160" windowHeight="15150" activeTab="7" xr2:uid="{00000000-000D-0000-FFFF-FFFF00000000}"/>
  </bookViews>
  <sheets>
    <sheet name="Table 1" sheetId="9" r:id="rId1"/>
    <sheet name="Table 2" sheetId="2" r:id="rId2"/>
    <sheet name="Table 3" sheetId="1" r:id="rId3"/>
    <sheet name="Table 4" sheetId="8" r:id="rId4"/>
    <sheet name="Table 5" sheetId="4" r:id="rId5"/>
    <sheet name="Table 6" sheetId="10" r:id="rId6"/>
    <sheet name="Table 7" sheetId="6" r:id="rId7"/>
    <sheet name="Table S-1" sheetId="11" r:id="rId8"/>
    <sheet name="Table S-2_pH8.8a" sheetId="12" r:id="rId9"/>
    <sheet name="Table S-2_pH 8.8b" sheetId="13" r:id="rId10"/>
    <sheet name="Table S-2_pH7a" sheetId="14" r:id="rId11"/>
    <sheet name="Table S-2_pH7b" sheetId="15" r:id="rId12"/>
    <sheet name="Table S-2_pH6a" sheetId="16" r:id="rId13"/>
    <sheet name="Table S-2_pH6b" sheetId="17" r:id="rId14"/>
    <sheet name="Table S-2_pH5a" sheetId="18" r:id="rId15"/>
    <sheet name="Table S-2_pH5b" sheetId="19" r:id="rId16"/>
    <sheet name="Table S-2_pH4a" sheetId="20" r:id="rId17"/>
    <sheet name="Table S-2_pH4b" sheetId="21" r:id="rId18"/>
    <sheet name="Table S-3" sheetId="7" r:id="rId19"/>
  </sheets>
  <externalReferences>
    <externalReference r:id="rId20"/>
  </externalReferences>
  <definedNames>
    <definedName name="_xlnm._FilterDatabase" localSheetId="1" hidden="1">'Table 2'!$A$2:$E$28</definedName>
    <definedName name="calcfit_output1">#REF!</definedName>
    <definedName name="eqrBody">#REF!</definedName>
    <definedName name="eqrEnd">#REF!</definedName>
    <definedName name="_xlnm.Print_Area" localSheetId="1">'Table 2'!$A$1:$E$43</definedName>
    <definedName name="_xlnm.Print_Area" localSheetId="2">'Table 3'!$A$1:$F$41</definedName>
    <definedName name="_xlnm.Print_Area" localSheetId="4">'Table 5'!$A$1:$G$15</definedName>
    <definedName name="_xlnm.Print_Area" localSheetId="6">'Table 7'!$A$1:$G$26</definedName>
    <definedName name="Print_Area_MI">[1]MASSLCH!$A$1:$BF$25</definedName>
    <definedName name="_xlnm.Print_Titles" localSheetId="2">'Table 3'!$1:$3</definedName>
    <definedName name="qryIndividual03DailyInfiltrationRates">#REF!</definedName>
    <definedName name="WETLab_ExportTb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1" l="1"/>
  <c r="B12" i="21"/>
  <c r="B2" i="21"/>
  <c r="B19" i="20"/>
  <c r="B17" i="20"/>
  <c r="B12" i="20"/>
  <c r="B11" i="20"/>
  <c r="B2" i="20"/>
  <c r="B15" i="20" s="1"/>
  <c r="B38" i="19"/>
  <c r="B35" i="19"/>
  <c r="B27" i="19"/>
  <c r="B21" i="19"/>
  <c r="B19" i="19"/>
  <c r="B14" i="19"/>
  <c r="B2" i="19"/>
  <c r="B30" i="19" s="1"/>
  <c r="B37" i="18"/>
  <c r="B31" i="18"/>
  <c r="B29" i="18"/>
  <c r="B16" i="18"/>
  <c r="B13" i="18"/>
  <c r="B2" i="18"/>
  <c r="B29" i="17"/>
  <c r="B21" i="17"/>
  <c r="B2" i="17"/>
  <c r="B48" i="16"/>
  <c r="B42" i="16"/>
  <c r="B40" i="16"/>
  <c r="B35" i="16"/>
  <c r="B32" i="16"/>
  <c r="B31" i="16"/>
  <c r="B30" i="16"/>
  <c r="B28" i="16"/>
  <c r="B27" i="16"/>
  <c r="B24" i="16"/>
  <c r="B23" i="16"/>
  <c r="B22" i="16"/>
  <c r="B20" i="16"/>
  <c r="B19" i="16"/>
  <c r="B16" i="16"/>
  <c r="B15" i="16"/>
  <c r="B14" i="16"/>
  <c r="B12" i="16"/>
  <c r="B11" i="16"/>
  <c r="B2" i="16"/>
  <c r="B52" i="15"/>
  <c r="B51" i="15"/>
  <c r="B48" i="15"/>
  <c r="B47" i="15"/>
  <c r="B46" i="15"/>
  <c r="B44" i="15"/>
  <c r="B43" i="15"/>
  <c r="B40" i="15"/>
  <c r="B39" i="15"/>
  <c r="B38" i="15"/>
  <c r="B36" i="15"/>
  <c r="B35" i="15"/>
  <c r="B32" i="15"/>
  <c r="B31" i="15"/>
  <c r="B30" i="15"/>
  <c r="B28" i="15"/>
  <c r="B27" i="15"/>
  <c r="B24" i="15"/>
  <c r="B23" i="15"/>
  <c r="B22" i="15"/>
  <c r="B20" i="15"/>
  <c r="B19" i="15"/>
  <c r="B16" i="15"/>
  <c r="B15" i="15"/>
  <c r="B14" i="15"/>
  <c r="B12" i="15"/>
  <c r="B11" i="15"/>
  <c r="B2" i="15"/>
  <c r="B49" i="15" s="1"/>
  <c r="B48" i="14"/>
  <c r="B44" i="14"/>
  <c r="B43" i="14"/>
  <c r="B40" i="14"/>
  <c r="B38" i="14"/>
  <c r="B36" i="14"/>
  <c r="B32" i="14"/>
  <c r="B31" i="14"/>
  <c r="B30" i="14"/>
  <c r="B28" i="14"/>
  <c r="B27" i="14"/>
  <c r="B26" i="14"/>
  <c r="B24" i="14"/>
  <c r="B23" i="14"/>
  <c r="B22" i="14"/>
  <c r="B20" i="14"/>
  <c r="B19" i="14"/>
  <c r="B18" i="14"/>
  <c r="B16" i="14"/>
  <c r="B15" i="14"/>
  <c r="B14" i="14"/>
  <c r="B12" i="14"/>
  <c r="B11" i="14"/>
  <c r="C11" i="14" s="1"/>
  <c r="D11" i="14" s="1"/>
  <c r="H10" i="14"/>
  <c r="C10" i="14"/>
  <c r="D10" i="14" s="1"/>
  <c r="E10" i="14" s="1"/>
  <c r="B10" i="14"/>
  <c r="B2" i="14"/>
  <c r="B58" i="13"/>
  <c r="B56" i="13"/>
  <c r="B54" i="13"/>
  <c r="B52" i="13"/>
  <c r="B50" i="13"/>
  <c r="B48" i="13"/>
  <c r="B46" i="13"/>
  <c r="B44" i="13"/>
  <c r="B42" i="13"/>
  <c r="B40" i="13"/>
  <c r="B38" i="13"/>
  <c r="B36" i="13"/>
  <c r="B34" i="13"/>
  <c r="B32" i="13"/>
  <c r="B30" i="13"/>
  <c r="B28" i="13"/>
  <c r="B26" i="13"/>
  <c r="B24" i="13"/>
  <c r="B22" i="13"/>
  <c r="B20" i="13"/>
  <c r="B18" i="13"/>
  <c r="B16" i="13"/>
  <c r="B14" i="13"/>
  <c r="B12" i="13"/>
  <c r="B10" i="13"/>
  <c r="C10" i="13" s="1"/>
  <c r="D10" i="13" s="1"/>
  <c r="H10" i="13" s="1"/>
  <c r="I10" i="13" s="1"/>
  <c r="B2" i="13"/>
  <c r="B57" i="13" s="1"/>
  <c r="B56" i="12"/>
  <c r="B55" i="12"/>
  <c r="B54" i="12"/>
  <c r="B51" i="12"/>
  <c r="B48" i="12"/>
  <c r="B47" i="12"/>
  <c r="B46" i="12"/>
  <c r="B43" i="12"/>
  <c r="B40" i="12"/>
  <c r="B39" i="12"/>
  <c r="B38" i="12"/>
  <c r="B35" i="12"/>
  <c r="B32" i="12"/>
  <c r="B31" i="12"/>
  <c r="B30" i="12"/>
  <c r="B27" i="12"/>
  <c r="B24" i="12"/>
  <c r="B23" i="12"/>
  <c r="B22" i="12"/>
  <c r="B19" i="12"/>
  <c r="B16" i="12"/>
  <c r="B15" i="12"/>
  <c r="B14" i="12"/>
  <c r="B11" i="12"/>
  <c r="B2" i="12"/>
  <c r="B57" i="12" s="1"/>
  <c r="C12" i="13" l="1"/>
  <c r="D12" i="13" s="1"/>
  <c r="C12" i="14"/>
  <c r="D12" i="14" s="1"/>
  <c r="E10" i="13"/>
  <c r="C12" i="21"/>
  <c r="D12" i="21" s="1"/>
  <c r="H11" i="14"/>
  <c r="E11" i="14"/>
  <c r="B49" i="17"/>
  <c r="B41" i="17"/>
  <c r="B33" i="17"/>
  <c r="B25" i="17"/>
  <c r="B17" i="17"/>
  <c r="B44" i="17"/>
  <c r="B36" i="17"/>
  <c r="B28" i="17"/>
  <c r="B20" i="17"/>
  <c r="B12" i="17"/>
  <c r="B47" i="17"/>
  <c r="B39" i="17"/>
  <c r="B31" i="17"/>
  <c r="B23" i="17"/>
  <c r="B15" i="17"/>
  <c r="B50" i="17"/>
  <c r="B42" i="17"/>
  <c r="B34" i="17"/>
  <c r="B26" i="17"/>
  <c r="B18" i="17"/>
  <c r="B10" i="17"/>
  <c r="C10" i="17" s="1"/>
  <c r="D10" i="17" s="1"/>
  <c r="B48" i="17"/>
  <c r="B40" i="17"/>
  <c r="B32" i="17"/>
  <c r="B24" i="17"/>
  <c r="B16" i="17"/>
  <c r="B45" i="17"/>
  <c r="B11" i="17"/>
  <c r="B35" i="17"/>
  <c r="B14" i="17"/>
  <c r="B43" i="17"/>
  <c r="B22" i="17"/>
  <c r="B13" i="17"/>
  <c r="B30" i="17"/>
  <c r="B37" i="17"/>
  <c r="B13" i="12"/>
  <c r="B21" i="12"/>
  <c r="B29" i="12"/>
  <c r="B37" i="12"/>
  <c r="B45" i="12"/>
  <c r="B53" i="12"/>
  <c r="B11" i="13"/>
  <c r="C11" i="13" s="1"/>
  <c r="D11" i="13" s="1"/>
  <c r="B15" i="13"/>
  <c r="B19" i="13"/>
  <c r="B23" i="13"/>
  <c r="B27" i="13"/>
  <c r="B31" i="13"/>
  <c r="B35" i="13"/>
  <c r="B39" i="13"/>
  <c r="B43" i="13"/>
  <c r="B47" i="13"/>
  <c r="B51" i="13"/>
  <c r="B55" i="13"/>
  <c r="B49" i="14"/>
  <c r="B41" i="14"/>
  <c r="B50" i="14"/>
  <c r="B42" i="14"/>
  <c r="B34" i="14"/>
  <c r="B45" i="14"/>
  <c r="B37" i="14"/>
  <c r="B13" i="14"/>
  <c r="B21" i="14"/>
  <c r="B29" i="14"/>
  <c r="B46" i="14"/>
  <c r="B51" i="14"/>
  <c r="B38" i="17"/>
  <c r="B35" i="18"/>
  <c r="B27" i="18"/>
  <c r="B19" i="18"/>
  <c r="B11" i="18"/>
  <c r="C11" i="18" s="1"/>
  <c r="D11" i="18" s="1"/>
  <c r="B38" i="18"/>
  <c r="B30" i="18"/>
  <c r="B22" i="18"/>
  <c r="B14" i="18"/>
  <c r="B33" i="18"/>
  <c r="B25" i="18"/>
  <c r="B17" i="18"/>
  <c r="B36" i="18"/>
  <c r="B28" i="18"/>
  <c r="B20" i="18"/>
  <c r="B12" i="18"/>
  <c r="B34" i="18"/>
  <c r="B26" i="18"/>
  <c r="B18" i="18"/>
  <c r="B10" i="18"/>
  <c r="C10" i="18" s="1"/>
  <c r="D10" i="18" s="1"/>
  <c r="B21" i="18"/>
  <c r="B24" i="18"/>
  <c r="B15" i="18"/>
  <c r="B32" i="18"/>
  <c r="B23" i="18"/>
  <c r="B29" i="19"/>
  <c r="B10" i="12"/>
  <c r="C10" i="12" s="1"/>
  <c r="B18" i="12"/>
  <c r="B26" i="12"/>
  <c r="B34" i="12"/>
  <c r="B42" i="12"/>
  <c r="B50" i="12"/>
  <c r="B39" i="14"/>
  <c r="B46" i="17"/>
  <c r="B33" i="19"/>
  <c r="B25" i="19"/>
  <c r="B17" i="19"/>
  <c r="B36" i="19"/>
  <c r="B28" i="19"/>
  <c r="B20" i="19"/>
  <c r="B12" i="19"/>
  <c r="B31" i="19"/>
  <c r="B23" i="19"/>
  <c r="B15" i="19"/>
  <c r="B34" i="19"/>
  <c r="B26" i="19"/>
  <c r="B18" i="19"/>
  <c r="B10" i="19"/>
  <c r="C10" i="19" s="1"/>
  <c r="D10" i="19" s="1"/>
  <c r="B32" i="19"/>
  <c r="B24" i="19"/>
  <c r="B16" i="19"/>
  <c r="B22" i="19"/>
  <c r="B13" i="19"/>
  <c r="B37" i="19"/>
  <c r="B11" i="19"/>
  <c r="C11" i="19" s="1"/>
  <c r="D11" i="19" s="1"/>
  <c r="B12" i="12"/>
  <c r="B20" i="12"/>
  <c r="B28" i="12"/>
  <c r="B36" i="12"/>
  <c r="B44" i="12"/>
  <c r="B52" i="12"/>
  <c r="B33" i="14"/>
  <c r="B35" i="14"/>
  <c r="B47" i="14"/>
  <c r="B52" i="14"/>
  <c r="B27" i="17"/>
  <c r="B19" i="17"/>
  <c r="B17" i="12"/>
  <c r="B25" i="12"/>
  <c r="B33" i="12"/>
  <c r="B41" i="12"/>
  <c r="B49" i="12"/>
  <c r="B13" i="13"/>
  <c r="C13" i="13" s="1"/>
  <c r="D13" i="13" s="1"/>
  <c r="B17" i="13"/>
  <c r="B21" i="13"/>
  <c r="B25" i="13"/>
  <c r="B29" i="13"/>
  <c r="B33" i="13"/>
  <c r="B37" i="13"/>
  <c r="B41" i="13"/>
  <c r="B45" i="13"/>
  <c r="B49" i="13"/>
  <c r="B53" i="13"/>
  <c r="B17" i="14"/>
  <c r="B25" i="14"/>
  <c r="B13" i="15"/>
  <c r="B21" i="15"/>
  <c r="B29" i="15"/>
  <c r="B37" i="15"/>
  <c r="B45" i="15"/>
  <c r="B46" i="16"/>
  <c r="B38" i="16"/>
  <c r="B49" i="16"/>
  <c r="B41" i="16"/>
  <c r="B44" i="16"/>
  <c r="B36" i="16"/>
  <c r="B47" i="16"/>
  <c r="B39" i="16"/>
  <c r="B45" i="16"/>
  <c r="B37" i="16"/>
  <c r="B13" i="16"/>
  <c r="B21" i="16"/>
  <c r="B29" i="16"/>
  <c r="C11" i="20"/>
  <c r="B16" i="21"/>
  <c r="B19" i="21"/>
  <c r="B11" i="21"/>
  <c r="C11" i="21" s="1"/>
  <c r="D11" i="21" s="1"/>
  <c r="B14" i="21"/>
  <c r="B17" i="21"/>
  <c r="B15" i="21"/>
  <c r="B18" i="21"/>
  <c r="B10" i="15"/>
  <c r="C10" i="15" s="1"/>
  <c r="D10" i="15" s="1"/>
  <c r="B18" i="15"/>
  <c r="B26" i="15"/>
  <c r="B34" i="15"/>
  <c r="B42" i="15"/>
  <c r="B50" i="15"/>
  <c r="B10" i="16"/>
  <c r="C10" i="16" s="1"/>
  <c r="D10" i="16" s="1"/>
  <c r="B18" i="16"/>
  <c r="B26" i="16"/>
  <c r="B34" i="16"/>
  <c r="B10" i="21"/>
  <c r="C10" i="21" s="1"/>
  <c r="D10" i="21" s="1"/>
  <c r="B17" i="15"/>
  <c r="B25" i="15"/>
  <c r="B33" i="15"/>
  <c r="B41" i="15"/>
  <c r="B17" i="16"/>
  <c r="B25" i="16"/>
  <c r="B33" i="16"/>
  <c r="B43" i="16"/>
  <c r="B20" i="21"/>
  <c r="B14" i="20"/>
  <c r="B16" i="20"/>
  <c r="B13" i="20"/>
  <c r="B10" i="20"/>
  <c r="C10" i="20" s="1"/>
  <c r="D10" i="20" s="1"/>
  <c r="B18" i="20"/>
  <c r="E11" i="18" l="1"/>
  <c r="H11" i="18"/>
  <c r="H12" i="13"/>
  <c r="I12" i="13" s="1"/>
  <c r="E12" i="13"/>
  <c r="H11" i="19"/>
  <c r="E11" i="19"/>
  <c r="C13" i="14"/>
  <c r="H10" i="21"/>
  <c r="E10" i="21"/>
  <c r="E10" i="16"/>
  <c r="H10" i="16"/>
  <c r="H12" i="14"/>
  <c r="E12" i="14"/>
  <c r="H10" i="18"/>
  <c r="E10" i="18"/>
  <c r="C12" i="18"/>
  <c r="C13" i="21"/>
  <c r="D13" i="21" s="1"/>
  <c r="C11" i="15"/>
  <c r="C13" i="20"/>
  <c r="D13" i="20" s="1"/>
  <c r="C14" i="13"/>
  <c r="D14" i="13" s="1"/>
  <c r="C11" i="16"/>
  <c r="E10" i="15"/>
  <c r="H10" i="15"/>
  <c r="D11" i="20"/>
  <c r="C12" i="20"/>
  <c r="D12" i="20" s="1"/>
  <c r="C12" i="19"/>
  <c r="D12" i="19" s="1"/>
  <c r="H11" i="13"/>
  <c r="I11" i="13" s="1"/>
  <c r="E11" i="13"/>
  <c r="E10" i="17"/>
  <c r="H10" i="17"/>
  <c r="H13" i="13"/>
  <c r="I13" i="13" s="1"/>
  <c r="E13" i="13"/>
  <c r="C14" i="21"/>
  <c r="D14" i="21" s="1"/>
  <c r="C13" i="19"/>
  <c r="H12" i="21"/>
  <c r="E12" i="21"/>
  <c r="H11" i="21"/>
  <c r="E11" i="21"/>
  <c r="H10" i="20"/>
  <c r="E10" i="20"/>
  <c r="E10" i="19"/>
  <c r="H10" i="19"/>
  <c r="D10" i="12"/>
  <c r="C11" i="12"/>
  <c r="D11" i="12" s="1"/>
  <c r="C11" i="17"/>
  <c r="D11" i="17" s="1"/>
  <c r="E10" i="12" l="1"/>
  <c r="H10" i="12"/>
  <c r="D11" i="15"/>
  <c r="C12" i="15"/>
  <c r="H11" i="20"/>
  <c r="E11" i="20"/>
  <c r="H11" i="17"/>
  <c r="E11" i="17"/>
  <c r="H13" i="21"/>
  <c r="E13" i="21"/>
  <c r="E11" i="12"/>
  <c r="H11" i="12"/>
  <c r="E14" i="21"/>
  <c r="H14" i="21"/>
  <c r="C12" i="17"/>
  <c r="D13" i="14"/>
  <c r="C14" i="14"/>
  <c r="D11" i="16"/>
  <c r="C12" i="16"/>
  <c r="D12" i="18"/>
  <c r="C13" i="18"/>
  <c r="C14" i="20"/>
  <c r="D13" i="19"/>
  <c r="C14" i="19"/>
  <c r="H14" i="13"/>
  <c r="I14" i="13" s="1"/>
  <c r="E14" i="13"/>
  <c r="C15" i="13"/>
  <c r="E13" i="20"/>
  <c r="H13" i="20"/>
  <c r="C12" i="12"/>
  <c r="H12" i="19"/>
  <c r="E12" i="19"/>
  <c r="H12" i="20"/>
  <c r="E12" i="20"/>
  <c r="C15" i="21"/>
  <c r="D15" i="13" l="1"/>
  <c r="C16" i="13"/>
  <c r="D14" i="19"/>
  <c r="C15" i="19"/>
  <c r="H13" i="19"/>
  <c r="E13" i="19"/>
  <c r="D12" i="17"/>
  <c r="C13" i="17"/>
  <c r="D13" i="18"/>
  <c r="C14" i="18"/>
  <c r="D12" i="16"/>
  <c r="C13" i="16"/>
  <c r="E11" i="16"/>
  <c r="H11" i="16"/>
  <c r="H13" i="14"/>
  <c r="E13" i="14"/>
  <c r="D12" i="12"/>
  <c r="C13" i="12"/>
  <c r="D14" i="20"/>
  <c r="C15" i="20"/>
  <c r="E12" i="18"/>
  <c r="H12" i="18"/>
  <c r="D12" i="15"/>
  <c r="C13" i="15"/>
  <c r="D15" i="21"/>
  <c r="C16" i="21"/>
  <c r="E11" i="15"/>
  <c r="H11" i="15"/>
  <c r="D14" i="14"/>
  <c r="C15" i="14"/>
  <c r="D13" i="17" l="1"/>
  <c r="C14" i="17"/>
  <c r="H12" i="15"/>
  <c r="E12" i="15"/>
  <c r="H14" i="14"/>
  <c r="E14" i="14"/>
  <c r="D13" i="15"/>
  <c r="C14" i="15"/>
  <c r="H12" i="17"/>
  <c r="E12" i="17"/>
  <c r="D15" i="14"/>
  <c r="C16" i="14"/>
  <c r="D15" i="20"/>
  <c r="C16" i="20"/>
  <c r="D13" i="16"/>
  <c r="C14" i="16"/>
  <c r="D15" i="19"/>
  <c r="C16" i="19"/>
  <c r="H12" i="16"/>
  <c r="E12" i="16"/>
  <c r="H14" i="20"/>
  <c r="E14" i="20"/>
  <c r="D13" i="12"/>
  <c r="C14" i="12"/>
  <c r="D16" i="13"/>
  <c r="C17" i="13"/>
  <c r="H14" i="19"/>
  <c r="E14" i="19"/>
  <c r="D16" i="21"/>
  <c r="C17" i="21"/>
  <c r="D14" i="18"/>
  <c r="C15" i="18"/>
  <c r="H15" i="21"/>
  <c r="E15" i="21"/>
  <c r="E12" i="12"/>
  <c r="H12" i="12"/>
  <c r="H13" i="18"/>
  <c r="E13" i="18"/>
  <c r="H15" i="13"/>
  <c r="I15" i="13" s="1"/>
  <c r="E15" i="13"/>
  <c r="D14" i="16" l="1"/>
  <c r="C15" i="16"/>
  <c r="H14" i="18"/>
  <c r="E14" i="18"/>
  <c r="H13" i="16"/>
  <c r="E13" i="16"/>
  <c r="D17" i="21"/>
  <c r="C18" i="21"/>
  <c r="E16" i="21"/>
  <c r="H16" i="21"/>
  <c r="E15" i="20"/>
  <c r="H15" i="20"/>
  <c r="D15" i="18"/>
  <c r="C16" i="18"/>
  <c r="D14" i="12"/>
  <c r="C15" i="12"/>
  <c r="H13" i="12"/>
  <c r="E13" i="12"/>
  <c r="H13" i="15"/>
  <c r="E13" i="15"/>
  <c r="D16" i="20"/>
  <c r="C17" i="20"/>
  <c r="D16" i="14"/>
  <c r="C17" i="14"/>
  <c r="D14" i="15"/>
  <c r="C15" i="15"/>
  <c r="D17" i="13"/>
  <c r="C18" i="13"/>
  <c r="D14" i="17"/>
  <c r="C15" i="17"/>
  <c r="E15" i="14"/>
  <c r="H15" i="14"/>
  <c r="D16" i="19"/>
  <c r="C17" i="19"/>
  <c r="H16" i="13"/>
  <c r="I16" i="13" s="1"/>
  <c r="E16" i="13"/>
  <c r="H15" i="19"/>
  <c r="E15" i="19"/>
  <c r="H13" i="17"/>
  <c r="E13" i="17"/>
  <c r="E17" i="21" l="1"/>
  <c r="H17" i="21"/>
  <c r="D15" i="17"/>
  <c r="C16" i="17"/>
  <c r="D17" i="20"/>
  <c r="C18" i="20"/>
  <c r="D16" i="18"/>
  <c r="C17" i="18"/>
  <c r="H14" i="17"/>
  <c r="E14" i="17"/>
  <c r="E16" i="20"/>
  <c r="H16" i="20"/>
  <c r="H15" i="18"/>
  <c r="E15" i="18"/>
  <c r="C18" i="14"/>
  <c r="D17" i="14"/>
  <c r="H16" i="14"/>
  <c r="E16" i="14"/>
  <c r="D18" i="13"/>
  <c r="C19" i="13"/>
  <c r="D15" i="12"/>
  <c r="C16" i="12"/>
  <c r="D17" i="19"/>
  <c r="C18" i="19"/>
  <c r="D15" i="16"/>
  <c r="C16" i="16"/>
  <c r="D18" i="21"/>
  <c r="C19" i="21"/>
  <c r="H14" i="12"/>
  <c r="E14" i="12"/>
  <c r="H17" i="13"/>
  <c r="I17" i="13" s="1"/>
  <c r="E17" i="13"/>
  <c r="D15" i="15"/>
  <c r="C16" i="15"/>
  <c r="H16" i="19"/>
  <c r="E16" i="19"/>
  <c r="H14" i="15"/>
  <c r="E14" i="15"/>
  <c r="H14" i="16"/>
  <c r="E14" i="16"/>
  <c r="D17" i="18" l="1"/>
  <c r="C18" i="18"/>
  <c r="D18" i="14"/>
  <c r="C19" i="14"/>
  <c r="D16" i="12"/>
  <c r="C17" i="12"/>
  <c r="D18" i="20"/>
  <c r="C19" i="20"/>
  <c r="D19" i="20" s="1"/>
  <c r="E15" i="12"/>
  <c r="H15" i="12"/>
  <c r="H17" i="20"/>
  <c r="E17" i="20"/>
  <c r="E17" i="14"/>
  <c r="H17" i="14"/>
  <c r="E17" i="19"/>
  <c r="H17" i="19"/>
  <c r="H16" i="18"/>
  <c r="E16" i="18"/>
  <c r="D19" i="21"/>
  <c r="C20" i="21"/>
  <c r="D20" i="21" s="1"/>
  <c r="D19" i="13"/>
  <c r="C20" i="13"/>
  <c r="D16" i="17"/>
  <c r="C17" i="17"/>
  <c r="D16" i="15"/>
  <c r="C17" i="15"/>
  <c r="D18" i="19"/>
  <c r="C19" i="19"/>
  <c r="H18" i="21"/>
  <c r="E18" i="21"/>
  <c r="E18" i="13"/>
  <c r="H18" i="13"/>
  <c r="I18" i="13" s="1"/>
  <c r="E15" i="17"/>
  <c r="H15" i="17"/>
  <c r="D16" i="16"/>
  <c r="C17" i="16"/>
  <c r="H15" i="15"/>
  <c r="E15" i="15"/>
  <c r="H15" i="16"/>
  <c r="E15" i="16"/>
  <c r="H19" i="20" l="1"/>
  <c r="E19" i="20"/>
  <c r="H18" i="20"/>
  <c r="E18" i="20"/>
  <c r="D20" i="13"/>
  <c r="C21" i="13"/>
  <c r="D17" i="12"/>
  <c r="C18" i="12"/>
  <c r="H19" i="13"/>
  <c r="I19" i="13" s="1"/>
  <c r="E19" i="13"/>
  <c r="H16" i="12"/>
  <c r="E16" i="12"/>
  <c r="D17" i="16"/>
  <c r="C18" i="16"/>
  <c r="D19" i="19"/>
  <c r="C20" i="19"/>
  <c r="H20" i="21"/>
  <c r="E20" i="21"/>
  <c r="D19" i="14"/>
  <c r="C20" i="14"/>
  <c r="D17" i="17"/>
  <c r="C18" i="17"/>
  <c r="H16" i="17"/>
  <c r="E16" i="17"/>
  <c r="E18" i="19"/>
  <c r="H18" i="19"/>
  <c r="D18" i="18"/>
  <c r="C19" i="18"/>
  <c r="E16" i="16"/>
  <c r="H16" i="16"/>
  <c r="H19" i="21"/>
  <c r="E19" i="21"/>
  <c r="E18" i="14"/>
  <c r="H18" i="14"/>
  <c r="D17" i="15"/>
  <c r="C18" i="15"/>
  <c r="E16" i="15"/>
  <c r="H16" i="15"/>
  <c r="H17" i="18"/>
  <c r="E17" i="18"/>
  <c r="H19" i="19" l="1"/>
  <c r="E19" i="19"/>
  <c r="H17" i="12"/>
  <c r="E17" i="12"/>
  <c r="D18" i="17"/>
  <c r="C19" i="17"/>
  <c r="D18" i="16"/>
  <c r="C19" i="16"/>
  <c r="D21" i="13"/>
  <c r="C22" i="13"/>
  <c r="E17" i="17"/>
  <c r="H17" i="17"/>
  <c r="H17" i="16"/>
  <c r="E17" i="16"/>
  <c r="H20" i="13"/>
  <c r="I20" i="13" s="1"/>
  <c r="E20" i="13"/>
  <c r="D20" i="19"/>
  <c r="C21" i="19"/>
  <c r="D18" i="15"/>
  <c r="C19" i="15"/>
  <c r="D19" i="18"/>
  <c r="C20" i="18"/>
  <c r="D20" i="14"/>
  <c r="C21" i="14"/>
  <c r="H17" i="15"/>
  <c r="E17" i="15"/>
  <c r="H18" i="18"/>
  <c r="E18" i="18"/>
  <c r="D18" i="12"/>
  <c r="C19" i="12"/>
  <c r="H19" i="14"/>
  <c r="E19" i="14"/>
  <c r="D21" i="19" l="1"/>
  <c r="C22" i="19"/>
  <c r="H20" i="19"/>
  <c r="E20" i="19"/>
  <c r="D21" i="14"/>
  <c r="C22" i="14"/>
  <c r="D19" i="16"/>
  <c r="C20" i="16"/>
  <c r="E18" i="17"/>
  <c r="H18" i="17"/>
  <c r="D22" i="13"/>
  <c r="C23" i="13"/>
  <c r="H20" i="14"/>
  <c r="E20" i="14"/>
  <c r="E18" i="16"/>
  <c r="H18" i="16"/>
  <c r="D20" i="18"/>
  <c r="C21" i="18"/>
  <c r="D19" i="17"/>
  <c r="C20" i="17"/>
  <c r="E18" i="12"/>
  <c r="H18" i="12"/>
  <c r="E19" i="18"/>
  <c r="H19" i="18"/>
  <c r="D19" i="15"/>
  <c r="C20" i="15"/>
  <c r="D19" i="12"/>
  <c r="C20" i="12"/>
  <c r="E18" i="15"/>
  <c r="H18" i="15"/>
  <c r="H21" i="13"/>
  <c r="I21" i="13" s="1"/>
  <c r="E21" i="13"/>
  <c r="D20" i="16" l="1"/>
  <c r="C21" i="16"/>
  <c r="H21" i="14"/>
  <c r="E21" i="14"/>
  <c r="D22" i="14"/>
  <c r="C23" i="14"/>
  <c r="D20" i="12"/>
  <c r="C21" i="12"/>
  <c r="D20" i="17"/>
  <c r="C21" i="17"/>
  <c r="D23" i="13"/>
  <c r="C24" i="13"/>
  <c r="E19" i="16"/>
  <c r="H19" i="16"/>
  <c r="E19" i="12"/>
  <c r="H19" i="12"/>
  <c r="H22" i="13"/>
  <c r="I22" i="13" s="1"/>
  <c r="E22" i="13"/>
  <c r="D21" i="18"/>
  <c r="C22" i="18"/>
  <c r="D22" i="19"/>
  <c r="C23" i="19"/>
  <c r="H19" i="17"/>
  <c r="E19" i="17"/>
  <c r="D20" i="15"/>
  <c r="C21" i="15"/>
  <c r="E19" i="15"/>
  <c r="H19" i="15"/>
  <c r="E20" i="18"/>
  <c r="H20" i="18"/>
  <c r="H21" i="19"/>
  <c r="E21" i="19"/>
  <c r="D21" i="12" l="1"/>
  <c r="C22" i="12"/>
  <c r="D23" i="19"/>
  <c r="C24" i="19"/>
  <c r="D23" i="14"/>
  <c r="C24" i="14"/>
  <c r="H22" i="19"/>
  <c r="E22" i="19"/>
  <c r="H22" i="14"/>
  <c r="E22" i="14"/>
  <c r="E20" i="12"/>
  <c r="H20" i="12"/>
  <c r="D22" i="18"/>
  <c r="C23" i="18"/>
  <c r="D24" i="13"/>
  <c r="C25" i="13"/>
  <c r="H21" i="18"/>
  <c r="E21" i="18"/>
  <c r="H23" i="13"/>
  <c r="I23" i="13" s="1"/>
  <c r="E23" i="13"/>
  <c r="D21" i="16"/>
  <c r="C22" i="16"/>
  <c r="D21" i="15"/>
  <c r="C22" i="15"/>
  <c r="D21" i="17"/>
  <c r="C22" i="17"/>
  <c r="H20" i="15"/>
  <c r="E20" i="15"/>
  <c r="H20" i="17"/>
  <c r="E20" i="17"/>
  <c r="H20" i="16"/>
  <c r="E20" i="16"/>
  <c r="D25" i="13" l="1"/>
  <c r="C26" i="13"/>
  <c r="C23" i="16"/>
  <c r="D22" i="16"/>
  <c r="D24" i="14"/>
  <c r="C25" i="14"/>
  <c r="H21" i="16"/>
  <c r="E21" i="16"/>
  <c r="H22" i="18"/>
  <c r="E22" i="18"/>
  <c r="H23" i="14"/>
  <c r="E23" i="14"/>
  <c r="H24" i="13"/>
  <c r="I24" i="13" s="1"/>
  <c r="E24" i="13"/>
  <c r="D23" i="18"/>
  <c r="C24" i="18"/>
  <c r="D24" i="19"/>
  <c r="C25" i="19"/>
  <c r="D22" i="17"/>
  <c r="C23" i="17"/>
  <c r="D22" i="12"/>
  <c r="C23" i="12"/>
  <c r="C23" i="15"/>
  <c r="D22" i="15"/>
  <c r="H21" i="15"/>
  <c r="E21" i="15"/>
  <c r="H23" i="19"/>
  <c r="E23" i="19"/>
  <c r="H21" i="17"/>
  <c r="E21" i="17"/>
  <c r="H21" i="12"/>
  <c r="E21" i="12"/>
  <c r="D24" i="18" l="1"/>
  <c r="C25" i="18"/>
  <c r="H22" i="12"/>
  <c r="E22" i="12"/>
  <c r="H24" i="14"/>
  <c r="E24" i="14"/>
  <c r="H23" i="18"/>
  <c r="E23" i="18"/>
  <c r="D23" i="12"/>
  <c r="C24" i="12"/>
  <c r="C26" i="14"/>
  <c r="D25" i="14"/>
  <c r="D23" i="17"/>
  <c r="C24" i="17"/>
  <c r="H22" i="16"/>
  <c r="E22" i="16"/>
  <c r="H22" i="15"/>
  <c r="E22" i="15"/>
  <c r="D23" i="15"/>
  <c r="C24" i="15"/>
  <c r="D26" i="13"/>
  <c r="C27" i="13"/>
  <c r="H22" i="17"/>
  <c r="E22" i="17"/>
  <c r="D23" i="16"/>
  <c r="C24" i="16"/>
  <c r="D25" i="19"/>
  <c r="C26" i="19"/>
  <c r="H24" i="19"/>
  <c r="E24" i="19"/>
  <c r="H25" i="13"/>
  <c r="I25" i="13" s="1"/>
  <c r="E25" i="13"/>
  <c r="D24" i="17" l="1"/>
  <c r="C25" i="17"/>
  <c r="H26" i="13"/>
  <c r="I26" i="13" s="1"/>
  <c r="E26" i="13"/>
  <c r="H23" i="17"/>
  <c r="E23" i="17"/>
  <c r="D27" i="13"/>
  <c r="C28" i="13"/>
  <c r="D26" i="19"/>
  <c r="C27" i="19"/>
  <c r="D24" i="15"/>
  <c r="C25" i="15"/>
  <c r="H25" i="14"/>
  <c r="E25" i="14"/>
  <c r="E25" i="19"/>
  <c r="H25" i="19"/>
  <c r="D26" i="14"/>
  <c r="C27" i="14"/>
  <c r="D24" i="16"/>
  <c r="C25" i="16"/>
  <c r="D24" i="12"/>
  <c r="C25" i="12"/>
  <c r="D25" i="18"/>
  <c r="C26" i="18"/>
  <c r="E23" i="15"/>
  <c r="H23" i="15"/>
  <c r="E23" i="16"/>
  <c r="H23" i="16"/>
  <c r="H23" i="12"/>
  <c r="E23" i="12"/>
  <c r="H24" i="18"/>
  <c r="E24" i="18"/>
  <c r="D28" i="13" l="1"/>
  <c r="C29" i="13"/>
  <c r="H24" i="12"/>
  <c r="E24" i="12"/>
  <c r="D26" i="18"/>
  <c r="C27" i="18"/>
  <c r="H27" i="13"/>
  <c r="I27" i="13" s="1"/>
  <c r="E27" i="13"/>
  <c r="D25" i="12"/>
  <c r="C26" i="12"/>
  <c r="D25" i="16"/>
  <c r="C26" i="16"/>
  <c r="D25" i="15"/>
  <c r="C26" i="15"/>
  <c r="H24" i="16"/>
  <c r="E24" i="16"/>
  <c r="D27" i="14"/>
  <c r="C28" i="14"/>
  <c r="D27" i="19"/>
  <c r="C28" i="19"/>
  <c r="D25" i="17"/>
  <c r="C26" i="17"/>
  <c r="E25" i="18"/>
  <c r="H25" i="18"/>
  <c r="E24" i="15"/>
  <c r="H24" i="15"/>
  <c r="E26" i="14"/>
  <c r="H26" i="14"/>
  <c r="E26" i="19"/>
  <c r="H26" i="19"/>
  <c r="H24" i="17"/>
  <c r="E24" i="17"/>
  <c r="D26" i="15" l="1"/>
  <c r="C27" i="15"/>
  <c r="D27" i="18"/>
  <c r="C28" i="18"/>
  <c r="E25" i="17"/>
  <c r="H25" i="17"/>
  <c r="H25" i="15"/>
  <c r="E25" i="15"/>
  <c r="H26" i="18"/>
  <c r="E26" i="18"/>
  <c r="D26" i="17"/>
  <c r="C27" i="17"/>
  <c r="D28" i="19"/>
  <c r="C29" i="19"/>
  <c r="D26" i="16"/>
  <c r="C27" i="16"/>
  <c r="H27" i="19"/>
  <c r="E27" i="19"/>
  <c r="D28" i="14"/>
  <c r="C29" i="14"/>
  <c r="D26" i="12"/>
  <c r="C27" i="12"/>
  <c r="D29" i="13"/>
  <c r="C30" i="13"/>
  <c r="H25" i="16"/>
  <c r="E25" i="16"/>
  <c r="H27" i="14"/>
  <c r="E27" i="14"/>
  <c r="H25" i="12"/>
  <c r="E25" i="12"/>
  <c r="H28" i="13"/>
  <c r="I28" i="13" s="1"/>
  <c r="E28" i="13"/>
  <c r="D27" i="16" l="1"/>
  <c r="C28" i="16"/>
  <c r="H29" i="13"/>
  <c r="I29" i="13" s="1"/>
  <c r="E29" i="13"/>
  <c r="D27" i="12"/>
  <c r="C28" i="12"/>
  <c r="D29" i="19"/>
  <c r="C30" i="19"/>
  <c r="E26" i="12"/>
  <c r="H26" i="12"/>
  <c r="H28" i="19"/>
  <c r="E28" i="19"/>
  <c r="D30" i="13"/>
  <c r="C31" i="13"/>
  <c r="E26" i="16"/>
  <c r="H26" i="16"/>
  <c r="D29" i="14"/>
  <c r="C30" i="14"/>
  <c r="D27" i="17"/>
  <c r="C28" i="17"/>
  <c r="D28" i="18"/>
  <c r="C29" i="18"/>
  <c r="H28" i="14"/>
  <c r="E28" i="14"/>
  <c r="D27" i="15"/>
  <c r="C28" i="15"/>
  <c r="E26" i="17"/>
  <c r="H26" i="17"/>
  <c r="E27" i="18"/>
  <c r="H27" i="18"/>
  <c r="E26" i="15"/>
  <c r="H26" i="15"/>
  <c r="D30" i="19" l="1"/>
  <c r="C31" i="19"/>
  <c r="D29" i="18"/>
  <c r="C30" i="18"/>
  <c r="D31" i="13"/>
  <c r="C32" i="13"/>
  <c r="D28" i="12"/>
  <c r="C29" i="12"/>
  <c r="E28" i="18"/>
  <c r="H28" i="18"/>
  <c r="H30" i="13"/>
  <c r="I30" i="13" s="1"/>
  <c r="E30" i="13"/>
  <c r="E27" i="12"/>
  <c r="H27" i="12"/>
  <c r="D28" i="17"/>
  <c r="C29" i="17"/>
  <c r="H29" i="19"/>
  <c r="E29" i="19"/>
  <c r="H27" i="17"/>
  <c r="E27" i="17"/>
  <c r="D28" i="15"/>
  <c r="C29" i="15"/>
  <c r="D28" i="16"/>
  <c r="C29" i="16"/>
  <c r="D30" i="14"/>
  <c r="C31" i="14"/>
  <c r="E27" i="15"/>
  <c r="H27" i="15"/>
  <c r="H29" i="14"/>
  <c r="E29" i="14"/>
  <c r="E27" i="16"/>
  <c r="H27" i="16"/>
  <c r="D29" i="15" l="1"/>
  <c r="C30" i="15"/>
  <c r="D32" i="13"/>
  <c r="C33" i="13"/>
  <c r="H28" i="15"/>
  <c r="E28" i="15"/>
  <c r="H31" i="13"/>
  <c r="I31" i="13" s="1"/>
  <c r="E31" i="13"/>
  <c r="D29" i="12"/>
  <c r="C30" i="12"/>
  <c r="D30" i="18"/>
  <c r="C31" i="18"/>
  <c r="D29" i="17"/>
  <c r="C30" i="17"/>
  <c r="E28" i="12"/>
  <c r="H28" i="12"/>
  <c r="D31" i="19"/>
  <c r="C32" i="19"/>
  <c r="D29" i="16"/>
  <c r="C30" i="16"/>
  <c r="H28" i="16"/>
  <c r="E28" i="16"/>
  <c r="H28" i="17"/>
  <c r="E28" i="17"/>
  <c r="H29" i="18"/>
  <c r="E29" i="18"/>
  <c r="D31" i="14"/>
  <c r="C32" i="14"/>
  <c r="H30" i="14"/>
  <c r="E30" i="14"/>
  <c r="H30" i="19"/>
  <c r="E30" i="19"/>
  <c r="H29" i="17" l="1"/>
  <c r="E29" i="17"/>
  <c r="D30" i="17"/>
  <c r="C31" i="17"/>
  <c r="D32" i="14"/>
  <c r="C33" i="14"/>
  <c r="C31" i="16"/>
  <c r="D30" i="16"/>
  <c r="D31" i="18"/>
  <c r="C32" i="18"/>
  <c r="D33" i="13"/>
  <c r="C34" i="13"/>
  <c r="H30" i="18"/>
  <c r="E30" i="18"/>
  <c r="C31" i="15"/>
  <c r="D30" i="15"/>
  <c r="H31" i="14"/>
  <c r="E31" i="14"/>
  <c r="H29" i="16"/>
  <c r="E29" i="16"/>
  <c r="H32" i="13"/>
  <c r="I32" i="13" s="1"/>
  <c r="E32" i="13"/>
  <c r="D32" i="19"/>
  <c r="C33" i="19"/>
  <c r="D30" i="12"/>
  <c r="C31" i="12"/>
  <c r="H31" i="19"/>
  <c r="E31" i="19"/>
  <c r="H29" i="12"/>
  <c r="E29" i="12"/>
  <c r="H29" i="15"/>
  <c r="E29" i="15"/>
  <c r="H30" i="16" l="1"/>
  <c r="E30" i="16"/>
  <c r="D33" i="14"/>
  <c r="C34" i="14"/>
  <c r="H32" i="14"/>
  <c r="E32" i="14"/>
  <c r="D33" i="19"/>
  <c r="C34" i="19"/>
  <c r="D31" i="16"/>
  <c r="C32" i="16"/>
  <c r="D34" i="13"/>
  <c r="C35" i="13"/>
  <c r="D31" i="17"/>
  <c r="C32" i="17"/>
  <c r="H30" i="15"/>
  <c r="E30" i="15"/>
  <c r="H32" i="19"/>
  <c r="E32" i="19"/>
  <c r="H33" i="13"/>
  <c r="I33" i="13" s="1"/>
  <c r="E33" i="13"/>
  <c r="D31" i="12"/>
  <c r="C32" i="12"/>
  <c r="D32" i="18"/>
  <c r="C33" i="18"/>
  <c r="D31" i="15"/>
  <c r="C32" i="15"/>
  <c r="H30" i="17"/>
  <c r="E30" i="17"/>
  <c r="H30" i="12"/>
  <c r="E30" i="12"/>
  <c r="H31" i="18"/>
  <c r="E31" i="18"/>
  <c r="D34" i="19" l="1"/>
  <c r="C35" i="19"/>
  <c r="H32" i="18"/>
  <c r="E32" i="18"/>
  <c r="D32" i="12"/>
  <c r="C33" i="12"/>
  <c r="D32" i="17"/>
  <c r="C33" i="17"/>
  <c r="H31" i="12"/>
  <c r="E31" i="12"/>
  <c r="H31" i="17"/>
  <c r="E31" i="17"/>
  <c r="D33" i="18"/>
  <c r="C34" i="18"/>
  <c r="E33" i="19"/>
  <c r="H33" i="19"/>
  <c r="D35" i="13"/>
  <c r="C36" i="13"/>
  <c r="D34" i="14"/>
  <c r="C35" i="14"/>
  <c r="H33" i="14"/>
  <c r="E33" i="14"/>
  <c r="D32" i="16"/>
  <c r="C33" i="16"/>
  <c r="E34" i="13"/>
  <c r="H34" i="13"/>
  <c r="I34" i="13" s="1"/>
  <c r="D32" i="15"/>
  <c r="C33" i="15"/>
  <c r="H31" i="15"/>
  <c r="E31" i="15"/>
  <c r="H31" i="16"/>
  <c r="E31" i="16"/>
  <c r="D34" i="18" l="1"/>
  <c r="C35" i="18"/>
  <c r="D33" i="12"/>
  <c r="C34" i="12"/>
  <c r="H33" i="18"/>
  <c r="E33" i="18"/>
  <c r="H32" i="12"/>
  <c r="E32" i="12"/>
  <c r="D33" i="16"/>
  <c r="C34" i="16"/>
  <c r="H32" i="16"/>
  <c r="E32" i="16"/>
  <c r="D35" i="14"/>
  <c r="C36" i="14"/>
  <c r="D33" i="17"/>
  <c r="C34" i="17"/>
  <c r="H32" i="17"/>
  <c r="E32" i="17"/>
  <c r="H34" i="14"/>
  <c r="E34" i="14"/>
  <c r="D35" i="19"/>
  <c r="C36" i="19"/>
  <c r="D33" i="15"/>
  <c r="C34" i="15"/>
  <c r="H32" i="15"/>
  <c r="E32" i="15"/>
  <c r="D36" i="13"/>
  <c r="C37" i="13"/>
  <c r="H35" i="13"/>
  <c r="I35" i="13" s="1"/>
  <c r="E35" i="13"/>
  <c r="E34" i="19"/>
  <c r="H34" i="19"/>
  <c r="H33" i="15" l="1"/>
  <c r="E33" i="15"/>
  <c r="H35" i="19"/>
  <c r="E35" i="19"/>
  <c r="E35" i="14"/>
  <c r="H35" i="14"/>
  <c r="D34" i="15"/>
  <c r="C35" i="15"/>
  <c r="D34" i="17"/>
  <c r="C35" i="17"/>
  <c r="E33" i="17"/>
  <c r="H33" i="17"/>
  <c r="D36" i="19"/>
  <c r="C37" i="19"/>
  <c r="D36" i="14"/>
  <c r="C37" i="14"/>
  <c r="D37" i="13"/>
  <c r="C38" i="13"/>
  <c r="D34" i="12"/>
  <c r="C35" i="12"/>
  <c r="H36" i="13"/>
  <c r="I36" i="13" s="1"/>
  <c r="E36" i="13"/>
  <c r="H33" i="12"/>
  <c r="E33" i="12"/>
  <c r="D35" i="18"/>
  <c r="C36" i="18"/>
  <c r="D34" i="16"/>
  <c r="C35" i="16"/>
  <c r="H33" i="16"/>
  <c r="E33" i="16"/>
  <c r="H34" i="18"/>
  <c r="E34" i="18"/>
  <c r="E34" i="15" l="1"/>
  <c r="H34" i="15"/>
  <c r="D37" i="19"/>
  <c r="C38" i="19"/>
  <c r="D38" i="19" s="1"/>
  <c r="H36" i="19"/>
  <c r="E36" i="19"/>
  <c r="D35" i="15"/>
  <c r="C36" i="15"/>
  <c r="D35" i="16"/>
  <c r="C36" i="16"/>
  <c r="D35" i="12"/>
  <c r="C36" i="12"/>
  <c r="D37" i="14"/>
  <c r="C38" i="14"/>
  <c r="H34" i="16"/>
  <c r="E34" i="16"/>
  <c r="D36" i="18"/>
  <c r="C37" i="18"/>
  <c r="D35" i="17"/>
  <c r="C36" i="17"/>
  <c r="H36" i="14"/>
  <c r="E36" i="14"/>
  <c r="E34" i="12"/>
  <c r="H34" i="12"/>
  <c r="D38" i="13"/>
  <c r="C39" i="13"/>
  <c r="E35" i="18"/>
  <c r="H35" i="18"/>
  <c r="H37" i="13"/>
  <c r="I37" i="13" s="1"/>
  <c r="E37" i="13"/>
  <c r="E34" i="17"/>
  <c r="H34" i="17"/>
  <c r="E35" i="15" l="1"/>
  <c r="H35" i="15"/>
  <c r="E37" i="14"/>
  <c r="H37" i="14"/>
  <c r="D36" i="15"/>
  <c r="C37" i="15"/>
  <c r="D38" i="14"/>
  <c r="C39" i="14"/>
  <c r="D36" i="17"/>
  <c r="C37" i="17"/>
  <c r="D36" i="12"/>
  <c r="C37" i="12"/>
  <c r="H38" i="19"/>
  <c r="E38" i="19"/>
  <c r="H35" i="17"/>
  <c r="E35" i="17"/>
  <c r="H37" i="19"/>
  <c r="E37" i="19"/>
  <c r="E35" i="12"/>
  <c r="H35" i="12"/>
  <c r="D39" i="13"/>
  <c r="C40" i="13"/>
  <c r="D37" i="18"/>
  <c r="C38" i="18"/>
  <c r="D38" i="18" s="1"/>
  <c r="D36" i="16"/>
  <c r="C37" i="16"/>
  <c r="H38" i="13"/>
  <c r="I38" i="13" s="1"/>
  <c r="E38" i="13"/>
  <c r="E36" i="18"/>
  <c r="H36" i="18"/>
  <c r="H35" i="16"/>
  <c r="E35" i="16"/>
  <c r="H38" i="14" l="1"/>
  <c r="E38" i="14"/>
  <c r="D40" i="13"/>
  <c r="C41" i="13"/>
  <c r="D37" i="15"/>
  <c r="C38" i="15"/>
  <c r="H39" i="13"/>
  <c r="I39" i="13" s="1"/>
  <c r="E39" i="13"/>
  <c r="H36" i="15"/>
  <c r="E36" i="15"/>
  <c r="H38" i="18"/>
  <c r="E38" i="18"/>
  <c r="D39" i="14"/>
  <c r="C40" i="14"/>
  <c r="H37" i="18"/>
  <c r="E37" i="18"/>
  <c r="D37" i="12"/>
  <c r="C38" i="12"/>
  <c r="D37" i="16"/>
  <c r="C38" i="16"/>
  <c r="E36" i="12"/>
  <c r="H36" i="12"/>
  <c r="D37" i="17"/>
  <c r="C38" i="17"/>
  <c r="H36" i="16"/>
  <c r="E36" i="16"/>
  <c r="H36" i="17"/>
  <c r="E36" i="17"/>
  <c r="E39" i="14" l="1"/>
  <c r="H39" i="14"/>
  <c r="H37" i="15"/>
  <c r="E37" i="15"/>
  <c r="D38" i="17"/>
  <c r="C39" i="17"/>
  <c r="H37" i="17"/>
  <c r="E37" i="17"/>
  <c r="D38" i="15"/>
  <c r="C39" i="15"/>
  <c r="D38" i="16"/>
  <c r="C39" i="16"/>
  <c r="D41" i="13"/>
  <c r="C42" i="13"/>
  <c r="D40" i="14"/>
  <c r="C41" i="14"/>
  <c r="H37" i="16"/>
  <c r="E37" i="16"/>
  <c r="D38" i="12"/>
  <c r="C39" i="12"/>
  <c r="H40" i="13"/>
  <c r="I40" i="13" s="1"/>
  <c r="E40" i="13"/>
  <c r="H37" i="12"/>
  <c r="E37" i="12"/>
  <c r="H38" i="17" l="1"/>
  <c r="E38" i="17"/>
  <c r="D42" i="13"/>
  <c r="C43" i="13"/>
  <c r="D39" i="17"/>
  <c r="C40" i="17"/>
  <c r="H41" i="13"/>
  <c r="I41" i="13" s="1"/>
  <c r="E41" i="13"/>
  <c r="D39" i="12"/>
  <c r="C40" i="12"/>
  <c r="D39" i="16"/>
  <c r="C40" i="16"/>
  <c r="D39" i="15"/>
  <c r="C40" i="15"/>
  <c r="D41" i="14"/>
  <c r="C42" i="14"/>
  <c r="H40" i="14"/>
  <c r="E40" i="14"/>
  <c r="H38" i="12"/>
  <c r="E38" i="12"/>
  <c r="E38" i="16"/>
  <c r="H38" i="16"/>
  <c r="H38" i="15"/>
  <c r="E38" i="15"/>
  <c r="D42" i="14" l="1"/>
  <c r="C43" i="14"/>
  <c r="D40" i="15"/>
  <c r="C41" i="15"/>
  <c r="E39" i="15"/>
  <c r="H39" i="15"/>
  <c r="E39" i="17"/>
  <c r="H39" i="17"/>
  <c r="H41" i="14"/>
  <c r="E41" i="14"/>
  <c r="D40" i="17"/>
  <c r="C41" i="17"/>
  <c r="D40" i="16"/>
  <c r="C41" i="16"/>
  <c r="D43" i="13"/>
  <c r="C44" i="13"/>
  <c r="H42" i="13"/>
  <c r="I42" i="13" s="1"/>
  <c r="E42" i="13"/>
  <c r="D40" i="12"/>
  <c r="C41" i="12"/>
  <c r="E39" i="16"/>
  <c r="H39" i="16"/>
  <c r="H39" i="12"/>
  <c r="E39" i="12"/>
  <c r="D44" i="13" l="1"/>
  <c r="C45" i="13"/>
  <c r="H40" i="16"/>
  <c r="E40" i="16"/>
  <c r="H43" i="13"/>
  <c r="I43" i="13" s="1"/>
  <c r="E43" i="13"/>
  <c r="D41" i="16"/>
  <c r="C42" i="16"/>
  <c r="D41" i="12"/>
  <c r="C42" i="12"/>
  <c r="D41" i="17"/>
  <c r="C42" i="17"/>
  <c r="D41" i="15"/>
  <c r="C42" i="15"/>
  <c r="D43" i="14"/>
  <c r="C44" i="14"/>
  <c r="E40" i="12"/>
  <c r="H40" i="12"/>
  <c r="H40" i="17"/>
  <c r="E40" i="17"/>
  <c r="H40" i="15"/>
  <c r="E40" i="15"/>
  <c r="E42" i="14"/>
  <c r="H42" i="14"/>
  <c r="E43" i="14" l="1"/>
  <c r="H43" i="14"/>
  <c r="H41" i="15"/>
  <c r="E41" i="15"/>
  <c r="D42" i="16"/>
  <c r="C43" i="16"/>
  <c r="H41" i="16"/>
  <c r="E41" i="16"/>
  <c r="D42" i="15"/>
  <c r="C43" i="15"/>
  <c r="D42" i="17"/>
  <c r="C43" i="17"/>
  <c r="D44" i="14"/>
  <c r="C45" i="14"/>
  <c r="E41" i="17"/>
  <c r="H41" i="17"/>
  <c r="D42" i="12"/>
  <c r="C43" i="12"/>
  <c r="D45" i="13"/>
  <c r="C46" i="13"/>
  <c r="H41" i="12"/>
  <c r="E41" i="12"/>
  <c r="H44" i="13"/>
  <c r="I44" i="13" s="1"/>
  <c r="E44" i="13"/>
  <c r="D45" i="14" l="1"/>
  <c r="C46" i="14"/>
  <c r="E44" i="14"/>
  <c r="H44" i="14"/>
  <c r="H42" i="16"/>
  <c r="E42" i="16"/>
  <c r="D43" i="16"/>
  <c r="C44" i="16"/>
  <c r="D46" i="13"/>
  <c r="C47" i="13"/>
  <c r="D43" i="17"/>
  <c r="C44" i="17"/>
  <c r="H45" i="13"/>
  <c r="I45" i="13" s="1"/>
  <c r="E45" i="13"/>
  <c r="D43" i="15"/>
  <c r="C44" i="15"/>
  <c r="E42" i="17"/>
  <c r="H42" i="17"/>
  <c r="D43" i="12"/>
  <c r="C44" i="12"/>
  <c r="E42" i="12"/>
  <c r="H42" i="12"/>
  <c r="E42" i="15"/>
  <c r="H42" i="15"/>
  <c r="D44" i="16" l="1"/>
  <c r="C45" i="16"/>
  <c r="D44" i="12"/>
  <c r="C45" i="12"/>
  <c r="D44" i="17"/>
  <c r="C45" i="17"/>
  <c r="H43" i="16"/>
  <c r="E43" i="16"/>
  <c r="H43" i="17"/>
  <c r="E43" i="17"/>
  <c r="D46" i="14"/>
  <c r="C47" i="14"/>
  <c r="D44" i="15"/>
  <c r="C45" i="15"/>
  <c r="E43" i="15"/>
  <c r="H43" i="15"/>
  <c r="H43" i="12"/>
  <c r="E43" i="12"/>
  <c r="D47" i="13"/>
  <c r="C48" i="13"/>
  <c r="E46" i="13"/>
  <c r="H46" i="13"/>
  <c r="I46" i="13" s="1"/>
  <c r="H45" i="14"/>
  <c r="E45" i="14"/>
  <c r="H44" i="17" l="1"/>
  <c r="E44" i="17"/>
  <c r="D48" i="13"/>
  <c r="C49" i="13"/>
  <c r="D47" i="14"/>
  <c r="C48" i="14"/>
  <c r="D45" i="12"/>
  <c r="C46" i="12"/>
  <c r="C46" i="15"/>
  <c r="D45" i="15"/>
  <c r="E44" i="15"/>
  <c r="H44" i="15"/>
  <c r="D45" i="16"/>
  <c r="C46" i="16"/>
  <c r="D45" i="17"/>
  <c r="C46" i="17"/>
  <c r="H47" i="13"/>
  <c r="I47" i="13" s="1"/>
  <c r="E47" i="13"/>
  <c r="H46" i="14"/>
  <c r="E46" i="14"/>
  <c r="H44" i="12"/>
  <c r="E44" i="12"/>
  <c r="H44" i="16"/>
  <c r="E44" i="16"/>
  <c r="D46" i="17" l="1"/>
  <c r="C47" i="17"/>
  <c r="D46" i="12"/>
  <c r="C47" i="12"/>
  <c r="H45" i="12"/>
  <c r="E45" i="12"/>
  <c r="D48" i="14"/>
  <c r="C49" i="14"/>
  <c r="H45" i="16"/>
  <c r="E45" i="16"/>
  <c r="H47" i="14"/>
  <c r="E47" i="14"/>
  <c r="H45" i="17"/>
  <c r="E45" i="17"/>
  <c r="D46" i="16"/>
  <c r="C47" i="16"/>
  <c r="D49" i="13"/>
  <c r="C50" i="13"/>
  <c r="H48" i="13"/>
  <c r="I48" i="13" s="1"/>
  <c r="E48" i="13"/>
  <c r="H45" i="15"/>
  <c r="E45" i="15"/>
  <c r="D46" i="15"/>
  <c r="C47" i="15"/>
  <c r="D47" i="16" l="1"/>
  <c r="C48" i="16"/>
  <c r="H48" i="14"/>
  <c r="E48" i="14"/>
  <c r="D49" i="14"/>
  <c r="C50" i="14"/>
  <c r="D47" i="12"/>
  <c r="C48" i="12"/>
  <c r="D47" i="15"/>
  <c r="C48" i="15"/>
  <c r="D47" i="17"/>
  <c r="C48" i="17"/>
  <c r="H46" i="15"/>
  <c r="E46" i="15"/>
  <c r="E46" i="16"/>
  <c r="H46" i="16"/>
  <c r="H46" i="12"/>
  <c r="E46" i="12"/>
  <c r="D50" i="13"/>
  <c r="C51" i="13"/>
  <c r="H49" i="13"/>
  <c r="I49" i="13" s="1"/>
  <c r="E49" i="13"/>
  <c r="H46" i="17"/>
  <c r="E46" i="17"/>
  <c r="D50" i="14" l="1"/>
  <c r="C51" i="14"/>
  <c r="H49" i="14"/>
  <c r="E49" i="14"/>
  <c r="D51" i="13"/>
  <c r="C52" i="13"/>
  <c r="D48" i="17"/>
  <c r="C49" i="17"/>
  <c r="H47" i="12"/>
  <c r="E47" i="12"/>
  <c r="H50" i="13"/>
  <c r="I50" i="13" s="1"/>
  <c r="E50" i="13"/>
  <c r="D48" i="16"/>
  <c r="C49" i="16"/>
  <c r="D49" i="16" s="1"/>
  <c r="D48" i="12"/>
  <c r="C49" i="12"/>
  <c r="H47" i="17"/>
  <c r="E47" i="17"/>
  <c r="D48" i="15"/>
  <c r="C49" i="15"/>
  <c r="E47" i="15"/>
  <c r="H47" i="15"/>
  <c r="E47" i="16"/>
  <c r="H47" i="16"/>
  <c r="D49" i="17" l="1"/>
  <c r="C50" i="17"/>
  <c r="D50" i="17" s="1"/>
  <c r="D52" i="13"/>
  <c r="C53" i="13"/>
  <c r="H48" i="16"/>
  <c r="E48" i="16"/>
  <c r="H51" i="13"/>
  <c r="I51" i="13" s="1"/>
  <c r="E51" i="13"/>
  <c r="D49" i="12"/>
  <c r="C50" i="12"/>
  <c r="H49" i="16"/>
  <c r="E49" i="16"/>
  <c r="D49" i="15"/>
  <c r="C50" i="15"/>
  <c r="H48" i="12"/>
  <c r="E48" i="12"/>
  <c r="H48" i="15"/>
  <c r="E48" i="15"/>
  <c r="H48" i="17"/>
  <c r="E48" i="17"/>
  <c r="D51" i="14"/>
  <c r="C52" i="14"/>
  <c r="D52" i="14" s="1"/>
  <c r="E50" i="14"/>
  <c r="H50" i="14"/>
  <c r="H52" i="14" l="1"/>
  <c r="E52" i="14"/>
  <c r="E51" i="14"/>
  <c r="H51" i="14"/>
  <c r="H49" i="15"/>
  <c r="E49" i="15"/>
  <c r="C51" i="15"/>
  <c r="D50" i="15"/>
  <c r="D53" i="13"/>
  <c r="C54" i="13"/>
  <c r="D50" i="12"/>
  <c r="C51" i="12"/>
  <c r="E50" i="17"/>
  <c r="H50" i="17"/>
  <c r="H52" i="13"/>
  <c r="I52" i="13" s="1"/>
  <c r="E52" i="13"/>
  <c r="H49" i="12"/>
  <c r="E49" i="12"/>
  <c r="E49" i="17"/>
  <c r="H49" i="17"/>
  <c r="E50" i="15" l="1"/>
  <c r="H50" i="15"/>
  <c r="D51" i="12"/>
  <c r="C52" i="12"/>
  <c r="E50" i="12"/>
  <c r="H50" i="12"/>
  <c r="D51" i="15"/>
  <c r="C52" i="15"/>
  <c r="D52" i="15" s="1"/>
  <c r="D54" i="13"/>
  <c r="C55" i="13"/>
  <c r="H53" i="13"/>
  <c r="I53" i="13" s="1"/>
  <c r="E53" i="13"/>
  <c r="E51" i="15" l="1"/>
  <c r="H51" i="15"/>
  <c r="H52" i="15"/>
  <c r="E52" i="15"/>
  <c r="D52" i="12"/>
  <c r="C53" i="12"/>
  <c r="H51" i="12"/>
  <c r="E51" i="12"/>
  <c r="D55" i="13"/>
  <c r="C56" i="13"/>
  <c r="H54" i="13"/>
  <c r="I54" i="13" s="1"/>
  <c r="E54" i="13"/>
  <c r="D53" i="12" l="1"/>
  <c r="C54" i="12"/>
  <c r="H52" i="12"/>
  <c r="E52" i="12"/>
  <c r="D56" i="13"/>
  <c r="C57" i="13"/>
  <c r="H55" i="13"/>
  <c r="I55" i="13" s="1"/>
  <c r="E55" i="13"/>
  <c r="H56" i="13" l="1"/>
  <c r="I56" i="13" s="1"/>
  <c r="E56" i="13"/>
  <c r="D57" i="13"/>
  <c r="C58" i="13"/>
  <c r="D58" i="13" s="1"/>
  <c r="D54" i="12"/>
  <c r="C55" i="12"/>
  <c r="H53" i="12"/>
  <c r="E53" i="12"/>
  <c r="D55" i="12" l="1"/>
  <c r="C56" i="12"/>
  <c r="H54" i="12"/>
  <c r="E54" i="12"/>
  <c r="E58" i="13"/>
  <c r="H58" i="13"/>
  <c r="I58" i="13" s="1"/>
  <c r="H57" i="13"/>
  <c r="I57" i="13" s="1"/>
  <c r="E57" i="13"/>
  <c r="D56" i="12" l="1"/>
  <c r="C57" i="12"/>
  <c r="D57" i="12" s="1"/>
  <c r="H55" i="12"/>
  <c r="E55" i="12"/>
  <c r="H57" i="12" l="1"/>
  <c r="E57" i="12"/>
  <c r="H56" i="12"/>
  <c r="E56" i="12"/>
</calcChain>
</file>

<file path=xl/sharedStrings.xml><?xml version="1.0" encoding="utf-8"?>
<sst xmlns="http://schemas.openxmlformats.org/spreadsheetml/2006/main" count="868" uniqueCount="341">
  <si>
    <t>Parameters</t>
  </si>
  <si>
    <r>
      <t>Acidity, CaCO</t>
    </r>
    <r>
      <rPr>
        <vertAlign val="subscript"/>
        <sz val="10"/>
        <rFont val="Times New Roman"/>
        <family val="1"/>
      </rPr>
      <t>3</t>
    </r>
  </si>
  <si>
    <t>Aluminum</t>
  </si>
  <si>
    <t xml:space="preserve">Antimony </t>
  </si>
  <si>
    <t xml:space="preserve">Arsenic </t>
  </si>
  <si>
    <t>Arsenic (III)</t>
  </si>
  <si>
    <t>Arsenic (V)</t>
  </si>
  <si>
    <t xml:space="preserve">Barium </t>
  </si>
  <si>
    <t xml:space="preserve">Beryllium </t>
  </si>
  <si>
    <t xml:space="preserve">Boron </t>
  </si>
  <si>
    <t xml:space="preserve">Cadmium </t>
  </si>
  <si>
    <t xml:space="preserve">Calcium </t>
  </si>
  <si>
    <t xml:space="preserve">Chloride </t>
  </si>
  <si>
    <t xml:space="preserve">Chromium </t>
  </si>
  <si>
    <t xml:space="preserve">Copper </t>
  </si>
  <si>
    <t xml:space="preserve">Fluoride </t>
  </si>
  <si>
    <t xml:space="preserve">Iron </t>
  </si>
  <si>
    <t>Iron (II)</t>
  </si>
  <si>
    <t>Iron (III)</t>
  </si>
  <si>
    <t xml:space="preserve">Lead </t>
  </si>
  <si>
    <t xml:space="preserve">Magnesium </t>
  </si>
  <si>
    <t xml:space="preserve">Manganese </t>
  </si>
  <si>
    <t xml:space="preserve">Mercury </t>
  </si>
  <si>
    <t xml:space="preserve">Nickel </t>
  </si>
  <si>
    <t>Nitrite/nitrate, N</t>
  </si>
  <si>
    <t xml:space="preserve">Phosphorus </t>
  </si>
  <si>
    <t>Potassium</t>
  </si>
  <si>
    <t xml:space="preserve">Selenium </t>
  </si>
  <si>
    <t>Silicon</t>
  </si>
  <si>
    <t xml:space="preserve">Silver </t>
  </si>
  <si>
    <t xml:space="preserve">Sodium </t>
  </si>
  <si>
    <t>Sulfate</t>
  </si>
  <si>
    <t xml:space="preserve">Thallium </t>
  </si>
  <si>
    <t>Total dissolved solids</t>
  </si>
  <si>
    <t xml:space="preserve">Zinc </t>
  </si>
  <si>
    <t>Analyte</t>
  </si>
  <si>
    <t>Alkalinity</t>
  </si>
  <si>
    <t>Silver</t>
  </si>
  <si>
    <t>&lt; 0.0005</t>
  </si>
  <si>
    <t>NA</t>
  </si>
  <si>
    <t>&lt; 0.02</t>
  </si>
  <si>
    <t>Barium</t>
  </si>
  <si>
    <t>Calcium</t>
  </si>
  <si>
    <t>Cadmium</t>
  </si>
  <si>
    <t>&lt; 0.001</t>
  </si>
  <si>
    <t>&lt; 0.007</t>
  </si>
  <si>
    <t>Chloride</t>
  </si>
  <si>
    <t>Chromium</t>
  </si>
  <si>
    <t>&lt; 0.01</t>
  </si>
  <si>
    <t>Iron</t>
  </si>
  <si>
    <t>&lt; 0.05</t>
  </si>
  <si>
    <t>Mercury</t>
  </si>
  <si>
    <t>&lt; 0.0002</t>
  </si>
  <si>
    <t>Magnesium</t>
  </si>
  <si>
    <t>Manganese</t>
  </si>
  <si>
    <t>&lt; 0.005</t>
  </si>
  <si>
    <t>&lt; 0.003</t>
  </si>
  <si>
    <t>Nickel</t>
  </si>
  <si>
    <t>Sodium</t>
  </si>
  <si>
    <t>Nitrate</t>
  </si>
  <si>
    <t>&lt; 1.0</t>
  </si>
  <si>
    <t>Lead</t>
  </si>
  <si>
    <t>Selenium</t>
  </si>
  <si>
    <t>Thallium</t>
  </si>
  <si>
    <t>Zinc</t>
  </si>
  <si>
    <t>Equilibrium Phases</t>
  </si>
  <si>
    <t>Calcite</t>
  </si>
  <si>
    <t>+0.99</t>
  </si>
  <si>
    <t>Gypsum</t>
  </si>
  <si>
    <t>-1.62</t>
  </si>
  <si>
    <t>+1.34</t>
  </si>
  <si>
    <t>Barite</t>
  </si>
  <si>
    <t>+0.21</t>
  </si>
  <si>
    <t>Fluorite</t>
  </si>
  <si>
    <t>-0.98</t>
  </si>
  <si>
    <t>Dolomite</t>
  </si>
  <si>
    <t>+1.87</t>
  </si>
  <si>
    <t>All units in mg/L unless otherwise noted.</t>
  </si>
  <si>
    <t>Antimony</t>
  </si>
  <si>
    <t>Arsenic</t>
  </si>
  <si>
    <t>Copper</t>
  </si>
  <si>
    <t>XRD</t>
  </si>
  <si>
    <t>Pyrite</t>
  </si>
  <si>
    <t>Quartz</t>
  </si>
  <si>
    <r>
      <t>Fe(OH)</t>
    </r>
    <r>
      <rPr>
        <vertAlign val="subscript"/>
        <sz val="10"/>
        <color theme="1"/>
        <rFont val="Times New Roman"/>
        <family val="1"/>
      </rPr>
      <t>3</t>
    </r>
  </si>
  <si>
    <t>EMPA</t>
  </si>
  <si>
    <r>
      <t>Al(OH)</t>
    </r>
    <r>
      <rPr>
        <vertAlign val="subscript"/>
        <sz val="10"/>
        <color theme="1"/>
        <rFont val="Times New Roman"/>
        <family val="1"/>
      </rPr>
      <t>3</t>
    </r>
  </si>
  <si>
    <r>
      <t>FeSO</t>
    </r>
    <r>
      <rPr>
        <vertAlign val="subscript"/>
        <sz val="10"/>
        <color theme="1"/>
        <rFont val="Times New Roman"/>
        <family val="1"/>
      </rPr>
      <t>4</t>
    </r>
  </si>
  <si>
    <t>Pit Lake Condition</t>
  </si>
  <si>
    <t>FeO</t>
  </si>
  <si>
    <t>Trace carbonates</t>
  </si>
  <si>
    <t>Mn</t>
  </si>
  <si>
    <t>Geomega
10/9/1996</t>
  </si>
  <si>
    <t>Bird et al.
6/30/1993</t>
  </si>
  <si>
    <t>West End
6/15/1992</t>
  </si>
  <si>
    <r>
      <t>1</t>
    </r>
    <r>
      <rPr>
        <sz val="8"/>
        <rFont val="Times New Roman"/>
        <family val="1"/>
      </rPr>
      <t xml:space="preserve">  The revised federal antimony standard of MCL is 0.006 mg/L, specifically applicable to waters regulated under the Safe Drinking Water Act, went into effect in July 1992.  The State of Nevada has only adopted the revised standard under the Safe Drinking Water Act. Therefore, for regulatory purposes outside of the SDWA (i.e., other regulatory programs in Nevada incorporating water quality standards by reference, including NAC 445A.300 to .447, which regulates mining), the current applicable enforceable standard remains 0.146 mg/L.</t>
    </r>
  </si>
  <si>
    <r>
      <t>2</t>
    </r>
    <r>
      <rPr>
        <sz val="8"/>
        <rFont val="Times New Roman"/>
        <family val="1"/>
      </rPr>
      <t xml:space="preserve">  The revised federal arsenic standard of 0.01 mg/L, specifically applicable to waters regulated under the Safe Drinking Water Act, went into effect on January 23, 2006.  The State of Nevada has only adopted the revised standard under the Safe Drinking Water Act. Therefore, for regulatory purposes outside of the SDWA (i.e., other regulatory programs in Nevada incorporating water quality standards by reference, including NAC 445A.300 to .447, which regulates mining), the current applicable enforceable standard remains 0.05 mg/L. </t>
    </r>
  </si>
  <si>
    <r>
      <t>Log pCO</t>
    </r>
    <r>
      <rPr>
        <vertAlign val="subscript"/>
        <sz val="10"/>
        <rFont val="Times New Roman"/>
        <family val="1"/>
      </rPr>
      <t>2</t>
    </r>
  </si>
  <si>
    <t>Silica</t>
  </si>
  <si>
    <t>Molybdenum</t>
  </si>
  <si>
    <t>Phosphorus</t>
  </si>
  <si>
    <t>Strontium</t>
  </si>
  <si>
    <t>Vanadium</t>
  </si>
  <si>
    <t>Sediment from Western
Portion of the Lake</t>
  </si>
  <si>
    <t>Sediment from Eastern
Portion of the Lake</t>
  </si>
  <si>
    <t>Zircon</t>
  </si>
  <si>
    <t>Phosphate</t>
  </si>
  <si>
    <t>Ilmenite</t>
  </si>
  <si>
    <t>Fe Oxide</t>
  </si>
  <si>
    <t>Titanomagnetite</t>
  </si>
  <si>
    <t>Rutile</t>
  </si>
  <si>
    <t>50 U</t>
  </si>
  <si>
    <t>5 U</t>
  </si>
  <si>
    <t>2.5 U</t>
  </si>
  <si>
    <t>0.5 U</t>
  </si>
  <si>
    <t>Sample CP-1 collected from the north end of the pit</t>
  </si>
  <si>
    <t>Sr</t>
  </si>
  <si>
    <t>Ba</t>
  </si>
  <si>
    <t>Zn</t>
  </si>
  <si>
    <t>Mg</t>
  </si>
  <si>
    <t>Cd</t>
  </si>
  <si>
    <t>Sample CP-2 collected from the west end of the pit</t>
  </si>
  <si>
    <t>Average Concentration:</t>
  </si>
  <si>
    <r>
      <t xml:space="preserve">AFH </t>
    </r>
    <r>
      <rPr>
        <vertAlign val="superscript"/>
        <sz val="10"/>
        <rFont val="Times New Roman"/>
        <family val="1"/>
      </rPr>
      <t>2</t>
    </r>
  </si>
  <si>
    <r>
      <t xml:space="preserve">SI </t>
    </r>
    <r>
      <rPr>
        <b/>
        <vertAlign val="superscript"/>
        <sz val="10"/>
        <rFont val="Times New Roman"/>
        <family val="1"/>
      </rPr>
      <t>3</t>
    </r>
  </si>
  <si>
    <t>Reference</t>
  </si>
  <si>
    <t>Available Information</t>
  </si>
  <si>
    <t>Former acidic pond</t>
  </si>
  <si>
    <t>Acidic pit lake</t>
  </si>
  <si>
    <t>Former neutral-alkaline pit lake</t>
  </si>
  <si>
    <r>
      <t>pH (su)</t>
    </r>
    <r>
      <rPr>
        <vertAlign val="superscript"/>
        <sz val="10"/>
        <rFont val="Times New Roman"/>
        <family val="1"/>
      </rPr>
      <t>1</t>
    </r>
  </si>
  <si>
    <r>
      <rPr>
        <vertAlign val="superscript"/>
        <sz val="8"/>
        <rFont val="Times New Roman"/>
        <family val="1"/>
      </rPr>
      <t>1</t>
    </r>
    <r>
      <rPr>
        <sz val="8"/>
        <rFont val="Times New Roman"/>
        <family val="1"/>
      </rPr>
      <t xml:space="preserve"> Standard units.</t>
    </r>
  </si>
  <si>
    <t>Precipitates</t>
  </si>
  <si>
    <t>Method</t>
  </si>
  <si>
    <t>● Basal sediment</t>
  </si>
  <si>
    <t>XRD/MLA</t>
  </si>
  <si>
    <t>Geomega (2010)</t>
  </si>
  <si>
    <r>
      <t>Al Ca Fe (SO</t>
    </r>
    <r>
      <rPr>
        <vertAlign val="subscript"/>
        <sz val="10"/>
        <color theme="1"/>
        <rFont val="Times New Roman"/>
        <family val="1"/>
      </rPr>
      <t>4</t>
    </r>
    <r>
      <rPr>
        <sz val="10"/>
        <color theme="1"/>
        <rFont val="Times New Roman"/>
        <family val="1"/>
      </rPr>
      <t xml:space="preserve">) </t>
    </r>
  </si>
  <si>
    <r>
      <t>Amorphous Fe(OH)</t>
    </r>
    <r>
      <rPr>
        <vertAlign val="subscript"/>
        <sz val="10"/>
        <color theme="1"/>
        <rFont val="Times New Roman"/>
        <family val="1"/>
      </rPr>
      <t xml:space="preserve">3 </t>
    </r>
  </si>
  <si>
    <r>
      <t>Amorphous FeSO</t>
    </r>
    <r>
      <rPr>
        <vertAlign val="subscript"/>
        <sz val="10"/>
        <color theme="1"/>
        <rFont val="Times New Roman"/>
        <family val="1"/>
      </rPr>
      <t xml:space="preserve">4 </t>
    </r>
  </si>
  <si>
    <r>
      <t>Amorphous AlSO</t>
    </r>
    <r>
      <rPr>
        <vertAlign val="subscript"/>
        <sz val="10"/>
        <color theme="1"/>
        <rFont val="Times New Roman"/>
        <family val="1"/>
      </rPr>
      <t xml:space="preserve">4 </t>
    </r>
  </si>
  <si>
    <t>Davis and
Ashenburg (1989)</t>
  </si>
  <si>
    <t>Unknown</t>
  </si>
  <si>
    <t xml:space="preserve"> </t>
  </si>
  <si>
    <t>As, Fe in clay</t>
  </si>
  <si>
    <t>● Precipitates</t>
  </si>
  <si>
    <t>Twidwell (2006)</t>
  </si>
  <si>
    <t>Ba, Cd, Mg, Mn, Sr, Zn</t>
  </si>
  <si>
    <r>
      <rPr>
        <sz val="10"/>
        <color theme="1"/>
        <rFont val="Arial"/>
        <family val="2"/>
      </rPr>
      <t xml:space="preserve">● </t>
    </r>
    <r>
      <rPr>
        <sz val="10"/>
        <color theme="1"/>
        <rFont val="Times New Roman"/>
        <family val="1"/>
      </rPr>
      <t xml:space="preserve">Water column floc
</t>
    </r>
  </si>
  <si>
    <r>
      <t>Ca, Cr</t>
    </r>
    <r>
      <rPr>
        <vertAlign val="subscript"/>
        <sz val="10"/>
        <color theme="1"/>
        <rFont val="Times New Roman"/>
        <family val="1"/>
      </rPr>
      <t>3</t>
    </r>
    <r>
      <rPr>
        <vertAlign val="superscript"/>
        <sz val="10"/>
        <color theme="1"/>
        <rFont val="Times New Roman"/>
        <family val="1"/>
      </rPr>
      <t>+</t>
    </r>
    <r>
      <rPr>
        <sz val="10"/>
        <color theme="1"/>
        <rFont val="Times New Roman"/>
        <family val="1"/>
      </rPr>
      <t xml:space="preserve">, Cd, Cu, Ni, Pb, Zn </t>
    </r>
  </si>
  <si>
    <t>Jarosite</t>
  </si>
  <si>
    <t>Trace Metals Incorporated</t>
  </si>
  <si>
    <t>Cu, K, Mn, Zn</t>
  </si>
  <si>
    <t>Suspended solids</t>
  </si>
  <si>
    <t>Geomega 1997</t>
  </si>
  <si>
    <t>Geomega (2001)</t>
  </si>
  <si>
    <t>U = concentration below analytical method detection limit.</t>
  </si>
  <si>
    <t>Present?</t>
  </si>
  <si>
    <t>n.a.</t>
  </si>
  <si>
    <t>Fig. 2d</t>
  </si>
  <si>
    <t>x</t>
  </si>
  <si>
    <t>Table 3</t>
  </si>
  <si>
    <r>
      <rPr>
        <b/>
        <sz val="10"/>
        <rFont val="Times New Roman"/>
        <family val="1"/>
      </rPr>
      <t>Particle distribution mineralogy of the heavy fraction.</t>
    </r>
    <r>
      <rPr>
        <sz val="10"/>
        <rFont val="Times New Roman"/>
        <family val="1"/>
      </rPr>
      <t xml:space="preserve">
Total Particles counted=215</t>
    </r>
  </si>
  <si>
    <t xml:space="preserve">Lone Tree Pit Lake </t>
  </si>
  <si>
    <t xml:space="preserve">● 2009 Basal sediment </t>
  </si>
  <si>
    <t>Titration of
acidic water</t>
  </si>
  <si>
    <t>● Profile precipitates</t>
  </si>
  <si>
    <t>● 1996 Basal sediment</t>
  </si>
  <si>
    <t>● 1985 Visual observation</t>
  </si>
  <si>
    <t>Fe-Clay</t>
  </si>
  <si>
    <t>Alkaline pit lake</t>
  </si>
  <si>
    <t>Acid pit lake</t>
  </si>
  <si>
    <t>schwertmannite, jarosite</t>
  </si>
  <si>
    <t>SEM, EDS, EMPA</t>
  </si>
  <si>
    <t>Sanchez-Espana et al.2012</t>
  </si>
  <si>
    <t>Titration of acidic water</t>
  </si>
  <si>
    <t>schwertmannite, jarosite, goethite</t>
  </si>
  <si>
    <t>Cueva dela Mora, San Telmo, Spain</t>
  </si>
  <si>
    <t>schwertmannite, hydrobasaluminite</t>
  </si>
  <si>
    <t>Sanchez-Espana et al.2011</t>
  </si>
  <si>
    <t>Berkeley Pit Lake, copper porphyry</t>
  </si>
  <si>
    <t xml:space="preserve">Liberty, Ely NV, copper porphyry
</t>
  </si>
  <si>
    <t>Lone Tree Pit Lake, gold mine</t>
  </si>
  <si>
    <t>Location/deposit</t>
  </si>
  <si>
    <t>Cortez Pit Lake, gold mine</t>
  </si>
  <si>
    <t>San Telmo pit lake, Spain. Lead</t>
  </si>
  <si>
    <t>Cueva dela Mora, Spain. Lead</t>
  </si>
  <si>
    <t>Parameter</t>
  </si>
  <si>
    <t>Liberty Pit Water AAL</t>
  </si>
  <si>
    <t>6.5-8.5</t>
  </si>
  <si>
    <t>&lt;10</t>
  </si>
  <si>
    <t>Phase</t>
  </si>
  <si>
    <t>SI**</t>
  </si>
  <si>
    <t>log IAP</t>
  </si>
  <si>
    <t>log K</t>
  </si>
  <si>
    <t>CdMoO4</t>
  </si>
  <si>
    <t>Fluoride</t>
  </si>
  <si>
    <t>CuMoO4</t>
  </si>
  <si>
    <t>Cupricferrite</t>
  </si>
  <si>
    <t>CuFe2O4</t>
  </si>
  <si>
    <t>Fe(OH)2.7Cl.3</t>
  </si>
  <si>
    <t>Ferrihydrite</t>
  </si>
  <si>
    <t>Fe(OH)3</t>
  </si>
  <si>
    <t>Goethite</t>
  </si>
  <si>
    <t>FeOOH</t>
  </si>
  <si>
    <t>Beryllium</t>
  </si>
  <si>
    <t>CaSO4:2H2O</t>
  </si>
  <si>
    <t>H-Jarosite</t>
  </si>
  <si>
    <t>(H3O)Fe3(SO4)2(OH)6</t>
  </si>
  <si>
    <t>--</t>
  </si>
  <si>
    <t>H2Sn(OH)6</t>
  </si>
  <si>
    <t>Hematite</t>
  </si>
  <si>
    <t>Fe2O3</t>
  </si>
  <si>
    <t>K-Jarosite</t>
  </si>
  <si>
    <t>KFe3(SO4)2(OH)6</t>
  </si>
  <si>
    <t>Lepidocrocite</t>
  </si>
  <si>
    <t>Lithium</t>
  </si>
  <si>
    <t>Maghemite</t>
  </si>
  <si>
    <t>Magnetite</t>
  </si>
  <si>
    <t>Fe3O4</t>
  </si>
  <si>
    <t>MnHPO4</t>
  </si>
  <si>
    <t>Na-Jarosite</t>
  </si>
  <si>
    <t>NaFe3(SO4)2(OH)6</t>
  </si>
  <si>
    <t>NiMoO4</t>
  </si>
  <si>
    <t>&lt;5</t>
  </si>
  <si>
    <t>Nsutite</t>
  </si>
  <si>
    <t>MnO2</t>
  </si>
  <si>
    <t>Pyrolusite</t>
  </si>
  <si>
    <t>Sn(OH)4</t>
  </si>
  <si>
    <t>SnO2</t>
  </si>
  <si>
    <t>Tin</t>
  </si>
  <si>
    <t>SnSO4</t>
  </si>
  <si>
    <t>Strengite</t>
  </si>
  <si>
    <t>FePO4:2H2O</t>
  </si>
  <si>
    <t>&lt;0.0001</t>
  </si>
  <si>
    <r>
      <t>NO</t>
    </r>
    <r>
      <rPr>
        <vertAlign val="subscript"/>
        <sz val="10"/>
        <rFont val="Times New Roman"/>
        <family val="1"/>
      </rPr>
      <t>2</t>
    </r>
    <r>
      <rPr>
        <sz val="10"/>
        <rFont val="Times New Roman"/>
        <family val="1"/>
      </rPr>
      <t>/NO</t>
    </r>
    <r>
      <rPr>
        <vertAlign val="subscript"/>
        <sz val="10"/>
        <rFont val="Times New Roman"/>
        <family val="1"/>
      </rPr>
      <t>3</t>
    </r>
    <r>
      <rPr>
        <sz val="10"/>
        <rFont val="Times New Roman"/>
        <family val="1"/>
      </rPr>
      <t xml:space="preserve"> -N</t>
    </r>
  </si>
  <si>
    <t>pH</t>
  </si>
  <si>
    <t>Table 1. Liberty pit lake water in 1996 with modeled precipitates.</t>
  </si>
  <si>
    <t>Liberty Pit</t>
  </si>
  <si>
    <r>
      <t>MnHPO</t>
    </r>
    <r>
      <rPr>
        <vertAlign val="subscript"/>
        <sz val="10"/>
        <color theme="1"/>
        <rFont val="Times New Roman"/>
        <family val="1"/>
      </rPr>
      <t>4</t>
    </r>
  </si>
  <si>
    <t>Amorphous</t>
  </si>
  <si>
    <t>Illite</t>
  </si>
  <si>
    <t>-</t>
  </si>
  <si>
    <t>Smectite</t>
  </si>
  <si>
    <t>&lt;2</t>
  </si>
  <si>
    <t>%</t>
  </si>
  <si>
    <t>Particle #</t>
  </si>
  <si>
    <t>Table 2. Former Cortez pit lake analytical water chemistry data (mg/L).</t>
  </si>
  <si>
    <t>Depth</t>
  </si>
  <si>
    <t>K-Feldspar</t>
  </si>
  <si>
    <t>Table 5. Lone Tree pit lake sediment mineralogy.</t>
  </si>
  <si>
    <t>S-100</t>
  </si>
  <si>
    <t>S-200</t>
  </si>
  <si>
    <t>N-25</t>
  </si>
  <si>
    <t>N-75</t>
  </si>
  <si>
    <t>N-150</t>
  </si>
  <si>
    <t>N-250</t>
  </si>
  <si>
    <t>S-300</t>
  </si>
  <si>
    <t>S-400</t>
  </si>
  <si>
    <t>S-500</t>
  </si>
  <si>
    <t>S-600</t>
  </si>
  <si>
    <t>Table 4. Concentrations of trace metals in
the Cortez pit lake sediment.</t>
  </si>
  <si>
    <t>amorphous Fe</t>
  </si>
  <si>
    <t>smectite</t>
  </si>
  <si>
    <t>n.a. - not analyzed.</t>
  </si>
  <si>
    <t>n.a - not applicable.</t>
  </si>
  <si>
    <r>
      <t>2</t>
    </r>
    <r>
      <rPr>
        <sz val="8"/>
        <rFont val="Times New Roman"/>
        <family val="1"/>
      </rPr>
      <t xml:space="preserve"> AFH = amorphous ferric hydroxide.</t>
    </r>
  </si>
  <si>
    <t>Table S-3. Bulk chemistry of Cortez Pit lake sediments (mg/kg).</t>
  </si>
  <si>
    <t>Table 7. Feasible mine pit lake modeling mineral precipitates.</t>
  </si>
  <si>
    <t>Phases</t>
  </si>
  <si>
    <t>Schwertmannite</t>
  </si>
  <si>
    <t>Manganite</t>
  </si>
  <si>
    <t>pH 4</t>
  </si>
  <si>
    <t xml:space="preserve"> pH 5</t>
  </si>
  <si>
    <t>pH 6</t>
  </si>
  <si>
    <t>pH 7</t>
  </si>
  <si>
    <t>pH 8.8</t>
  </si>
  <si>
    <t>Table 6. Average Lone Tree saturation indices for
relevant Al, Fe, and Mn phases for the two titrations.</t>
  </si>
  <si>
    <t>NDEP Profile III Standard</t>
  </si>
  <si>
    <t>n.a</t>
  </si>
  <si>
    <r>
      <t>3</t>
    </r>
    <r>
      <rPr>
        <sz val="8"/>
        <rFont val="Times New Roman"/>
        <family val="1"/>
      </rPr>
      <t xml:space="preserve"> SI (Saturation Index) calculated by PHREEQC using non-detects at full value, 25° C, and pe =10. </t>
    </r>
  </si>
  <si>
    <r>
      <t>Al(OH)</t>
    </r>
    <r>
      <rPr>
        <vertAlign val="subscript"/>
        <sz val="10"/>
        <color theme="1"/>
        <rFont val="Times New Roman"/>
        <family val="1"/>
      </rPr>
      <t>3</t>
    </r>
    <r>
      <rPr>
        <sz val="10"/>
        <color theme="1"/>
        <rFont val="Times New Roman"/>
        <family val="1"/>
      </rPr>
      <t>(am)</t>
    </r>
  </si>
  <si>
    <r>
      <t>Al</t>
    </r>
    <r>
      <rPr>
        <vertAlign val="subscript"/>
        <sz val="10"/>
        <color theme="1"/>
        <rFont val="Times New Roman"/>
        <family val="1"/>
      </rPr>
      <t>4</t>
    </r>
    <r>
      <rPr>
        <sz val="10"/>
        <color theme="1"/>
        <rFont val="Times New Roman"/>
        <family val="1"/>
      </rPr>
      <t>(OH)</t>
    </r>
    <r>
      <rPr>
        <vertAlign val="subscript"/>
        <sz val="10"/>
        <color theme="1"/>
        <rFont val="Times New Roman"/>
        <family val="1"/>
      </rPr>
      <t>10</t>
    </r>
    <r>
      <rPr>
        <sz val="10"/>
        <color theme="1"/>
        <rFont val="Times New Roman"/>
        <family val="1"/>
      </rPr>
      <t>SO</t>
    </r>
    <r>
      <rPr>
        <vertAlign val="subscript"/>
        <sz val="10"/>
        <color theme="1"/>
        <rFont val="Times New Roman"/>
        <family val="1"/>
      </rPr>
      <t>4</t>
    </r>
  </si>
  <si>
    <r>
      <t>AlOHSO</t>
    </r>
    <r>
      <rPr>
        <vertAlign val="subscript"/>
        <sz val="10"/>
        <color theme="1"/>
        <rFont val="Times New Roman"/>
        <family val="1"/>
      </rPr>
      <t>4</t>
    </r>
  </si>
  <si>
    <r>
      <t>FeOHSO</t>
    </r>
    <r>
      <rPr>
        <vertAlign val="subscript"/>
        <sz val="10"/>
        <color theme="1"/>
        <rFont val="Times New Roman"/>
        <family val="1"/>
      </rPr>
      <t>4</t>
    </r>
  </si>
  <si>
    <t>Table S-1. Bulk metal chemistry (mg/kg) for
precipitates collected from 150 ft and 250 ft
below the Lone Tree north end pit lake surface.</t>
  </si>
  <si>
    <t>Sample Date</t>
  </si>
  <si>
    <t>LT-N-150
(mg/kg)</t>
  </si>
  <si>
    <t>LT-N-250
(mg/kg)</t>
  </si>
  <si>
    <t>&lt;78.9</t>
  </si>
  <si>
    <t>&lt;74.4</t>
  </si>
  <si>
    <t>Bismuth</t>
  </si>
  <si>
    <t>&lt;39.4</t>
  </si>
  <si>
    <t>&lt;37.2</t>
  </si>
  <si>
    <t>Boron</t>
  </si>
  <si>
    <t>Cobalt</t>
  </si>
  <si>
    <t>&lt;59.2</t>
  </si>
  <si>
    <t>&lt;55.8</t>
  </si>
  <si>
    <t>Scandium</t>
  </si>
  <si>
    <t>&lt;19.7</t>
  </si>
  <si>
    <t>&lt;18.6</t>
  </si>
  <si>
    <t>Thorium</t>
  </si>
  <si>
    <t>Titanium</t>
  </si>
  <si>
    <t>Uranium</t>
  </si>
  <si>
    <t>S-2. Lime required to titrate Lone Tree pit lake water to pH 8.8.</t>
  </si>
  <si>
    <t>Lime</t>
  </si>
  <si>
    <t>g/L</t>
  </si>
  <si>
    <t>Not all lime dissolved in solution</t>
  </si>
  <si>
    <t>Lime dissolved</t>
  </si>
  <si>
    <t>Volume</t>
  </si>
  <si>
    <t>L</t>
  </si>
  <si>
    <t>Initial pH</t>
  </si>
  <si>
    <t>25C</t>
  </si>
  <si>
    <t>Initial pit  lake pH</t>
  </si>
  <si>
    <t>ORP</t>
  </si>
  <si>
    <t>mV</t>
  </si>
  <si>
    <t>Lime
Volume</t>
  </si>
  <si>
    <t>Cumulative
Lime</t>
  </si>
  <si>
    <t>(mL)</t>
  </si>
  <si>
    <t>(g)</t>
  </si>
  <si>
    <t>(mol)</t>
  </si>
  <si>
    <t>(mol/L)</t>
  </si>
  <si>
    <t>(mV)</t>
  </si>
  <si>
    <t>(g/L)</t>
  </si>
  <si>
    <t>S-2. Lime required to titrate Lone Tree pit lake water to pH 7.</t>
  </si>
  <si>
    <t>S-2. Lime required to titrate Lone Tree pit lake water to pH 6.</t>
  </si>
  <si>
    <t>19C</t>
  </si>
  <si>
    <t>S-2. Lime required to titrate Lone Tree pit lake water to pH 5.</t>
  </si>
  <si>
    <t>S-2. Lime required to titrate Lone Tree pit lake water to pH 4.</t>
  </si>
  <si>
    <t>Visual and microprobe evidence of occurrence.</t>
  </si>
  <si>
    <t>All units in mg/L, except pH in standard unit.</t>
  </si>
  <si>
    <t>pH (su)</t>
  </si>
  <si>
    <r>
      <rPr>
        <vertAlign val="superscript"/>
        <sz val="8"/>
        <color rgb="FF000000"/>
        <rFont val="Times New Roman"/>
        <family val="1"/>
      </rPr>
      <t>1</t>
    </r>
    <r>
      <rPr>
        <sz val="8"/>
        <color indexed="8"/>
        <rFont val="Times New Roman"/>
        <family val="1"/>
      </rPr>
      <t>Average of four sampling dates from May 17 to 20, 2010.</t>
    </r>
  </si>
  <si>
    <t>2023 Pit Lake Chemistry</t>
  </si>
  <si>
    <t xml:space="preserve">
Unfiltered</t>
  </si>
  <si>
    <t>Filtered</t>
  </si>
  <si>
    <t xml:space="preserve">
Filtered</t>
  </si>
  <si>
    <t>Unfiltered</t>
  </si>
  <si>
    <r>
      <t>2010 Pit Lake Chemistry</t>
    </r>
    <r>
      <rPr>
        <b/>
        <vertAlign val="superscript"/>
        <sz val="10"/>
        <rFont val="Arial"/>
        <family val="2"/>
      </rPr>
      <t>1</t>
    </r>
  </si>
  <si>
    <t>NDEP Profile III Reference Value</t>
  </si>
  <si>
    <t>Table 3. Lone Tree average pit lake chemistry used in the titration experiments (2010) and in 2023 showing the contrast over 13 years of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</si>
</sst>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7" formatCode="#,##0.0"/>
  </numFmts>
  <fonts count="29">
    <font>
      <sz val="10"/>
      <name val="Arial"/>
    </font>
    <font>
      <sz val="10"/>
      <color theme="1"/>
      <name val="Arial"/>
      <family val="2"/>
    </font>
    <font>
      <sz val="10"/>
      <color theme="1"/>
      <name val="Arial"/>
      <family val="2"/>
    </font>
    <font>
      <sz val="10"/>
      <name val="Arial"/>
      <family val="2"/>
    </font>
    <font>
      <b/>
      <sz val="12"/>
      <name val="Arial"/>
      <family val="2"/>
    </font>
    <font>
      <sz val="10"/>
      <name val="Times New Roman"/>
      <family val="1"/>
    </font>
    <font>
      <b/>
      <sz val="10"/>
      <name val="Times New Roman"/>
      <family val="1"/>
    </font>
    <font>
      <vertAlign val="subscript"/>
      <sz val="10"/>
      <name val="Times New Roman"/>
      <family val="1"/>
    </font>
    <font>
      <sz val="10"/>
      <name val="Arial"/>
      <family val="2"/>
    </font>
    <font>
      <sz val="8"/>
      <name val="Times New Roman"/>
      <family val="1"/>
    </font>
    <font>
      <sz val="10"/>
      <color indexed="8"/>
      <name val="Arial"/>
      <family val="2"/>
    </font>
    <font>
      <sz val="8"/>
      <color indexed="8"/>
      <name val="Times New Roman"/>
      <family val="1"/>
    </font>
    <font>
      <sz val="12"/>
      <name val="Arial"/>
      <family val="2"/>
    </font>
    <font>
      <vertAlign val="superscript"/>
      <sz val="8"/>
      <name val="Times New Roman"/>
      <family val="1"/>
    </font>
    <font>
      <b/>
      <vertAlign val="superscript"/>
      <sz val="10"/>
      <name val="Times New Roman"/>
      <family val="1"/>
    </font>
    <font>
      <vertAlign val="superscript"/>
      <sz val="9"/>
      <name val="Times New Roman"/>
      <family val="1"/>
    </font>
    <font>
      <sz val="10"/>
      <name val="MS Sans Serif"/>
      <family val="2"/>
    </font>
    <font>
      <b/>
      <sz val="12"/>
      <color theme="1"/>
      <name val="Arial"/>
      <family val="2"/>
    </font>
    <font>
      <b/>
      <sz val="10"/>
      <color theme="1"/>
      <name val="Times New Roman"/>
      <family val="1"/>
    </font>
    <font>
      <sz val="10"/>
      <color theme="1"/>
      <name val="Times New Roman"/>
      <family val="1"/>
    </font>
    <font>
      <vertAlign val="subscript"/>
      <sz val="10"/>
      <color theme="1"/>
      <name val="Times New Roman"/>
      <family val="1"/>
    </font>
    <font>
      <sz val="12"/>
      <color theme="1"/>
      <name val="Times New Roman"/>
      <family val="1"/>
    </font>
    <font>
      <vertAlign val="superscript"/>
      <sz val="10"/>
      <name val="Times New Roman"/>
      <family val="1"/>
    </font>
    <font>
      <vertAlign val="superscript"/>
      <sz val="10"/>
      <color theme="1"/>
      <name val="Times New Roman"/>
      <family val="1"/>
    </font>
    <font>
      <b/>
      <sz val="12"/>
      <name val="Times New Roman"/>
      <family val="1"/>
    </font>
    <font>
      <sz val="12"/>
      <name val="Times New Roman"/>
      <family val="1"/>
    </font>
    <font>
      <b/>
      <sz val="10"/>
      <name val="Arial"/>
      <family val="2"/>
    </font>
    <font>
      <vertAlign val="superscript"/>
      <sz val="8"/>
      <color rgb="FF000000"/>
      <name val="Times New Roman"/>
      <family val="1"/>
    </font>
    <font>
      <b/>
      <vertAlign val="superscript"/>
      <sz val="1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9">
    <xf numFmtId="0" fontId="0" fillId="0" borderId="0"/>
    <xf numFmtId="0" fontId="3" fillId="0" borderId="0"/>
    <xf numFmtId="0" fontId="8" fillId="0" borderId="0"/>
    <xf numFmtId="0" fontId="10" fillId="0" borderId="0">
      <alignment vertical="top"/>
    </xf>
    <xf numFmtId="0" fontId="16" fillId="0" borderId="0"/>
    <xf numFmtId="0" fontId="2" fillId="0" borderId="0"/>
    <xf numFmtId="43" fontId="3" fillId="0" borderId="0" applyFont="0" applyFill="0" applyBorder="0" applyAlignment="0" applyProtection="0"/>
    <xf numFmtId="0" fontId="3" fillId="0" borderId="0"/>
    <xf numFmtId="0" fontId="3" fillId="0" borderId="0"/>
  </cellStyleXfs>
  <cellXfs count="291">
    <xf numFmtId="0" fontId="0" fillId="0" borderId="0" xfId="0"/>
    <xf numFmtId="0" fontId="5" fillId="0" borderId="0" xfId="0" applyFont="1"/>
    <xf numFmtId="0" fontId="5" fillId="0" borderId="0" xfId="0" applyFont="1" applyAlignment="1">
      <alignment wrapText="1"/>
    </xf>
    <xf numFmtId="0" fontId="5" fillId="0" borderId="7" xfId="0" applyFont="1" applyBorder="1" applyAlignment="1">
      <alignment horizontal="center"/>
    </xf>
    <xf numFmtId="3" fontId="5" fillId="0" borderId="7" xfId="0" applyNumberFormat="1" applyFont="1" applyBorder="1" applyAlignment="1">
      <alignment horizontal="center"/>
    </xf>
    <xf numFmtId="0" fontId="9" fillId="0" borderId="0" xfId="1" applyFont="1"/>
    <xf numFmtId="0" fontId="11" fillId="0" borderId="0" xfId="3" applyFont="1" applyAlignment="1">
      <alignment horizontal="left"/>
    </xf>
    <xf numFmtId="0" fontId="9" fillId="0" borderId="0" xfId="0" applyFont="1" applyAlignment="1">
      <alignment horizontal="center" vertical="top" wrapText="1"/>
    </xf>
    <xf numFmtId="0" fontId="6" fillId="0" borderId="11" xfId="0" applyFont="1" applyBorder="1" applyAlignment="1">
      <alignment vertical="top" wrapText="1"/>
    </xf>
    <xf numFmtId="0" fontId="6" fillId="0" borderId="12" xfId="0" applyFont="1" applyBorder="1" applyAlignment="1">
      <alignment horizontal="center" vertical="top" wrapText="1"/>
    </xf>
    <xf numFmtId="165" fontId="9" fillId="0" borderId="0" xfId="0" applyNumberFormat="1" applyFont="1"/>
    <xf numFmtId="0" fontId="15" fillId="0" borderId="0" xfId="0" applyFont="1"/>
    <xf numFmtId="0" fontId="13" fillId="0" borderId="0" xfId="0" applyFont="1"/>
    <xf numFmtId="0" fontId="9" fillId="0" borderId="0" xfId="0" applyFont="1"/>
    <xf numFmtId="0" fontId="3" fillId="0" borderId="0" xfId="0" applyFont="1"/>
    <xf numFmtId="0" fontId="4" fillId="0" borderId="0" xfId="0" applyFont="1" applyAlignment="1">
      <alignment vertical="center"/>
    </xf>
    <xf numFmtId="0" fontId="5" fillId="0" borderId="9" xfId="0" applyFont="1" applyBorder="1" applyAlignment="1">
      <alignment horizontal="center"/>
    </xf>
    <xf numFmtId="0" fontId="13" fillId="0" borderId="0" xfId="4" applyFont="1" applyAlignment="1">
      <alignment horizontal="left" wrapText="1"/>
    </xf>
    <xf numFmtId="0" fontId="2" fillId="0" borderId="0" xfId="5"/>
    <xf numFmtId="0" fontId="19" fillId="0" borderId="0" xfId="5" applyFont="1"/>
    <xf numFmtId="0" fontId="18" fillId="0" borderId="0" xfId="5" applyFont="1" applyAlignment="1">
      <alignment horizontal="center"/>
    </xf>
    <xf numFmtId="0" fontId="21" fillId="0" borderId="0" xfId="5" applyFont="1"/>
    <xf numFmtId="0" fontId="2" fillId="0" borderId="0" xfId="5" applyAlignment="1">
      <alignment vertical="center"/>
    </xf>
    <xf numFmtId="0" fontId="6" fillId="0" borderId="14" xfId="0" applyFont="1" applyBorder="1" applyAlignment="1">
      <alignment horizontal="center"/>
    </xf>
    <xf numFmtId="0" fontId="6" fillId="0" borderId="14" xfId="0" applyFont="1" applyBorder="1" applyAlignment="1">
      <alignment horizontal="center" vertical="top" wrapText="1"/>
    </xf>
    <xf numFmtId="0" fontId="5" fillId="0" borderId="6" xfId="0" applyFont="1" applyBorder="1"/>
    <xf numFmtId="0" fontId="5" fillId="0" borderId="4" xfId="0" applyFont="1" applyBorder="1"/>
    <xf numFmtId="0" fontId="5" fillId="0" borderId="5" xfId="0" applyFont="1" applyBorder="1" applyAlignment="1">
      <alignment horizontal="center"/>
    </xf>
    <xf numFmtId="0" fontId="5" fillId="0" borderId="6" xfId="1" applyFont="1" applyBorder="1" applyAlignment="1">
      <alignment horizontal="left"/>
    </xf>
    <xf numFmtId="0" fontId="5" fillId="0" borderId="6" xfId="2" applyFont="1" applyBorder="1"/>
    <xf numFmtId="0" fontId="5" fillId="0" borderId="8" xfId="0" applyFont="1" applyBorder="1"/>
    <xf numFmtId="0" fontId="6" fillId="0" borderId="14" xfId="0" applyFont="1" applyBorder="1" applyAlignment="1">
      <alignment wrapText="1"/>
    </xf>
    <xf numFmtId="0" fontId="6" fillId="0" borderId="14" xfId="0" applyFont="1" applyBorder="1" applyAlignment="1">
      <alignment horizontal="center" wrapText="1"/>
    </xf>
    <xf numFmtId="0" fontId="5" fillId="0" borderId="4" xfId="0" applyFont="1" applyBorder="1" applyAlignment="1">
      <alignment vertical="top" wrapText="1"/>
    </xf>
    <xf numFmtId="0" fontId="5" fillId="0" borderId="5" xfId="0" applyFont="1" applyBorder="1" applyAlignment="1">
      <alignment horizontal="center" vertical="top" wrapText="1"/>
    </xf>
    <xf numFmtId="0" fontId="5" fillId="0" borderId="21" xfId="0" applyFont="1" applyBorder="1" applyAlignment="1">
      <alignment horizontal="center" vertical="top" wrapText="1"/>
    </xf>
    <xf numFmtId="0" fontId="5" fillId="0" borderId="18" xfId="0" applyFont="1" applyBorder="1" applyAlignment="1">
      <alignment horizontal="center" vertical="top" wrapText="1"/>
    </xf>
    <xf numFmtId="0" fontId="5" fillId="0" borderId="6" xfId="0" applyFont="1" applyBorder="1" applyAlignment="1">
      <alignment vertical="top" wrapText="1"/>
    </xf>
    <xf numFmtId="0" fontId="5" fillId="0" borderId="7" xfId="0" applyFont="1" applyBorder="1" applyAlignment="1">
      <alignment horizontal="center" vertical="top" wrapText="1"/>
    </xf>
    <xf numFmtId="0" fontId="5" fillId="0" borderId="16" xfId="0" applyFont="1" applyBorder="1" applyAlignment="1">
      <alignment horizontal="center" vertical="top" wrapText="1"/>
    </xf>
    <xf numFmtId="0" fontId="5" fillId="0" borderId="19" xfId="0"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8" xfId="0" applyFont="1" applyBorder="1" applyAlignment="1">
      <alignment vertical="top" wrapText="1"/>
    </xf>
    <xf numFmtId="0" fontId="5" fillId="0" borderId="9" xfId="0" applyFont="1" applyBorder="1" applyAlignment="1">
      <alignment horizontal="center" vertical="top" wrapText="1"/>
    </xf>
    <xf numFmtId="0" fontId="5" fillId="0" borderId="17" xfId="0" applyFont="1" applyBorder="1" applyAlignment="1">
      <alignment horizontal="center" vertical="top" wrapText="1"/>
    </xf>
    <xf numFmtId="0" fontId="5" fillId="0" borderId="20" xfId="0" applyFont="1" applyBorder="1" applyAlignment="1">
      <alignment horizontal="center" vertical="top" wrapText="1"/>
    </xf>
    <xf numFmtId="0" fontId="8" fillId="0" borderId="12" xfId="0" applyFont="1" applyBorder="1"/>
    <xf numFmtId="0" fontId="5" fillId="0" borderId="13" xfId="0" applyFont="1" applyBorder="1" applyAlignment="1">
      <alignment horizontal="center" vertical="top" wrapText="1"/>
    </xf>
    <xf numFmtId="0" fontId="8" fillId="0" borderId="18" xfId="0" applyFont="1" applyBorder="1"/>
    <xf numFmtId="0" fontId="5" fillId="0" borderId="16" xfId="0" quotePrefix="1" applyFont="1" applyBorder="1" applyAlignment="1">
      <alignment horizontal="center" vertical="top" wrapText="1"/>
    </xf>
    <xf numFmtId="0" fontId="8" fillId="0" borderId="19" xfId="0" applyFont="1" applyBorder="1"/>
    <xf numFmtId="0" fontId="5" fillId="0" borderId="9" xfId="0" quotePrefix="1" applyFont="1" applyBorder="1" applyAlignment="1">
      <alignment horizontal="center" vertical="top" wrapText="1"/>
    </xf>
    <xf numFmtId="0" fontId="5" fillId="0" borderId="17" xfId="0" quotePrefix="1" applyFont="1" applyBorder="1" applyAlignment="1">
      <alignment horizontal="center" vertical="top" wrapText="1"/>
    </xf>
    <xf numFmtId="0" fontId="8" fillId="0" borderId="20" xfId="0" applyFont="1" applyBorder="1"/>
    <xf numFmtId="0" fontId="5" fillId="0" borderId="0" xfId="0" applyFont="1" applyAlignment="1">
      <alignment horizontal="center"/>
    </xf>
    <xf numFmtId="0" fontId="0" fillId="0" borderId="0" xfId="0" applyAlignment="1">
      <alignment horizontal="center"/>
    </xf>
    <xf numFmtId="3" fontId="5" fillId="0" borderId="18" xfId="6" applyNumberFormat="1" applyFont="1" applyBorder="1" applyAlignment="1">
      <alignment horizontal="center"/>
    </xf>
    <xf numFmtId="3" fontId="5" fillId="0" borderId="5" xfId="6" applyNumberFormat="1" applyFont="1" applyBorder="1" applyAlignment="1">
      <alignment horizontal="center"/>
    </xf>
    <xf numFmtId="3" fontId="5" fillId="0" borderId="19" xfId="6" applyNumberFormat="1" applyFont="1" applyBorder="1" applyAlignment="1">
      <alignment horizontal="center"/>
    </xf>
    <xf numFmtId="3" fontId="5" fillId="0" borderId="7" xfId="6" applyNumberFormat="1" applyFont="1" applyBorder="1" applyAlignment="1">
      <alignment horizontal="center"/>
    </xf>
    <xf numFmtId="0" fontId="5" fillId="0" borderId="19" xfId="0" applyFont="1" applyBorder="1" applyAlignment="1">
      <alignment horizontal="center"/>
    </xf>
    <xf numFmtId="3" fontId="5" fillId="0" borderId="19" xfId="0" applyNumberFormat="1" applyFont="1" applyBorder="1" applyAlignment="1">
      <alignment horizontal="center"/>
    </xf>
    <xf numFmtId="0" fontId="5" fillId="0" borderId="20" xfId="0" applyFont="1" applyBorder="1" applyAlignment="1">
      <alignment horizontal="center"/>
    </xf>
    <xf numFmtId="0" fontId="6" fillId="0" borderId="14" xfId="0" applyFont="1" applyBorder="1"/>
    <xf numFmtId="0" fontId="5" fillId="0" borderId="1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0" fontId="5" fillId="0" borderId="29" xfId="0" applyFont="1" applyBorder="1" applyAlignment="1">
      <alignment horizontal="center"/>
    </xf>
    <xf numFmtId="0" fontId="5" fillId="0" borderId="30" xfId="0" applyFont="1" applyBorder="1" applyAlignment="1">
      <alignment horizontal="center"/>
    </xf>
    <xf numFmtId="0" fontId="5" fillId="0" borderId="31" xfId="0" applyFont="1" applyBorder="1" applyAlignment="1">
      <alignment horizontal="center"/>
    </xf>
    <xf numFmtId="0" fontId="5" fillId="0" borderId="26" xfId="0" applyFont="1" applyBorder="1" applyAlignment="1">
      <alignment horizontal="center"/>
    </xf>
    <xf numFmtId="0" fontId="5" fillId="0" borderId="27" xfId="0" applyFont="1" applyBorder="1" applyAlignment="1">
      <alignment horizontal="center"/>
    </xf>
    <xf numFmtId="0" fontId="5" fillId="0" borderId="28" xfId="0" applyFont="1" applyBorder="1" applyAlignment="1">
      <alignment horizontal="center"/>
    </xf>
    <xf numFmtId="0" fontId="6" fillId="0" borderId="11" xfId="0" applyFont="1" applyBorder="1" applyAlignment="1">
      <alignment horizontal="left"/>
    </xf>
    <xf numFmtId="0" fontId="18" fillId="0" borderId="14" xfId="5" applyFont="1" applyBorder="1" applyAlignment="1">
      <alignment horizontal="center" wrapText="1"/>
    </xf>
    <xf numFmtId="0" fontId="19" fillId="0" borderId="22" xfId="5" applyFont="1" applyBorder="1" applyAlignment="1">
      <alignment vertical="top" wrapText="1"/>
    </xf>
    <xf numFmtId="0" fontId="19" fillId="0" borderId="24" xfId="5" applyFont="1" applyBorder="1" applyAlignment="1">
      <alignment vertical="top" wrapText="1"/>
    </xf>
    <xf numFmtId="0" fontId="19" fillId="0" borderId="27" xfId="5" applyFont="1" applyBorder="1" applyAlignment="1">
      <alignment vertical="top" wrapText="1"/>
    </xf>
    <xf numFmtId="0" fontId="19" fillId="0" borderId="22" xfId="5" applyFont="1" applyBorder="1" applyAlignment="1">
      <alignment horizontal="left" vertical="top" wrapText="1"/>
    </xf>
    <xf numFmtId="0" fontId="19" fillId="0" borderId="27" xfId="5" applyFont="1" applyBorder="1" applyAlignment="1">
      <alignment horizontal="left" vertical="top" wrapText="1"/>
    </xf>
    <xf numFmtId="0" fontId="19" fillId="0" borderId="24" xfId="5" applyFont="1" applyBorder="1" applyAlignment="1">
      <alignment horizontal="left" vertical="top" wrapText="1"/>
    </xf>
    <xf numFmtId="0" fontId="19" fillId="0" borderId="23" xfId="5" applyFont="1" applyBorder="1" applyAlignment="1">
      <alignment vertical="top" wrapText="1"/>
    </xf>
    <xf numFmtId="0" fontId="19" fillId="0" borderId="32" xfId="5" applyFont="1" applyBorder="1" applyAlignment="1">
      <alignment vertical="top" wrapText="1"/>
    </xf>
    <xf numFmtId="0" fontId="19" fillId="0" borderId="25" xfId="5" applyFont="1" applyBorder="1" applyAlignment="1">
      <alignment vertical="top" wrapText="1"/>
    </xf>
    <xf numFmtId="0" fontId="19" fillId="0" borderId="28" xfId="5" applyFont="1" applyBorder="1" applyAlignment="1">
      <alignment vertical="top" wrapText="1"/>
    </xf>
    <xf numFmtId="0" fontId="19" fillId="0" borderId="30" xfId="5" applyFont="1" applyBorder="1" applyAlignment="1">
      <alignment vertical="top" wrapText="1"/>
    </xf>
    <xf numFmtId="0" fontId="19" fillId="0" borderId="35" xfId="5" applyFont="1" applyBorder="1" applyAlignment="1">
      <alignment vertical="top"/>
    </xf>
    <xf numFmtId="0" fontId="19" fillId="0" borderId="31" xfId="5" applyFont="1" applyBorder="1" applyAlignment="1">
      <alignment vertical="top" wrapText="1"/>
    </xf>
    <xf numFmtId="0" fontId="19" fillId="0" borderId="1" xfId="5" applyFont="1" applyBorder="1" applyAlignment="1">
      <alignment vertical="top"/>
    </xf>
    <xf numFmtId="0" fontId="18" fillId="0" borderId="14" xfId="5" applyFont="1" applyBorder="1" applyAlignment="1">
      <alignment horizontal="left" wrapText="1"/>
    </xf>
    <xf numFmtId="0" fontId="19" fillId="0" borderId="34" xfId="5" applyFont="1" applyBorder="1" applyAlignment="1">
      <alignment vertical="top" wrapText="1"/>
    </xf>
    <xf numFmtId="0" fontId="19" fillId="0" borderId="0" xfId="5" applyFont="1" applyAlignment="1">
      <alignment wrapText="1"/>
    </xf>
    <xf numFmtId="0" fontId="19" fillId="0" borderId="14" xfId="5" applyFont="1" applyBorder="1" applyAlignment="1">
      <alignment wrapText="1"/>
    </xf>
    <xf numFmtId="0" fontId="19" fillId="0" borderId="0" xfId="0" applyFont="1"/>
    <xf numFmtId="1" fontId="6" fillId="0" borderId="2" xfId="0" applyNumberFormat="1" applyFont="1" applyBorder="1" applyAlignment="1">
      <alignment horizontal="center" wrapText="1"/>
    </xf>
    <xf numFmtId="14" fontId="6" fillId="0" borderId="15" xfId="0" applyNumberFormat="1" applyFont="1" applyBorder="1" applyAlignment="1">
      <alignment horizontal="center" wrapText="1"/>
    </xf>
    <xf numFmtId="167" fontId="5" fillId="0" borderId="19" xfId="0" applyNumberFormat="1" applyFont="1" applyBorder="1" applyAlignment="1">
      <alignment horizontal="center"/>
    </xf>
    <xf numFmtId="0" fontId="19" fillId="0" borderId="42" xfId="0" applyFont="1" applyBorder="1"/>
    <xf numFmtId="0" fontId="19" fillId="0" borderId="10" xfId="0" applyFont="1" applyBorder="1"/>
    <xf numFmtId="0" fontId="5" fillId="0" borderId="19" xfId="0" quotePrefix="1" applyFont="1" applyBorder="1" applyAlignment="1">
      <alignment horizontal="center"/>
    </xf>
    <xf numFmtId="0" fontId="19" fillId="0" borderId="6" xfId="0" applyFont="1" applyBorder="1"/>
    <xf numFmtId="0" fontId="19" fillId="0" borderId="7" xfId="0" applyFont="1" applyBorder="1"/>
    <xf numFmtId="0" fontId="19" fillId="2" borderId="6" xfId="0" applyFont="1" applyFill="1" applyBorder="1"/>
    <xf numFmtId="0" fontId="19" fillId="2" borderId="7" xfId="0" applyFont="1" applyFill="1" applyBorder="1"/>
    <xf numFmtId="0" fontId="19" fillId="0" borderId="8" xfId="0" applyFont="1" applyBorder="1"/>
    <xf numFmtId="0" fontId="19" fillId="0" borderId="9" xfId="0" applyFont="1" applyBorder="1"/>
    <xf numFmtId="0" fontId="19" fillId="0" borderId="19" xfId="0" applyFont="1" applyBorder="1" applyAlignment="1">
      <alignment horizontal="center"/>
    </xf>
    <xf numFmtId="165" fontId="5" fillId="0" borderId="20" xfId="0" applyNumberFormat="1" applyFont="1" applyBorder="1" applyAlignment="1">
      <alignment horizontal="center"/>
    </xf>
    <xf numFmtId="2" fontId="5" fillId="0" borderId="20" xfId="0" applyNumberFormat="1" applyFont="1" applyBorder="1" applyAlignment="1">
      <alignment horizontal="center"/>
    </xf>
    <xf numFmtId="0" fontId="19" fillId="0" borderId="0" xfId="0" applyFont="1" applyAlignment="1">
      <alignment horizontal="center"/>
    </xf>
    <xf numFmtId="0" fontId="19" fillId="0" borderId="32" xfId="0" applyFont="1" applyBorder="1" applyAlignment="1">
      <alignment horizontal="center"/>
    </xf>
    <xf numFmtId="0" fontId="19" fillId="2" borderId="19" xfId="0" applyFont="1" applyFill="1" applyBorder="1" applyAlignment="1">
      <alignment horizontal="center"/>
    </xf>
    <xf numFmtId="0" fontId="19" fillId="0" borderId="20" xfId="0" applyFont="1" applyBorder="1" applyAlignment="1">
      <alignment horizontal="center"/>
    </xf>
    <xf numFmtId="0" fontId="19" fillId="2" borderId="0" xfId="0" applyFont="1" applyFill="1"/>
    <xf numFmtId="0" fontId="19" fillId="2" borderId="0" xfId="0" applyFont="1" applyFill="1" applyAlignment="1">
      <alignment horizontal="center"/>
    </xf>
    <xf numFmtId="0" fontId="5" fillId="3" borderId="0" xfId="0" applyFont="1" applyFill="1"/>
    <xf numFmtId="0" fontId="5" fillId="3" borderId="4" xfId="0" applyFont="1" applyFill="1" applyBorder="1"/>
    <xf numFmtId="0" fontId="5" fillId="3" borderId="18"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xf numFmtId="0" fontId="5" fillId="3" borderId="19" xfId="0" applyFont="1" applyFill="1" applyBorder="1" applyAlignment="1">
      <alignment horizontal="center"/>
    </xf>
    <xf numFmtId="0" fontId="5" fillId="3" borderId="7" xfId="0" applyFont="1" applyFill="1" applyBorder="1" applyAlignment="1">
      <alignment horizontal="center"/>
    </xf>
    <xf numFmtId="0" fontId="5" fillId="3" borderId="8" xfId="0" applyFont="1" applyFill="1" applyBorder="1"/>
    <xf numFmtId="0" fontId="5" fillId="3" borderId="20" xfId="0" applyFont="1" applyFill="1" applyBorder="1" applyAlignment="1">
      <alignment horizontal="center"/>
    </xf>
    <xf numFmtId="0" fontId="5" fillId="3" borderId="9" xfId="0" applyFont="1" applyFill="1" applyBorder="1" applyAlignment="1">
      <alignment horizontal="center"/>
    </xf>
    <xf numFmtId="0" fontId="5" fillId="0" borderId="39" xfId="0" applyFont="1" applyBorder="1"/>
    <xf numFmtId="0" fontId="18" fillId="0" borderId="14" xfId="0" applyFont="1" applyBorder="1"/>
    <xf numFmtId="0" fontId="18" fillId="0" borderId="14" xfId="0" applyFont="1" applyBorder="1" applyAlignment="1">
      <alignment horizontal="center"/>
    </xf>
    <xf numFmtId="0" fontId="19" fillId="0" borderId="14" xfId="0" applyFont="1" applyBorder="1" applyAlignment="1">
      <alignment horizontal="center"/>
    </xf>
    <xf numFmtId="0" fontId="9" fillId="0" borderId="0" xfId="4" applyFont="1" applyAlignment="1">
      <alignment horizontal="left" wrapText="1"/>
    </xf>
    <xf numFmtId="3" fontId="5" fillId="0" borderId="18" xfId="0" applyNumberFormat="1" applyFont="1" applyBorder="1" applyAlignment="1">
      <alignment horizontal="center"/>
    </xf>
    <xf numFmtId="3" fontId="5" fillId="0" borderId="30" xfId="0" applyNumberFormat="1" applyFont="1" applyBorder="1" applyAlignment="1">
      <alignment horizontal="center"/>
    </xf>
    <xf numFmtId="3" fontId="5" fillId="0" borderId="12" xfId="0" applyNumberFormat="1" applyFont="1" applyBorder="1" applyAlignment="1">
      <alignment horizontal="center"/>
    </xf>
    <xf numFmtId="3" fontId="5" fillId="0" borderId="27" xfId="0" applyNumberFormat="1" applyFont="1" applyBorder="1" applyAlignment="1">
      <alignment horizontal="center"/>
    </xf>
    <xf numFmtId="0" fontId="5" fillId="3" borderId="14" xfId="0" applyFont="1" applyFill="1" applyBorder="1"/>
    <xf numFmtId="0" fontId="6" fillId="3" borderId="14" xfId="0" applyFont="1" applyFill="1" applyBorder="1" applyAlignment="1">
      <alignment horizontal="center"/>
    </xf>
    <xf numFmtId="0" fontId="6" fillId="3" borderId="14" xfId="0" applyFont="1" applyFill="1" applyBorder="1" applyAlignment="1">
      <alignment horizontal="left"/>
    </xf>
    <xf numFmtId="0" fontId="5" fillId="3" borderId="4" xfId="0" applyFont="1" applyFill="1" applyBorder="1" applyAlignment="1">
      <alignment horizontal="left"/>
    </xf>
    <xf numFmtId="0" fontId="5" fillId="3" borderId="6" xfId="0" applyFont="1" applyFill="1" applyBorder="1" applyAlignment="1">
      <alignment horizontal="left"/>
    </xf>
    <xf numFmtId="0" fontId="5" fillId="3" borderId="8" xfId="0" applyFont="1" applyFill="1" applyBorder="1" applyAlignment="1">
      <alignment horizontal="left"/>
    </xf>
    <xf numFmtId="0" fontId="17" fillId="0" borderId="0" xfId="0" applyFont="1"/>
    <xf numFmtId="0" fontId="21" fillId="0" borderId="0" xfId="0" applyFont="1"/>
    <xf numFmtId="3" fontId="5" fillId="0" borderId="19" xfId="0" quotePrefix="1" applyNumberFormat="1" applyFont="1" applyBorder="1" applyAlignment="1">
      <alignment horizontal="center"/>
    </xf>
    <xf numFmtId="0" fontId="5" fillId="0" borderId="32" xfId="0" applyFont="1" applyBorder="1" applyAlignment="1">
      <alignment horizontal="center"/>
    </xf>
    <xf numFmtId="0" fontId="6" fillId="0" borderId="3" xfId="0" applyFont="1" applyBorder="1"/>
    <xf numFmtId="3" fontId="5" fillId="0" borderId="7" xfId="0" applyNumberFormat="1" applyFont="1" applyBorder="1" applyAlignment="1">
      <alignment horizontal="center" vertical="top" wrapText="1"/>
    </xf>
    <xf numFmtId="0" fontId="18" fillId="0" borderId="14" xfId="0" applyFont="1" applyBorder="1" applyAlignment="1">
      <alignment horizontal="left"/>
    </xf>
    <xf numFmtId="0" fontId="19" fillId="0" borderId="4" xfId="0" applyFont="1" applyBorder="1"/>
    <xf numFmtId="0" fontId="19" fillId="0" borderId="18" xfId="0" quotePrefix="1" applyFont="1" applyBorder="1" applyAlignment="1">
      <alignment horizontal="center"/>
    </xf>
    <xf numFmtId="0" fontId="19" fillId="0" borderId="18" xfId="0" applyFont="1" applyBorder="1" applyAlignment="1">
      <alignment horizontal="center"/>
    </xf>
    <xf numFmtId="0" fontId="19" fillId="0" borderId="5" xfId="0" applyFont="1" applyBorder="1" applyAlignment="1">
      <alignment horizontal="center"/>
    </xf>
    <xf numFmtId="0" fontId="19" fillId="0" borderId="19" xfId="0" quotePrefix="1" applyFont="1" applyBorder="1" applyAlignment="1">
      <alignment horizontal="center"/>
    </xf>
    <xf numFmtId="0" fontId="19" fillId="0" borderId="7" xfId="0" applyFont="1" applyBorder="1" applyAlignment="1">
      <alignment horizontal="center"/>
    </xf>
    <xf numFmtId="0" fontId="19" fillId="0" borderId="7" xfId="0" quotePrefix="1" applyFont="1" applyBorder="1" applyAlignment="1">
      <alignment horizontal="center"/>
    </xf>
    <xf numFmtId="0" fontId="19" fillId="0" borderId="20" xfId="0" quotePrefix="1" applyFont="1" applyBorder="1" applyAlignment="1">
      <alignment horizontal="center"/>
    </xf>
    <xf numFmtId="0" fontId="19" fillId="0" borderId="9" xfId="0" applyFont="1" applyBorder="1" applyAlignment="1">
      <alignment horizontal="center"/>
    </xf>
    <xf numFmtId="0" fontId="3" fillId="0" borderId="0" xfId="7"/>
    <xf numFmtId="0" fontId="24" fillId="0" borderId="14" xfId="7" applyFont="1" applyBorder="1" applyAlignment="1">
      <alignment wrapText="1"/>
    </xf>
    <xf numFmtId="0" fontId="24" fillId="0" borderId="14" xfId="7" applyFont="1" applyBorder="1" applyAlignment="1">
      <alignment horizontal="center" wrapText="1"/>
    </xf>
    <xf numFmtId="0" fontId="25" fillId="0" borderId="4" xfId="7" applyFont="1" applyBorder="1"/>
    <xf numFmtId="14" fontId="25" fillId="0" borderId="18" xfId="6" applyNumberFormat="1" applyFont="1" applyBorder="1" applyAlignment="1">
      <alignment horizontal="center"/>
    </xf>
    <xf numFmtId="3" fontId="25" fillId="0" borderId="18" xfId="6" applyNumberFormat="1" applyFont="1" applyBorder="1" applyAlignment="1">
      <alignment horizontal="center"/>
    </xf>
    <xf numFmtId="3" fontId="25" fillId="0" borderId="5" xfId="7" applyNumberFormat="1" applyFont="1" applyBorder="1" applyAlignment="1">
      <alignment horizontal="center"/>
    </xf>
    <xf numFmtId="0" fontId="3" fillId="0" borderId="0" xfId="7" applyAlignment="1">
      <alignment horizontal="center"/>
    </xf>
    <xf numFmtId="0" fontId="25" fillId="0" borderId="6" xfId="7" applyFont="1" applyBorder="1"/>
    <xf numFmtId="14" fontId="25" fillId="0" borderId="19" xfId="6" applyNumberFormat="1" applyFont="1" applyBorder="1" applyAlignment="1">
      <alignment horizontal="center"/>
    </xf>
    <xf numFmtId="3" fontId="25" fillId="0" borderId="19" xfId="6" applyNumberFormat="1" applyFont="1" applyBorder="1" applyAlignment="1">
      <alignment horizontal="center"/>
    </xf>
    <xf numFmtId="0" fontId="25" fillId="0" borderId="7" xfId="7" applyFont="1" applyBorder="1" applyAlignment="1">
      <alignment horizontal="center"/>
    </xf>
    <xf numFmtId="3" fontId="25" fillId="0" borderId="7" xfId="7" applyNumberFormat="1" applyFont="1" applyBorder="1" applyAlignment="1">
      <alignment horizontal="center"/>
    </xf>
    <xf numFmtId="14" fontId="25" fillId="0" borderId="19" xfId="7" applyNumberFormat="1" applyFont="1" applyBorder="1" applyAlignment="1">
      <alignment horizontal="center"/>
    </xf>
    <xf numFmtId="0" fontId="25" fillId="0" borderId="19" xfId="7" applyFont="1" applyBorder="1" applyAlignment="1">
      <alignment horizontal="center"/>
    </xf>
    <xf numFmtId="3" fontId="25" fillId="0" borderId="19" xfId="7" applyNumberFormat="1" applyFont="1" applyBorder="1" applyAlignment="1">
      <alignment horizontal="center"/>
    </xf>
    <xf numFmtId="0" fontId="25" fillId="0" borderId="8" xfId="7" applyFont="1" applyBorder="1"/>
    <xf numFmtId="14" fontId="25" fillId="0" borderId="20" xfId="7" applyNumberFormat="1" applyFont="1" applyBorder="1" applyAlignment="1">
      <alignment horizontal="center"/>
    </xf>
    <xf numFmtId="3" fontId="25" fillId="0" borderId="20" xfId="7" applyNumberFormat="1" applyFont="1" applyBorder="1" applyAlignment="1">
      <alignment horizontal="center"/>
    </xf>
    <xf numFmtId="3" fontId="25" fillId="0" borderId="9" xfId="7" applyNumberFormat="1" applyFont="1" applyBorder="1" applyAlignment="1">
      <alignment horizontal="center"/>
    </xf>
    <xf numFmtId="0" fontId="4" fillId="0" borderId="0" xfId="8" applyFont="1" applyAlignment="1">
      <alignment vertical="center"/>
    </xf>
    <xf numFmtId="0" fontId="3" fillId="0" borderId="0" xfId="8"/>
    <xf numFmtId="0" fontId="26" fillId="0" borderId="2" xfId="8" applyFont="1" applyBorder="1" applyAlignment="1">
      <alignment horizontal="center" wrapText="1"/>
    </xf>
    <xf numFmtId="0" fontId="6" fillId="0" borderId="2" xfId="8" applyFont="1" applyBorder="1" applyAlignment="1">
      <alignment horizontal="center"/>
    </xf>
    <xf numFmtId="0" fontId="6" fillId="0" borderId="3" xfId="8" applyFont="1" applyBorder="1" applyAlignment="1">
      <alignment horizontal="center"/>
    </xf>
    <xf numFmtId="0" fontId="5" fillId="0" borderId="4" xfId="8" applyFont="1" applyBorder="1" applyAlignment="1">
      <alignment horizontal="center"/>
    </xf>
    <xf numFmtId="166" fontId="5" fillId="0" borderId="18" xfId="8" applyNumberFormat="1" applyFont="1" applyBorder="1" applyAlignment="1">
      <alignment horizontal="center"/>
    </xf>
    <xf numFmtId="0" fontId="5" fillId="0" borderId="18" xfId="8" applyFont="1" applyBorder="1" applyAlignment="1">
      <alignment horizontal="center"/>
    </xf>
    <xf numFmtId="166" fontId="5" fillId="0" borderId="5" xfId="8" applyNumberFormat="1" applyFont="1" applyBorder="1" applyAlignment="1">
      <alignment horizontal="center"/>
    </xf>
    <xf numFmtId="0" fontId="5" fillId="0" borderId="6" xfId="8" applyFont="1" applyBorder="1" applyAlignment="1">
      <alignment horizontal="center"/>
    </xf>
    <xf numFmtId="166" fontId="5" fillId="0" borderId="19" xfId="8" applyNumberFormat="1" applyFont="1" applyBorder="1" applyAlignment="1">
      <alignment horizontal="center"/>
    </xf>
    <xf numFmtId="0" fontId="5" fillId="0" borderId="19" xfId="8" applyFont="1" applyBorder="1" applyAlignment="1">
      <alignment horizontal="center"/>
    </xf>
    <xf numFmtId="166" fontId="5" fillId="0" borderId="7" xfId="8" applyNumberFormat="1" applyFont="1" applyBorder="1" applyAlignment="1">
      <alignment horizontal="center"/>
    </xf>
    <xf numFmtId="0" fontId="5" fillId="0" borderId="8" xfId="8" applyFont="1" applyBorder="1" applyAlignment="1">
      <alignment horizontal="center"/>
    </xf>
    <xf numFmtId="166" fontId="5" fillId="0" borderId="20" xfId="8" applyNumberFormat="1" applyFont="1" applyBorder="1" applyAlignment="1">
      <alignment horizontal="center"/>
    </xf>
    <xf numFmtId="0" fontId="5" fillId="0" borderId="20" xfId="8" applyFont="1" applyBorder="1" applyAlignment="1">
      <alignment horizontal="center"/>
    </xf>
    <xf numFmtId="166" fontId="5" fillId="0" borderId="9" xfId="8" applyNumberFormat="1" applyFont="1" applyBorder="1" applyAlignment="1">
      <alignment horizontal="center"/>
    </xf>
    <xf numFmtId="166" fontId="3" fillId="0" borderId="0" xfId="8" applyNumberFormat="1"/>
    <xf numFmtId="0" fontId="6" fillId="0" borderId="2" xfId="8" applyFont="1" applyBorder="1" applyAlignment="1">
      <alignment horizontal="center" wrapText="1"/>
    </xf>
    <xf numFmtId="0" fontId="6" fillId="0" borderId="38" xfId="8" applyFont="1" applyBorder="1" applyAlignment="1">
      <alignment horizontal="center" wrapText="1"/>
    </xf>
    <xf numFmtId="166" fontId="6" fillId="0" borderId="41" xfId="8" applyNumberFormat="1" applyFont="1" applyBorder="1" applyAlignment="1">
      <alignment horizontal="center"/>
    </xf>
    <xf numFmtId="166" fontId="5" fillId="0" borderId="43" xfId="8" applyNumberFormat="1" applyFont="1" applyBorder="1" applyAlignment="1">
      <alignment horizontal="center"/>
    </xf>
    <xf numFmtId="166" fontId="5" fillId="0" borderId="44" xfId="8" applyNumberFormat="1" applyFont="1" applyBorder="1" applyAlignment="1">
      <alignment horizontal="center"/>
    </xf>
    <xf numFmtId="166" fontId="5" fillId="0" borderId="45" xfId="8" applyNumberFormat="1" applyFont="1" applyBorder="1" applyAlignment="1">
      <alignment horizontal="center"/>
    </xf>
    <xf numFmtId="0" fontId="19" fillId="0" borderId="46" xfId="5" applyFont="1" applyBorder="1"/>
    <xf numFmtId="0" fontId="19" fillId="0" borderId="47" xfId="5" applyFont="1" applyBorder="1" applyAlignment="1">
      <alignment vertical="top" wrapText="1"/>
    </xf>
    <xf numFmtId="0" fontId="19" fillId="0" borderId="47" xfId="5" applyFont="1" applyBorder="1" applyAlignment="1">
      <alignment wrapText="1"/>
    </xf>
    <xf numFmtId="0" fontId="19" fillId="0" borderId="47" xfId="5" applyFont="1" applyBorder="1"/>
    <xf numFmtId="0" fontId="19" fillId="0" borderId="48" xfId="5" applyFont="1" applyBorder="1" applyAlignment="1">
      <alignment wrapText="1"/>
    </xf>
    <xf numFmtId="0" fontId="19" fillId="0" borderId="46" xfId="5" applyFont="1" applyBorder="1" applyAlignment="1">
      <alignment wrapText="1"/>
    </xf>
    <xf numFmtId="0" fontId="21" fillId="0" borderId="47" xfId="5" applyFont="1" applyBorder="1"/>
    <xf numFmtId="1" fontId="5" fillId="0" borderId="7" xfId="0" applyNumberFormat="1" applyFont="1" applyBorder="1" applyAlignment="1">
      <alignment horizontal="center"/>
    </xf>
    <xf numFmtId="2" fontId="5" fillId="0" borderId="7" xfId="0" applyNumberFormat="1" applyFont="1" applyBorder="1" applyAlignment="1">
      <alignment horizontal="center"/>
    </xf>
    <xf numFmtId="164" fontId="5" fillId="0" borderId="7" xfId="0" applyNumberFormat="1" applyFont="1" applyBorder="1" applyAlignment="1">
      <alignment horizontal="center"/>
    </xf>
    <xf numFmtId="165" fontId="5" fillId="0" borderId="7" xfId="0" applyNumberFormat="1" applyFont="1" applyBorder="1" applyAlignment="1">
      <alignment horizontal="center"/>
    </xf>
    <xf numFmtId="166" fontId="5" fillId="0" borderId="7" xfId="0" applyNumberFormat="1" applyFont="1" applyBorder="1" applyAlignment="1">
      <alignment horizontal="center"/>
    </xf>
    <xf numFmtId="0" fontId="5" fillId="0" borderId="49" xfId="0" applyFont="1" applyBorder="1" applyAlignment="1">
      <alignment horizontal="center" vertical="top" wrapText="1"/>
    </xf>
    <xf numFmtId="0" fontId="5" fillId="0" borderId="50" xfId="0" applyFont="1" applyBorder="1" applyAlignment="1">
      <alignment horizontal="center"/>
    </xf>
    <xf numFmtId="0" fontId="5" fillId="0" borderId="50" xfId="1" applyFont="1" applyBorder="1" applyAlignment="1">
      <alignment horizontal="center"/>
    </xf>
    <xf numFmtId="3" fontId="5" fillId="0" borderId="50" xfId="2" applyNumberFormat="1" applyFont="1" applyBorder="1" applyAlignment="1">
      <alignment horizontal="center"/>
    </xf>
    <xf numFmtId="0" fontId="5" fillId="0" borderId="51" xfId="0" applyFont="1" applyBorder="1" applyAlignment="1">
      <alignment horizontal="center"/>
    </xf>
    <xf numFmtId="1" fontId="5" fillId="0" borderId="6" xfId="0" applyNumberFormat="1" applyFont="1" applyBorder="1" applyAlignment="1">
      <alignment horizontal="center"/>
    </xf>
    <xf numFmtId="2" fontId="5" fillId="0" borderId="6" xfId="0" applyNumberFormat="1" applyFont="1" applyBorder="1" applyAlignment="1">
      <alignment horizontal="center"/>
    </xf>
    <xf numFmtId="164" fontId="5" fillId="0" borderId="6" xfId="0" applyNumberFormat="1" applyFont="1" applyBorder="1" applyAlignment="1">
      <alignment horizontal="center"/>
    </xf>
    <xf numFmtId="165" fontId="5" fillId="0" borderId="6" xfId="0" applyNumberFormat="1" applyFont="1" applyBorder="1" applyAlignment="1">
      <alignment horizontal="center"/>
    </xf>
    <xf numFmtId="166" fontId="5" fillId="0" borderId="6" xfId="0" applyNumberFormat="1" applyFont="1" applyBorder="1" applyAlignment="1">
      <alignment horizontal="center"/>
    </xf>
    <xf numFmtId="3" fontId="5" fillId="0" borderId="6" xfId="0" applyNumberFormat="1" applyFont="1" applyBorder="1" applyAlignment="1">
      <alignment horizontal="center"/>
    </xf>
    <xf numFmtId="164" fontId="5" fillId="0" borderId="8" xfId="0" applyNumberFormat="1" applyFont="1" applyBorder="1" applyAlignment="1">
      <alignment horizontal="center"/>
    </xf>
    <xf numFmtId="164" fontId="5" fillId="0" borderId="4" xfId="0" applyNumberFormat="1" applyFont="1" applyBorder="1" applyAlignment="1">
      <alignment horizontal="center" wrapText="1"/>
    </xf>
    <xf numFmtId="0" fontId="5" fillId="0" borderId="49" xfId="0" applyFont="1" applyBorder="1" applyAlignment="1">
      <alignment horizontal="center"/>
    </xf>
    <xf numFmtId="164" fontId="5" fillId="0" borderId="50" xfId="0" applyNumberFormat="1" applyFont="1" applyBorder="1" applyAlignment="1">
      <alignment horizontal="center"/>
    </xf>
    <xf numFmtId="165" fontId="5" fillId="0" borderId="50" xfId="0" applyNumberFormat="1" applyFont="1" applyBorder="1" applyAlignment="1">
      <alignment horizontal="center"/>
    </xf>
    <xf numFmtId="2" fontId="5" fillId="0" borderId="50" xfId="0" applyNumberFormat="1" applyFont="1" applyBorder="1" applyAlignment="1">
      <alignment horizontal="center"/>
    </xf>
    <xf numFmtId="1" fontId="5" fillId="0" borderId="50" xfId="0" applyNumberFormat="1" applyFont="1" applyBorder="1" applyAlignment="1">
      <alignment horizontal="center"/>
    </xf>
    <xf numFmtId="166" fontId="5" fillId="0" borderId="50" xfId="0" applyNumberFormat="1" applyFont="1" applyBorder="1" applyAlignment="1">
      <alignment horizontal="center"/>
    </xf>
    <xf numFmtId="3" fontId="5" fillId="0" borderId="50" xfId="0" applyNumberFormat="1" applyFont="1" applyBorder="1" applyAlignment="1">
      <alignment horizontal="center"/>
    </xf>
    <xf numFmtId="164" fontId="5" fillId="0" borderId="51" xfId="0" applyNumberFormat="1" applyFont="1" applyBorder="1" applyAlignment="1">
      <alignment horizontal="center"/>
    </xf>
    <xf numFmtId="164" fontId="5" fillId="0" borderId="5" xfId="0" applyNumberFormat="1" applyFont="1" applyBorder="1" applyAlignment="1">
      <alignment horizontal="center" wrapText="1"/>
    </xf>
    <xf numFmtId="2" fontId="5" fillId="0" borderId="8" xfId="0" applyNumberFormat="1" applyFont="1" applyBorder="1" applyAlignment="1">
      <alignment horizontal="center"/>
    </xf>
    <xf numFmtId="2" fontId="5" fillId="0" borderId="9" xfId="0" applyNumberFormat="1" applyFont="1" applyBorder="1" applyAlignment="1">
      <alignment horizontal="center"/>
    </xf>
    <xf numFmtId="0" fontId="4" fillId="0" borderId="1" xfId="1" applyFont="1" applyBorder="1" applyAlignment="1">
      <alignment horizontal="center" vertical="center" wrapText="1"/>
    </xf>
    <xf numFmtId="0" fontId="0" fillId="0" borderId="1" xfId="0" applyBorder="1" applyAlignment="1">
      <alignment horizontal="center" vertical="center" wrapText="1"/>
    </xf>
    <xf numFmtId="0" fontId="6" fillId="0" borderId="15" xfId="0" applyFont="1" applyBorder="1" applyAlignment="1">
      <alignment horizontal="center" wrapText="1"/>
    </xf>
    <xf numFmtId="0" fontId="6" fillId="0" borderId="2" xfId="0" applyFont="1" applyBorder="1" applyAlignment="1">
      <alignment horizontal="left" wrapText="1"/>
    </xf>
    <xf numFmtId="0" fontId="0" fillId="0" borderId="15" xfId="0" applyBorder="1" applyAlignment="1">
      <alignment horizontal="left" wrapText="1"/>
    </xf>
    <xf numFmtId="1" fontId="6" fillId="0" borderId="2" xfId="0" applyNumberFormat="1" applyFont="1" applyBorder="1" applyAlignment="1">
      <alignment horizontal="center" wrapText="1"/>
    </xf>
    <xf numFmtId="0" fontId="0" fillId="0" borderId="3" xfId="0" applyBorder="1" applyAlignment="1">
      <alignment horizontal="center" wrapText="1"/>
    </xf>
    <xf numFmtId="1" fontId="6" fillId="0" borderId="36" xfId="0" applyNumberFormat="1" applyFont="1" applyBorder="1" applyAlignment="1">
      <alignment horizontal="center" wrapText="1"/>
    </xf>
    <xf numFmtId="0" fontId="0" fillId="0" borderId="37" xfId="0" applyBorder="1" applyAlignment="1">
      <alignment wrapText="1"/>
    </xf>
    <xf numFmtId="0" fontId="0" fillId="0" borderId="38" xfId="0" applyBorder="1" applyAlignment="1">
      <alignment wrapText="1"/>
    </xf>
    <xf numFmtId="0" fontId="6" fillId="0" borderId="40" xfId="0" applyFont="1" applyBorder="1" applyAlignment="1">
      <alignment horizontal="center" wrapText="1"/>
    </xf>
    <xf numFmtId="0" fontId="0" fillId="0" borderId="1" xfId="0" applyBorder="1" applyAlignment="1">
      <alignment wrapText="1"/>
    </xf>
    <xf numFmtId="0" fontId="0" fillId="0" borderId="41" xfId="0" applyBorder="1" applyAlignment="1">
      <alignment wrapText="1"/>
    </xf>
    <xf numFmtId="0" fontId="17" fillId="0" borderId="0" xfId="0" applyFont="1" applyAlignment="1">
      <alignment horizontal="center" vertical="center"/>
    </xf>
    <xf numFmtId="0" fontId="4" fillId="0" borderId="1" xfId="0" applyFont="1" applyBorder="1" applyAlignment="1">
      <alignment horizontal="center" vertical="center" wrapText="1"/>
    </xf>
    <xf numFmtId="0" fontId="12" fillId="0" borderId="1" xfId="0" applyFont="1" applyBorder="1"/>
    <xf numFmtId="0" fontId="13" fillId="0" borderId="0" xfId="0" applyFont="1" applyAlignment="1">
      <alignment horizontal="left" vertical="top" wrapText="1"/>
    </xf>
    <xf numFmtId="0" fontId="13" fillId="0" borderId="0" xfId="4" applyFont="1" applyAlignment="1">
      <alignment horizontal="left" wrapText="1"/>
    </xf>
    <xf numFmtId="0" fontId="4" fillId="0" borderId="1" xfId="1"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26" fillId="0" borderId="11" xfId="0" applyFont="1" applyBorder="1" applyAlignment="1">
      <alignment horizontal="center" vertical="center" wrapText="1"/>
    </xf>
    <xf numFmtId="0" fontId="26"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5" fillId="0" borderId="11" xfId="0" applyFont="1" applyBorder="1" applyAlignment="1">
      <alignment horizontal="left" wrapText="1"/>
    </xf>
    <xf numFmtId="0" fontId="5" fillId="0" borderId="12" xfId="0" applyFont="1" applyBorder="1" applyAlignment="1">
      <alignment horizontal="left" wrapText="1"/>
    </xf>
    <xf numFmtId="0" fontId="5" fillId="0" borderId="13" xfId="0" applyFont="1" applyBorder="1" applyAlignment="1">
      <alignment horizontal="left" wrapText="1"/>
    </xf>
    <xf numFmtId="0" fontId="5" fillId="0" borderId="0" xfId="0" applyFont="1" applyAlignment="1">
      <alignment horizontal="left" wrapText="1"/>
    </xf>
    <xf numFmtId="0" fontId="17" fillId="0" borderId="1" xfId="0" applyFont="1" applyBorder="1" applyAlignment="1">
      <alignment horizontal="center" vertical="center" wrapText="1"/>
    </xf>
    <xf numFmtId="0" fontId="17" fillId="0" borderId="0" xfId="5" applyFont="1" applyAlignment="1">
      <alignment horizontal="center" vertical="center"/>
    </xf>
    <xf numFmtId="0" fontId="19" fillId="0" borderId="22" xfId="5" applyFont="1" applyBorder="1" applyAlignment="1">
      <alignment horizontal="left" vertical="top" wrapText="1"/>
    </xf>
    <xf numFmtId="0" fontId="19" fillId="0" borderId="24" xfId="5" applyFont="1" applyBorder="1" applyAlignment="1">
      <alignment horizontal="left" vertical="top" wrapText="1"/>
    </xf>
    <xf numFmtId="0" fontId="19" fillId="0" borderId="27" xfId="5" applyFont="1" applyBorder="1" applyAlignment="1">
      <alignment horizontal="left" vertical="top" wrapText="1"/>
    </xf>
    <xf numFmtId="0" fontId="19" fillId="0" borderId="33" xfId="5" applyFont="1" applyBorder="1" applyAlignment="1">
      <alignment vertical="top" wrapText="1"/>
    </xf>
    <xf numFmtId="0" fontId="19" fillId="0" borderId="34" xfId="5" applyFont="1" applyBorder="1" applyAlignment="1">
      <alignment vertical="top" wrapText="1"/>
    </xf>
    <xf numFmtId="0" fontId="19" fillId="0" borderId="26" xfId="5" applyFont="1" applyBorder="1" applyAlignment="1">
      <alignment vertical="top" wrapText="1"/>
    </xf>
    <xf numFmtId="0" fontId="19" fillId="0" borderId="32" xfId="5" applyFont="1" applyBorder="1" applyAlignment="1">
      <alignment horizontal="left" vertical="top" wrapText="1"/>
    </xf>
    <xf numFmtId="0" fontId="19" fillId="0" borderId="23" xfId="5" applyFont="1" applyBorder="1" applyAlignment="1">
      <alignment horizontal="left" vertical="top" wrapText="1"/>
    </xf>
    <xf numFmtId="0" fontId="19" fillId="0" borderId="25" xfId="5" applyFont="1" applyBorder="1" applyAlignment="1">
      <alignment horizontal="left" vertical="top" wrapText="1"/>
    </xf>
    <xf numFmtId="0" fontId="19" fillId="0" borderId="10" xfId="5" applyFont="1" applyBorder="1" applyAlignment="1">
      <alignment horizontal="left" vertical="top" wrapText="1"/>
    </xf>
    <xf numFmtId="0" fontId="19" fillId="0" borderId="33" xfId="5" applyFont="1" applyBorder="1" applyAlignment="1">
      <alignment horizontal="left" vertical="top" wrapText="1"/>
    </xf>
    <xf numFmtId="0" fontId="19" fillId="0" borderId="34" xfId="5" applyFont="1" applyBorder="1" applyAlignment="1">
      <alignment horizontal="left" vertical="top" wrapText="1"/>
    </xf>
    <xf numFmtId="0" fontId="19" fillId="0" borderId="26" xfId="5" applyFont="1" applyBorder="1" applyAlignment="1">
      <alignment horizontal="left" vertical="top" wrapText="1"/>
    </xf>
    <xf numFmtId="0" fontId="4" fillId="0" borderId="1" xfId="7" applyFont="1" applyBorder="1" applyAlignment="1">
      <alignment horizontal="center" vertical="center" wrapText="1"/>
    </xf>
    <xf numFmtId="0" fontId="4" fillId="0" borderId="1" xfId="7" applyFont="1" applyBorder="1" applyAlignment="1">
      <alignment horizontal="center" vertical="center"/>
    </xf>
    <xf numFmtId="0" fontId="4" fillId="0" borderId="0" xfId="8" applyFont="1" applyAlignment="1">
      <alignment horizontal="center" vertical="center"/>
    </xf>
    <xf numFmtId="0" fontId="6" fillId="0" borderId="2" xfId="8" applyFont="1" applyBorder="1" applyAlignment="1">
      <alignment horizontal="center"/>
    </xf>
    <xf numFmtId="0" fontId="6" fillId="0" borderId="3" xfId="8" applyFont="1" applyBorder="1" applyAlignment="1">
      <alignment horizontal="center"/>
    </xf>
    <xf numFmtId="0" fontId="4" fillId="0" borderId="1" xfId="0" applyFont="1" applyBorder="1" applyAlignment="1">
      <alignment horizontal="center" vertical="center"/>
    </xf>
  </cellXfs>
  <cellStyles count="9">
    <cellStyle name="Comma" xfId="6" builtinId="3"/>
    <cellStyle name="Normal" xfId="0" builtinId="0"/>
    <cellStyle name="Normal 2" xfId="5" xr:uid="{00000000-0005-0000-0000-000002000000}"/>
    <cellStyle name="Normal 3 2 2 2" xfId="7" xr:uid="{B0333820-006D-4EBE-AF68-0A27ECD4A735}"/>
    <cellStyle name="Normal 4" xfId="8" xr:uid="{1A18C7E2-1FDB-41DD-A94F-01DF7786FBA2}"/>
    <cellStyle name="Normal_All results Figures_121809_formatted_MW" xfId="2" xr:uid="{00000000-0005-0000-0000-000003000000}"/>
    <cellStyle name="Normal_ltpitwalli_mod" xfId="3" xr:uid="{00000000-0005-0000-0000-000004000000}"/>
    <cellStyle name="Normal_Table" xfId="1" xr:uid="{00000000-0005-0000-0000-000006000000}"/>
    <cellStyle name="Normal_Table C-2 Leaching test results COMPLETED"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ewmont%20LoneTree/Data/Chemistry/HumidityCell/Newmont/HumidityCel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SLCH"/>
      <sheetName val="PHLCH"/>
      <sheetName val="Metal_HC"/>
      <sheetName val="pH_HC"/>
      <sheetName val="HC1"/>
      <sheetName val="HC2"/>
      <sheetName val="Table1-1a"/>
      <sheetName val="Table1-1b"/>
      <sheetName val="Figure"/>
    </sheetNames>
    <sheetDataSet>
      <sheetData sheetId="0">
        <row r="1">
          <cell r="A1" t="str">
            <v>LONETREE</v>
          </cell>
          <cell r="T1" t="str">
            <v>LONETREE</v>
          </cell>
          <cell r="AJ1" t="str">
            <v>LONETREE</v>
          </cell>
          <cell r="BB1" t="str">
            <v>LONETREE</v>
          </cell>
        </row>
        <row r="2">
          <cell r="A2" t="str">
            <v>FINAL COMPOSITE RELEASES FOR HUMIDITY CELLS</v>
          </cell>
          <cell r="T2" t="str">
            <v>FINAL COMPOSITE RELEASES FOR HUMIDITY CELLS</v>
          </cell>
          <cell r="AJ2" t="str">
            <v>FINAL COMPOSITE RELEASES FOR HUMIDITY CELLS</v>
          </cell>
          <cell r="BB2" t="str">
            <v>FINAL COMPOSITE RELEASES FOR HUMIDITY CELLS</v>
          </cell>
        </row>
        <row r="5">
          <cell r="G5" t="str">
            <v>Total Mass</v>
          </cell>
          <cell r="H5" t="str">
            <v>Vol. of</v>
          </cell>
          <cell r="K5" t="str">
            <v>SILVER</v>
          </cell>
          <cell r="L5" t="str">
            <v>SILVER</v>
          </cell>
          <cell r="N5" t="str">
            <v>ARSENIC</v>
          </cell>
          <cell r="O5" t="str">
            <v>ARSENIC</v>
          </cell>
          <cell r="R5" t="str">
            <v>ALUMINUM</v>
          </cell>
          <cell r="S5" t="str">
            <v>ALUMINUM</v>
          </cell>
          <cell r="W5" t="str">
            <v>BARIUM</v>
          </cell>
          <cell r="X5" t="str">
            <v>BARIUM</v>
          </cell>
          <cell r="AA5" t="str">
            <v>BERYLLIUM</v>
          </cell>
          <cell r="AB5" t="str">
            <v>BERYLLIUM</v>
          </cell>
          <cell r="AE5" t="str">
            <v>BISMUTH</v>
          </cell>
          <cell r="AF5" t="str">
            <v>BISMUTH</v>
          </cell>
          <cell r="AH5" t="str">
            <v>CALCIUM</v>
          </cell>
          <cell r="AI5" t="str">
            <v>CALCIUM</v>
          </cell>
          <cell r="AN5" t="str">
            <v>CADMIUM</v>
          </cell>
          <cell r="AO5" t="str">
            <v>CADMIUM</v>
          </cell>
          <cell r="AR5" t="str">
            <v>COBALT</v>
          </cell>
          <cell r="AS5" t="str">
            <v>COBALT</v>
          </cell>
          <cell r="AV5" t="str">
            <v>CHROMIUM</v>
          </cell>
          <cell r="AW5" t="str">
            <v>CHROMIUM</v>
          </cell>
          <cell r="AZ5" t="str">
            <v>COPPER</v>
          </cell>
          <cell r="BA5" t="str">
            <v>COPPER</v>
          </cell>
          <cell r="BE5" t="str">
            <v>IRON</v>
          </cell>
          <cell r="BF5" t="str">
            <v>IRON</v>
          </cell>
        </row>
        <row r="6">
          <cell r="G6" t="str">
            <v>of Rock</v>
          </cell>
          <cell r="H6" t="str">
            <v>Final</v>
          </cell>
          <cell r="I6" t="str">
            <v>SILVER</v>
          </cell>
          <cell r="K6" t="str">
            <v>Total Mass</v>
          </cell>
          <cell r="L6" t="str">
            <v>Mass Leached</v>
          </cell>
          <cell r="M6" t="str">
            <v>ARSENIC</v>
          </cell>
          <cell r="N6" t="str">
            <v>Total Mass</v>
          </cell>
          <cell r="O6" t="str">
            <v>Mass Leached</v>
          </cell>
          <cell r="P6" t="str">
            <v>ALUMINUM</v>
          </cell>
          <cell r="R6" t="str">
            <v>Total Mass</v>
          </cell>
          <cell r="S6" t="str">
            <v>Mass Leached</v>
          </cell>
          <cell r="V6" t="str">
            <v>BARIUM</v>
          </cell>
          <cell r="W6" t="str">
            <v>Total Mass</v>
          </cell>
          <cell r="X6" t="str">
            <v>Mass Leached</v>
          </cell>
          <cell r="Y6" t="str">
            <v>BERYLLIUM</v>
          </cell>
          <cell r="AA6" t="str">
            <v>Total Mass</v>
          </cell>
          <cell r="AB6" t="str">
            <v>Mass Leached</v>
          </cell>
          <cell r="AC6" t="str">
            <v>BISMUTH</v>
          </cell>
          <cell r="AE6" t="str">
            <v>Total Mass</v>
          </cell>
          <cell r="AF6" t="str">
            <v>Mass Leached</v>
          </cell>
          <cell r="AG6" t="str">
            <v>CALCIUM</v>
          </cell>
          <cell r="AH6" t="str">
            <v>Total Mass</v>
          </cell>
          <cell r="AI6" t="str">
            <v>Mass Leached</v>
          </cell>
          <cell r="AL6" t="str">
            <v>CADMIUM</v>
          </cell>
          <cell r="AN6" t="str">
            <v>Total Mass</v>
          </cell>
          <cell r="AO6" t="str">
            <v>Mass Leached</v>
          </cell>
          <cell r="AP6" t="str">
            <v>COBALT</v>
          </cell>
          <cell r="AR6" t="str">
            <v>Total Mass</v>
          </cell>
          <cell r="AS6" t="str">
            <v>Mass Leached</v>
          </cell>
          <cell r="AT6" t="str">
            <v>CHROMIUM</v>
          </cell>
          <cell r="AV6" t="str">
            <v>Total Mass</v>
          </cell>
          <cell r="AW6" t="str">
            <v>Mass Leached</v>
          </cell>
          <cell r="AX6" t="str">
            <v>COPPER</v>
          </cell>
          <cell r="AZ6" t="str">
            <v>Total Mass</v>
          </cell>
          <cell r="BA6" t="str">
            <v>Mass Leached</v>
          </cell>
          <cell r="BD6" t="str">
            <v>IRON</v>
          </cell>
          <cell r="BE6" t="str">
            <v>Total Mass</v>
          </cell>
          <cell r="BF6" t="str">
            <v>Mass Leached</v>
          </cell>
        </row>
        <row r="7">
          <cell r="F7" t="str">
            <v>Rock</v>
          </cell>
          <cell r="G7" t="str">
            <v>in Cell</v>
          </cell>
          <cell r="H7" t="str">
            <v>Composite</v>
          </cell>
          <cell r="I7" t="str">
            <v>Conc.</v>
          </cell>
          <cell r="K7" t="str">
            <v>Leached from</v>
          </cell>
          <cell r="L7" t="str">
            <v>Total Rock</v>
          </cell>
          <cell r="M7" t="str">
            <v>Conc.</v>
          </cell>
          <cell r="N7" t="str">
            <v>Leached from</v>
          </cell>
          <cell r="O7" t="str">
            <v>Total Rock</v>
          </cell>
          <cell r="P7" t="str">
            <v>Conc.</v>
          </cell>
          <cell r="R7" t="str">
            <v>Leached from</v>
          </cell>
          <cell r="S7" t="str">
            <v>Total Rock</v>
          </cell>
          <cell r="V7" t="str">
            <v>Conc.</v>
          </cell>
          <cell r="W7" t="str">
            <v>Leached from</v>
          </cell>
          <cell r="X7" t="str">
            <v>Total Rock</v>
          </cell>
          <cell r="Y7" t="str">
            <v>Conc.</v>
          </cell>
          <cell r="AA7" t="str">
            <v>Leached from</v>
          </cell>
          <cell r="AB7" t="str">
            <v>Total Rock</v>
          </cell>
          <cell r="AC7" t="str">
            <v>Conc.</v>
          </cell>
          <cell r="AE7" t="str">
            <v>Leached from</v>
          </cell>
          <cell r="AF7" t="str">
            <v>Total Rock</v>
          </cell>
          <cell r="AG7" t="str">
            <v>Conc.</v>
          </cell>
          <cell r="AH7" t="str">
            <v>Leached from</v>
          </cell>
          <cell r="AI7" t="str">
            <v>Total Rock</v>
          </cell>
          <cell r="AL7" t="str">
            <v>Conc.</v>
          </cell>
          <cell r="AN7" t="str">
            <v>Leached from</v>
          </cell>
          <cell r="AO7" t="str">
            <v>Total Rock</v>
          </cell>
          <cell r="AP7" t="str">
            <v>Conc.</v>
          </cell>
          <cell r="AR7" t="str">
            <v>Leached from</v>
          </cell>
          <cell r="AS7" t="str">
            <v>Total Rock</v>
          </cell>
          <cell r="AT7" t="str">
            <v>Conc.</v>
          </cell>
          <cell r="AV7" t="str">
            <v>Leached from</v>
          </cell>
          <cell r="AW7" t="str">
            <v>Total Rock</v>
          </cell>
          <cell r="AX7" t="str">
            <v>Conc.</v>
          </cell>
          <cell r="AZ7" t="str">
            <v>Leached from</v>
          </cell>
          <cell r="BA7" t="str">
            <v>Total Rock</v>
          </cell>
          <cell r="BD7" t="str">
            <v>Conc.</v>
          </cell>
          <cell r="BE7" t="str">
            <v>Leached from</v>
          </cell>
          <cell r="BF7" t="str">
            <v>Total Rock</v>
          </cell>
        </row>
        <row r="8">
          <cell r="A8" t="str">
            <v>CELL #</v>
          </cell>
          <cell r="B8" t="str">
            <v>SAMPLE #</v>
          </cell>
          <cell r="C8" t="str">
            <v>NCV</v>
          </cell>
          <cell r="D8" t="str">
            <v>AGP</v>
          </cell>
          <cell r="E8" t="str">
            <v>ANP</v>
          </cell>
          <cell r="F8" t="str">
            <v>Type</v>
          </cell>
          <cell r="G8" t="str">
            <v>(kg)</v>
          </cell>
          <cell r="H8" t="str">
            <v>(ml)</v>
          </cell>
          <cell r="I8" t="str">
            <v>(mg/l)</v>
          </cell>
          <cell r="K8" t="str">
            <v>Cell (mg)</v>
          </cell>
          <cell r="L8" t="str">
            <v>(mg/kg)</v>
          </cell>
          <cell r="M8" t="str">
            <v>(mg/l)</v>
          </cell>
          <cell r="N8" t="str">
            <v>Cell (mg)</v>
          </cell>
          <cell r="O8" t="str">
            <v>(mg/kg)</v>
          </cell>
          <cell r="P8" t="str">
            <v>(mg/l)</v>
          </cell>
          <cell r="R8" t="str">
            <v>Cell (mg)</v>
          </cell>
          <cell r="S8" t="str">
            <v>(mg/kg)</v>
          </cell>
          <cell r="T8" t="str">
            <v>CELL #</v>
          </cell>
          <cell r="U8" t="str">
            <v>SAMPLE #</v>
          </cell>
          <cell r="V8" t="str">
            <v>(mg/l)</v>
          </cell>
          <cell r="W8" t="str">
            <v>Cell (mg)</v>
          </cell>
          <cell r="X8" t="str">
            <v>(mg/kg)</v>
          </cell>
          <cell r="Y8" t="str">
            <v>(mg/l)</v>
          </cell>
          <cell r="AA8" t="str">
            <v>Cell (mg)</v>
          </cell>
          <cell r="AB8" t="str">
            <v>(mg/kg)</v>
          </cell>
          <cell r="AC8" t="str">
            <v>(mg/l)</v>
          </cell>
          <cell r="AE8" t="str">
            <v>Cell (mg)</v>
          </cell>
          <cell r="AF8" t="str">
            <v>(mg/kg)</v>
          </cell>
          <cell r="AG8" t="str">
            <v>(mg/l)</v>
          </cell>
          <cell r="AH8" t="str">
            <v>Cell (mg)</v>
          </cell>
          <cell r="AI8" t="str">
            <v>(mg/kg)</v>
          </cell>
          <cell r="AJ8" t="str">
            <v>CELL #</v>
          </cell>
          <cell r="AK8" t="str">
            <v>SAMPLE #</v>
          </cell>
          <cell r="AL8" t="str">
            <v>(mg/l)</v>
          </cell>
          <cell r="AN8" t="str">
            <v>Cell (mg)</v>
          </cell>
          <cell r="AO8" t="str">
            <v>(mg/kg)</v>
          </cell>
          <cell r="AP8" t="str">
            <v>(mg/l)</v>
          </cell>
          <cell r="AR8" t="str">
            <v>Cell (mg)</v>
          </cell>
          <cell r="AS8" t="str">
            <v>(mg/kg)</v>
          </cell>
          <cell r="AT8" t="str">
            <v>(mg/l)</v>
          </cell>
          <cell r="AV8" t="str">
            <v>Cell (mg)</v>
          </cell>
          <cell r="AW8" t="str">
            <v>(mg/kg)</v>
          </cell>
          <cell r="AX8" t="str">
            <v>(mg/l)</v>
          </cell>
          <cell r="AZ8" t="str">
            <v>Cell (mg)</v>
          </cell>
          <cell r="BA8" t="str">
            <v>(mg/kg)</v>
          </cell>
          <cell r="BB8" t="str">
            <v>CELL #</v>
          </cell>
          <cell r="BC8" t="str">
            <v>SAMPLE #</v>
          </cell>
          <cell r="BD8" t="str">
            <v>(mg/l)</v>
          </cell>
          <cell r="BE8" t="str">
            <v>Cell (mg)</v>
          </cell>
          <cell r="BF8" t="str">
            <v>(mg/kg)</v>
          </cell>
        </row>
        <row r="10">
          <cell r="A10" t="str">
            <v>LTHC001</v>
          </cell>
          <cell r="B10" t="str">
            <v>CLT 466</v>
          </cell>
          <cell r="C10">
            <v>-5.923</v>
          </cell>
          <cell r="D10">
            <v>8.3249999999999993</v>
          </cell>
          <cell r="E10">
            <v>2.4020000000000001</v>
          </cell>
          <cell r="F10" t="str">
            <v>Phpls</v>
          </cell>
          <cell r="G10">
            <v>0.3</v>
          </cell>
          <cell r="H10">
            <v>2125.1</v>
          </cell>
          <cell r="I10">
            <v>4.0000000000000001E-3</v>
          </cell>
          <cell r="J10" t="str">
            <v>U</v>
          </cell>
          <cell r="K10">
            <v>8.5003999999999982E-3</v>
          </cell>
          <cell r="L10">
            <v>2.8334666666666661E-2</v>
          </cell>
          <cell r="M10">
            <v>11.3</v>
          </cell>
          <cell r="N10">
            <v>24.013630000000003</v>
          </cell>
          <cell r="O10">
            <v>80.045433333333349</v>
          </cell>
          <cell r="P10">
            <v>22.2</v>
          </cell>
          <cell r="R10">
            <v>47.177219999999991</v>
          </cell>
          <cell r="S10">
            <v>157.25739999999999</v>
          </cell>
          <cell r="T10" t="str">
            <v>LTHC001</v>
          </cell>
          <cell r="U10" t="str">
            <v>CLT 466</v>
          </cell>
          <cell r="V10">
            <v>1.9699999999999999E-2</v>
          </cell>
          <cell r="W10">
            <v>4.1864469999999994E-2</v>
          </cell>
          <cell r="X10">
            <v>0.13954823333333333</v>
          </cell>
          <cell r="Y10">
            <v>2.92E-2</v>
          </cell>
          <cell r="AA10">
            <v>6.2052919999999998E-2</v>
          </cell>
          <cell r="AB10">
            <v>0.20684306666666666</v>
          </cell>
          <cell r="AC10">
            <v>2.1999999999999999E-2</v>
          </cell>
          <cell r="AD10" t="str">
            <v>U</v>
          </cell>
          <cell r="AE10">
            <v>4.6752199999999994E-2</v>
          </cell>
          <cell r="AF10">
            <v>0.15584066666666666</v>
          </cell>
          <cell r="AG10">
            <v>91.2</v>
          </cell>
          <cell r="AH10">
            <v>193.80912000000001</v>
          </cell>
          <cell r="AI10">
            <v>646.0304000000001</v>
          </cell>
          <cell r="AJ10" t="str">
            <v>LTHC001</v>
          </cell>
          <cell r="AK10" t="str">
            <v>CLT 466</v>
          </cell>
          <cell r="AL10">
            <v>5.7999999999999996E-3</v>
          </cell>
          <cell r="AN10">
            <v>1.2325579999999999E-2</v>
          </cell>
          <cell r="AO10">
            <v>4.1085266666666669E-2</v>
          </cell>
          <cell r="AP10">
            <v>0.23</v>
          </cell>
          <cell r="AR10">
            <v>0.48877300000000001</v>
          </cell>
          <cell r="AS10">
            <v>0.14663190000000001</v>
          </cell>
          <cell r="AT10">
            <v>1.9699999999999999E-2</v>
          </cell>
          <cell r="AV10">
            <v>4.1864469999999994E-2</v>
          </cell>
          <cell r="AW10">
            <v>0.13954823333333333</v>
          </cell>
          <cell r="AX10">
            <v>2.99</v>
          </cell>
          <cell r="AZ10">
            <v>6.3540489999999998</v>
          </cell>
          <cell r="BA10">
            <v>21.180163333333333</v>
          </cell>
          <cell r="BB10" t="str">
            <v>LTHC001</v>
          </cell>
          <cell r="BC10" t="str">
            <v>CLT 466</v>
          </cell>
          <cell r="BD10">
            <v>218</v>
          </cell>
          <cell r="BE10">
            <v>463.27179999999998</v>
          </cell>
          <cell r="BF10">
            <v>1544.2393333333334</v>
          </cell>
        </row>
        <row r="11">
          <cell r="A11" t="str">
            <v>LTHC002</v>
          </cell>
          <cell r="B11" t="str">
            <v>CLT 563</v>
          </cell>
          <cell r="C11">
            <v>-3.62</v>
          </cell>
          <cell r="D11">
            <v>3.976</v>
          </cell>
          <cell r="E11">
            <v>0.35599999999999998</v>
          </cell>
          <cell r="F11" t="str">
            <v>Ov</v>
          </cell>
          <cell r="G11">
            <v>0.3</v>
          </cell>
          <cell r="H11">
            <v>2431.1</v>
          </cell>
          <cell r="I11">
            <v>1.1599999999999999E-2</v>
          </cell>
          <cell r="K11">
            <v>2.8200759999999995E-2</v>
          </cell>
          <cell r="L11">
            <v>9.4002533333333319E-2</v>
          </cell>
          <cell r="M11">
            <v>49</v>
          </cell>
          <cell r="N11">
            <v>119.12389999999999</v>
          </cell>
          <cell r="O11">
            <v>397.07966666666664</v>
          </cell>
          <cell r="P11">
            <v>7.06</v>
          </cell>
          <cell r="R11">
            <v>17.163565999999999</v>
          </cell>
          <cell r="S11">
            <v>57.211886666666665</v>
          </cell>
          <cell r="T11" t="str">
            <v>LTHC002</v>
          </cell>
          <cell r="U11" t="str">
            <v>CLT 563</v>
          </cell>
          <cell r="V11">
            <v>8.0999999999999996E-3</v>
          </cell>
          <cell r="W11">
            <v>1.9691909999999997E-2</v>
          </cell>
          <cell r="X11">
            <v>6.5639699999999995E-2</v>
          </cell>
          <cell r="Y11">
            <v>1E-3</v>
          </cell>
          <cell r="Z11" t="str">
            <v>U</v>
          </cell>
          <cell r="AA11">
            <v>2.4310999999999998E-3</v>
          </cell>
          <cell r="AB11">
            <v>8.103666666666667E-3</v>
          </cell>
          <cell r="AC11">
            <v>2.1999999999999999E-2</v>
          </cell>
          <cell r="AD11" t="str">
            <v>U</v>
          </cell>
          <cell r="AE11">
            <v>5.3484199999999996E-2</v>
          </cell>
          <cell r="AF11">
            <v>0.17828066666666667</v>
          </cell>
          <cell r="AG11">
            <v>16.7</v>
          </cell>
          <cell r="AH11">
            <v>40.599369999999993</v>
          </cell>
          <cell r="AI11">
            <v>135.33123333333333</v>
          </cell>
          <cell r="AJ11" t="str">
            <v>LTHC002</v>
          </cell>
          <cell r="AK11" t="str">
            <v>CLT 563</v>
          </cell>
          <cell r="AL11">
            <v>2.5999999999999999E-2</v>
          </cell>
          <cell r="AN11">
            <v>6.3208600000000004E-2</v>
          </cell>
          <cell r="AO11">
            <v>0.21069533333333335</v>
          </cell>
          <cell r="AP11">
            <v>5.1799999999999999E-2</v>
          </cell>
          <cell r="AR11">
            <v>0.12593098</v>
          </cell>
          <cell r="AS11">
            <v>3.7779293999999998E-2</v>
          </cell>
          <cell r="AT11">
            <v>0.157</v>
          </cell>
          <cell r="AV11">
            <v>0.38168269999999999</v>
          </cell>
          <cell r="AW11">
            <v>1.2722756666666666</v>
          </cell>
          <cell r="AX11">
            <v>0.48299999999999998</v>
          </cell>
          <cell r="AZ11">
            <v>1.1742212999999999</v>
          </cell>
          <cell r="BA11">
            <v>3.9140709999999999</v>
          </cell>
          <cell r="BB11" t="str">
            <v>LTHC002</v>
          </cell>
          <cell r="BC11" t="str">
            <v>CLT 563</v>
          </cell>
          <cell r="BD11">
            <v>590</v>
          </cell>
          <cell r="BE11">
            <v>1434.3489999999999</v>
          </cell>
          <cell r="BF11">
            <v>4781.163333333333</v>
          </cell>
        </row>
        <row r="12">
          <cell r="A12" t="str">
            <v>LTHC003</v>
          </cell>
          <cell r="B12" t="str">
            <v>CLT 543</v>
          </cell>
          <cell r="C12">
            <v>-3.4369999999999998</v>
          </cell>
          <cell r="D12">
            <v>3.786</v>
          </cell>
          <cell r="E12">
            <v>0.34899999999999998</v>
          </cell>
          <cell r="F12" t="str">
            <v>Peml</v>
          </cell>
          <cell r="G12">
            <v>0.3</v>
          </cell>
          <cell r="H12">
            <v>2486.6999999999998</v>
          </cell>
          <cell r="I12">
            <v>4.0000000000000001E-3</v>
          </cell>
          <cell r="J12" t="str">
            <v>U</v>
          </cell>
          <cell r="K12">
            <v>9.9468000000000004E-3</v>
          </cell>
          <cell r="L12">
            <v>3.3156000000000005E-2</v>
          </cell>
          <cell r="M12">
            <v>0.25</v>
          </cell>
          <cell r="N12">
            <v>0.62167499999999998</v>
          </cell>
          <cell r="O12">
            <v>2.0722499999999999</v>
          </cell>
          <cell r="P12">
            <v>10.9</v>
          </cell>
          <cell r="R12">
            <v>27.105029999999999</v>
          </cell>
          <cell r="S12">
            <v>90.350099999999998</v>
          </cell>
          <cell r="T12" t="str">
            <v>LTHC003</v>
          </cell>
          <cell r="U12" t="str">
            <v>CLT 543</v>
          </cell>
          <cell r="V12">
            <v>1.1900000000000001E-2</v>
          </cell>
          <cell r="W12">
            <v>2.9591729999999997E-2</v>
          </cell>
          <cell r="X12">
            <v>9.8639099999999993E-2</v>
          </cell>
          <cell r="Y12">
            <v>4.3E-3</v>
          </cell>
          <cell r="AA12">
            <v>1.0692810000000001E-2</v>
          </cell>
          <cell r="AB12">
            <v>3.5642700000000006E-2</v>
          </cell>
          <cell r="AC12">
            <v>2.1999999999999999E-2</v>
          </cell>
          <cell r="AD12" t="str">
            <v>U</v>
          </cell>
          <cell r="AE12">
            <v>5.4707399999999989E-2</v>
          </cell>
          <cell r="AF12">
            <v>0.18235799999999996</v>
          </cell>
          <cell r="AG12">
            <v>77.099999999999994</v>
          </cell>
          <cell r="AH12">
            <v>191.72456999999997</v>
          </cell>
          <cell r="AI12">
            <v>639.08189999999991</v>
          </cell>
          <cell r="AJ12" t="str">
            <v>LTHC003</v>
          </cell>
          <cell r="AK12" t="str">
            <v>CLT 543</v>
          </cell>
          <cell r="AL12">
            <v>1.5800000000000002E-2</v>
          </cell>
          <cell r="AN12">
            <v>3.9289860000000003E-2</v>
          </cell>
          <cell r="AO12">
            <v>0.1309662</v>
          </cell>
          <cell r="AP12">
            <v>0.502</v>
          </cell>
          <cell r="AR12">
            <v>1.2483234000000001</v>
          </cell>
          <cell r="AS12">
            <v>0.37449702000000001</v>
          </cell>
          <cell r="AT12">
            <v>4.5600000000000002E-2</v>
          </cell>
          <cell r="AV12">
            <v>0.11339352</v>
          </cell>
          <cell r="AW12">
            <v>0.37797839999999999</v>
          </cell>
          <cell r="AX12">
            <v>5.8999999999999997E-2</v>
          </cell>
          <cell r="AZ12">
            <v>0.14671529999999999</v>
          </cell>
          <cell r="BA12">
            <v>0.48905100000000001</v>
          </cell>
          <cell r="BB12" t="str">
            <v>LTHC003</v>
          </cell>
          <cell r="BC12" t="str">
            <v>CLT 543</v>
          </cell>
          <cell r="BD12">
            <v>38.200000000000003</v>
          </cell>
          <cell r="BE12">
            <v>94.99194</v>
          </cell>
          <cell r="BF12">
            <v>316.63980000000004</v>
          </cell>
        </row>
        <row r="13">
          <cell r="A13" t="str">
            <v>LTHC004</v>
          </cell>
          <cell r="B13" t="str">
            <v>CLT 493</v>
          </cell>
          <cell r="C13">
            <v>-1.597</v>
          </cell>
          <cell r="D13">
            <v>1.742</v>
          </cell>
          <cell r="E13">
            <v>0.14499999999999999</v>
          </cell>
          <cell r="F13" t="str">
            <v>Peml</v>
          </cell>
          <cell r="G13">
            <v>0.3</v>
          </cell>
          <cell r="H13">
            <v>2834.3</v>
          </cell>
          <cell r="I13">
            <v>4.0000000000000001E-3</v>
          </cell>
          <cell r="J13" t="str">
            <v>U</v>
          </cell>
          <cell r="K13">
            <v>1.13372E-2</v>
          </cell>
          <cell r="L13">
            <v>3.7790666666666667E-2</v>
          </cell>
          <cell r="M13">
            <v>2.06</v>
          </cell>
          <cell r="N13">
            <v>5.8386580000000006</v>
          </cell>
          <cell r="O13">
            <v>19.462193333333335</v>
          </cell>
          <cell r="P13">
            <v>17</v>
          </cell>
          <cell r="R13">
            <v>48.183100000000003</v>
          </cell>
          <cell r="S13">
            <v>160.61033333333336</v>
          </cell>
          <cell r="T13" t="str">
            <v>LTHC004</v>
          </cell>
          <cell r="U13" t="str">
            <v>CLT 493</v>
          </cell>
          <cell r="V13">
            <v>3.8600000000000002E-2</v>
          </cell>
          <cell r="W13">
            <v>0.10940398000000001</v>
          </cell>
          <cell r="X13">
            <v>0.36467993333333337</v>
          </cell>
          <cell r="Y13">
            <v>6.3E-3</v>
          </cell>
          <cell r="AA13">
            <v>1.7856090000000002E-2</v>
          </cell>
          <cell r="AB13">
            <v>5.9520300000000005E-2</v>
          </cell>
          <cell r="AC13">
            <v>2.1999999999999999E-2</v>
          </cell>
          <cell r="AD13" t="str">
            <v>U</v>
          </cell>
          <cell r="AE13">
            <v>6.2354599999999996E-2</v>
          </cell>
          <cell r="AF13">
            <v>0.20784866666666665</v>
          </cell>
          <cell r="AG13">
            <v>84.7</v>
          </cell>
          <cell r="AH13">
            <v>240.06521000000001</v>
          </cell>
          <cell r="AI13">
            <v>800.21736666666675</v>
          </cell>
          <cell r="AJ13" t="str">
            <v>LTHC004</v>
          </cell>
          <cell r="AK13" t="str">
            <v>CLT 493</v>
          </cell>
          <cell r="AL13">
            <v>6.4999999999999997E-3</v>
          </cell>
          <cell r="AN13">
            <v>1.842295E-2</v>
          </cell>
          <cell r="AO13">
            <v>6.1409833333333337E-2</v>
          </cell>
          <cell r="AP13">
            <v>0.45300000000000001</v>
          </cell>
          <cell r="AR13">
            <v>1.2839379000000002</v>
          </cell>
          <cell r="AS13">
            <v>0.38518137000000002</v>
          </cell>
          <cell r="AT13">
            <v>0.10299999999999999</v>
          </cell>
          <cell r="AV13">
            <v>0.2919329</v>
          </cell>
          <cell r="AW13">
            <v>0.97310966666666665</v>
          </cell>
          <cell r="AX13">
            <v>0.13600000000000001</v>
          </cell>
          <cell r="AZ13">
            <v>0.38546480000000005</v>
          </cell>
          <cell r="BA13">
            <v>1.2848826666666668</v>
          </cell>
          <cell r="BB13" t="str">
            <v>LTHC004</v>
          </cell>
          <cell r="BC13" t="str">
            <v>CLT 493</v>
          </cell>
          <cell r="BD13">
            <v>138</v>
          </cell>
          <cell r="BE13">
            <v>391.13340000000005</v>
          </cell>
          <cell r="BF13">
            <v>1303.7780000000002</v>
          </cell>
        </row>
        <row r="14">
          <cell r="A14" t="str">
            <v>LTHC005</v>
          </cell>
          <cell r="B14" t="str">
            <v>CLT 498</v>
          </cell>
          <cell r="C14">
            <v>-2.3140000000000001</v>
          </cell>
          <cell r="D14">
            <v>2.5990000000000002</v>
          </cell>
          <cell r="E14">
            <v>0.28499999999999998</v>
          </cell>
          <cell r="F14" t="str">
            <v>Peml</v>
          </cell>
          <cell r="G14">
            <v>0.3</v>
          </cell>
          <cell r="H14">
            <v>2916.5</v>
          </cell>
          <cell r="I14">
            <v>9.7999999999999997E-3</v>
          </cell>
          <cell r="K14">
            <v>2.8581699999999998E-2</v>
          </cell>
          <cell r="L14">
            <v>9.5272333333333334E-2</v>
          </cell>
          <cell r="M14">
            <v>34.200000000000003</v>
          </cell>
          <cell r="N14">
            <v>99.74430000000001</v>
          </cell>
          <cell r="O14">
            <v>332.48100000000005</v>
          </cell>
          <cell r="P14">
            <v>11.9</v>
          </cell>
          <cell r="R14">
            <v>34.70635</v>
          </cell>
          <cell r="S14">
            <v>115.68783333333334</v>
          </cell>
          <cell r="T14" t="str">
            <v>LTHC005</v>
          </cell>
          <cell r="U14" t="str">
            <v>CLT 498</v>
          </cell>
          <cell r="V14">
            <v>7.1000000000000004E-3</v>
          </cell>
          <cell r="W14">
            <v>2.0707150000000001E-2</v>
          </cell>
          <cell r="X14">
            <v>6.902383333333334E-2</v>
          </cell>
          <cell r="Y14">
            <v>1E-3</v>
          </cell>
          <cell r="Z14" t="str">
            <v>U</v>
          </cell>
          <cell r="AA14">
            <v>2.9165000000000003E-3</v>
          </cell>
          <cell r="AB14">
            <v>9.7216666666666684E-3</v>
          </cell>
          <cell r="AC14">
            <v>2.1999999999999999E-2</v>
          </cell>
          <cell r="AD14" t="str">
            <v>U</v>
          </cell>
          <cell r="AE14">
            <v>6.4162999999999998E-2</v>
          </cell>
          <cell r="AF14">
            <v>0.21387666666666666</v>
          </cell>
          <cell r="AG14">
            <v>76</v>
          </cell>
          <cell r="AH14">
            <v>221.654</v>
          </cell>
          <cell r="AI14">
            <v>738.84666666666669</v>
          </cell>
          <cell r="AJ14" t="str">
            <v>LTHC005</v>
          </cell>
          <cell r="AK14" t="str">
            <v>CLT 498</v>
          </cell>
          <cell r="AL14">
            <v>5.4699999999999999E-2</v>
          </cell>
          <cell r="AN14">
            <v>0.15953255</v>
          </cell>
          <cell r="AO14">
            <v>0.53177516666666669</v>
          </cell>
          <cell r="AP14">
            <v>0.14099999999999999</v>
          </cell>
          <cell r="AR14">
            <v>0.41122649999999999</v>
          </cell>
          <cell r="AS14">
            <v>0.12336794999999999</v>
          </cell>
          <cell r="AT14">
            <v>0.21</v>
          </cell>
          <cell r="AV14">
            <v>0.61246500000000004</v>
          </cell>
          <cell r="AW14">
            <v>2.0415500000000004</v>
          </cell>
          <cell r="AX14">
            <v>1.24</v>
          </cell>
          <cell r="AZ14">
            <v>3.61646</v>
          </cell>
          <cell r="BA14">
            <v>12.054866666666667</v>
          </cell>
          <cell r="BB14" t="str">
            <v>LTHC005</v>
          </cell>
          <cell r="BC14" t="str">
            <v>CLT 498</v>
          </cell>
          <cell r="BD14">
            <v>418</v>
          </cell>
          <cell r="BE14">
            <v>1219.097</v>
          </cell>
          <cell r="BF14">
            <v>4063.6566666666668</v>
          </cell>
        </row>
        <row r="15">
          <cell r="A15" t="str">
            <v>LTHC006</v>
          </cell>
          <cell r="B15" t="str">
            <v>CLT 494</v>
          </cell>
          <cell r="C15">
            <v>-1.831</v>
          </cell>
          <cell r="D15">
            <v>3.1230000000000002</v>
          </cell>
          <cell r="E15">
            <v>1.292</v>
          </cell>
          <cell r="F15" t="str">
            <v>Phpls</v>
          </cell>
          <cell r="G15">
            <v>0.3</v>
          </cell>
          <cell r="H15">
            <v>2800.9</v>
          </cell>
          <cell r="I15">
            <v>4.0000000000000001E-3</v>
          </cell>
          <cell r="J15" t="str">
            <v>U</v>
          </cell>
          <cell r="K15">
            <v>1.1203599999999999E-2</v>
          </cell>
          <cell r="L15">
            <v>3.7345333333333335E-2</v>
          </cell>
          <cell r="M15">
            <v>1.0999999999999999E-2</v>
          </cell>
          <cell r="N15">
            <v>3.0809899999999998E-2</v>
          </cell>
          <cell r="O15">
            <v>0.10269966666666666</v>
          </cell>
          <cell r="P15">
            <v>1.2E-2</v>
          </cell>
          <cell r="Q15" t="str">
            <v>U</v>
          </cell>
          <cell r="R15">
            <v>3.3610800000000003E-2</v>
          </cell>
          <cell r="S15">
            <v>0.11203600000000001</v>
          </cell>
          <cell r="T15" t="str">
            <v>LTHC006</v>
          </cell>
          <cell r="U15" t="str">
            <v>CLT 494</v>
          </cell>
          <cell r="V15">
            <v>3.2399999999999998E-2</v>
          </cell>
          <cell r="W15">
            <v>9.0749160000000009E-2</v>
          </cell>
          <cell r="X15">
            <v>0.30249720000000002</v>
          </cell>
          <cell r="Y15">
            <v>1E-3</v>
          </cell>
          <cell r="Z15" t="str">
            <v>U</v>
          </cell>
          <cell r="AA15">
            <v>2.8008999999999998E-3</v>
          </cell>
          <cell r="AB15">
            <v>9.3363333333333336E-3</v>
          </cell>
          <cell r="AC15">
            <v>2.1999999999999999E-2</v>
          </cell>
          <cell r="AD15" t="str">
            <v>U</v>
          </cell>
          <cell r="AE15">
            <v>6.1619799999999995E-2</v>
          </cell>
          <cell r="AF15">
            <v>0.20539933333333332</v>
          </cell>
          <cell r="AG15">
            <v>59.9</v>
          </cell>
          <cell r="AH15">
            <v>167.77391</v>
          </cell>
          <cell r="AI15">
            <v>559.24636666666675</v>
          </cell>
          <cell r="AJ15" t="str">
            <v>LTHC006</v>
          </cell>
          <cell r="AK15" t="str">
            <v>CLT 494</v>
          </cell>
          <cell r="AL15">
            <v>2E-3</v>
          </cell>
          <cell r="AM15" t="str">
            <v>U</v>
          </cell>
          <cell r="AN15">
            <v>5.6017999999999997E-3</v>
          </cell>
          <cell r="AO15">
            <v>1.8672666666666667E-2</v>
          </cell>
          <cell r="AP15">
            <v>5.0000000000000001E-3</v>
          </cell>
          <cell r="AQ15" t="str">
            <v>U</v>
          </cell>
          <cell r="AR15">
            <v>1.40045E-2</v>
          </cell>
          <cell r="AS15">
            <v>4.2013499999999995E-3</v>
          </cell>
          <cell r="AT15">
            <v>5.0000000000000001E-3</v>
          </cell>
          <cell r="AU15" t="str">
            <v>U</v>
          </cell>
          <cell r="AV15">
            <v>1.40045E-2</v>
          </cell>
          <cell r="AW15">
            <v>4.668166666666667E-2</v>
          </cell>
          <cell r="AX15">
            <v>2E-3</v>
          </cell>
          <cell r="AY15" t="str">
            <v>U</v>
          </cell>
          <cell r="AZ15">
            <v>5.6017999999999997E-3</v>
          </cell>
          <cell r="BA15">
            <v>1.8672666666666667E-2</v>
          </cell>
          <cell r="BB15" t="str">
            <v>LTHC006</v>
          </cell>
          <cell r="BC15" t="str">
            <v>CLT 494</v>
          </cell>
          <cell r="BD15">
            <v>7.7899999999999997E-2</v>
          </cell>
          <cell r="BE15">
            <v>0.21819010999999999</v>
          </cell>
          <cell r="BF15">
            <v>0.72730036666666664</v>
          </cell>
        </row>
        <row r="16">
          <cell r="A16" t="str">
            <v>LTHC007</v>
          </cell>
          <cell r="B16" t="str">
            <v>CLT 376</v>
          </cell>
          <cell r="C16">
            <v>-1.2549999999999999</v>
          </cell>
          <cell r="D16">
            <v>1.47</v>
          </cell>
          <cell r="E16">
            <v>0.215</v>
          </cell>
          <cell r="F16" t="str">
            <v>Þb</v>
          </cell>
          <cell r="G16">
            <v>0.3</v>
          </cell>
          <cell r="H16">
            <v>2448.3000000000002</v>
          </cell>
          <cell r="I16">
            <v>8.3999999999999995E-3</v>
          </cell>
          <cell r="K16">
            <v>2.0565719999999999E-2</v>
          </cell>
          <cell r="L16">
            <v>6.8552399999999999E-2</v>
          </cell>
          <cell r="M16">
            <v>64</v>
          </cell>
          <cell r="N16">
            <v>156.69120000000001</v>
          </cell>
          <cell r="O16">
            <v>522.30400000000009</v>
          </cell>
          <cell r="P16">
            <v>10.9</v>
          </cell>
          <cell r="R16">
            <v>26.68647</v>
          </cell>
          <cell r="S16">
            <v>88.954900000000009</v>
          </cell>
          <cell r="T16" t="str">
            <v>LTHC007</v>
          </cell>
          <cell r="U16" t="str">
            <v>CLT 376</v>
          </cell>
          <cell r="V16">
            <v>1.0500000000000001E-2</v>
          </cell>
          <cell r="W16">
            <v>2.5707150000000002E-2</v>
          </cell>
          <cell r="X16">
            <v>8.5690500000000003E-2</v>
          </cell>
          <cell r="Y16">
            <v>4.3E-3</v>
          </cell>
          <cell r="AA16">
            <v>1.0527690000000001E-2</v>
          </cell>
          <cell r="AB16">
            <v>3.5092300000000007E-2</v>
          </cell>
          <cell r="AC16">
            <v>2.1999999999999999E-2</v>
          </cell>
          <cell r="AD16" t="str">
            <v>U</v>
          </cell>
          <cell r="AE16">
            <v>5.3862600000000004E-2</v>
          </cell>
          <cell r="AF16">
            <v>0.17954200000000001</v>
          </cell>
          <cell r="AG16">
            <v>74.900000000000006</v>
          </cell>
          <cell r="AH16">
            <v>183.37767000000005</v>
          </cell>
          <cell r="AI16">
            <v>611.25890000000015</v>
          </cell>
          <cell r="AJ16" t="str">
            <v>LTHC007</v>
          </cell>
          <cell r="AK16" t="str">
            <v>CLT 376</v>
          </cell>
          <cell r="AL16">
            <v>7.4000000000000003E-3</v>
          </cell>
          <cell r="AN16">
            <v>1.8117420000000002E-2</v>
          </cell>
          <cell r="AO16">
            <v>6.0391400000000012E-2</v>
          </cell>
          <cell r="AP16">
            <v>0.16500000000000001</v>
          </cell>
          <cell r="AR16">
            <v>0.40396950000000004</v>
          </cell>
          <cell r="AS16">
            <v>0.12119085</v>
          </cell>
          <cell r="AT16">
            <v>0.16</v>
          </cell>
          <cell r="AV16">
            <v>0.39172800000000008</v>
          </cell>
          <cell r="AW16">
            <v>1.3057600000000003</v>
          </cell>
          <cell r="AX16">
            <v>1.27</v>
          </cell>
          <cell r="AZ16">
            <v>3.1093410000000001</v>
          </cell>
          <cell r="BA16">
            <v>10.364470000000001</v>
          </cell>
          <cell r="BB16" t="str">
            <v>LTHC007</v>
          </cell>
          <cell r="BC16" t="str">
            <v>CLT 376</v>
          </cell>
          <cell r="BD16">
            <v>573</v>
          </cell>
          <cell r="BE16">
            <v>1402.8759000000002</v>
          </cell>
          <cell r="BF16">
            <v>4676.2530000000006</v>
          </cell>
        </row>
        <row r="17">
          <cell r="A17" t="str">
            <v>LTHC008</v>
          </cell>
          <cell r="B17" t="str">
            <v>CLT 516</v>
          </cell>
          <cell r="C17">
            <v>-0.63</v>
          </cell>
          <cell r="D17">
            <v>0.81</v>
          </cell>
          <cell r="E17">
            <v>0.18</v>
          </cell>
          <cell r="F17" t="str">
            <v>Peml</v>
          </cell>
          <cell r="G17">
            <v>0.3</v>
          </cell>
          <cell r="H17">
            <v>2820.3</v>
          </cell>
          <cell r="I17">
            <v>5.3E-3</v>
          </cell>
          <cell r="K17">
            <v>1.4947590000000002E-2</v>
          </cell>
          <cell r="L17">
            <v>4.982530000000001E-2</v>
          </cell>
          <cell r="M17">
            <v>2.9</v>
          </cell>
          <cell r="N17">
            <v>8.1788699999999999</v>
          </cell>
          <cell r="O17">
            <v>27.262900000000002</v>
          </cell>
          <cell r="P17">
            <v>5.61</v>
          </cell>
          <cell r="R17">
            <v>15.821883000000001</v>
          </cell>
          <cell r="S17">
            <v>52.739610000000006</v>
          </cell>
          <cell r="T17" t="str">
            <v>LTHC008</v>
          </cell>
          <cell r="U17" t="str">
            <v>CLT 516</v>
          </cell>
          <cell r="V17">
            <v>1.17E-2</v>
          </cell>
          <cell r="W17">
            <v>3.2997510000000008E-2</v>
          </cell>
          <cell r="X17">
            <v>0.10999170000000003</v>
          </cell>
          <cell r="Y17">
            <v>5.8999999999999999E-3</v>
          </cell>
          <cell r="AA17">
            <v>1.6639770000000002E-2</v>
          </cell>
          <cell r="AB17">
            <v>5.5465900000000005E-2</v>
          </cell>
          <cell r="AC17">
            <v>2.1999999999999999E-2</v>
          </cell>
          <cell r="AD17" t="str">
            <v>U</v>
          </cell>
          <cell r="AE17">
            <v>6.20466E-2</v>
          </cell>
          <cell r="AF17">
            <v>0.20682200000000001</v>
          </cell>
          <cell r="AG17">
            <v>45.7</v>
          </cell>
          <cell r="AH17">
            <v>128.88771000000003</v>
          </cell>
          <cell r="AI17">
            <v>429.62570000000011</v>
          </cell>
          <cell r="AJ17" t="str">
            <v>LTHC008</v>
          </cell>
          <cell r="AK17" t="str">
            <v>CLT 516</v>
          </cell>
          <cell r="AL17">
            <v>1.46E-2</v>
          </cell>
          <cell r="AN17">
            <v>4.1176379999999999E-2</v>
          </cell>
          <cell r="AO17">
            <v>0.1372546</v>
          </cell>
          <cell r="AP17">
            <v>0.16400000000000001</v>
          </cell>
          <cell r="AR17">
            <v>0.46252920000000008</v>
          </cell>
          <cell r="AS17">
            <v>0.13875876000000001</v>
          </cell>
          <cell r="AT17">
            <v>0.182</v>
          </cell>
          <cell r="AV17">
            <v>0.51329460000000005</v>
          </cell>
          <cell r="AW17">
            <v>1.7109820000000002</v>
          </cell>
          <cell r="AX17">
            <v>1.37</v>
          </cell>
          <cell r="AZ17">
            <v>3.8638110000000006</v>
          </cell>
          <cell r="BA17">
            <v>12.879370000000002</v>
          </cell>
          <cell r="BB17" t="str">
            <v>LTHC008</v>
          </cell>
          <cell r="BC17" t="str">
            <v>CLT 516</v>
          </cell>
          <cell r="BD17">
            <v>151</v>
          </cell>
          <cell r="BE17">
            <v>425.86530000000005</v>
          </cell>
          <cell r="BF17">
            <v>1419.5510000000002</v>
          </cell>
        </row>
        <row r="18">
          <cell r="A18" t="str">
            <v>LTHC009</v>
          </cell>
          <cell r="B18" t="str">
            <v>CLT 516</v>
          </cell>
          <cell r="C18">
            <v>-0.63</v>
          </cell>
          <cell r="D18">
            <v>0.81</v>
          </cell>
          <cell r="E18">
            <v>0.18</v>
          </cell>
          <cell r="F18" t="str">
            <v>Peml</v>
          </cell>
          <cell r="G18">
            <v>0.3</v>
          </cell>
          <cell r="H18">
            <v>2855.2</v>
          </cell>
          <cell r="I18">
            <v>4.4999999999999997E-3</v>
          </cell>
          <cell r="K18">
            <v>1.2848399999999998E-2</v>
          </cell>
          <cell r="L18">
            <v>4.2827999999999991E-2</v>
          </cell>
          <cell r="M18">
            <v>2.86</v>
          </cell>
          <cell r="N18">
            <v>8.1658720000000002</v>
          </cell>
          <cell r="O18">
            <v>27.219573333333337</v>
          </cell>
          <cell r="P18">
            <v>5.87</v>
          </cell>
          <cell r="R18">
            <v>16.760023999999998</v>
          </cell>
          <cell r="S18">
            <v>55.866746666666664</v>
          </cell>
          <cell r="T18" t="str">
            <v>LTHC009</v>
          </cell>
          <cell r="U18" t="str">
            <v>CLT 516</v>
          </cell>
          <cell r="V18">
            <v>1.21E-2</v>
          </cell>
          <cell r="W18">
            <v>3.4547919999999996E-2</v>
          </cell>
          <cell r="X18">
            <v>0.11515973333333332</v>
          </cell>
          <cell r="Y18">
            <v>5.7999999999999996E-3</v>
          </cell>
          <cell r="AA18">
            <v>1.6560159999999997E-2</v>
          </cell>
          <cell r="AB18">
            <v>5.5200533333333329E-2</v>
          </cell>
          <cell r="AC18">
            <v>2.1999999999999999E-2</v>
          </cell>
          <cell r="AD18" t="str">
            <v>U</v>
          </cell>
          <cell r="AE18">
            <v>6.2814399999999992E-2</v>
          </cell>
          <cell r="AF18">
            <v>0.20938133333333331</v>
          </cell>
          <cell r="AG18">
            <v>47.5</v>
          </cell>
          <cell r="AH18">
            <v>135.62200000000001</v>
          </cell>
          <cell r="AI18">
            <v>452.07333333333338</v>
          </cell>
          <cell r="AJ18" t="str">
            <v>LTHC009</v>
          </cell>
          <cell r="AK18" t="str">
            <v>CLT 516</v>
          </cell>
          <cell r="AL18">
            <v>1.44E-2</v>
          </cell>
          <cell r="AN18">
            <v>4.1114879999999999E-2</v>
          </cell>
          <cell r="AO18">
            <v>0.13704959999999999</v>
          </cell>
          <cell r="AP18">
            <v>0.16600000000000001</v>
          </cell>
          <cell r="AR18">
            <v>0.47396319999999997</v>
          </cell>
          <cell r="AS18">
            <v>0.14218895999999998</v>
          </cell>
          <cell r="AT18">
            <v>0.19700000000000001</v>
          </cell>
          <cell r="AV18">
            <v>0.56247439999999993</v>
          </cell>
          <cell r="AW18">
            <v>1.8749146666666665</v>
          </cell>
          <cell r="AX18">
            <v>1.38</v>
          </cell>
          <cell r="AZ18">
            <v>3.9401759999999997</v>
          </cell>
          <cell r="BA18">
            <v>13.13392</v>
          </cell>
          <cell r="BB18" t="str">
            <v>LTHC009</v>
          </cell>
          <cell r="BC18" t="str">
            <v>CLT 516</v>
          </cell>
          <cell r="BD18">
            <v>162</v>
          </cell>
          <cell r="BE18">
            <v>462.54239999999999</v>
          </cell>
          <cell r="BF18">
            <v>1541.808</v>
          </cell>
        </row>
        <row r="19">
          <cell r="A19" t="str">
            <v>LTHC010</v>
          </cell>
          <cell r="B19" t="str">
            <v>CLT 516</v>
          </cell>
          <cell r="C19">
            <v>-0.63</v>
          </cell>
          <cell r="D19">
            <v>0.81</v>
          </cell>
          <cell r="E19">
            <v>0.18</v>
          </cell>
          <cell r="F19" t="str">
            <v>Peml</v>
          </cell>
          <cell r="G19">
            <v>0.3</v>
          </cell>
          <cell r="H19">
            <v>2877.9</v>
          </cell>
          <cell r="I19">
            <v>5.1999999999999998E-3</v>
          </cell>
          <cell r="K19">
            <v>1.496508E-2</v>
          </cell>
          <cell r="L19">
            <v>4.98836E-2</v>
          </cell>
          <cell r="M19">
            <v>2.88</v>
          </cell>
          <cell r="N19">
            <v>8.2883520000000015</v>
          </cell>
          <cell r="O19">
            <v>27.627840000000006</v>
          </cell>
          <cell r="P19">
            <v>5.65</v>
          </cell>
          <cell r="R19">
            <v>16.260135000000002</v>
          </cell>
          <cell r="S19">
            <v>54.200450000000011</v>
          </cell>
          <cell r="T19" t="str">
            <v>LTHC010</v>
          </cell>
          <cell r="U19" t="str">
            <v>CLT 516</v>
          </cell>
          <cell r="V19">
            <v>1.2500000000000001E-2</v>
          </cell>
          <cell r="W19">
            <v>3.5973750000000006E-2</v>
          </cell>
          <cell r="X19">
            <v>0.11991250000000002</v>
          </cell>
          <cell r="Y19">
            <v>5.3E-3</v>
          </cell>
          <cell r="AA19">
            <v>1.525287E-2</v>
          </cell>
          <cell r="AB19">
            <v>5.0842900000000003E-2</v>
          </cell>
          <cell r="AC19">
            <v>2.1999999999999999E-2</v>
          </cell>
          <cell r="AD19" t="str">
            <v>U</v>
          </cell>
          <cell r="AE19">
            <v>6.3313800000000003E-2</v>
          </cell>
          <cell r="AF19">
            <v>0.21104600000000001</v>
          </cell>
          <cell r="AG19">
            <v>45</v>
          </cell>
          <cell r="AH19">
            <v>129.50550000000001</v>
          </cell>
          <cell r="AI19">
            <v>431.685</v>
          </cell>
          <cell r="AJ19" t="str">
            <v>LTHC010</v>
          </cell>
          <cell r="AK19" t="str">
            <v>CLT 516</v>
          </cell>
          <cell r="AL19">
            <v>1.5100000000000001E-2</v>
          </cell>
          <cell r="AN19">
            <v>4.3456290000000002E-2</v>
          </cell>
          <cell r="AO19">
            <v>0.14485430000000002</v>
          </cell>
          <cell r="AP19">
            <v>0.16400000000000001</v>
          </cell>
          <cell r="AR19">
            <v>0.47197560000000005</v>
          </cell>
          <cell r="AS19">
            <v>0.14159268</v>
          </cell>
          <cell r="AT19">
            <v>0.19</v>
          </cell>
          <cell r="AV19">
            <v>0.54680100000000009</v>
          </cell>
          <cell r="AW19">
            <v>1.8226700000000005</v>
          </cell>
          <cell r="AX19">
            <v>1.42</v>
          </cell>
          <cell r="AZ19">
            <v>4.0866179999999996</v>
          </cell>
          <cell r="BA19">
            <v>13.622059999999999</v>
          </cell>
          <cell r="BB19" t="str">
            <v>LTHC010</v>
          </cell>
          <cell r="BC19" t="str">
            <v>CLT 516</v>
          </cell>
          <cell r="BD19">
            <v>165</v>
          </cell>
          <cell r="BE19">
            <v>474.8535</v>
          </cell>
          <cell r="BF19">
            <v>1582.845</v>
          </cell>
        </row>
        <row r="20">
          <cell r="A20" t="str">
            <v>LTHC011</v>
          </cell>
          <cell r="B20" t="str">
            <v>CLT 520</v>
          </cell>
          <cell r="C20">
            <v>-0.44600000000000001</v>
          </cell>
          <cell r="D20">
            <v>0.66100000000000003</v>
          </cell>
          <cell r="E20">
            <v>0.215</v>
          </cell>
          <cell r="F20" t="str">
            <v>Phpls</v>
          </cell>
          <cell r="G20">
            <v>0.3</v>
          </cell>
          <cell r="H20">
            <v>1665.4</v>
          </cell>
          <cell r="I20">
            <v>4.0000000000000001E-3</v>
          </cell>
          <cell r="J20" t="str">
            <v>U</v>
          </cell>
          <cell r="K20">
            <v>6.661600000000001E-3</v>
          </cell>
          <cell r="L20">
            <v>2.2205333333333337E-2</v>
          </cell>
          <cell r="M20">
            <v>6.0999999999999999E-2</v>
          </cell>
          <cell r="N20">
            <v>0.1015894</v>
          </cell>
          <cell r="O20">
            <v>0.33863133333333334</v>
          </cell>
          <cell r="P20">
            <v>3.5999999999999997E-2</v>
          </cell>
          <cell r="R20">
            <v>5.9954399999999998E-2</v>
          </cell>
          <cell r="S20">
            <v>0.199848</v>
          </cell>
          <cell r="T20" t="str">
            <v>LTHC011</v>
          </cell>
          <cell r="U20" t="str">
            <v>CLT 520</v>
          </cell>
          <cell r="V20">
            <v>6.6600000000000006E-2</v>
          </cell>
          <cell r="W20">
            <v>0.11091564000000001</v>
          </cell>
          <cell r="X20">
            <v>0.36971880000000007</v>
          </cell>
          <cell r="Y20">
            <v>1E-3</v>
          </cell>
          <cell r="Z20" t="str">
            <v>U</v>
          </cell>
          <cell r="AA20">
            <v>1.6654000000000003E-3</v>
          </cell>
          <cell r="AB20">
            <v>5.5513333333333343E-3</v>
          </cell>
          <cell r="AC20">
            <v>2.1999999999999999E-2</v>
          </cell>
          <cell r="AD20" t="str">
            <v>U</v>
          </cell>
          <cell r="AE20">
            <v>3.6638800000000006E-2</v>
          </cell>
          <cell r="AF20">
            <v>0.12212933333333335</v>
          </cell>
          <cell r="AG20">
            <v>67.5</v>
          </cell>
          <cell r="AH20">
            <v>112.4145</v>
          </cell>
          <cell r="AI20">
            <v>374.71499999999997</v>
          </cell>
          <cell r="AJ20" t="str">
            <v>LTHC011</v>
          </cell>
          <cell r="AK20" t="str">
            <v>CLT 520</v>
          </cell>
          <cell r="AL20">
            <v>2E-3</v>
          </cell>
          <cell r="AM20" t="str">
            <v>U</v>
          </cell>
          <cell r="AN20">
            <v>3.3308000000000005E-3</v>
          </cell>
          <cell r="AO20">
            <v>1.1102666666666669E-2</v>
          </cell>
          <cell r="AP20">
            <v>5.0000000000000001E-3</v>
          </cell>
          <cell r="AQ20" t="str">
            <v>U</v>
          </cell>
          <cell r="AR20">
            <v>8.3269999999999993E-3</v>
          </cell>
          <cell r="AS20">
            <v>2.4980999999999996E-3</v>
          </cell>
          <cell r="AT20">
            <v>5.0000000000000001E-3</v>
          </cell>
          <cell r="AU20" t="str">
            <v>U</v>
          </cell>
          <cell r="AV20">
            <v>8.3269999999999993E-3</v>
          </cell>
          <cell r="AW20">
            <v>2.7756666666666666E-2</v>
          </cell>
          <cell r="AX20">
            <v>2.5000000000000001E-3</v>
          </cell>
          <cell r="AZ20">
            <v>4.1634999999999997E-3</v>
          </cell>
          <cell r="BA20">
            <v>1.3878333333333333E-2</v>
          </cell>
          <cell r="BB20" t="str">
            <v>LTHC011</v>
          </cell>
          <cell r="BC20" t="str">
            <v>CLT 520</v>
          </cell>
          <cell r="BD20">
            <v>0.184</v>
          </cell>
          <cell r="BE20">
            <v>0.30643360000000003</v>
          </cell>
          <cell r="BF20">
            <v>1.0214453333333335</v>
          </cell>
        </row>
        <row r="21">
          <cell r="A21" t="str">
            <v>LTHC012</v>
          </cell>
          <cell r="B21" t="str">
            <v>CLT 563</v>
          </cell>
          <cell r="C21">
            <v>-0.34699999999999998</v>
          </cell>
          <cell r="D21">
            <v>0.60299999999999998</v>
          </cell>
          <cell r="E21">
            <v>0.25600000000000001</v>
          </cell>
          <cell r="F21" t="str">
            <v>Þb</v>
          </cell>
          <cell r="G21">
            <v>0.3</v>
          </cell>
          <cell r="H21">
            <v>2544.1</v>
          </cell>
          <cell r="I21">
            <v>4.0000000000000001E-3</v>
          </cell>
          <cell r="J21" t="str">
            <v>U</v>
          </cell>
          <cell r="K21">
            <v>1.0176399999999999E-2</v>
          </cell>
          <cell r="L21">
            <v>3.3921333333333331E-2</v>
          </cell>
          <cell r="M21">
            <v>1.38</v>
          </cell>
          <cell r="N21">
            <v>3.5108579999999998</v>
          </cell>
          <cell r="O21">
            <v>11.702859999999999</v>
          </cell>
          <cell r="P21">
            <v>7.7</v>
          </cell>
          <cell r="R21">
            <v>19.589569999999998</v>
          </cell>
          <cell r="S21">
            <v>65.298566666666659</v>
          </cell>
          <cell r="T21" t="str">
            <v>LTHC012</v>
          </cell>
          <cell r="U21" t="str">
            <v>CLT 563</v>
          </cell>
          <cell r="V21">
            <v>1.67E-2</v>
          </cell>
          <cell r="W21">
            <v>4.2486469999999998E-2</v>
          </cell>
          <cell r="X21">
            <v>0.14162156666666667</v>
          </cell>
          <cell r="Y21">
            <v>2.7000000000000001E-3</v>
          </cell>
          <cell r="AA21">
            <v>6.8690699999999997E-3</v>
          </cell>
          <cell r="AB21">
            <v>2.2896900000000001E-2</v>
          </cell>
          <cell r="AC21">
            <v>2.1999999999999999E-2</v>
          </cell>
          <cell r="AD21" t="str">
            <v>U</v>
          </cell>
          <cell r="AE21">
            <v>5.5970199999999991E-2</v>
          </cell>
          <cell r="AF21">
            <v>0.18656733333333331</v>
          </cell>
          <cell r="AG21">
            <v>18</v>
          </cell>
          <cell r="AH21">
            <v>45.793799999999997</v>
          </cell>
          <cell r="AI21">
            <v>152.64599999999999</v>
          </cell>
          <cell r="AJ21" t="str">
            <v>LTHC012</v>
          </cell>
          <cell r="AK21" t="str">
            <v>CLT 563</v>
          </cell>
          <cell r="AL21">
            <v>0.19400000000000001</v>
          </cell>
          <cell r="AN21">
            <v>0.49355540000000003</v>
          </cell>
          <cell r="AO21">
            <v>1.6451846666666667</v>
          </cell>
          <cell r="AP21">
            <v>0.224</v>
          </cell>
          <cell r="AR21">
            <v>0.5698783999999999</v>
          </cell>
          <cell r="AS21">
            <v>0.17096351999999995</v>
          </cell>
          <cell r="AT21">
            <v>6.2199999999999998E-2</v>
          </cell>
          <cell r="AV21">
            <v>0.15824302000000001</v>
          </cell>
          <cell r="AW21">
            <v>0.52747673333333345</v>
          </cell>
          <cell r="AX21">
            <v>0.48299999999999998</v>
          </cell>
          <cell r="AZ21">
            <v>1.2288002999999998</v>
          </cell>
          <cell r="BA21">
            <v>4.0960009999999993</v>
          </cell>
          <cell r="BB21" t="str">
            <v>LTHC012</v>
          </cell>
          <cell r="BC21" t="str">
            <v>CLT 563</v>
          </cell>
          <cell r="BD21">
            <v>87.5</v>
          </cell>
          <cell r="BE21">
            <v>222.60874999999999</v>
          </cell>
          <cell r="BF21">
            <v>742.0291666666667</v>
          </cell>
        </row>
        <row r="22">
          <cell r="A22" t="str">
            <v>LTHC013</v>
          </cell>
          <cell r="B22" t="str">
            <v>LTR-000005</v>
          </cell>
          <cell r="C22">
            <v>2.3E-2</v>
          </cell>
          <cell r="D22">
            <v>0.123</v>
          </cell>
          <cell r="E22">
            <v>0.14699999999999999</v>
          </cell>
          <cell r="F22" t="str">
            <v>Ov</v>
          </cell>
          <cell r="G22">
            <v>0.3</v>
          </cell>
          <cell r="H22">
            <v>2712.7</v>
          </cell>
          <cell r="I22">
            <v>4.0000000000000001E-3</v>
          </cell>
          <cell r="J22" t="str">
            <v>U</v>
          </cell>
          <cell r="K22">
            <v>1.0850799999999999E-2</v>
          </cell>
          <cell r="L22">
            <v>3.6169333333333331E-2</v>
          </cell>
          <cell r="M22">
            <v>0.21</v>
          </cell>
          <cell r="N22">
            <v>0.56966699999999992</v>
          </cell>
          <cell r="O22">
            <v>1.8988899999999997</v>
          </cell>
          <cell r="P22">
            <v>0.77500000000000002</v>
          </cell>
          <cell r="R22">
            <v>2.1023424999999998</v>
          </cell>
          <cell r="S22">
            <v>7.0078083333333332</v>
          </cell>
          <cell r="T22" t="str">
            <v>LTHC013</v>
          </cell>
          <cell r="U22" t="str">
            <v>LTR-000005</v>
          </cell>
          <cell r="V22">
            <v>4.8500000000000001E-2</v>
          </cell>
          <cell r="W22">
            <v>0.13156594999999999</v>
          </cell>
          <cell r="X22">
            <v>0.43855316666666666</v>
          </cell>
          <cell r="Y22">
            <v>1E-3</v>
          </cell>
          <cell r="Z22" t="str">
            <v>U</v>
          </cell>
          <cell r="AA22">
            <v>2.7126999999999997E-3</v>
          </cell>
          <cell r="AB22">
            <v>9.0423333333333328E-3</v>
          </cell>
          <cell r="AC22">
            <v>2.1999999999999999E-2</v>
          </cell>
          <cell r="AD22" t="str">
            <v>U</v>
          </cell>
          <cell r="AE22">
            <v>5.9679399999999994E-2</v>
          </cell>
          <cell r="AF22">
            <v>0.19893133333333332</v>
          </cell>
          <cell r="AG22">
            <v>2.66</v>
          </cell>
          <cell r="AH22">
            <v>7.2157819999999999</v>
          </cell>
          <cell r="AI22">
            <v>24.052606666666666</v>
          </cell>
          <cell r="AJ22" t="str">
            <v>LTHC013</v>
          </cell>
          <cell r="AK22" t="str">
            <v>LTR-000005</v>
          </cell>
          <cell r="AL22">
            <v>4.0000000000000001E-3</v>
          </cell>
          <cell r="AN22">
            <v>1.0850799999999999E-2</v>
          </cell>
          <cell r="AO22">
            <v>3.6169333333333331E-2</v>
          </cell>
          <cell r="AP22">
            <v>3.56E-2</v>
          </cell>
          <cell r="AR22">
            <v>9.6572119999999997E-2</v>
          </cell>
          <cell r="AS22">
            <v>2.8971635999999999E-2</v>
          </cell>
          <cell r="AT22">
            <v>1.6799999999999999E-2</v>
          </cell>
          <cell r="AV22">
            <v>4.5573359999999993E-2</v>
          </cell>
          <cell r="AW22">
            <v>0.1519112</v>
          </cell>
          <cell r="AX22">
            <v>3.35</v>
          </cell>
          <cell r="AZ22">
            <v>9.0875450000000004</v>
          </cell>
          <cell r="BA22">
            <v>30.291816666666669</v>
          </cell>
          <cell r="BB22" t="str">
            <v>LTHC013</v>
          </cell>
          <cell r="BC22" t="str">
            <v>LTR-000005</v>
          </cell>
          <cell r="BD22">
            <v>6.42</v>
          </cell>
          <cell r="BE22">
            <v>17.415534000000001</v>
          </cell>
          <cell r="BF22">
            <v>58.051780000000008</v>
          </cell>
        </row>
        <row r="23">
          <cell r="A23" t="str">
            <v>LTHC014</v>
          </cell>
          <cell r="B23" t="str">
            <v>CLT 498</v>
          </cell>
          <cell r="C23">
            <v>0.214</v>
          </cell>
          <cell r="D23">
            <v>2E-3</v>
          </cell>
          <cell r="E23">
            <v>0.216</v>
          </cell>
          <cell r="F23" t="str">
            <v>Phc</v>
          </cell>
          <cell r="G23">
            <v>0.3</v>
          </cell>
          <cell r="H23">
            <v>2808.9</v>
          </cell>
          <cell r="I23">
            <v>4.0000000000000001E-3</v>
          </cell>
          <cell r="J23" t="str">
            <v>U</v>
          </cell>
          <cell r="K23">
            <v>1.12356E-2</v>
          </cell>
          <cell r="L23">
            <v>3.7451999999999999E-2</v>
          </cell>
          <cell r="M23">
            <v>0.17599999999999999</v>
          </cell>
          <cell r="N23">
            <v>0.49436639999999998</v>
          </cell>
          <cell r="O23">
            <v>1.647888</v>
          </cell>
          <cell r="P23">
            <v>1.5</v>
          </cell>
          <cell r="R23">
            <v>4.2133500000000002</v>
          </cell>
          <cell r="S23">
            <v>14.044500000000001</v>
          </cell>
          <cell r="T23" t="str">
            <v>LTHC014</v>
          </cell>
          <cell r="U23" t="str">
            <v>CLT 498</v>
          </cell>
          <cell r="V23">
            <v>4.5699999999999998E-2</v>
          </cell>
          <cell r="W23">
            <v>0.12836672999999998</v>
          </cell>
          <cell r="X23">
            <v>0.42788909999999997</v>
          </cell>
          <cell r="Y23">
            <v>1E-3</v>
          </cell>
          <cell r="Z23" t="str">
            <v>U</v>
          </cell>
          <cell r="AA23">
            <v>2.8089E-3</v>
          </cell>
          <cell r="AB23">
            <v>9.3629999999999998E-3</v>
          </cell>
          <cell r="AC23">
            <v>2.1999999999999999E-2</v>
          </cell>
          <cell r="AD23" t="str">
            <v>U</v>
          </cell>
          <cell r="AE23">
            <v>6.1795799999999998E-2</v>
          </cell>
          <cell r="AF23">
            <v>0.205986</v>
          </cell>
          <cell r="AG23">
            <v>15.1</v>
          </cell>
          <cell r="AH23">
            <v>42.414389999999997</v>
          </cell>
          <cell r="AI23">
            <v>141.38130000000001</v>
          </cell>
          <cell r="AJ23" t="str">
            <v>LTHC014</v>
          </cell>
          <cell r="AK23" t="str">
            <v>CLT 498</v>
          </cell>
          <cell r="AL23">
            <v>2E-3</v>
          </cell>
          <cell r="AM23" t="str">
            <v>U</v>
          </cell>
          <cell r="AN23">
            <v>5.6178000000000001E-3</v>
          </cell>
          <cell r="AO23">
            <v>1.8726E-2</v>
          </cell>
          <cell r="AP23">
            <v>1.9599999999999999E-2</v>
          </cell>
          <cell r="AR23">
            <v>5.5054439999999996E-2</v>
          </cell>
          <cell r="AS23">
            <v>1.6516331999999998E-2</v>
          </cell>
          <cell r="AT23">
            <v>8.9999999999999993E-3</v>
          </cell>
          <cell r="AV23">
            <v>2.5280099999999996E-2</v>
          </cell>
          <cell r="AW23">
            <v>8.4266999999999995E-2</v>
          </cell>
          <cell r="AX23">
            <v>1.3899999999999999E-2</v>
          </cell>
          <cell r="AZ23">
            <v>3.9043709999999995E-2</v>
          </cell>
          <cell r="BA23">
            <v>0.1301457</v>
          </cell>
          <cell r="BB23" t="str">
            <v>LTHC014</v>
          </cell>
          <cell r="BC23" t="str">
            <v>CLT 498</v>
          </cell>
          <cell r="BD23">
            <v>14.1</v>
          </cell>
          <cell r="BE23">
            <v>39.605489999999996</v>
          </cell>
          <cell r="BF23">
            <v>132.01829999999998</v>
          </cell>
        </row>
        <row r="24">
          <cell r="A24" t="str">
            <v>LTHC015</v>
          </cell>
          <cell r="B24" t="str">
            <v>LTR-000001</v>
          </cell>
          <cell r="C24">
            <v>15.381</v>
          </cell>
          <cell r="D24">
            <v>1.4999999999999999E-2</v>
          </cell>
          <cell r="E24">
            <v>15.396000000000001</v>
          </cell>
          <cell r="F24" t="str">
            <v>Q</v>
          </cell>
          <cell r="G24">
            <v>0.3</v>
          </cell>
          <cell r="H24">
            <v>2498.1</v>
          </cell>
          <cell r="I24">
            <v>4.0000000000000001E-3</v>
          </cell>
          <cell r="J24" t="str">
            <v>U</v>
          </cell>
          <cell r="K24">
            <v>9.9924000000000002E-3</v>
          </cell>
          <cell r="L24">
            <v>3.3308000000000004E-2</v>
          </cell>
          <cell r="M24">
            <v>1.58</v>
          </cell>
          <cell r="N24">
            <v>3.9469980000000002</v>
          </cell>
          <cell r="O24">
            <v>13.15666</v>
          </cell>
          <cell r="P24">
            <v>16.899999999999999</v>
          </cell>
          <cell r="R24">
            <v>42.21788999999999</v>
          </cell>
          <cell r="S24">
            <v>140.72629999999998</v>
          </cell>
          <cell r="T24" t="str">
            <v>LTHC015</v>
          </cell>
          <cell r="U24" t="str">
            <v>LTR-000001</v>
          </cell>
          <cell r="V24">
            <v>4.1200000000000001E-2</v>
          </cell>
          <cell r="W24">
            <v>0.10292171999999999</v>
          </cell>
          <cell r="X24">
            <v>0.3430724</v>
          </cell>
          <cell r="Y24">
            <v>7.4000000000000003E-3</v>
          </cell>
          <cell r="AA24">
            <v>1.8485939999999999E-2</v>
          </cell>
          <cell r="AB24">
            <v>6.1619800000000002E-2</v>
          </cell>
          <cell r="AC24">
            <v>2.1999999999999999E-2</v>
          </cell>
          <cell r="AD24" t="str">
            <v>U</v>
          </cell>
          <cell r="AE24">
            <v>5.4958199999999999E-2</v>
          </cell>
          <cell r="AF24">
            <v>0.183194</v>
          </cell>
          <cell r="AG24">
            <v>115</v>
          </cell>
          <cell r="AH24">
            <v>287.28149999999999</v>
          </cell>
          <cell r="AI24">
            <v>957.60500000000002</v>
          </cell>
          <cell r="AJ24" t="str">
            <v>LTHC015</v>
          </cell>
          <cell r="AK24" t="str">
            <v>LTR-000001</v>
          </cell>
          <cell r="AL24">
            <v>6.4000000000000003E-3</v>
          </cell>
          <cell r="AN24">
            <v>1.598784E-2</v>
          </cell>
          <cell r="AO24">
            <v>5.3292800000000001E-2</v>
          </cell>
          <cell r="AP24">
            <v>0.52900000000000003</v>
          </cell>
          <cell r="AR24">
            <v>1.3214948999999998</v>
          </cell>
          <cell r="AS24">
            <v>0.39644846999999994</v>
          </cell>
          <cell r="AT24">
            <v>0.10100000000000001</v>
          </cell>
          <cell r="AV24">
            <v>0.25230809999999998</v>
          </cell>
          <cell r="AW24">
            <v>0.84102699999999997</v>
          </cell>
          <cell r="AX24">
            <v>0.22800000000000001</v>
          </cell>
          <cell r="AZ24">
            <v>0.56956679999999993</v>
          </cell>
          <cell r="BA24">
            <v>1.8985559999999999</v>
          </cell>
          <cell r="BB24" t="str">
            <v>LTHC015</v>
          </cell>
          <cell r="BC24" t="str">
            <v>LTR-000001</v>
          </cell>
          <cell r="BD24">
            <v>115</v>
          </cell>
          <cell r="BE24">
            <v>287.28149999999999</v>
          </cell>
          <cell r="BF24">
            <v>957.60500000000002</v>
          </cell>
        </row>
        <row r="25">
          <cell r="A25" t="str">
            <v>LTHC016</v>
          </cell>
          <cell r="B25" t="str">
            <v>CLT 498</v>
          </cell>
          <cell r="C25">
            <v>4.6859999999999999</v>
          </cell>
          <cell r="D25">
            <v>0.20100000000000001</v>
          </cell>
          <cell r="E25">
            <v>4.8869999999999996</v>
          </cell>
          <cell r="F25" t="str">
            <v>Phc</v>
          </cell>
          <cell r="G25">
            <v>0.3</v>
          </cell>
          <cell r="H25">
            <v>2777.5</v>
          </cell>
          <cell r="I25">
            <v>4.0000000000000001E-3</v>
          </cell>
          <cell r="J25" t="str">
            <v>U</v>
          </cell>
          <cell r="K25">
            <v>1.111E-2</v>
          </cell>
          <cell r="L25">
            <v>3.7033333333333335E-2</v>
          </cell>
          <cell r="M25">
            <v>7.0000000000000001E-3</v>
          </cell>
          <cell r="N25">
            <v>1.9442499999999998E-2</v>
          </cell>
          <cell r="O25">
            <v>6.4808333333333329E-2</v>
          </cell>
          <cell r="P25">
            <v>1.2E-2</v>
          </cell>
          <cell r="Q25" t="str">
            <v>U</v>
          </cell>
          <cell r="R25">
            <v>3.3329999999999999E-2</v>
          </cell>
          <cell r="S25">
            <v>0.1111</v>
          </cell>
          <cell r="T25" t="str">
            <v>LTHC016</v>
          </cell>
          <cell r="U25" t="str">
            <v>CLT 498</v>
          </cell>
          <cell r="V25">
            <v>4.2799999999999998E-2</v>
          </cell>
          <cell r="W25">
            <v>0.118877</v>
          </cell>
          <cell r="X25">
            <v>0.39625666666666665</v>
          </cell>
          <cell r="Y25">
            <v>1E-3</v>
          </cell>
          <cell r="Z25" t="str">
            <v>U</v>
          </cell>
          <cell r="AA25">
            <v>2.7775E-3</v>
          </cell>
          <cell r="AB25">
            <v>9.2583333333333337E-3</v>
          </cell>
          <cell r="AC25">
            <v>2.1999999999999999E-2</v>
          </cell>
          <cell r="AD25" t="str">
            <v>U</v>
          </cell>
          <cell r="AE25">
            <v>6.1105E-2</v>
          </cell>
          <cell r="AF25">
            <v>0.20368333333333333</v>
          </cell>
          <cell r="AG25">
            <v>27.1</v>
          </cell>
          <cell r="AH25">
            <v>75.270250000000004</v>
          </cell>
          <cell r="AI25">
            <v>250.90083333333337</v>
          </cell>
          <cell r="AJ25" t="str">
            <v>LTHC016</v>
          </cell>
          <cell r="AK25" t="str">
            <v>CLT 498</v>
          </cell>
          <cell r="AL25">
            <v>2E-3</v>
          </cell>
          <cell r="AM25" t="str">
            <v>U</v>
          </cell>
          <cell r="AN25">
            <v>5.555E-3</v>
          </cell>
          <cell r="AO25">
            <v>1.8516666666666667E-2</v>
          </cell>
          <cell r="AP25">
            <v>5.0000000000000001E-3</v>
          </cell>
          <cell r="AQ25" t="str">
            <v>U</v>
          </cell>
          <cell r="AR25">
            <v>1.3887500000000001E-2</v>
          </cell>
          <cell r="AS25">
            <v>4.1662499999999998E-3</v>
          </cell>
          <cell r="AT25">
            <v>5.0000000000000001E-3</v>
          </cell>
          <cell r="AU25" t="str">
            <v>U</v>
          </cell>
          <cell r="AV25">
            <v>1.3887500000000001E-2</v>
          </cell>
          <cell r="AW25">
            <v>4.6291666666666668E-2</v>
          </cell>
          <cell r="AX25">
            <v>2E-3</v>
          </cell>
          <cell r="AY25" t="str">
            <v>U</v>
          </cell>
          <cell r="AZ25">
            <v>5.555E-3</v>
          </cell>
          <cell r="BA25">
            <v>1.8516666666666667E-2</v>
          </cell>
          <cell r="BB25" t="str">
            <v>LTHC016</v>
          </cell>
          <cell r="BC25" t="str">
            <v>CLT 498</v>
          </cell>
          <cell r="BD25">
            <v>7.7899999999999997E-2</v>
          </cell>
          <cell r="BE25">
            <v>0.21636724999999998</v>
          </cell>
          <cell r="BF25">
            <v>0.72122416666666667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352C-3D29-4F58-9070-6197124B6E69}">
  <dimension ref="A1:I35"/>
  <sheetViews>
    <sheetView view="pageBreakPreview" zoomScaleNormal="100" zoomScaleSheetLayoutView="100" workbookViewId="0">
      <selection activeCell="K20" sqref="K20"/>
    </sheetView>
  </sheetViews>
  <sheetFormatPr defaultRowHeight="12.75"/>
  <cols>
    <col min="1" max="1" width="11.28515625" bestFit="1" customWidth="1"/>
    <col min="2" max="2" width="13.140625" customWidth="1"/>
    <col min="3" max="3" width="11.140625" customWidth="1"/>
    <col min="4" max="4" width="1.5703125" customWidth="1"/>
    <col min="5" max="5" width="12" customWidth="1"/>
    <col min="6" max="6" width="6.85546875" style="55" customWidth="1"/>
    <col min="7" max="7" width="6.85546875" style="55" bestFit="1" customWidth="1"/>
    <col min="8" max="8" width="5.85546875" style="55" bestFit="1" customWidth="1"/>
    <col min="9" max="9" width="19.140625" customWidth="1"/>
  </cols>
  <sheetData>
    <row r="1" spans="1:9" ht="25.5" customHeight="1">
      <c r="A1" s="251" t="s">
        <v>237</v>
      </c>
      <c r="B1" s="251"/>
      <c r="C1" s="251"/>
      <c r="D1" s="251"/>
      <c r="E1" s="251"/>
      <c r="F1" s="251"/>
      <c r="G1" s="251"/>
      <c r="H1" s="251"/>
      <c r="I1" s="251"/>
    </row>
    <row r="2" spans="1:9">
      <c r="A2" s="241" t="s">
        <v>187</v>
      </c>
      <c r="B2" s="243" t="s">
        <v>278</v>
      </c>
      <c r="C2" s="96" t="s">
        <v>238</v>
      </c>
      <c r="E2" s="245" t="s">
        <v>188</v>
      </c>
      <c r="F2" s="246"/>
      <c r="G2" s="246"/>
      <c r="H2" s="246"/>
      <c r="I2" s="247"/>
    </row>
    <row r="3" spans="1:9" ht="12.75" customHeight="1">
      <c r="A3" s="242"/>
      <c r="B3" s="244"/>
      <c r="C3" s="97">
        <v>35418</v>
      </c>
      <c r="E3" s="248">
        <v>1996</v>
      </c>
      <c r="F3" s="249"/>
      <c r="G3" s="249"/>
      <c r="H3" s="249"/>
      <c r="I3" s="250"/>
    </row>
    <row r="4" spans="1:9">
      <c r="A4" s="26" t="s">
        <v>36</v>
      </c>
      <c r="B4" s="145" t="s">
        <v>209</v>
      </c>
      <c r="C4" s="64" t="s">
        <v>190</v>
      </c>
      <c r="E4" s="128" t="s">
        <v>191</v>
      </c>
      <c r="F4" s="129" t="s">
        <v>192</v>
      </c>
      <c r="G4" s="129" t="s">
        <v>193</v>
      </c>
      <c r="H4" s="129" t="s">
        <v>194</v>
      </c>
      <c r="I4" s="130"/>
    </row>
    <row r="5" spans="1:9">
      <c r="A5" s="25" t="s">
        <v>46</v>
      </c>
      <c r="B5" s="144" t="s">
        <v>209</v>
      </c>
      <c r="C5" s="98">
        <v>50.7</v>
      </c>
      <c r="E5" s="99" t="s">
        <v>195</v>
      </c>
      <c r="F5" s="112">
        <v>0.43</v>
      </c>
      <c r="G5" s="112">
        <v>-13.72</v>
      </c>
      <c r="H5" s="112">
        <v>-14.15</v>
      </c>
      <c r="I5" s="100" t="s">
        <v>195</v>
      </c>
    </row>
    <row r="6" spans="1:9">
      <c r="A6" s="25" t="s">
        <v>196</v>
      </c>
      <c r="B6" s="101">
        <v>2</v>
      </c>
      <c r="C6" s="101">
        <v>12.6</v>
      </c>
      <c r="E6" s="102" t="s">
        <v>197</v>
      </c>
      <c r="F6" s="108">
        <v>1.9</v>
      </c>
      <c r="G6" s="108">
        <v>-11.17</v>
      </c>
      <c r="H6" s="108">
        <v>-13.08</v>
      </c>
      <c r="I6" s="103" t="s">
        <v>197</v>
      </c>
    </row>
    <row r="7" spans="1:9">
      <c r="A7" s="25" t="s">
        <v>31</v>
      </c>
      <c r="B7" s="60" t="s">
        <v>209</v>
      </c>
      <c r="C7" s="60">
        <v>3370</v>
      </c>
      <c r="E7" s="102" t="s">
        <v>198</v>
      </c>
      <c r="F7" s="108">
        <v>3.58</v>
      </c>
      <c r="G7" s="108">
        <v>9.57</v>
      </c>
      <c r="H7" s="108">
        <v>5.99</v>
      </c>
      <c r="I7" s="103" t="s">
        <v>199</v>
      </c>
    </row>
    <row r="8" spans="1:9">
      <c r="A8" s="25" t="s">
        <v>51</v>
      </c>
      <c r="B8" s="60">
        <v>0.01</v>
      </c>
      <c r="C8" s="60">
        <v>5.9999999999999995E-4</v>
      </c>
      <c r="E8" s="102" t="s">
        <v>200</v>
      </c>
      <c r="F8" s="108">
        <v>5.0599999999999996</v>
      </c>
      <c r="G8" s="108">
        <v>2.02</v>
      </c>
      <c r="H8" s="108">
        <v>-3.04</v>
      </c>
      <c r="I8" s="103" t="s">
        <v>200</v>
      </c>
    </row>
    <row r="9" spans="1:9">
      <c r="A9" s="25" t="s">
        <v>2</v>
      </c>
      <c r="B9" s="60">
        <v>4.47</v>
      </c>
      <c r="C9" s="60">
        <v>52</v>
      </c>
      <c r="E9" s="104" t="s">
        <v>201</v>
      </c>
      <c r="F9" s="113">
        <v>0.57999999999999996</v>
      </c>
      <c r="G9" s="113">
        <v>3.77</v>
      </c>
      <c r="H9" s="113">
        <v>3.19</v>
      </c>
      <c r="I9" s="105" t="s">
        <v>202</v>
      </c>
    </row>
    <row r="10" spans="1:9">
      <c r="A10" s="25" t="s">
        <v>41</v>
      </c>
      <c r="B10" s="60">
        <v>23.1</v>
      </c>
      <c r="C10" s="60">
        <v>2.3999999999999998E-3</v>
      </c>
      <c r="E10" s="102" t="s">
        <v>203</v>
      </c>
      <c r="F10" s="108">
        <v>3.28</v>
      </c>
      <c r="G10" s="108">
        <v>3.77</v>
      </c>
      <c r="H10" s="108">
        <v>0.49</v>
      </c>
      <c r="I10" s="103" t="s">
        <v>204</v>
      </c>
    </row>
    <row r="11" spans="1:9">
      <c r="A11" s="25" t="s">
        <v>205</v>
      </c>
      <c r="B11" s="60">
        <v>2.83</v>
      </c>
      <c r="C11" s="60">
        <v>7.7999999999999996E-3</v>
      </c>
      <c r="E11" s="104" t="s">
        <v>68</v>
      </c>
      <c r="F11" s="113">
        <v>0.02</v>
      </c>
      <c r="G11" s="113">
        <v>-4.59</v>
      </c>
      <c r="H11" s="113">
        <v>-4.6100000000000003</v>
      </c>
      <c r="I11" s="105" t="s">
        <v>206</v>
      </c>
    </row>
    <row r="12" spans="1:9">
      <c r="A12" s="25" t="s">
        <v>43</v>
      </c>
      <c r="B12" s="60">
        <v>0.05</v>
      </c>
      <c r="C12" s="60">
        <v>0.28899999999999998</v>
      </c>
      <c r="E12" s="102" t="s">
        <v>207</v>
      </c>
      <c r="F12" s="108">
        <v>7.54</v>
      </c>
      <c r="G12" s="108">
        <v>-4.5599999999999996</v>
      </c>
      <c r="H12" s="108">
        <v>-12.1</v>
      </c>
      <c r="I12" s="103" t="s">
        <v>208</v>
      </c>
    </row>
    <row r="13" spans="1:9">
      <c r="A13" s="25" t="s">
        <v>42</v>
      </c>
      <c r="B13" s="101" t="s">
        <v>209</v>
      </c>
      <c r="C13" s="101">
        <v>610</v>
      </c>
      <c r="E13" s="102" t="s">
        <v>210</v>
      </c>
      <c r="F13" s="108">
        <v>5.96</v>
      </c>
      <c r="G13" s="108">
        <v>-17.57</v>
      </c>
      <c r="H13" s="108">
        <v>-23.53</v>
      </c>
      <c r="I13" s="103" t="s">
        <v>210</v>
      </c>
    </row>
    <row r="14" spans="1:9">
      <c r="A14" s="25" t="s">
        <v>47</v>
      </c>
      <c r="B14" s="101">
        <v>1</v>
      </c>
      <c r="C14" s="101">
        <v>1.9900000000000001E-2</v>
      </c>
      <c r="E14" s="102" t="s">
        <v>211</v>
      </c>
      <c r="F14" s="108">
        <v>8.9600000000000009</v>
      </c>
      <c r="G14" s="108">
        <v>7.54</v>
      </c>
      <c r="H14" s="108">
        <v>-1.42</v>
      </c>
      <c r="I14" s="103" t="s">
        <v>212</v>
      </c>
    </row>
    <row r="15" spans="1:9">
      <c r="A15" s="25" t="s">
        <v>80</v>
      </c>
      <c r="B15" s="60">
        <v>0.5</v>
      </c>
      <c r="C15" s="60">
        <v>47.8</v>
      </c>
      <c r="E15" s="102" t="s">
        <v>213</v>
      </c>
      <c r="F15" s="108">
        <v>9.51</v>
      </c>
      <c r="G15" s="108">
        <v>-5.29</v>
      </c>
      <c r="H15" s="108">
        <v>-14.8</v>
      </c>
      <c r="I15" s="103" t="s">
        <v>214</v>
      </c>
    </row>
    <row r="16" spans="1:9">
      <c r="A16" s="25" t="s">
        <v>49</v>
      </c>
      <c r="B16" s="60" t="s">
        <v>209</v>
      </c>
      <c r="C16" s="60">
        <v>124</v>
      </c>
      <c r="E16" s="102" t="s">
        <v>215</v>
      </c>
      <c r="F16" s="108">
        <v>2.4</v>
      </c>
      <c r="G16" s="108">
        <v>3.77</v>
      </c>
      <c r="H16" s="108">
        <v>1.37</v>
      </c>
      <c r="I16" s="103" t="s">
        <v>204</v>
      </c>
    </row>
    <row r="17" spans="1:9">
      <c r="A17" s="25" t="s">
        <v>216</v>
      </c>
      <c r="B17" s="60">
        <v>40.299999999999997</v>
      </c>
      <c r="C17" s="60"/>
      <c r="E17" s="102" t="s">
        <v>217</v>
      </c>
      <c r="F17" s="108">
        <v>1.1499999999999999</v>
      </c>
      <c r="G17" s="108">
        <v>7.54</v>
      </c>
      <c r="H17" s="108">
        <v>6.39</v>
      </c>
      <c r="I17" s="103" t="s">
        <v>212</v>
      </c>
    </row>
    <row r="18" spans="1:9">
      <c r="A18" s="25" t="s">
        <v>53</v>
      </c>
      <c r="B18" s="101" t="s">
        <v>209</v>
      </c>
      <c r="C18" s="101">
        <v>287</v>
      </c>
      <c r="E18" s="102" t="s">
        <v>218</v>
      </c>
      <c r="F18" s="108">
        <v>0.34</v>
      </c>
      <c r="G18" s="108">
        <v>3.74</v>
      </c>
      <c r="H18" s="108">
        <v>3.4</v>
      </c>
      <c r="I18" s="103" t="s">
        <v>219</v>
      </c>
    </row>
    <row r="19" spans="1:9" ht="14.25">
      <c r="A19" s="25" t="s">
        <v>54</v>
      </c>
      <c r="B19" s="60">
        <v>377</v>
      </c>
      <c r="C19" s="60">
        <v>58.3</v>
      </c>
      <c r="E19" s="102" t="s">
        <v>239</v>
      </c>
      <c r="F19" s="108">
        <v>0.28999999999999998</v>
      </c>
      <c r="G19" s="108">
        <v>-25.11</v>
      </c>
      <c r="H19" s="108">
        <v>-25.4</v>
      </c>
      <c r="I19" s="103" t="s">
        <v>220</v>
      </c>
    </row>
    <row r="20" spans="1:9">
      <c r="A20" s="25" t="s">
        <v>99</v>
      </c>
      <c r="B20" s="60">
        <v>0.6</v>
      </c>
      <c r="C20" s="60">
        <v>1</v>
      </c>
      <c r="E20" s="102" t="s">
        <v>221</v>
      </c>
      <c r="F20" s="108">
        <v>6.7</v>
      </c>
      <c r="G20" s="108">
        <v>-4.5</v>
      </c>
      <c r="H20" s="108">
        <v>-11.2</v>
      </c>
      <c r="I20" s="103" t="s">
        <v>222</v>
      </c>
    </row>
    <row r="21" spans="1:9">
      <c r="A21" s="25" t="s">
        <v>57</v>
      </c>
      <c r="B21" s="101">
        <v>171</v>
      </c>
      <c r="C21" s="101">
        <v>307</v>
      </c>
      <c r="E21" s="102" t="s">
        <v>223</v>
      </c>
      <c r="F21" s="108">
        <v>0.83</v>
      </c>
      <c r="G21" s="108">
        <v>-10.31</v>
      </c>
      <c r="H21" s="108">
        <v>-11.14</v>
      </c>
      <c r="I21" s="103" t="s">
        <v>223</v>
      </c>
    </row>
    <row r="22" spans="1:9">
      <c r="A22" s="25" t="s">
        <v>100</v>
      </c>
      <c r="B22" s="60" t="s">
        <v>209</v>
      </c>
      <c r="C22" s="60" t="s">
        <v>224</v>
      </c>
      <c r="E22" s="102" t="s">
        <v>225</v>
      </c>
      <c r="F22" s="108">
        <v>0.42</v>
      </c>
      <c r="G22" s="108">
        <v>17.93</v>
      </c>
      <c r="H22" s="108">
        <v>17.5</v>
      </c>
      <c r="I22" s="103" t="s">
        <v>226</v>
      </c>
    </row>
    <row r="23" spans="1:9">
      <c r="A23" s="25" t="s">
        <v>26</v>
      </c>
      <c r="B23" s="60" t="s">
        <v>209</v>
      </c>
      <c r="C23" s="60">
        <v>12.2</v>
      </c>
      <c r="E23" s="102" t="s">
        <v>227</v>
      </c>
      <c r="F23" s="108">
        <v>1.9</v>
      </c>
      <c r="G23" s="108">
        <v>43.28</v>
      </c>
      <c r="H23" s="108">
        <v>41.38</v>
      </c>
      <c r="I23" s="103" t="s">
        <v>226</v>
      </c>
    </row>
    <row r="24" spans="1:9">
      <c r="A24" s="25" t="s">
        <v>58</v>
      </c>
      <c r="B24" s="60">
        <v>2000</v>
      </c>
      <c r="C24" s="60">
        <v>43.8</v>
      </c>
      <c r="E24" s="102" t="s">
        <v>228</v>
      </c>
      <c r="F24" s="108">
        <v>4.71</v>
      </c>
      <c r="G24" s="108">
        <v>-17.57</v>
      </c>
      <c r="H24" s="108">
        <v>-22.28</v>
      </c>
      <c r="I24" s="103" t="s">
        <v>228</v>
      </c>
    </row>
    <row r="25" spans="1:9">
      <c r="A25" s="25" t="s">
        <v>101</v>
      </c>
      <c r="B25" s="60">
        <v>1127</v>
      </c>
      <c r="C25" s="60">
        <v>0.59099999999999997</v>
      </c>
      <c r="E25" s="102" t="s">
        <v>229</v>
      </c>
      <c r="F25" s="108">
        <v>11.41</v>
      </c>
      <c r="G25" s="108">
        <v>-17.57</v>
      </c>
      <c r="H25" s="108">
        <v>-28.97</v>
      </c>
      <c r="I25" s="103" t="s">
        <v>229</v>
      </c>
    </row>
    <row r="26" spans="1:9">
      <c r="A26" s="25" t="s">
        <v>230</v>
      </c>
      <c r="B26" s="60">
        <v>29.2</v>
      </c>
      <c r="C26" s="60">
        <v>0.4</v>
      </c>
      <c r="E26" s="102" t="s">
        <v>231</v>
      </c>
      <c r="F26" s="108">
        <v>9.48</v>
      </c>
      <c r="G26" s="108">
        <v>-47.49</v>
      </c>
      <c r="H26" s="108">
        <v>-56.97</v>
      </c>
      <c r="I26" s="103" t="s">
        <v>231</v>
      </c>
    </row>
    <row r="27" spans="1:9">
      <c r="A27" s="25" t="s">
        <v>102</v>
      </c>
      <c r="B27" s="101">
        <v>0.1</v>
      </c>
      <c r="C27" s="101">
        <v>2.5999999999999999E-3</v>
      </c>
      <c r="E27" s="106" t="s">
        <v>232</v>
      </c>
      <c r="F27" s="114">
        <v>2.97</v>
      </c>
      <c r="G27" s="114">
        <v>-23.43</v>
      </c>
      <c r="H27" s="114">
        <v>-26.4</v>
      </c>
      <c r="I27" s="107" t="s">
        <v>233</v>
      </c>
    </row>
    <row r="28" spans="1:9">
      <c r="A28" s="25" t="s">
        <v>64</v>
      </c>
      <c r="B28" s="101">
        <v>25</v>
      </c>
      <c r="C28" s="101">
        <v>39.6</v>
      </c>
      <c r="E28" s="115" t="s">
        <v>329</v>
      </c>
      <c r="F28" s="116"/>
      <c r="G28" s="116"/>
      <c r="H28" s="116"/>
      <c r="I28" s="95"/>
    </row>
    <row r="29" spans="1:9">
      <c r="A29" s="25" t="s">
        <v>78</v>
      </c>
      <c r="B29" s="60">
        <v>0.28999999999999998</v>
      </c>
      <c r="C29" s="60">
        <v>1E-4</v>
      </c>
      <c r="I29" s="95"/>
    </row>
    <row r="30" spans="1:9">
      <c r="A30" s="25" t="s">
        <v>79</v>
      </c>
      <c r="B30" s="101">
        <v>0.2</v>
      </c>
      <c r="C30" s="101">
        <v>1.18E-2</v>
      </c>
      <c r="E30" s="95"/>
      <c r="F30" s="111"/>
      <c r="G30" s="111"/>
      <c r="H30" s="111"/>
      <c r="I30" s="95"/>
    </row>
    <row r="31" spans="1:9">
      <c r="A31" s="25" t="s">
        <v>61</v>
      </c>
      <c r="B31" s="101">
        <v>0.1</v>
      </c>
      <c r="C31" s="101">
        <v>1E-4</v>
      </c>
      <c r="E31" s="95"/>
      <c r="F31" s="111"/>
      <c r="G31" s="111"/>
      <c r="H31" s="111"/>
      <c r="I31" s="95"/>
    </row>
    <row r="32" spans="1:9">
      <c r="A32" s="25" t="s">
        <v>62</v>
      </c>
      <c r="B32" s="108">
        <v>0.05</v>
      </c>
      <c r="C32" s="108" t="s">
        <v>234</v>
      </c>
      <c r="E32" s="95"/>
      <c r="F32" s="111"/>
      <c r="G32" s="111"/>
      <c r="H32" s="111"/>
      <c r="I32" s="95"/>
    </row>
    <row r="33" spans="1:9">
      <c r="A33" s="25" t="s">
        <v>63</v>
      </c>
      <c r="B33" s="101">
        <v>3.2000000000000001E-2</v>
      </c>
      <c r="C33" s="108">
        <v>5.0000000000000001E-3</v>
      </c>
      <c r="E33" s="95"/>
      <c r="F33" s="111"/>
      <c r="G33" s="111"/>
      <c r="H33" s="111"/>
      <c r="I33" s="95"/>
    </row>
    <row r="34" spans="1:9" ht="14.25">
      <c r="A34" s="25" t="s">
        <v>235</v>
      </c>
      <c r="B34" s="60">
        <v>100</v>
      </c>
      <c r="C34" s="60">
        <v>0.15</v>
      </c>
      <c r="E34" s="95"/>
      <c r="F34" s="111"/>
      <c r="G34" s="111"/>
      <c r="H34" s="111"/>
      <c r="I34" s="95"/>
    </row>
    <row r="35" spans="1:9">
      <c r="A35" s="30" t="s">
        <v>236</v>
      </c>
      <c r="B35" s="109" t="s">
        <v>189</v>
      </c>
      <c r="C35" s="110">
        <v>2.72</v>
      </c>
      <c r="E35" s="95"/>
      <c r="F35" s="111"/>
      <c r="G35" s="111"/>
      <c r="H35" s="111"/>
      <c r="I35" s="95"/>
    </row>
  </sheetData>
  <mergeCells count="5">
    <mergeCell ref="A2:A3"/>
    <mergeCell ref="B2:B3"/>
    <mergeCell ref="E2:I2"/>
    <mergeCell ref="E3:I3"/>
    <mergeCell ref="A1:I1"/>
  </mergeCells>
  <printOptions horizontalCentered="1"/>
  <pageMargins left="0.7" right="0.7" top="1.25" bottom="0.75" header="0.6" footer="0.5"/>
  <pageSetup orientation="portrait" useFirstPageNumber="1" r:id="rId1"/>
  <headerFooter scaleWithDoc="0">
    <oddHeader>&amp;L&amp;"Arial,Bold"Pit Lake Sediments Paper&amp;R&amp;"Arial,Bold"Tables</oddHeader>
    <oddFooter>&amp;L&amp;6&amp;Z&amp;F&amp;R&amp;A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5B8D-7C88-407B-8C93-3BEA4AA6EC6B}">
  <dimension ref="A1:J58"/>
  <sheetViews>
    <sheetView zoomScaleNormal="100" zoomScaleSheetLayoutView="100" workbookViewId="0">
      <selection activeCell="N14" sqref="N14"/>
    </sheetView>
  </sheetViews>
  <sheetFormatPr defaultRowHeight="12.75"/>
  <cols>
    <col min="1" max="1" width="8.140625" style="179" bestFit="1" customWidth="1"/>
    <col min="2" max="2" width="6.5703125" style="179" bestFit="1" customWidth="1"/>
    <col min="3" max="8" width="11.28515625" style="179" customWidth="1"/>
    <col min="9" max="9" width="15.5703125" style="195" hidden="1" customWidth="1"/>
    <col min="10" max="10" width="16.140625" style="179" customWidth="1"/>
    <col min="11" max="256" width="9.140625" style="179"/>
    <col min="257" max="258" width="12.28515625" style="179" customWidth="1"/>
    <col min="259" max="259" width="14.28515625" style="179" bestFit="1" customWidth="1"/>
    <col min="260" max="261" width="14.28515625" style="179" customWidth="1"/>
    <col min="262" max="262" width="13.85546875" style="179" customWidth="1"/>
    <col min="263" max="263" width="10.28515625" style="179" customWidth="1"/>
    <col min="264" max="264" width="14.7109375" style="179" customWidth="1"/>
    <col min="265" max="265" width="15.7109375" style="179" customWidth="1"/>
    <col min="266" max="266" width="16.140625" style="179" customWidth="1"/>
    <col min="267" max="512" width="9.140625" style="179"/>
    <col min="513" max="514" width="12.28515625" style="179" customWidth="1"/>
    <col min="515" max="515" width="14.28515625" style="179" bestFit="1" customWidth="1"/>
    <col min="516" max="517" width="14.28515625" style="179" customWidth="1"/>
    <col min="518" max="518" width="13.85546875" style="179" customWidth="1"/>
    <col min="519" max="519" width="10.28515625" style="179" customWidth="1"/>
    <col min="520" max="520" width="14.7109375" style="179" customWidth="1"/>
    <col min="521" max="521" width="15.7109375" style="179" customWidth="1"/>
    <col min="522" max="522" width="16.140625" style="179" customWidth="1"/>
    <col min="523" max="768" width="9.140625" style="179"/>
    <col min="769" max="770" width="12.28515625" style="179" customWidth="1"/>
    <col min="771" max="771" width="14.28515625" style="179" bestFit="1" customWidth="1"/>
    <col min="772" max="773" width="14.28515625" style="179" customWidth="1"/>
    <col min="774" max="774" width="13.85546875" style="179" customWidth="1"/>
    <col min="775" max="775" width="10.28515625" style="179" customWidth="1"/>
    <col min="776" max="776" width="14.7109375" style="179" customWidth="1"/>
    <col min="777" max="777" width="15.7109375" style="179" customWidth="1"/>
    <col min="778" max="778" width="16.140625" style="179" customWidth="1"/>
    <col min="779" max="1024" width="9.140625" style="179"/>
    <col min="1025" max="1026" width="12.28515625" style="179" customWidth="1"/>
    <col min="1027" max="1027" width="14.28515625" style="179" bestFit="1" customWidth="1"/>
    <col min="1028" max="1029" width="14.28515625" style="179" customWidth="1"/>
    <col min="1030" max="1030" width="13.85546875" style="179" customWidth="1"/>
    <col min="1031" max="1031" width="10.28515625" style="179" customWidth="1"/>
    <col min="1032" max="1032" width="14.7109375" style="179" customWidth="1"/>
    <col min="1033" max="1033" width="15.7109375" style="179" customWidth="1"/>
    <col min="1034" max="1034" width="16.140625" style="179" customWidth="1"/>
    <col min="1035" max="1280" width="9.140625" style="179"/>
    <col min="1281" max="1282" width="12.28515625" style="179" customWidth="1"/>
    <col min="1283" max="1283" width="14.28515625" style="179" bestFit="1" customWidth="1"/>
    <col min="1284" max="1285" width="14.28515625" style="179" customWidth="1"/>
    <col min="1286" max="1286" width="13.85546875" style="179" customWidth="1"/>
    <col min="1287" max="1287" width="10.28515625" style="179" customWidth="1"/>
    <col min="1288" max="1288" width="14.7109375" style="179" customWidth="1"/>
    <col min="1289" max="1289" width="15.7109375" style="179" customWidth="1"/>
    <col min="1290" max="1290" width="16.140625" style="179" customWidth="1"/>
    <col min="1291" max="1536" width="9.140625" style="179"/>
    <col min="1537" max="1538" width="12.28515625" style="179" customWidth="1"/>
    <col min="1539" max="1539" width="14.28515625" style="179" bestFit="1" customWidth="1"/>
    <col min="1540" max="1541" width="14.28515625" style="179" customWidth="1"/>
    <col min="1542" max="1542" width="13.85546875" style="179" customWidth="1"/>
    <col min="1543" max="1543" width="10.28515625" style="179" customWidth="1"/>
    <col min="1544" max="1544" width="14.7109375" style="179" customWidth="1"/>
    <col min="1545" max="1545" width="15.7109375" style="179" customWidth="1"/>
    <col min="1546" max="1546" width="16.140625" style="179" customWidth="1"/>
    <col min="1547" max="1792" width="9.140625" style="179"/>
    <col min="1793" max="1794" width="12.28515625" style="179" customWidth="1"/>
    <col min="1795" max="1795" width="14.28515625" style="179" bestFit="1" customWidth="1"/>
    <col min="1796" max="1797" width="14.28515625" style="179" customWidth="1"/>
    <col min="1798" max="1798" width="13.85546875" style="179" customWidth="1"/>
    <col min="1799" max="1799" width="10.28515625" style="179" customWidth="1"/>
    <col min="1800" max="1800" width="14.7109375" style="179" customWidth="1"/>
    <col min="1801" max="1801" width="15.7109375" style="179" customWidth="1"/>
    <col min="1802" max="1802" width="16.140625" style="179" customWidth="1"/>
    <col min="1803" max="2048" width="9.140625" style="179"/>
    <col min="2049" max="2050" width="12.28515625" style="179" customWidth="1"/>
    <col min="2051" max="2051" width="14.28515625" style="179" bestFit="1" customWidth="1"/>
    <col min="2052" max="2053" width="14.28515625" style="179" customWidth="1"/>
    <col min="2054" max="2054" width="13.85546875" style="179" customWidth="1"/>
    <col min="2055" max="2055" width="10.28515625" style="179" customWidth="1"/>
    <col min="2056" max="2056" width="14.7109375" style="179" customWidth="1"/>
    <col min="2057" max="2057" width="15.7109375" style="179" customWidth="1"/>
    <col min="2058" max="2058" width="16.140625" style="179" customWidth="1"/>
    <col min="2059" max="2304" width="9.140625" style="179"/>
    <col min="2305" max="2306" width="12.28515625" style="179" customWidth="1"/>
    <col min="2307" max="2307" width="14.28515625" style="179" bestFit="1" customWidth="1"/>
    <col min="2308" max="2309" width="14.28515625" style="179" customWidth="1"/>
    <col min="2310" max="2310" width="13.85546875" style="179" customWidth="1"/>
    <col min="2311" max="2311" width="10.28515625" style="179" customWidth="1"/>
    <col min="2312" max="2312" width="14.7109375" style="179" customWidth="1"/>
    <col min="2313" max="2313" width="15.7109375" style="179" customWidth="1"/>
    <col min="2314" max="2314" width="16.140625" style="179" customWidth="1"/>
    <col min="2315" max="2560" width="9.140625" style="179"/>
    <col min="2561" max="2562" width="12.28515625" style="179" customWidth="1"/>
    <col min="2563" max="2563" width="14.28515625" style="179" bestFit="1" customWidth="1"/>
    <col min="2564" max="2565" width="14.28515625" style="179" customWidth="1"/>
    <col min="2566" max="2566" width="13.85546875" style="179" customWidth="1"/>
    <col min="2567" max="2567" width="10.28515625" style="179" customWidth="1"/>
    <col min="2568" max="2568" width="14.7109375" style="179" customWidth="1"/>
    <col min="2569" max="2569" width="15.7109375" style="179" customWidth="1"/>
    <col min="2570" max="2570" width="16.140625" style="179" customWidth="1"/>
    <col min="2571" max="2816" width="9.140625" style="179"/>
    <col min="2817" max="2818" width="12.28515625" style="179" customWidth="1"/>
    <col min="2819" max="2819" width="14.28515625" style="179" bestFit="1" customWidth="1"/>
    <col min="2820" max="2821" width="14.28515625" style="179" customWidth="1"/>
    <col min="2822" max="2822" width="13.85546875" style="179" customWidth="1"/>
    <col min="2823" max="2823" width="10.28515625" style="179" customWidth="1"/>
    <col min="2824" max="2824" width="14.7109375" style="179" customWidth="1"/>
    <col min="2825" max="2825" width="15.7109375" style="179" customWidth="1"/>
    <col min="2826" max="2826" width="16.140625" style="179" customWidth="1"/>
    <col min="2827" max="3072" width="9.140625" style="179"/>
    <col min="3073" max="3074" width="12.28515625" style="179" customWidth="1"/>
    <col min="3075" max="3075" width="14.28515625" style="179" bestFit="1" customWidth="1"/>
    <col min="3076" max="3077" width="14.28515625" style="179" customWidth="1"/>
    <col min="3078" max="3078" width="13.85546875" style="179" customWidth="1"/>
    <col min="3079" max="3079" width="10.28515625" style="179" customWidth="1"/>
    <col min="3080" max="3080" width="14.7109375" style="179" customWidth="1"/>
    <col min="3081" max="3081" width="15.7109375" style="179" customWidth="1"/>
    <col min="3082" max="3082" width="16.140625" style="179" customWidth="1"/>
    <col min="3083" max="3328" width="9.140625" style="179"/>
    <col min="3329" max="3330" width="12.28515625" style="179" customWidth="1"/>
    <col min="3331" max="3331" width="14.28515625" style="179" bestFit="1" customWidth="1"/>
    <col min="3332" max="3333" width="14.28515625" style="179" customWidth="1"/>
    <col min="3334" max="3334" width="13.85546875" style="179" customWidth="1"/>
    <col min="3335" max="3335" width="10.28515625" style="179" customWidth="1"/>
    <col min="3336" max="3336" width="14.7109375" style="179" customWidth="1"/>
    <col min="3337" max="3337" width="15.7109375" style="179" customWidth="1"/>
    <col min="3338" max="3338" width="16.140625" style="179" customWidth="1"/>
    <col min="3339" max="3584" width="9.140625" style="179"/>
    <col min="3585" max="3586" width="12.28515625" style="179" customWidth="1"/>
    <col min="3587" max="3587" width="14.28515625" style="179" bestFit="1" customWidth="1"/>
    <col min="3588" max="3589" width="14.28515625" style="179" customWidth="1"/>
    <col min="3590" max="3590" width="13.85546875" style="179" customWidth="1"/>
    <col min="3591" max="3591" width="10.28515625" style="179" customWidth="1"/>
    <col min="3592" max="3592" width="14.7109375" style="179" customWidth="1"/>
    <col min="3593" max="3593" width="15.7109375" style="179" customWidth="1"/>
    <col min="3594" max="3594" width="16.140625" style="179" customWidth="1"/>
    <col min="3595" max="3840" width="9.140625" style="179"/>
    <col min="3841" max="3842" width="12.28515625" style="179" customWidth="1"/>
    <col min="3843" max="3843" width="14.28515625" style="179" bestFit="1" customWidth="1"/>
    <col min="3844" max="3845" width="14.28515625" style="179" customWidth="1"/>
    <col min="3846" max="3846" width="13.85546875" style="179" customWidth="1"/>
    <col min="3847" max="3847" width="10.28515625" style="179" customWidth="1"/>
    <col min="3848" max="3848" width="14.7109375" style="179" customWidth="1"/>
    <col min="3849" max="3849" width="15.7109375" style="179" customWidth="1"/>
    <col min="3850" max="3850" width="16.140625" style="179" customWidth="1"/>
    <col min="3851" max="4096" width="9.140625" style="179"/>
    <col min="4097" max="4098" width="12.28515625" style="179" customWidth="1"/>
    <col min="4099" max="4099" width="14.28515625" style="179" bestFit="1" customWidth="1"/>
    <col min="4100" max="4101" width="14.28515625" style="179" customWidth="1"/>
    <col min="4102" max="4102" width="13.85546875" style="179" customWidth="1"/>
    <col min="4103" max="4103" width="10.28515625" style="179" customWidth="1"/>
    <col min="4104" max="4104" width="14.7109375" style="179" customWidth="1"/>
    <col min="4105" max="4105" width="15.7109375" style="179" customWidth="1"/>
    <col min="4106" max="4106" width="16.140625" style="179" customWidth="1"/>
    <col min="4107" max="4352" width="9.140625" style="179"/>
    <col min="4353" max="4354" width="12.28515625" style="179" customWidth="1"/>
    <col min="4355" max="4355" width="14.28515625" style="179" bestFit="1" customWidth="1"/>
    <col min="4356" max="4357" width="14.28515625" style="179" customWidth="1"/>
    <col min="4358" max="4358" width="13.85546875" style="179" customWidth="1"/>
    <col min="4359" max="4359" width="10.28515625" style="179" customWidth="1"/>
    <col min="4360" max="4360" width="14.7109375" style="179" customWidth="1"/>
    <col min="4361" max="4361" width="15.7109375" style="179" customWidth="1"/>
    <col min="4362" max="4362" width="16.140625" style="179" customWidth="1"/>
    <col min="4363" max="4608" width="9.140625" style="179"/>
    <col min="4609" max="4610" width="12.28515625" style="179" customWidth="1"/>
    <col min="4611" max="4611" width="14.28515625" style="179" bestFit="1" customWidth="1"/>
    <col min="4612" max="4613" width="14.28515625" style="179" customWidth="1"/>
    <col min="4614" max="4614" width="13.85546875" style="179" customWidth="1"/>
    <col min="4615" max="4615" width="10.28515625" style="179" customWidth="1"/>
    <col min="4616" max="4616" width="14.7109375" style="179" customWidth="1"/>
    <col min="4617" max="4617" width="15.7109375" style="179" customWidth="1"/>
    <col min="4618" max="4618" width="16.140625" style="179" customWidth="1"/>
    <col min="4619" max="4864" width="9.140625" style="179"/>
    <col min="4865" max="4866" width="12.28515625" style="179" customWidth="1"/>
    <col min="4867" max="4867" width="14.28515625" style="179" bestFit="1" customWidth="1"/>
    <col min="4868" max="4869" width="14.28515625" style="179" customWidth="1"/>
    <col min="4870" max="4870" width="13.85546875" style="179" customWidth="1"/>
    <col min="4871" max="4871" width="10.28515625" style="179" customWidth="1"/>
    <col min="4872" max="4872" width="14.7109375" style="179" customWidth="1"/>
    <col min="4873" max="4873" width="15.7109375" style="179" customWidth="1"/>
    <col min="4874" max="4874" width="16.140625" style="179" customWidth="1"/>
    <col min="4875" max="5120" width="9.140625" style="179"/>
    <col min="5121" max="5122" width="12.28515625" style="179" customWidth="1"/>
    <col min="5123" max="5123" width="14.28515625" style="179" bestFit="1" customWidth="1"/>
    <col min="5124" max="5125" width="14.28515625" style="179" customWidth="1"/>
    <col min="5126" max="5126" width="13.85546875" style="179" customWidth="1"/>
    <col min="5127" max="5127" width="10.28515625" style="179" customWidth="1"/>
    <col min="5128" max="5128" width="14.7109375" style="179" customWidth="1"/>
    <col min="5129" max="5129" width="15.7109375" style="179" customWidth="1"/>
    <col min="5130" max="5130" width="16.140625" style="179" customWidth="1"/>
    <col min="5131" max="5376" width="9.140625" style="179"/>
    <col min="5377" max="5378" width="12.28515625" style="179" customWidth="1"/>
    <col min="5379" max="5379" width="14.28515625" style="179" bestFit="1" customWidth="1"/>
    <col min="5380" max="5381" width="14.28515625" style="179" customWidth="1"/>
    <col min="5382" max="5382" width="13.85546875" style="179" customWidth="1"/>
    <col min="5383" max="5383" width="10.28515625" style="179" customWidth="1"/>
    <col min="5384" max="5384" width="14.7109375" style="179" customWidth="1"/>
    <col min="5385" max="5385" width="15.7109375" style="179" customWidth="1"/>
    <col min="5386" max="5386" width="16.140625" style="179" customWidth="1"/>
    <col min="5387" max="5632" width="9.140625" style="179"/>
    <col min="5633" max="5634" width="12.28515625" style="179" customWidth="1"/>
    <col min="5635" max="5635" width="14.28515625" style="179" bestFit="1" customWidth="1"/>
    <col min="5636" max="5637" width="14.28515625" style="179" customWidth="1"/>
    <col min="5638" max="5638" width="13.85546875" style="179" customWidth="1"/>
    <col min="5639" max="5639" width="10.28515625" style="179" customWidth="1"/>
    <col min="5640" max="5640" width="14.7109375" style="179" customWidth="1"/>
    <col min="5641" max="5641" width="15.7109375" style="179" customWidth="1"/>
    <col min="5642" max="5642" width="16.140625" style="179" customWidth="1"/>
    <col min="5643" max="5888" width="9.140625" style="179"/>
    <col min="5889" max="5890" width="12.28515625" style="179" customWidth="1"/>
    <col min="5891" max="5891" width="14.28515625" style="179" bestFit="1" customWidth="1"/>
    <col min="5892" max="5893" width="14.28515625" style="179" customWidth="1"/>
    <col min="5894" max="5894" width="13.85546875" style="179" customWidth="1"/>
    <col min="5895" max="5895" width="10.28515625" style="179" customWidth="1"/>
    <col min="5896" max="5896" width="14.7109375" style="179" customWidth="1"/>
    <col min="5897" max="5897" width="15.7109375" style="179" customWidth="1"/>
    <col min="5898" max="5898" width="16.140625" style="179" customWidth="1"/>
    <col min="5899" max="6144" width="9.140625" style="179"/>
    <col min="6145" max="6146" width="12.28515625" style="179" customWidth="1"/>
    <col min="6147" max="6147" width="14.28515625" style="179" bestFit="1" customWidth="1"/>
    <col min="6148" max="6149" width="14.28515625" style="179" customWidth="1"/>
    <col min="6150" max="6150" width="13.85546875" style="179" customWidth="1"/>
    <col min="6151" max="6151" width="10.28515625" style="179" customWidth="1"/>
    <col min="6152" max="6152" width="14.7109375" style="179" customWidth="1"/>
    <col min="6153" max="6153" width="15.7109375" style="179" customWidth="1"/>
    <col min="6154" max="6154" width="16.140625" style="179" customWidth="1"/>
    <col min="6155" max="6400" width="9.140625" style="179"/>
    <col min="6401" max="6402" width="12.28515625" style="179" customWidth="1"/>
    <col min="6403" max="6403" width="14.28515625" style="179" bestFit="1" customWidth="1"/>
    <col min="6404" max="6405" width="14.28515625" style="179" customWidth="1"/>
    <col min="6406" max="6406" width="13.85546875" style="179" customWidth="1"/>
    <col min="6407" max="6407" width="10.28515625" style="179" customWidth="1"/>
    <col min="6408" max="6408" width="14.7109375" style="179" customWidth="1"/>
    <col min="6409" max="6409" width="15.7109375" style="179" customWidth="1"/>
    <col min="6410" max="6410" width="16.140625" style="179" customWidth="1"/>
    <col min="6411" max="6656" width="9.140625" style="179"/>
    <col min="6657" max="6658" width="12.28515625" style="179" customWidth="1"/>
    <col min="6659" max="6659" width="14.28515625" style="179" bestFit="1" customWidth="1"/>
    <col min="6660" max="6661" width="14.28515625" style="179" customWidth="1"/>
    <col min="6662" max="6662" width="13.85546875" style="179" customWidth="1"/>
    <col min="6663" max="6663" width="10.28515625" style="179" customWidth="1"/>
    <col min="6664" max="6664" width="14.7109375" style="179" customWidth="1"/>
    <col min="6665" max="6665" width="15.7109375" style="179" customWidth="1"/>
    <col min="6666" max="6666" width="16.140625" style="179" customWidth="1"/>
    <col min="6667" max="6912" width="9.140625" style="179"/>
    <col min="6913" max="6914" width="12.28515625" style="179" customWidth="1"/>
    <col min="6915" max="6915" width="14.28515625" style="179" bestFit="1" customWidth="1"/>
    <col min="6916" max="6917" width="14.28515625" style="179" customWidth="1"/>
    <col min="6918" max="6918" width="13.85546875" style="179" customWidth="1"/>
    <col min="6919" max="6919" width="10.28515625" style="179" customWidth="1"/>
    <col min="6920" max="6920" width="14.7109375" style="179" customWidth="1"/>
    <col min="6921" max="6921" width="15.7109375" style="179" customWidth="1"/>
    <col min="6922" max="6922" width="16.140625" style="179" customWidth="1"/>
    <col min="6923" max="7168" width="9.140625" style="179"/>
    <col min="7169" max="7170" width="12.28515625" style="179" customWidth="1"/>
    <col min="7171" max="7171" width="14.28515625" style="179" bestFit="1" customWidth="1"/>
    <col min="7172" max="7173" width="14.28515625" style="179" customWidth="1"/>
    <col min="7174" max="7174" width="13.85546875" style="179" customWidth="1"/>
    <col min="7175" max="7175" width="10.28515625" style="179" customWidth="1"/>
    <col min="7176" max="7176" width="14.7109375" style="179" customWidth="1"/>
    <col min="7177" max="7177" width="15.7109375" style="179" customWidth="1"/>
    <col min="7178" max="7178" width="16.140625" style="179" customWidth="1"/>
    <col min="7179" max="7424" width="9.140625" style="179"/>
    <col min="7425" max="7426" width="12.28515625" style="179" customWidth="1"/>
    <col min="7427" max="7427" width="14.28515625" style="179" bestFit="1" customWidth="1"/>
    <col min="7428" max="7429" width="14.28515625" style="179" customWidth="1"/>
    <col min="7430" max="7430" width="13.85546875" style="179" customWidth="1"/>
    <col min="7431" max="7431" width="10.28515625" style="179" customWidth="1"/>
    <col min="7432" max="7432" width="14.7109375" style="179" customWidth="1"/>
    <col min="7433" max="7433" width="15.7109375" style="179" customWidth="1"/>
    <col min="7434" max="7434" width="16.140625" style="179" customWidth="1"/>
    <col min="7435" max="7680" width="9.140625" style="179"/>
    <col min="7681" max="7682" width="12.28515625" style="179" customWidth="1"/>
    <col min="7683" max="7683" width="14.28515625" style="179" bestFit="1" customWidth="1"/>
    <col min="7684" max="7685" width="14.28515625" style="179" customWidth="1"/>
    <col min="7686" max="7686" width="13.85546875" style="179" customWidth="1"/>
    <col min="7687" max="7687" width="10.28515625" style="179" customWidth="1"/>
    <col min="7688" max="7688" width="14.7109375" style="179" customWidth="1"/>
    <col min="7689" max="7689" width="15.7109375" style="179" customWidth="1"/>
    <col min="7690" max="7690" width="16.140625" style="179" customWidth="1"/>
    <col min="7691" max="7936" width="9.140625" style="179"/>
    <col min="7937" max="7938" width="12.28515625" style="179" customWidth="1"/>
    <col min="7939" max="7939" width="14.28515625" style="179" bestFit="1" customWidth="1"/>
    <col min="7940" max="7941" width="14.28515625" style="179" customWidth="1"/>
    <col min="7942" max="7942" width="13.85546875" style="179" customWidth="1"/>
    <col min="7943" max="7943" width="10.28515625" style="179" customWidth="1"/>
    <col min="7944" max="7944" width="14.7109375" style="179" customWidth="1"/>
    <col min="7945" max="7945" width="15.7109375" style="179" customWidth="1"/>
    <col min="7946" max="7946" width="16.140625" style="179" customWidth="1"/>
    <col min="7947" max="8192" width="9.140625" style="179"/>
    <col min="8193" max="8194" width="12.28515625" style="179" customWidth="1"/>
    <col min="8195" max="8195" width="14.28515625" style="179" bestFit="1" customWidth="1"/>
    <col min="8196" max="8197" width="14.28515625" style="179" customWidth="1"/>
    <col min="8198" max="8198" width="13.85546875" style="179" customWidth="1"/>
    <col min="8199" max="8199" width="10.28515625" style="179" customWidth="1"/>
    <col min="8200" max="8200" width="14.7109375" style="179" customWidth="1"/>
    <col min="8201" max="8201" width="15.7109375" style="179" customWidth="1"/>
    <col min="8202" max="8202" width="16.140625" style="179" customWidth="1"/>
    <col min="8203" max="8448" width="9.140625" style="179"/>
    <col min="8449" max="8450" width="12.28515625" style="179" customWidth="1"/>
    <col min="8451" max="8451" width="14.28515625" style="179" bestFit="1" customWidth="1"/>
    <col min="8452" max="8453" width="14.28515625" style="179" customWidth="1"/>
    <col min="8454" max="8454" width="13.85546875" style="179" customWidth="1"/>
    <col min="8455" max="8455" width="10.28515625" style="179" customWidth="1"/>
    <col min="8456" max="8456" width="14.7109375" style="179" customWidth="1"/>
    <col min="8457" max="8457" width="15.7109375" style="179" customWidth="1"/>
    <col min="8458" max="8458" width="16.140625" style="179" customWidth="1"/>
    <col min="8459" max="8704" width="9.140625" style="179"/>
    <col min="8705" max="8706" width="12.28515625" style="179" customWidth="1"/>
    <col min="8707" max="8707" width="14.28515625" style="179" bestFit="1" customWidth="1"/>
    <col min="8708" max="8709" width="14.28515625" style="179" customWidth="1"/>
    <col min="8710" max="8710" width="13.85546875" style="179" customWidth="1"/>
    <col min="8711" max="8711" width="10.28515625" style="179" customWidth="1"/>
    <col min="8712" max="8712" width="14.7109375" style="179" customWidth="1"/>
    <col min="8713" max="8713" width="15.7109375" style="179" customWidth="1"/>
    <col min="8714" max="8714" width="16.140625" style="179" customWidth="1"/>
    <col min="8715" max="8960" width="9.140625" style="179"/>
    <col min="8961" max="8962" width="12.28515625" style="179" customWidth="1"/>
    <col min="8963" max="8963" width="14.28515625" style="179" bestFit="1" customWidth="1"/>
    <col min="8964" max="8965" width="14.28515625" style="179" customWidth="1"/>
    <col min="8966" max="8966" width="13.85546875" style="179" customWidth="1"/>
    <col min="8967" max="8967" width="10.28515625" style="179" customWidth="1"/>
    <col min="8968" max="8968" width="14.7109375" style="179" customWidth="1"/>
    <col min="8969" max="8969" width="15.7109375" style="179" customWidth="1"/>
    <col min="8970" max="8970" width="16.140625" style="179" customWidth="1"/>
    <col min="8971" max="9216" width="9.140625" style="179"/>
    <col min="9217" max="9218" width="12.28515625" style="179" customWidth="1"/>
    <col min="9219" max="9219" width="14.28515625" style="179" bestFit="1" customWidth="1"/>
    <col min="9220" max="9221" width="14.28515625" style="179" customWidth="1"/>
    <col min="9222" max="9222" width="13.85546875" style="179" customWidth="1"/>
    <col min="9223" max="9223" width="10.28515625" style="179" customWidth="1"/>
    <col min="9224" max="9224" width="14.7109375" style="179" customWidth="1"/>
    <col min="9225" max="9225" width="15.7109375" style="179" customWidth="1"/>
    <col min="9226" max="9226" width="16.140625" style="179" customWidth="1"/>
    <col min="9227" max="9472" width="9.140625" style="179"/>
    <col min="9473" max="9474" width="12.28515625" style="179" customWidth="1"/>
    <col min="9475" max="9475" width="14.28515625" style="179" bestFit="1" customWidth="1"/>
    <col min="9476" max="9477" width="14.28515625" style="179" customWidth="1"/>
    <col min="9478" max="9478" width="13.85546875" style="179" customWidth="1"/>
    <col min="9479" max="9479" width="10.28515625" style="179" customWidth="1"/>
    <col min="9480" max="9480" width="14.7109375" style="179" customWidth="1"/>
    <col min="9481" max="9481" width="15.7109375" style="179" customWidth="1"/>
    <col min="9482" max="9482" width="16.140625" style="179" customWidth="1"/>
    <col min="9483" max="9728" width="9.140625" style="179"/>
    <col min="9729" max="9730" width="12.28515625" style="179" customWidth="1"/>
    <col min="9731" max="9731" width="14.28515625" style="179" bestFit="1" customWidth="1"/>
    <col min="9732" max="9733" width="14.28515625" style="179" customWidth="1"/>
    <col min="9734" max="9734" width="13.85546875" style="179" customWidth="1"/>
    <col min="9735" max="9735" width="10.28515625" style="179" customWidth="1"/>
    <col min="9736" max="9736" width="14.7109375" style="179" customWidth="1"/>
    <col min="9737" max="9737" width="15.7109375" style="179" customWidth="1"/>
    <col min="9738" max="9738" width="16.140625" style="179" customWidth="1"/>
    <col min="9739" max="9984" width="9.140625" style="179"/>
    <col min="9985" max="9986" width="12.28515625" style="179" customWidth="1"/>
    <col min="9987" max="9987" width="14.28515625" style="179" bestFit="1" customWidth="1"/>
    <col min="9988" max="9989" width="14.28515625" style="179" customWidth="1"/>
    <col min="9990" max="9990" width="13.85546875" style="179" customWidth="1"/>
    <col min="9991" max="9991" width="10.28515625" style="179" customWidth="1"/>
    <col min="9992" max="9992" width="14.7109375" style="179" customWidth="1"/>
    <col min="9993" max="9993" width="15.7109375" style="179" customWidth="1"/>
    <col min="9994" max="9994" width="16.140625" style="179" customWidth="1"/>
    <col min="9995" max="10240" width="9.140625" style="179"/>
    <col min="10241" max="10242" width="12.28515625" style="179" customWidth="1"/>
    <col min="10243" max="10243" width="14.28515625" style="179" bestFit="1" customWidth="1"/>
    <col min="10244" max="10245" width="14.28515625" style="179" customWidth="1"/>
    <col min="10246" max="10246" width="13.85546875" style="179" customWidth="1"/>
    <col min="10247" max="10247" width="10.28515625" style="179" customWidth="1"/>
    <col min="10248" max="10248" width="14.7109375" style="179" customWidth="1"/>
    <col min="10249" max="10249" width="15.7109375" style="179" customWidth="1"/>
    <col min="10250" max="10250" width="16.140625" style="179" customWidth="1"/>
    <col min="10251" max="10496" width="9.140625" style="179"/>
    <col min="10497" max="10498" width="12.28515625" style="179" customWidth="1"/>
    <col min="10499" max="10499" width="14.28515625" style="179" bestFit="1" customWidth="1"/>
    <col min="10500" max="10501" width="14.28515625" style="179" customWidth="1"/>
    <col min="10502" max="10502" width="13.85546875" style="179" customWidth="1"/>
    <col min="10503" max="10503" width="10.28515625" style="179" customWidth="1"/>
    <col min="10504" max="10504" width="14.7109375" style="179" customWidth="1"/>
    <col min="10505" max="10505" width="15.7109375" style="179" customWidth="1"/>
    <col min="10506" max="10506" width="16.140625" style="179" customWidth="1"/>
    <col min="10507" max="10752" width="9.140625" style="179"/>
    <col min="10753" max="10754" width="12.28515625" style="179" customWidth="1"/>
    <col min="10755" max="10755" width="14.28515625" style="179" bestFit="1" customWidth="1"/>
    <col min="10756" max="10757" width="14.28515625" style="179" customWidth="1"/>
    <col min="10758" max="10758" width="13.85546875" style="179" customWidth="1"/>
    <col min="10759" max="10759" width="10.28515625" style="179" customWidth="1"/>
    <col min="10760" max="10760" width="14.7109375" style="179" customWidth="1"/>
    <col min="10761" max="10761" width="15.7109375" style="179" customWidth="1"/>
    <col min="10762" max="10762" width="16.140625" style="179" customWidth="1"/>
    <col min="10763" max="11008" width="9.140625" style="179"/>
    <col min="11009" max="11010" width="12.28515625" style="179" customWidth="1"/>
    <col min="11011" max="11011" width="14.28515625" style="179" bestFit="1" customWidth="1"/>
    <col min="11012" max="11013" width="14.28515625" style="179" customWidth="1"/>
    <col min="11014" max="11014" width="13.85546875" style="179" customWidth="1"/>
    <col min="11015" max="11015" width="10.28515625" style="179" customWidth="1"/>
    <col min="11016" max="11016" width="14.7109375" style="179" customWidth="1"/>
    <col min="11017" max="11017" width="15.7109375" style="179" customWidth="1"/>
    <col min="11018" max="11018" width="16.140625" style="179" customWidth="1"/>
    <col min="11019" max="11264" width="9.140625" style="179"/>
    <col min="11265" max="11266" width="12.28515625" style="179" customWidth="1"/>
    <col min="11267" max="11267" width="14.28515625" style="179" bestFit="1" customWidth="1"/>
    <col min="11268" max="11269" width="14.28515625" style="179" customWidth="1"/>
    <col min="11270" max="11270" width="13.85546875" style="179" customWidth="1"/>
    <col min="11271" max="11271" width="10.28515625" style="179" customWidth="1"/>
    <col min="11272" max="11272" width="14.7109375" style="179" customWidth="1"/>
    <col min="11273" max="11273" width="15.7109375" style="179" customWidth="1"/>
    <col min="11274" max="11274" width="16.140625" style="179" customWidth="1"/>
    <col min="11275" max="11520" width="9.140625" style="179"/>
    <col min="11521" max="11522" width="12.28515625" style="179" customWidth="1"/>
    <col min="11523" max="11523" width="14.28515625" style="179" bestFit="1" customWidth="1"/>
    <col min="11524" max="11525" width="14.28515625" style="179" customWidth="1"/>
    <col min="11526" max="11526" width="13.85546875" style="179" customWidth="1"/>
    <col min="11527" max="11527" width="10.28515625" style="179" customWidth="1"/>
    <col min="11528" max="11528" width="14.7109375" style="179" customWidth="1"/>
    <col min="11529" max="11529" width="15.7109375" style="179" customWidth="1"/>
    <col min="11530" max="11530" width="16.140625" style="179" customWidth="1"/>
    <col min="11531" max="11776" width="9.140625" style="179"/>
    <col min="11777" max="11778" width="12.28515625" style="179" customWidth="1"/>
    <col min="11779" max="11779" width="14.28515625" style="179" bestFit="1" customWidth="1"/>
    <col min="11780" max="11781" width="14.28515625" style="179" customWidth="1"/>
    <col min="11782" max="11782" width="13.85546875" style="179" customWidth="1"/>
    <col min="11783" max="11783" width="10.28515625" style="179" customWidth="1"/>
    <col min="11784" max="11784" width="14.7109375" style="179" customWidth="1"/>
    <col min="11785" max="11785" width="15.7109375" style="179" customWidth="1"/>
    <col min="11786" max="11786" width="16.140625" style="179" customWidth="1"/>
    <col min="11787" max="12032" width="9.140625" style="179"/>
    <col min="12033" max="12034" width="12.28515625" style="179" customWidth="1"/>
    <col min="12035" max="12035" width="14.28515625" style="179" bestFit="1" customWidth="1"/>
    <col min="12036" max="12037" width="14.28515625" style="179" customWidth="1"/>
    <col min="12038" max="12038" width="13.85546875" style="179" customWidth="1"/>
    <col min="12039" max="12039" width="10.28515625" style="179" customWidth="1"/>
    <col min="12040" max="12040" width="14.7109375" style="179" customWidth="1"/>
    <col min="12041" max="12041" width="15.7109375" style="179" customWidth="1"/>
    <col min="12042" max="12042" width="16.140625" style="179" customWidth="1"/>
    <col min="12043" max="12288" width="9.140625" style="179"/>
    <col min="12289" max="12290" width="12.28515625" style="179" customWidth="1"/>
    <col min="12291" max="12291" width="14.28515625" style="179" bestFit="1" customWidth="1"/>
    <col min="12292" max="12293" width="14.28515625" style="179" customWidth="1"/>
    <col min="12294" max="12294" width="13.85546875" style="179" customWidth="1"/>
    <col min="12295" max="12295" width="10.28515625" style="179" customWidth="1"/>
    <col min="12296" max="12296" width="14.7109375" style="179" customWidth="1"/>
    <col min="12297" max="12297" width="15.7109375" style="179" customWidth="1"/>
    <col min="12298" max="12298" width="16.140625" style="179" customWidth="1"/>
    <col min="12299" max="12544" width="9.140625" style="179"/>
    <col min="12545" max="12546" width="12.28515625" style="179" customWidth="1"/>
    <col min="12547" max="12547" width="14.28515625" style="179" bestFit="1" customWidth="1"/>
    <col min="12548" max="12549" width="14.28515625" style="179" customWidth="1"/>
    <col min="12550" max="12550" width="13.85546875" style="179" customWidth="1"/>
    <col min="12551" max="12551" width="10.28515625" style="179" customWidth="1"/>
    <col min="12552" max="12552" width="14.7109375" style="179" customWidth="1"/>
    <col min="12553" max="12553" width="15.7109375" style="179" customWidth="1"/>
    <col min="12554" max="12554" width="16.140625" style="179" customWidth="1"/>
    <col min="12555" max="12800" width="9.140625" style="179"/>
    <col min="12801" max="12802" width="12.28515625" style="179" customWidth="1"/>
    <col min="12803" max="12803" width="14.28515625" style="179" bestFit="1" customWidth="1"/>
    <col min="12804" max="12805" width="14.28515625" style="179" customWidth="1"/>
    <col min="12806" max="12806" width="13.85546875" style="179" customWidth="1"/>
    <col min="12807" max="12807" width="10.28515625" style="179" customWidth="1"/>
    <col min="12808" max="12808" width="14.7109375" style="179" customWidth="1"/>
    <col min="12809" max="12809" width="15.7109375" style="179" customWidth="1"/>
    <col min="12810" max="12810" width="16.140625" style="179" customWidth="1"/>
    <col min="12811" max="13056" width="9.140625" style="179"/>
    <col min="13057" max="13058" width="12.28515625" style="179" customWidth="1"/>
    <col min="13059" max="13059" width="14.28515625" style="179" bestFit="1" customWidth="1"/>
    <col min="13060" max="13061" width="14.28515625" style="179" customWidth="1"/>
    <col min="13062" max="13062" width="13.85546875" style="179" customWidth="1"/>
    <col min="13063" max="13063" width="10.28515625" style="179" customWidth="1"/>
    <col min="13064" max="13064" width="14.7109375" style="179" customWidth="1"/>
    <col min="13065" max="13065" width="15.7109375" style="179" customWidth="1"/>
    <col min="13066" max="13066" width="16.140625" style="179" customWidth="1"/>
    <col min="13067" max="13312" width="9.140625" style="179"/>
    <col min="13313" max="13314" width="12.28515625" style="179" customWidth="1"/>
    <col min="13315" max="13315" width="14.28515625" style="179" bestFit="1" customWidth="1"/>
    <col min="13316" max="13317" width="14.28515625" style="179" customWidth="1"/>
    <col min="13318" max="13318" width="13.85546875" style="179" customWidth="1"/>
    <col min="13319" max="13319" width="10.28515625" style="179" customWidth="1"/>
    <col min="13320" max="13320" width="14.7109375" style="179" customWidth="1"/>
    <col min="13321" max="13321" width="15.7109375" style="179" customWidth="1"/>
    <col min="13322" max="13322" width="16.140625" style="179" customWidth="1"/>
    <col min="13323" max="13568" width="9.140625" style="179"/>
    <col min="13569" max="13570" width="12.28515625" style="179" customWidth="1"/>
    <col min="13571" max="13571" width="14.28515625" style="179" bestFit="1" customWidth="1"/>
    <col min="13572" max="13573" width="14.28515625" style="179" customWidth="1"/>
    <col min="13574" max="13574" width="13.85546875" style="179" customWidth="1"/>
    <col min="13575" max="13575" width="10.28515625" style="179" customWidth="1"/>
    <col min="13576" max="13576" width="14.7109375" style="179" customWidth="1"/>
    <col min="13577" max="13577" width="15.7109375" style="179" customWidth="1"/>
    <col min="13578" max="13578" width="16.140625" style="179" customWidth="1"/>
    <col min="13579" max="13824" width="9.140625" style="179"/>
    <col min="13825" max="13826" width="12.28515625" style="179" customWidth="1"/>
    <col min="13827" max="13827" width="14.28515625" style="179" bestFit="1" customWidth="1"/>
    <col min="13828" max="13829" width="14.28515625" style="179" customWidth="1"/>
    <col min="13830" max="13830" width="13.85546875" style="179" customWidth="1"/>
    <col min="13831" max="13831" width="10.28515625" style="179" customWidth="1"/>
    <col min="13832" max="13832" width="14.7109375" style="179" customWidth="1"/>
    <col min="13833" max="13833" width="15.7109375" style="179" customWidth="1"/>
    <col min="13834" max="13834" width="16.140625" style="179" customWidth="1"/>
    <col min="13835" max="14080" width="9.140625" style="179"/>
    <col min="14081" max="14082" width="12.28515625" style="179" customWidth="1"/>
    <col min="14083" max="14083" width="14.28515625" style="179" bestFit="1" customWidth="1"/>
    <col min="14084" max="14085" width="14.28515625" style="179" customWidth="1"/>
    <col min="14086" max="14086" width="13.85546875" style="179" customWidth="1"/>
    <col min="14087" max="14087" width="10.28515625" style="179" customWidth="1"/>
    <col min="14088" max="14088" width="14.7109375" style="179" customWidth="1"/>
    <col min="14089" max="14089" width="15.7109375" style="179" customWidth="1"/>
    <col min="14090" max="14090" width="16.140625" style="179" customWidth="1"/>
    <col min="14091" max="14336" width="9.140625" style="179"/>
    <col min="14337" max="14338" width="12.28515625" style="179" customWidth="1"/>
    <col min="14339" max="14339" width="14.28515625" style="179" bestFit="1" customWidth="1"/>
    <col min="14340" max="14341" width="14.28515625" style="179" customWidth="1"/>
    <col min="14342" max="14342" width="13.85546875" style="179" customWidth="1"/>
    <col min="14343" max="14343" width="10.28515625" style="179" customWidth="1"/>
    <col min="14344" max="14344" width="14.7109375" style="179" customWidth="1"/>
    <col min="14345" max="14345" width="15.7109375" style="179" customWidth="1"/>
    <col min="14346" max="14346" width="16.140625" style="179" customWidth="1"/>
    <col min="14347" max="14592" width="9.140625" style="179"/>
    <col min="14593" max="14594" width="12.28515625" style="179" customWidth="1"/>
    <col min="14595" max="14595" width="14.28515625" style="179" bestFit="1" customWidth="1"/>
    <col min="14596" max="14597" width="14.28515625" style="179" customWidth="1"/>
    <col min="14598" max="14598" width="13.85546875" style="179" customWidth="1"/>
    <col min="14599" max="14599" width="10.28515625" style="179" customWidth="1"/>
    <col min="14600" max="14600" width="14.7109375" style="179" customWidth="1"/>
    <col min="14601" max="14601" width="15.7109375" style="179" customWidth="1"/>
    <col min="14602" max="14602" width="16.140625" style="179" customWidth="1"/>
    <col min="14603" max="14848" width="9.140625" style="179"/>
    <col min="14849" max="14850" width="12.28515625" style="179" customWidth="1"/>
    <col min="14851" max="14851" width="14.28515625" style="179" bestFit="1" customWidth="1"/>
    <col min="14852" max="14853" width="14.28515625" style="179" customWidth="1"/>
    <col min="14854" max="14854" width="13.85546875" style="179" customWidth="1"/>
    <col min="14855" max="14855" width="10.28515625" style="179" customWidth="1"/>
    <col min="14856" max="14856" width="14.7109375" style="179" customWidth="1"/>
    <col min="14857" max="14857" width="15.7109375" style="179" customWidth="1"/>
    <col min="14858" max="14858" width="16.140625" style="179" customWidth="1"/>
    <col min="14859" max="15104" width="9.140625" style="179"/>
    <col min="15105" max="15106" width="12.28515625" style="179" customWidth="1"/>
    <col min="15107" max="15107" width="14.28515625" style="179" bestFit="1" customWidth="1"/>
    <col min="15108" max="15109" width="14.28515625" style="179" customWidth="1"/>
    <col min="15110" max="15110" width="13.85546875" style="179" customWidth="1"/>
    <col min="15111" max="15111" width="10.28515625" style="179" customWidth="1"/>
    <col min="15112" max="15112" width="14.7109375" style="179" customWidth="1"/>
    <col min="15113" max="15113" width="15.7109375" style="179" customWidth="1"/>
    <col min="15114" max="15114" width="16.140625" style="179" customWidth="1"/>
    <col min="15115" max="15360" width="9.140625" style="179"/>
    <col min="15361" max="15362" width="12.28515625" style="179" customWidth="1"/>
    <col min="15363" max="15363" width="14.28515625" style="179" bestFit="1" customWidth="1"/>
    <col min="15364" max="15365" width="14.28515625" style="179" customWidth="1"/>
    <col min="15366" max="15366" width="13.85546875" style="179" customWidth="1"/>
    <col min="15367" max="15367" width="10.28515625" style="179" customWidth="1"/>
    <col min="15368" max="15368" width="14.7109375" style="179" customWidth="1"/>
    <col min="15369" max="15369" width="15.7109375" style="179" customWidth="1"/>
    <col min="15370" max="15370" width="16.140625" style="179" customWidth="1"/>
    <col min="15371" max="15616" width="9.140625" style="179"/>
    <col min="15617" max="15618" width="12.28515625" style="179" customWidth="1"/>
    <col min="15619" max="15619" width="14.28515625" style="179" bestFit="1" customWidth="1"/>
    <col min="15620" max="15621" width="14.28515625" style="179" customWidth="1"/>
    <col min="15622" max="15622" width="13.85546875" style="179" customWidth="1"/>
    <col min="15623" max="15623" width="10.28515625" style="179" customWidth="1"/>
    <col min="15624" max="15624" width="14.7109375" style="179" customWidth="1"/>
    <col min="15625" max="15625" width="15.7109375" style="179" customWidth="1"/>
    <col min="15626" max="15626" width="16.140625" style="179" customWidth="1"/>
    <col min="15627" max="15872" width="9.140625" style="179"/>
    <col min="15873" max="15874" width="12.28515625" style="179" customWidth="1"/>
    <col min="15875" max="15875" width="14.28515625" style="179" bestFit="1" customWidth="1"/>
    <col min="15876" max="15877" width="14.28515625" style="179" customWidth="1"/>
    <col min="15878" max="15878" width="13.85546875" style="179" customWidth="1"/>
    <col min="15879" max="15879" width="10.28515625" style="179" customWidth="1"/>
    <col min="15880" max="15880" width="14.7109375" style="179" customWidth="1"/>
    <col min="15881" max="15881" width="15.7109375" style="179" customWidth="1"/>
    <col min="15882" max="15882" width="16.140625" style="179" customWidth="1"/>
    <col min="15883" max="16128" width="9.140625" style="179"/>
    <col min="16129" max="16130" width="12.28515625" style="179" customWidth="1"/>
    <col min="16131" max="16131" width="14.28515625" style="179" bestFit="1" customWidth="1"/>
    <col min="16132" max="16133" width="14.28515625" style="179" customWidth="1"/>
    <col min="16134" max="16134" width="13.85546875" style="179" customWidth="1"/>
    <col min="16135" max="16135" width="10.28515625" style="179" customWidth="1"/>
    <col min="16136" max="16136" width="14.7109375" style="179" customWidth="1"/>
    <col min="16137" max="16137" width="15.7109375" style="179" customWidth="1"/>
    <col min="16138" max="16138" width="16.140625" style="179" customWidth="1"/>
    <col min="16139" max="16384" width="9.140625" style="179"/>
  </cols>
  <sheetData>
    <row r="1" spans="1:10" ht="25.5" customHeight="1">
      <c r="A1" s="287" t="s">
        <v>304</v>
      </c>
      <c r="B1" s="287"/>
      <c r="C1" s="287"/>
      <c r="D1" s="287"/>
      <c r="E1" s="287"/>
      <c r="F1" s="287"/>
      <c r="G1" s="287"/>
      <c r="H1" s="287"/>
      <c r="I1" s="287"/>
    </row>
    <row r="2" spans="1:10" hidden="1">
      <c r="A2" s="179" t="s">
        <v>305</v>
      </c>
      <c r="B2" s="179">
        <f>21.135/1.5</f>
        <v>14.090000000000002</v>
      </c>
      <c r="C2" s="179" t="s">
        <v>306</v>
      </c>
      <c r="D2" s="179" t="s">
        <v>307</v>
      </c>
      <c r="F2" s="179" t="s">
        <v>308</v>
      </c>
      <c r="G2" s="179">
        <v>7.2729999999999997</v>
      </c>
      <c r="H2" s="179" t="s">
        <v>306</v>
      </c>
    </row>
    <row r="3" spans="1:10" hidden="1">
      <c r="A3" s="179" t="s">
        <v>309</v>
      </c>
      <c r="B3" s="179">
        <v>5</v>
      </c>
      <c r="C3" s="179" t="s">
        <v>310</v>
      </c>
    </row>
    <row r="4" spans="1:10" hidden="1">
      <c r="A4" s="179" t="s">
        <v>311</v>
      </c>
      <c r="B4" s="179">
        <v>3.03</v>
      </c>
      <c r="C4" s="179" t="s">
        <v>312</v>
      </c>
      <c r="D4" s="179" t="s">
        <v>313</v>
      </c>
      <c r="E4" s="179">
        <v>3.19</v>
      </c>
      <c r="F4" s="179" t="s">
        <v>312</v>
      </c>
    </row>
    <row r="5" spans="1:10" hidden="1">
      <c r="A5" s="179" t="s">
        <v>314</v>
      </c>
      <c r="B5" s="179">
        <v>500</v>
      </c>
      <c r="D5" s="179" t="s">
        <v>314</v>
      </c>
      <c r="E5" s="179">
        <v>504</v>
      </c>
      <c r="F5" s="179" t="s">
        <v>315</v>
      </c>
    </row>
    <row r="6" spans="1:10" hidden="1"/>
    <row r="7" spans="1:10" hidden="1"/>
    <row r="8" spans="1:10" ht="25.5">
      <c r="A8" s="196" t="s">
        <v>316</v>
      </c>
      <c r="B8" s="181" t="s">
        <v>305</v>
      </c>
      <c r="C8" s="196" t="s">
        <v>317</v>
      </c>
      <c r="D8" s="196" t="s">
        <v>317</v>
      </c>
      <c r="E8" s="196" t="s">
        <v>317</v>
      </c>
      <c r="F8" s="288" t="s">
        <v>236</v>
      </c>
      <c r="G8" s="181" t="s">
        <v>314</v>
      </c>
      <c r="H8" s="196" t="s">
        <v>317</v>
      </c>
      <c r="I8" s="197" t="s">
        <v>317</v>
      </c>
      <c r="J8" s="195"/>
    </row>
    <row r="9" spans="1:10">
      <c r="A9" s="182" t="s">
        <v>318</v>
      </c>
      <c r="B9" s="182" t="s">
        <v>319</v>
      </c>
      <c r="C9" s="182" t="s">
        <v>319</v>
      </c>
      <c r="D9" s="182" t="s">
        <v>320</v>
      </c>
      <c r="E9" s="182" t="s">
        <v>321</v>
      </c>
      <c r="F9" s="289"/>
      <c r="G9" s="182" t="s">
        <v>322</v>
      </c>
      <c r="H9" s="182" t="s">
        <v>321</v>
      </c>
      <c r="I9" s="198" t="s">
        <v>323</v>
      </c>
    </row>
    <row r="10" spans="1:10">
      <c r="A10" s="183">
        <v>2.5</v>
      </c>
      <c r="B10" s="184">
        <f t="shared" ref="B10:B58" si="0">$B$2*A10/1000</f>
        <v>3.5224999999999999E-2</v>
      </c>
      <c r="C10" s="184">
        <f>B10</f>
        <v>3.5224999999999999E-2</v>
      </c>
      <c r="D10" s="184">
        <f>C10/56</f>
        <v>6.2901785714285718E-4</v>
      </c>
      <c r="E10" s="184">
        <f>D10/5</f>
        <v>1.2580357142857144E-4</v>
      </c>
      <c r="F10" s="185">
        <v>3.24</v>
      </c>
      <c r="G10" s="185">
        <v>504</v>
      </c>
      <c r="H10" s="186">
        <f>D10/5</f>
        <v>1.2580357142857144E-4</v>
      </c>
      <c r="I10" s="199">
        <f>H10*56</f>
        <v>7.0450000000000009E-3</v>
      </c>
    </row>
    <row r="11" spans="1:10">
      <c r="A11" s="187">
        <v>2.5</v>
      </c>
      <c r="B11" s="188">
        <f t="shared" si="0"/>
        <v>3.5224999999999999E-2</v>
      </c>
      <c r="C11" s="188">
        <f>B11+C10</f>
        <v>7.0449999999999999E-2</v>
      </c>
      <c r="D11" s="188">
        <f t="shared" ref="D11:D58" si="1">C11/56</f>
        <v>1.2580357142857144E-3</v>
      </c>
      <c r="E11" s="188">
        <f t="shared" ref="E11:E58" si="2">D11/5</f>
        <v>2.5160714285714288E-4</v>
      </c>
      <c r="F11" s="189">
        <v>3.31</v>
      </c>
      <c r="G11" s="189">
        <v>503</v>
      </c>
      <c r="H11" s="190">
        <f t="shared" ref="H11:H58" si="3">D11/5</f>
        <v>2.5160714285714288E-4</v>
      </c>
      <c r="I11" s="200">
        <f t="shared" ref="I11:I58" si="4">H11*56</f>
        <v>1.4090000000000002E-2</v>
      </c>
    </row>
    <row r="12" spans="1:10">
      <c r="A12" s="187">
        <v>2.5</v>
      </c>
      <c r="B12" s="188">
        <f t="shared" si="0"/>
        <v>3.5224999999999999E-2</v>
      </c>
      <c r="C12" s="188">
        <f t="shared" ref="C12:C54" si="5">B12+C11</f>
        <v>0.10567499999999999</v>
      </c>
      <c r="D12" s="188">
        <f t="shared" si="1"/>
        <v>1.8870535714285712E-3</v>
      </c>
      <c r="E12" s="188">
        <f t="shared" si="2"/>
        <v>3.7741071428571424E-4</v>
      </c>
      <c r="F12" s="189">
        <v>3.4</v>
      </c>
      <c r="G12" s="189">
        <v>499</v>
      </c>
      <c r="H12" s="190">
        <f t="shared" si="3"/>
        <v>3.7741071428571424E-4</v>
      </c>
      <c r="I12" s="200">
        <f t="shared" si="4"/>
        <v>2.1134999999999998E-2</v>
      </c>
    </row>
    <row r="13" spans="1:10">
      <c r="A13" s="187">
        <v>2.5</v>
      </c>
      <c r="B13" s="188">
        <f t="shared" si="0"/>
        <v>3.5224999999999999E-2</v>
      </c>
      <c r="C13" s="188">
        <f t="shared" si="5"/>
        <v>0.1409</v>
      </c>
      <c r="D13" s="188">
        <f t="shared" si="1"/>
        <v>2.5160714285714287E-3</v>
      </c>
      <c r="E13" s="188">
        <f t="shared" si="2"/>
        <v>5.0321428571428576E-4</v>
      </c>
      <c r="F13" s="189">
        <v>3.46</v>
      </c>
      <c r="G13" s="189">
        <v>496</v>
      </c>
      <c r="H13" s="190">
        <f t="shared" si="3"/>
        <v>5.0321428571428576E-4</v>
      </c>
      <c r="I13" s="200">
        <f t="shared" si="4"/>
        <v>2.8180000000000004E-2</v>
      </c>
    </row>
    <row r="14" spans="1:10">
      <c r="A14" s="187">
        <v>2.5</v>
      </c>
      <c r="B14" s="188">
        <f t="shared" si="0"/>
        <v>3.5224999999999999E-2</v>
      </c>
      <c r="C14" s="188">
        <f t="shared" si="5"/>
        <v>0.176125</v>
      </c>
      <c r="D14" s="188">
        <f t="shared" si="1"/>
        <v>3.1450892857142858E-3</v>
      </c>
      <c r="E14" s="188">
        <f t="shared" si="2"/>
        <v>6.2901785714285718E-4</v>
      </c>
      <c r="F14" s="189">
        <v>3.51</v>
      </c>
      <c r="G14" s="189">
        <v>493</v>
      </c>
      <c r="H14" s="190">
        <f t="shared" si="3"/>
        <v>6.2901785714285718E-4</v>
      </c>
      <c r="I14" s="200">
        <f t="shared" si="4"/>
        <v>3.5224999999999999E-2</v>
      </c>
    </row>
    <row r="15" spans="1:10">
      <c r="A15" s="187">
        <v>2.5</v>
      </c>
      <c r="B15" s="188">
        <f t="shared" si="0"/>
        <v>3.5224999999999999E-2</v>
      </c>
      <c r="C15" s="188">
        <f t="shared" si="5"/>
        <v>0.21135000000000001</v>
      </c>
      <c r="D15" s="188">
        <f t="shared" si="1"/>
        <v>3.7741071428571429E-3</v>
      </c>
      <c r="E15" s="188">
        <f t="shared" si="2"/>
        <v>7.5482142857142859E-4</v>
      </c>
      <c r="F15" s="189">
        <v>3.56</v>
      </c>
      <c r="G15" s="189">
        <v>488</v>
      </c>
      <c r="H15" s="190">
        <f t="shared" si="3"/>
        <v>7.5482142857142859E-4</v>
      </c>
      <c r="I15" s="200">
        <f t="shared" si="4"/>
        <v>4.2270000000000002E-2</v>
      </c>
    </row>
    <row r="16" spans="1:10">
      <c r="A16" s="187">
        <v>2.5</v>
      </c>
      <c r="B16" s="188">
        <f t="shared" si="0"/>
        <v>3.5224999999999999E-2</v>
      </c>
      <c r="C16" s="188">
        <f t="shared" si="5"/>
        <v>0.24657500000000002</v>
      </c>
      <c r="D16" s="188">
        <f t="shared" si="1"/>
        <v>4.4031249999999999E-3</v>
      </c>
      <c r="E16" s="188">
        <f t="shared" si="2"/>
        <v>8.8062500000000001E-4</v>
      </c>
      <c r="F16" s="189">
        <v>3.6</v>
      </c>
      <c r="G16" s="189">
        <v>483</v>
      </c>
      <c r="H16" s="190">
        <f t="shared" si="3"/>
        <v>8.8062500000000001E-4</v>
      </c>
      <c r="I16" s="200">
        <f t="shared" si="4"/>
        <v>4.9314999999999998E-2</v>
      </c>
    </row>
    <row r="17" spans="1:9">
      <c r="A17" s="187">
        <v>2.5</v>
      </c>
      <c r="B17" s="188">
        <f t="shared" si="0"/>
        <v>3.5224999999999999E-2</v>
      </c>
      <c r="C17" s="188">
        <f t="shared" si="5"/>
        <v>0.28179999999999999</v>
      </c>
      <c r="D17" s="188">
        <f t="shared" si="1"/>
        <v>5.0321428571428574E-3</v>
      </c>
      <c r="E17" s="188">
        <f t="shared" si="2"/>
        <v>1.0064285714285715E-3</v>
      </c>
      <c r="F17" s="189">
        <v>3.61</v>
      </c>
      <c r="G17" s="189">
        <v>476</v>
      </c>
      <c r="H17" s="190">
        <f t="shared" si="3"/>
        <v>1.0064285714285715E-3</v>
      </c>
      <c r="I17" s="200">
        <f t="shared" si="4"/>
        <v>5.6360000000000007E-2</v>
      </c>
    </row>
    <row r="18" spans="1:9">
      <c r="A18" s="187">
        <v>2.5</v>
      </c>
      <c r="B18" s="188">
        <f t="shared" si="0"/>
        <v>3.5224999999999999E-2</v>
      </c>
      <c r="C18" s="188">
        <f t="shared" si="5"/>
        <v>0.317025</v>
      </c>
      <c r="D18" s="188">
        <f t="shared" si="1"/>
        <v>5.6611607142857141E-3</v>
      </c>
      <c r="E18" s="188">
        <f t="shared" si="2"/>
        <v>1.1322321428571427E-3</v>
      </c>
      <c r="F18" s="189">
        <v>3.7</v>
      </c>
      <c r="G18" s="189">
        <v>469</v>
      </c>
      <c r="H18" s="190">
        <f t="shared" si="3"/>
        <v>1.1322321428571427E-3</v>
      </c>
      <c r="I18" s="200">
        <f t="shared" si="4"/>
        <v>6.3404999999999989E-2</v>
      </c>
    </row>
    <row r="19" spans="1:9">
      <c r="A19" s="187">
        <v>2.5</v>
      </c>
      <c r="B19" s="188">
        <f t="shared" si="0"/>
        <v>3.5224999999999999E-2</v>
      </c>
      <c r="C19" s="188">
        <f t="shared" si="5"/>
        <v>0.35225000000000001</v>
      </c>
      <c r="D19" s="188">
        <f t="shared" si="1"/>
        <v>6.2901785714285716E-3</v>
      </c>
      <c r="E19" s="188">
        <f t="shared" si="2"/>
        <v>1.2580357142857144E-3</v>
      </c>
      <c r="F19" s="189">
        <v>3.8</v>
      </c>
      <c r="G19" s="189">
        <v>456</v>
      </c>
      <c r="H19" s="190">
        <f t="shared" si="3"/>
        <v>1.2580357142857144E-3</v>
      </c>
      <c r="I19" s="200">
        <f t="shared" si="4"/>
        <v>7.0449999999999999E-2</v>
      </c>
    </row>
    <row r="20" spans="1:9">
      <c r="A20" s="187">
        <v>2.5</v>
      </c>
      <c r="B20" s="188">
        <f t="shared" si="0"/>
        <v>3.5224999999999999E-2</v>
      </c>
      <c r="C20" s="188">
        <f t="shared" si="5"/>
        <v>0.38747500000000001</v>
      </c>
      <c r="D20" s="188">
        <f t="shared" si="1"/>
        <v>6.9191964285714291E-3</v>
      </c>
      <c r="E20" s="188">
        <f t="shared" si="2"/>
        <v>1.3838392857142858E-3</v>
      </c>
      <c r="F20" s="189">
        <v>3.9</v>
      </c>
      <c r="G20" s="189">
        <v>436</v>
      </c>
      <c r="H20" s="190">
        <f t="shared" si="3"/>
        <v>1.3838392857142858E-3</v>
      </c>
      <c r="I20" s="200">
        <f t="shared" si="4"/>
        <v>7.7495000000000008E-2</v>
      </c>
    </row>
    <row r="21" spans="1:9">
      <c r="A21" s="187">
        <v>2.5</v>
      </c>
      <c r="B21" s="188">
        <f t="shared" si="0"/>
        <v>3.5224999999999999E-2</v>
      </c>
      <c r="C21" s="188">
        <f t="shared" si="5"/>
        <v>0.42270000000000002</v>
      </c>
      <c r="D21" s="188">
        <f t="shared" si="1"/>
        <v>7.5482142857142857E-3</v>
      </c>
      <c r="E21" s="188">
        <f t="shared" si="2"/>
        <v>1.5096428571428572E-3</v>
      </c>
      <c r="F21" s="189">
        <v>4.05</v>
      </c>
      <c r="G21" s="189">
        <v>408</v>
      </c>
      <c r="H21" s="190">
        <f t="shared" si="3"/>
        <v>1.5096428571428572E-3</v>
      </c>
      <c r="I21" s="200">
        <f t="shared" si="4"/>
        <v>8.4540000000000004E-2</v>
      </c>
    </row>
    <row r="22" spans="1:9">
      <c r="A22" s="187">
        <v>2.5</v>
      </c>
      <c r="B22" s="188">
        <f t="shared" si="0"/>
        <v>3.5224999999999999E-2</v>
      </c>
      <c r="C22" s="188">
        <f t="shared" si="5"/>
        <v>0.45792500000000003</v>
      </c>
      <c r="D22" s="188">
        <f t="shared" si="1"/>
        <v>8.1772321428571441E-3</v>
      </c>
      <c r="E22" s="188">
        <f t="shared" si="2"/>
        <v>1.6354464285714288E-3</v>
      </c>
      <c r="F22" s="189">
        <v>4.26</v>
      </c>
      <c r="G22" s="189">
        <v>371</v>
      </c>
      <c r="H22" s="190">
        <f t="shared" si="3"/>
        <v>1.6354464285714288E-3</v>
      </c>
      <c r="I22" s="200">
        <f t="shared" si="4"/>
        <v>9.1585000000000014E-2</v>
      </c>
    </row>
    <row r="23" spans="1:9">
      <c r="A23" s="187">
        <v>2.5</v>
      </c>
      <c r="B23" s="188">
        <f t="shared" si="0"/>
        <v>3.5224999999999999E-2</v>
      </c>
      <c r="C23" s="188">
        <f t="shared" si="5"/>
        <v>0.49315000000000003</v>
      </c>
      <c r="D23" s="188">
        <f t="shared" si="1"/>
        <v>8.8062499999999998E-3</v>
      </c>
      <c r="E23" s="188">
        <f t="shared" si="2"/>
        <v>1.76125E-3</v>
      </c>
      <c r="F23" s="189">
        <v>4.43</v>
      </c>
      <c r="G23" s="189">
        <v>352</v>
      </c>
      <c r="H23" s="190">
        <f t="shared" si="3"/>
        <v>1.76125E-3</v>
      </c>
      <c r="I23" s="200">
        <f t="shared" si="4"/>
        <v>9.8629999999999995E-2</v>
      </c>
    </row>
    <row r="24" spans="1:9">
      <c r="A24" s="187">
        <v>2.5</v>
      </c>
      <c r="B24" s="188">
        <f t="shared" si="0"/>
        <v>3.5224999999999999E-2</v>
      </c>
      <c r="C24" s="188">
        <f t="shared" si="5"/>
        <v>0.52837500000000004</v>
      </c>
      <c r="D24" s="188">
        <f t="shared" si="1"/>
        <v>9.4352678571428573E-3</v>
      </c>
      <c r="E24" s="188">
        <f t="shared" si="2"/>
        <v>1.8870535714285714E-3</v>
      </c>
      <c r="F24" s="189">
        <v>4.51</v>
      </c>
      <c r="G24" s="189">
        <v>339</v>
      </c>
      <c r="H24" s="190">
        <f t="shared" si="3"/>
        <v>1.8870535714285714E-3</v>
      </c>
      <c r="I24" s="200">
        <f t="shared" si="4"/>
        <v>0.10567500000000001</v>
      </c>
    </row>
    <row r="25" spans="1:9">
      <c r="A25" s="187">
        <v>2.5</v>
      </c>
      <c r="B25" s="188">
        <f t="shared" si="0"/>
        <v>3.5224999999999999E-2</v>
      </c>
      <c r="C25" s="188">
        <f t="shared" si="5"/>
        <v>0.56359999999999999</v>
      </c>
      <c r="D25" s="188">
        <f t="shared" si="1"/>
        <v>1.0064285714285715E-2</v>
      </c>
      <c r="E25" s="188">
        <f t="shared" si="2"/>
        <v>2.0128571428571431E-3</v>
      </c>
      <c r="F25" s="189">
        <v>4.5599999999999996</v>
      </c>
      <c r="G25" s="189">
        <v>334</v>
      </c>
      <c r="H25" s="190">
        <f t="shared" si="3"/>
        <v>2.0128571428571431E-3</v>
      </c>
      <c r="I25" s="200">
        <f t="shared" si="4"/>
        <v>0.11272000000000001</v>
      </c>
    </row>
    <row r="26" spans="1:9">
      <c r="A26" s="187">
        <v>2.5</v>
      </c>
      <c r="B26" s="188">
        <f t="shared" si="0"/>
        <v>3.5224999999999999E-2</v>
      </c>
      <c r="C26" s="188">
        <f t="shared" si="5"/>
        <v>0.59882499999999994</v>
      </c>
      <c r="D26" s="188">
        <f t="shared" si="1"/>
        <v>1.0693303571428571E-2</v>
      </c>
      <c r="E26" s="188">
        <f t="shared" si="2"/>
        <v>2.138660714285714E-3</v>
      </c>
      <c r="F26" s="189">
        <v>4.59</v>
      </c>
      <c r="G26" s="189">
        <v>329</v>
      </c>
      <c r="H26" s="190">
        <f t="shared" si="3"/>
        <v>2.138660714285714E-3</v>
      </c>
      <c r="I26" s="200">
        <f t="shared" si="4"/>
        <v>0.11976499999999998</v>
      </c>
    </row>
    <row r="27" spans="1:9">
      <c r="A27" s="187">
        <v>2.5</v>
      </c>
      <c r="B27" s="188">
        <f t="shared" si="0"/>
        <v>3.5224999999999999E-2</v>
      </c>
      <c r="C27" s="188">
        <f t="shared" si="5"/>
        <v>0.63404999999999989</v>
      </c>
      <c r="D27" s="188">
        <f t="shared" si="1"/>
        <v>1.1322321428571426E-2</v>
      </c>
      <c r="E27" s="188">
        <f t="shared" si="2"/>
        <v>2.2644642857142855E-3</v>
      </c>
      <c r="F27" s="189">
        <v>4.62</v>
      </c>
      <c r="G27" s="189">
        <v>327</v>
      </c>
      <c r="H27" s="190">
        <f t="shared" si="3"/>
        <v>2.2644642857142855E-3</v>
      </c>
      <c r="I27" s="200">
        <f t="shared" si="4"/>
        <v>0.12680999999999998</v>
      </c>
    </row>
    <row r="28" spans="1:9">
      <c r="A28" s="187">
        <v>2.5</v>
      </c>
      <c r="B28" s="188">
        <f t="shared" si="0"/>
        <v>3.5224999999999999E-2</v>
      </c>
      <c r="C28" s="188">
        <f t="shared" si="5"/>
        <v>0.66927499999999984</v>
      </c>
      <c r="D28" s="188">
        <f t="shared" si="1"/>
        <v>1.1951339285714282E-2</v>
      </c>
      <c r="E28" s="188">
        <f t="shared" si="2"/>
        <v>2.3902678571428564E-3</v>
      </c>
      <c r="F28" s="189">
        <v>4.6399999999999997</v>
      </c>
      <c r="G28" s="189">
        <v>325</v>
      </c>
      <c r="H28" s="190">
        <f t="shared" si="3"/>
        <v>2.3902678571428564E-3</v>
      </c>
      <c r="I28" s="200">
        <f t="shared" si="4"/>
        <v>0.13385499999999995</v>
      </c>
    </row>
    <row r="29" spans="1:9">
      <c r="A29" s="187">
        <v>2.5</v>
      </c>
      <c r="B29" s="188">
        <f t="shared" si="0"/>
        <v>3.5224999999999999E-2</v>
      </c>
      <c r="C29" s="188">
        <f t="shared" si="5"/>
        <v>0.70449999999999979</v>
      </c>
      <c r="D29" s="188">
        <f t="shared" si="1"/>
        <v>1.258035714285714E-2</v>
      </c>
      <c r="E29" s="188">
        <f t="shared" si="2"/>
        <v>2.5160714285714278E-3</v>
      </c>
      <c r="F29" s="189">
        <v>4.66</v>
      </c>
      <c r="G29" s="189">
        <v>319</v>
      </c>
      <c r="H29" s="190">
        <f t="shared" si="3"/>
        <v>2.5160714285714278E-3</v>
      </c>
      <c r="I29" s="200">
        <f t="shared" si="4"/>
        <v>0.14089999999999997</v>
      </c>
    </row>
    <row r="30" spans="1:9">
      <c r="A30" s="187">
        <v>2.5</v>
      </c>
      <c r="B30" s="188">
        <f t="shared" si="0"/>
        <v>3.5224999999999999E-2</v>
      </c>
      <c r="C30" s="188">
        <f t="shared" si="5"/>
        <v>0.73972499999999974</v>
      </c>
      <c r="D30" s="188">
        <f t="shared" si="1"/>
        <v>1.3209374999999995E-2</v>
      </c>
      <c r="E30" s="188">
        <f t="shared" si="2"/>
        <v>2.6418749999999993E-3</v>
      </c>
      <c r="F30" s="189">
        <v>4.6900000000000004</v>
      </c>
      <c r="G30" s="189">
        <v>317</v>
      </c>
      <c r="H30" s="190">
        <f t="shared" si="3"/>
        <v>2.6418749999999993E-3</v>
      </c>
      <c r="I30" s="200">
        <f t="shared" si="4"/>
        <v>0.14794499999999997</v>
      </c>
    </row>
    <row r="31" spans="1:9">
      <c r="A31" s="187">
        <v>2.5</v>
      </c>
      <c r="B31" s="188">
        <f t="shared" si="0"/>
        <v>3.5224999999999999E-2</v>
      </c>
      <c r="C31" s="188">
        <f t="shared" si="5"/>
        <v>0.77494999999999969</v>
      </c>
      <c r="D31" s="188">
        <f t="shared" si="1"/>
        <v>1.3838392857142851E-2</v>
      </c>
      <c r="E31" s="188">
        <f t="shared" si="2"/>
        <v>2.7676785714285702E-3</v>
      </c>
      <c r="F31" s="189">
        <v>4.7</v>
      </c>
      <c r="G31" s="189">
        <v>314</v>
      </c>
      <c r="H31" s="190">
        <f t="shared" si="3"/>
        <v>2.7676785714285702E-3</v>
      </c>
      <c r="I31" s="200">
        <f t="shared" si="4"/>
        <v>0.15498999999999993</v>
      </c>
    </row>
    <row r="32" spans="1:9">
      <c r="A32" s="187">
        <v>2.5</v>
      </c>
      <c r="B32" s="188">
        <f t="shared" si="0"/>
        <v>3.5224999999999999E-2</v>
      </c>
      <c r="C32" s="188">
        <f t="shared" si="5"/>
        <v>0.81017499999999965</v>
      </c>
      <c r="D32" s="188">
        <f t="shared" si="1"/>
        <v>1.4467410714285709E-2</v>
      </c>
      <c r="E32" s="188">
        <f t="shared" si="2"/>
        <v>2.8934821428571417E-3</v>
      </c>
      <c r="F32" s="189">
        <v>4.74</v>
      </c>
      <c r="G32" s="189">
        <v>311</v>
      </c>
      <c r="H32" s="190">
        <f t="shared" si="3"/>
        <v>2.8934821428571417E-3</v>
      </c>
      <c r="I32" s="200">
        <f t="shared" si="4"/>
        <v>0.16203499999999993</v>
      </c>
    </row>
    <row r="33" spans="1:9">
      <c r="A33" s="187">
        <v>2.5</v>
      </c>
      <c r="B33" s="188">
        <f t="shared" si="0"/>
        <v>3.5224999999999999E-2</v>
      </c>
      <c r="C33" s="188">
        <f t="shared" si="5"/>
        <v>0.8453999999999996</v>
      </c>
      <c r="D33" s="188">
        <f t="shared" si="1"/>
        <v>1.5096428571428564E-2</v>
      </c>
      <c r="E33" s="188">
        <f t="shared" si="2"/>
        <v>3.0192857142857131E-3</v>
      </c>
      <c r="F33" s="189">
        <v>4.78</v>
      </c>
      <c r="G33" s="189">
        <v>308</v>
      </c>
      <c r="H33" s="190">
        <f t="shared" si="3"/>
        <v>3.0192857142857131E-3</v>
      </c>
      <c r="I33" s="200">
        <f t="shared" si="4"/>
        <v>0.16907999999999992</v>
      </c>
    </row>
    <row r="34" spans="1:9">
      <c r="A34" s="187">
        <v>2.5</v>
      </c>
      <c r="B34" s="188">
        <f t="shared" si="0"/>
        <v>3.5224999999999999E-2</v>
      </c>
      <c r="C34" s="188">
        <f t="shared" si="5"/>
        <v>0.88062499999999955</v>
      </c>
      <c r="D34" s="188">
        <f t="shared" si="1"/>
        <v>1.5725446428571422E-2</v>
      </c>
      <c r="E34" s="188">
        <f t="shared" si="2"/>
        <v>3.1450892857142845E-3</v>
      </c>
      <c r="F34" s="189">
        <v>4.8099999999999996</v>
      </c>
      <c r="G34" s="189">
        <v>306</v>
      </c>
      <c r="H34" s="190">
        <f t="shared" si="3"/>
        <v>3.1450892857142845E-3</v>
      </c>
      <c r="I34" s="200">
        <f t="shared" si="4"/>
        <v>0.17612499999999992</v>
      </c>
    </row>
    <row r="35" spans="1:9">
      <c r="A35" s="187">
        <v>2.5</v>
      </c>
      <c r="B35" s="188">
        <f t="shared" si="0"/>
        <v>3.5224999999999999E-2</v>
      </c>
      <c r="C35" s="188">
        <f t="shared" si="5"/>
        <v>0.9158499999999995</v>
      </c>
      <c r="D35" s="188">
        <f t="shared" si="1"/>
        <v>1.6354464285714278E-2</v>
      </c>
      <c r="E35" s="188">
        <f t="shared" si="2"/>
        <v>3.2708928571428555E-3</v>
      </c>
      <c r="F35" s="189">
        <v>4.84</v>
      </c>
      <c r="G35" s="189">
        <v>302</v>
      </c>
      <c r="H35" s="190">
        <f t="shared" si="3"/>
        <v>3.2708928571428555E-3</v>
      </c>
      <c r="I35" s="200">
        <f t="shared" si="4"/>
        <v>0.18316999999999992</v>
      </c>
    </row>
    <row r="36" spans="1:9">
      <c r="A36" s="187">
        <v>2.5</v>
      </c>
      <c r="B36" s="188">
        <f t="shared" si="0"/>
        <v>3.5224999999999999E-2</v>
      </c>
      <c r="C36" s="188">
        <f t="shared" si="5"/>
        <v>0.95107499999999945</v>
      </c>
      <c r="D36" s="188">
        <f t="shared" si="1"/>
        <v>1.6983482142857134E-2</v>
      </c>
      <c r="E36" s="188">
        <f t="shared" si="2"/>
        <v>3.3966964285714269E-3</v>
      </c>
      <c r="F36" s="189">
        <v>4.87</v>
      </c>
      <c r="G36" s="189">
        <v>298</v>
      </c>
      <c r="H36" s="190">
        <f t="shared" si="3"/>
        <v>3.3966964285714269E-3</v>
      </c>
      <c r="I36" s="200">
        <f t="shared" si="4"/>
        <v>0.19021499999999991</v>
      </c>
    </row>
    <row r="37" spans="1:9">
      <c r="A37" s="187">
        <v>2.5</v>
      </c>
      <c r="B37" s="188">
        <f t="shared" si="0"/>
        <v>3.5224999999999999E-2</v>
      </c>
      <c r="C37" s="188">
        <f t="shared" si="5"/>
        <v>0.9862999999999994</v>
      </c>
      <c r="D37" s="188">
        <f t="shared" si="1"/>
        <v>1.7612499999999989E-2</v>
      </c>
      <c r="E37" s="188">
        <f t="shared" si="2"/>
        <v>3.5224999999999979E-3</v>
      </c>
      <c r="F37" s="189">
        <v>4.92</v>
      </c>
      <c r="G37" s="189">
        <v>293</v>
      </c>
      <c r="H37" s="190">
        <f t="shared" si="3"/>
        <v>3.5224999999999979E-3</v>
      </c>
      <c r="I37" s="200">
        <f t="shared" si="4"/>
        <v>0.19725999999999988</v>
      </c>
    </row>
    <row r="38" spans="1:9">
      <c r="A38" s="187">
        <v>2.5</v>
      </c>
      <c r="B38" s="188">
        <f t="shared" si="0"/>
        <v>3.5224999999999999E-2</v>
      </c>
      <c r="C38" s="188">
        <f t="shared" si="5"/>
        <v>1.0215249999999994</v>
      </c>
      <c r="D38" s="188">
        <f t="shared" si="1"/>
        <v>1.8241517857142845E-2</v>
      </c>
      <c r="E38" s="188">
        <f t="shared" si="2"/>
        <v>3.6483035714285688E-3</v>
      </c>
      <c r="F38" s="189">
        <v>4.9800000000000004</v>
      </c>
      <c r="G38" s="189">
        <v>287</v>
      </c>
      <c r="H38" s="190">
        <f t="shared" si="3"/>
        <v>3.6483035714285688E-3</v>
      </c>
      <c r="I38" s="200">
        <f t="shared" si="4"/>
        <v>0.20430499999999985</v>
      </c>
    </row>
    <row r="39" spans="1:9">
      <c r="A39" s="187">
        <v>2.5</v>
      </c>
      <c r="B39" s="188">
        <f t="shared" si="0"/>
        <v>3.5224999999999999E-2</v>
      </c>
      <c r="C39" s="188">
        <f t="shared" si="5"/>
        <v>1.0567499999999994</v>
      </c>
      <c r="D39" s="188">
        <f t="shared" si="1"/>
        <v>1.8870535714285704E-2</v>
      </c>
      <c r="E39" s="188">
        <f t="shared" si="2"/>
        <v>3.7741071428571407E-3</v>
      </c>
      <c r="F39" s="189">
        <v>5.04</v>
      </c>
      <c r="G39" s="189">
        <v>283</v>
      </c>
      <c r="H39" s="190">
        <f t="shared" si="3"/>
        <v>3.7741071428571407E-3</v>
      </c>
      <c r="I39" s="200">
        <f t="shared" si="4"/>
        <v>0.21134999999999987</v>
      </c>
    </row>
    <row r="40" spans="1:9">
      <c r="A40" s="187">
        <v>2.5</v>
      </c>
      <c r="B40" s="188">
        <f t="shared" si="0"/>
        <v>3.5224999999999999E-2</v>
      </c>
      <c r="C40" s="188">
        <f t="shared" si="5"/>
        <v>1.0919749999999995</v>
      </c>
      <c r="D40" s="188">
        <f t="shared" si="1"/>
        <v>1.9499553571428564E-2</v>
      </c>
      <c r="E40" s="188">
        <f t="shared" si="2"/>
        <v>3.8999107142857125E-3</v>
      </c>
      <c r="F40" s="189">
        <v>5.12</v>
      </c>
      <c r="G40" s="189">
        <v>276</v>
      </c>
      <c r="H40" s="190">
        <f t="shared" si="3"/>
        <v>3.8999107142857125E-3</v>
      </c>
      <c r="I40" s="200">
        <f t="shared" si="4"/>
        <v>0.21839499999999989</v>
      </c>
    </row>
    <row r="41" spans="1:9">
      <c r="A41" s="187">
        <v>2.5</v>
      </c>
      <c r="B41" s="188">
        <f t="shared" si="0"/>
        <v>3.5224999999999999E-2</v>
      </c>
      <c r="C41" s="188">
        <f t="shared" si="5"/>
        <v>1.1271999999999995</v>
      </c>
      <c r="D41" s="188">
        <f t="shared" si="1"/>
        <v>2.0128571428571419E-2</v>
      </c>
      <c r="E41" s="188">
        <f t="shared" si="2"/>
        <v>4.0257142857142835E-3</v>
      </c>
      <c r="F41" s="189">
        <v>5.21</v>
      </c>
      <c r="G41" s="189">
        <v>270</v>
      </c>
      <c r="H41" s="190">
        <f t="shared" si="3"/>
        <v>4.0257142857142835E-3</v>
      </c>
      <c r="I41" s="200">
        <f t="shared" si="4"/>
        <v>0.22543999999999986</v>
      </c>
    </row>
    <row r="42" spans="1:9">
      <c r="A42" s="187">
        <v>2.5</v>
      </c>
      <c r="B42" s="188">
        <f t="shared" si="0"/>
        <v>3.5224999999999999E-2</v>
      </c>
      <c r="C42" s="188">
        <f t="shared" si="5"/>
        <v>1.1624249999999996</v>
      </c>
      <c r="D42" s="188">
        <f t="shared" si="1"/>
        <v>2.0757589285714279E-2</v>
      </c>
      <c r="E42" s="188">
        <f t="shared" si="2"/>
        <v>4.1515178571428554E-3</v>
      </c>
      <c r="F42" s="189">
        <v>5.32</v>
      </c>
      <c r="G42" s="189">
        <v>262</v>
      </c>
      <c r="H42" s="190">
        <f t="shared" si="3"/>
        <v>4.1515178571428554E-3</v>
      </c>
      <c r="I42" s="200">
        <f t="shared" si="4"/>
        <v>0.23248499999999989</v>
      </c>
    </row>
    <row r="43" spans="1:9">
      <c r="A43" s="187">
        <v>2.5</v>
      </c>
      <c r="B43" s="188">
        <f t="shared" si="0"/>
        <v>3.5224999999999999E-2</v>
      </c>
      <c r="C43" s="188">
        <f t="shared" si="5"/>
        <v>1.1976499999999997</v>
      </c>
      <c r="D43" s="188">
        <f t="shared" si="1"/>
        <v>2.1386607142857138E-2</v>
      </c>
      <c r="E43" s="188">
        <f t="shared" si="2"/>
        <v>4.2773214285714272E-3</v>
      </c>
      <c r="F43" s="189">
        <v>5.47</v>
      </c>
      <c r="G43" s="189">
        <v>241</v>
      </c>
      <c r="H43" s="190">
        <f t="shared" si="3"/>
        <v>4.2773214285714272E-3</v>
      </c>
      <c r="I43" s="200">
        <f t="shared" si="4"/>
        <v>0.23952999999999991</v>
      </c>
    </row>
    <row r="44" spans="1:9">
      <c r="A44" s="187">
        <v>2.5</v>
      </c>
      <c r="B44" s="188">
        <f t="shared" si="0"/>
        <v>3.5224999999999999E-2</v>
      </c>
      <c r="C44" s="188">
        <f t="shared" si="5"/>
        <v>1.2328749999999997</v>
      </c>
      <c r="D44" s="188">
        <f t="shared" si="1"/>
        <v>2.2015624999999994E-2</v>
      </c>
      <c r="E44" s="188">
        <f t="shared" si="2"/>
        <v>4.4031249999999991E-3</v>
      </c>
      <c r="F44" s="189">
        <v>5.64</v>
      </c>
      <c r="G44" s="189">
        <v>225</v>
      </c>
      <c r="H44" s="190">
        <f t="shared" si="3"/>
        <v>4.4031249999999991E-3</v>
      </c>
      <c r="I44" s="200">
        <f t="shared" si="4"/>
        <v>0.24657499999999993</v>
      </c>
    </row>
    <row r="45" spans="1:9">
      <c r="A45" s="187">
        <v>2.5</v>
      </c>
      <c r="B45" s="188">
        <f t="shared" si="0"/>
        <v>3.5224999999999999E-2</v>
      </c>
      <c r="C45" s="188">
        <f t="shared" si="5"/>
        <v>1.2680999999999998</v>
      </c>
      <c r="D45" s="188">
        <f t="shared" si="1"/>
        <v>2.2644642857142853E-2</v>
      </c>
      <c r="E45" s="188">
        <f t="shared" si="2"/>
        <v>4.5289285714285709E-3</v>
      </c>
      <c r="F45" s="189">
        <v>5.81</v>
      </c>
      <c r="G45" s="189">
        <v>210</v>
      </c>
      <c r="H45" s="190">
        <f t="shared" si="3"/>
        <v>4.5289285714285709E-3</v>
      </c>
      <c r="I45" s="200">
        <f t="shared" si="4"/>
        <v>0.25361999999999996</v>
      </c>
    </row>
    <row r="46" spans="1:9">
      <c r="A46" s="187">
        <v>2.5</v>
      </c>
      <c r="B46" s="188">
        <f t="shared" si="0"/>
        <v>3.5224999999999999E-2</v>
      </c>
      <c r="C46" s="188">
        <f t="shared" si="5"/>
        <v>1.3033249999999998</v>
      </c>
      <c r="D46" s="188">
        <f t="shared" si="1"/>
        <v>2.3273660714285712E-2</v>
      </c>
      <c r="E46" s="188">
        <f t="shared" si="2"/>
        <v>4.6547321428571427E-3</v>
      </c>
      <c r="F46" s="189">
        <v>5.98</v>
      </c>
      <c r="G46" s="189">
        <v>186</v>
      </c>
      <c r="H46" s="190">
        <f t="shared" si="3"/>
        <v>4.6547321428571427E-3</v>
      </c>
      <c r="I46" s="200">
        <f t="shared" si="4"/>
        <v>0.26066499999999998</v>
      </c>
    </row>
    <row r="47" spans="1:9">
      <c r="A47" s="187">
        <v>2.5</v>
      </c>
      <c r="B47" s="188">
        <f t="shared" si="0"/>
        <v>3.5224999999999999E-2</v>
      </c>
      <c r="C47" s="188">
        <f t="shared" si="5"/>
        <v>1.3385499999999999</v>
      </c>
      <c r="D47" s="188">
        <f t="shared" si="1"/>
        <v>2.3902678571428571E-2</v>
      </c>
      <c r="E47" s="188">
        <f t="shared" si="2"/>
        <v>4.7805357142857146E-3</v>
      </c>
      <c r="F47" s="189">
        <v>6.19</v>
      </c>
      <c r="G47" s="189">
        <v>159</v>
      </c>
      <c r="H47" s="190">
        <f t="shared" si="3"/>
        <v>4.7805357142857146E-3</v>
      </c>
      <c r="I47" s="200">
        <f t="shared" si="4"/>
        <v>0.26771</v>
      </c>
    </row>
    <row r="48" spans="1:9">
      <c r="A48" s="187">
        <v>2.5</v>
      </c>
      <c r="B48" s="188">
        <f t="shared" si="0"/>
        <v>3.5224999999999999E-2</v>
      </c>
      <c r="C48" s="188">
        <f t="shared" si="5"/>
        <v>1.373775</v>
      </c>
      <c r="D48" s="188">
        <f t="shared" si="1"/>
        <v>2.4531696428571427E-2</v>
      </c>
      <c r="E48" s="188">
        <f t="shared" si="2"/>
        <v>4.9063392857142856E-3</v>
      </c>
      <c r="F48" s="189">
        <v>6.37</v>
      </c>
      <c r="G48" s="189">
        <v>148</v>
      </c>
      <c r="H48" s="190">
        <f t="shared" si="3"/>
        <v>4.9063392857142856E-3</v>
      </c>
      <c r="I48" s="200">
        <f t="shared" si="4"/>
        <v>0.27475499999999997</v>
      </c>
    </row>
    <row r="49" spans="1:9">
      <c r="A49" s="187">
        <v>2.5</v>
      </c>
      <c r="B49" s="188">
        <f t="shared" si="0"/>
        <v>3.5224999999999999E-2</v>
      </c>
      <c r="C49" s="188">
        <f t="shared" si="5"/>
        <v>1.409</v>
      </c>
      <c r="D49" s="188">
        <f t="shared" si="1"/>
        <v>2.5160714285714286E-2</v>
      </c>
      <c r="E49" s="188">
        <f t="shared" si="2"/>
        <v>5.0321428571428574E-3</v>
      </c>
      <c r="F49" s="189">
        <v>6.56</v>
      </c>
      <c r="G49" s="189">
        <v>136</v>
      </c>
      <c r="H49" s="190">
        <f t="shared" si="3"/>
        <v>5.0321428571428574E-3</v>
      </c>
      <c r="I49" s="200">
        <f t="shared" si="4"/>
        <v>0.28179999999999999</v>
      </c>
    </row>
    <row r="50" spans="1:9">
      <c r="A50" s="187">
        <v>2.5</v>
      </c>
      <c r="B50" s="188">
        <f t="shared" si="0"/>
        <v>3.5224999999999999E-2</v>
      </c>
      <c r="C50" s="188">
        <f t="shared" si="5"/>
        <v>1.4442250000000001</v>
      </c>
      <c r="D50" s="188">
        <f t="shared" si="1"/>
        <v>2.5789732142857145E-2</v>
      </c>
      <c r="E50" s="188">
        <f t="shared" si="2"/>
        <v>5.1579464285714293E-3</v>
      </c>
      <c r="F50" s="189">
        <v>6.76</v>
      </c>
      <c r="G50" s="189">
        <v>131</v>
      </c>
      <c r="H50" s="190">
        <f t="shared" si="3"/>
        <v>5.1579464285714293E-3</v>
      </c>
      <c r="I50" s="200">
        <f t="shared" si="4"/>
        <v>0.28884500000000002</v>
      </c>
    </row>
    <row r="51" spans="1:9">
      <c r="A51" s="187">
        <v>2.5</v>
      </c>
      <c r="B51" s="188">
        <f t="shared" si="0"/>
        <v>3.5224999999999999E-2</v>
      </c>
      <c r="C51" s="188">
        <f t="shared" si="5"/>
        <v>1.4794500000000002</v>
      </c>
      <c r="D51" s="188">
        <f t="shared" si="1"/>
        <v>2.6418750000000001E-2</v>
      </c>
      <c r="E51" s="188">
        <f t="shared" si="2"/>
        <v>5.2837500000000003E-3</v>
      </c>
      <c r="F51" s="189">
        <v>6.95</v>
      </c>
      <c r="G51" s="189">
        <v>129</v>
      </c>
      <c r="H51" s="190">
        <f t="shared" si="3"/>
        <v>5.2837500000000003E-3</v>
      </c>
      <c r="I51" s="200">
        <f t="shared" si="4"/>
        <v>0.29588999999999999</v>
      </c>
    </row>
    <row r="52" spans="1:9">
      <c r="A52" s="187">
        <v>2.5</v>
      </c>
      <c r="B52" s="188">
        <f t="shared" si="0"/>
        <v>3.5224999999999999E-2</v>
      </c>
      <c r="C52" s="188">
        <f t="shared" si="5"/>
        <v>1.5146750000000002</v>
      </c>
      <c r="D52" s="188">
        <f t="shared" si="1"/>
        <v>2.704776785714286E-2</v>
      </c>
      <c r="E52" s="188">
        <f t="shared" si="2"/>
        <v>5.4095535714285721E-3</v>
      </c>
      <c r="F52" s="189">
        <v>7.14</v>
      </c>
      <c r="G52" s="189">
        <v>126</v>
      </c>
      <c r="H52" s="190">
        <f t="shared" si="3"/>
        <v>5.4095535714285721E-3</v>
      </c>
      <c r="I52" s="200">
        <f t="shared" si="4"/>
        <v>0.30293500000000007</v>
      </c>
    </row>
    <row r="53" spans="1:9">
      <c r="A53" s="187">
        <v>2.5</v>
      </c>
      <c r="B53" s="188">
        <f t="shared" si="0"/>
        <v>3.5224999999999999E-2</v>
      </c>
      <c r="C53" s="188">
        <f t="shared" si="5"/>
        <v>1.5499000000000003</v>
      </c>
      <c r="D53" s="188">
        <f t="shared" si="1"/>
        <v>2.767678571428572E-2</v>
      </c>
      <c r="E53" s="188">
        <f t="shared" si="2"/>
        <v>5.5353571428571439E-3</v>
      </c>
      <c r="F53" s="189">
        <v>7.36</v>
      </c>
      <c r="G53" s="189">
        <v>124</v>
      </c>
      <c r="H53" s="190">
        <f t="shared" si="3"/>
        <v>5.5353571428571439E-3</v>
      </c>
      <c r="I53" s="200">
        <f t="shared" si="4"/>
        <v>0.30998000000000003</v>
      </c>
    </row>
    <row r="54" spans="1:9">
      <c r="A54" s="187">
        <v>2.5</v>
      </c>
      <c r="B54" s="188">
        <f t="shared" si="0"/>
        <v>3.5224999999999999E-2</v>
      </c>
      <c r="C54" s="188">
        <f t="shared" si="5"/>
        <v>1.5851250000000003</v>
      </c>
      <c r="D54" s="188">
        <f t="shared" si="1"/>
        <v>2.8305803571428579E-2</v>
      </c>
      <c r="E54" s="188">
        <f t="shared" si="2"/>
        <v>5.6611607142857158E-3</v>
      </c>
      <c r="F54" s="189">
        <v>7.62</v>
      </c>
      <c r="G54" s="189">
        <v>122</v>
      </c>
      <c r="H54" s="190">
        <f t="shared" si="3"/>
        <v>5.6611607142857158E-3</v>
      </c>
      <c r="I54" s="200">
        <f t="shared" si="4"/>
        <v>0.31702500000000011</v>
      </c>
    </row>
    <row r="55" spans="1:9">
      <c r="A55" s="187">
        <v>2.5</v>
      </c>
      <c r="B55" s="188">
        <f t="shared" si="0"/>
        <v>3.5224999999999999E-2</v>
      </c>
      <c r="C55" s="188">
        <f>B55+C54</f>
        <v>1.6203500000000004</v>
      </c>
      <c r="D55" s="188">
        <f t="shared" si="1"/>
        <v>2.8934821428571435E-2</v>
      </c>
      <c r="E55" s="188">
        <f t="shared" si="2"/>
        <v>5.7869642857142868E-3</v>
      </c>
      <c r="F55" s="189">
        <v>7.95</v>
      </c>
      <c r="G55" s="189">
        <v>119</v>
      </c>
      <c r="H55" s="190">
        <f t="shared" si="3"/>
        <v>5.7869642857142868E-3</v>
      </c>
      <c r="I55" s="200">
        <f t="shared" si="4"/>
        <v>0.32407000000000008</v>
      </c>
    </row>
    <row r="56" spans="1:9">
      <c r="A56" s="187">
        <v>2.5</v>
      </c>
      <c r="B56" s="188">
        <f t="shared" si="0"/>
        <v>3.5224999999999999E-2</v>
      </c>
      <c r="C56" s="188">
        <f>B56+C55</f>
        <v>1.6555750000000005</v>
      </c>
      <c r="D56" s="188">
        <f t="shared" si="1"/>
        <v>2.9563839285714294E-2</v>
      </c>
      <c r="E56" s="188">
        <f t="shared" si="2"/>
        <v>5.9127678571428586E-3</v>
      </c>
      <c r="F56" s="189">
        <v>8.2799999999999994</v>
      </c>
      <c r="G56" s="189">
        <v>117</v>
      </c>
      <c r="H56" s="190">
        <f t="shared" si="3"/>
        <v>5.9127678571428586E-3</v>
      </c>
      <c r="I56" s="200">
        <f t="shared" si="4"/>
        <v>0.3311150000000001</v>
      </c>
    </row>
    <row r="57" spans="1:9">
      <c r="A57" s="187">
        <v>2.5</v>
      </c>
      <c r="B57" s="188">
        <f t="shared" si="0"/>
        <v>3.5224999999999999E-2</v>
      </c>
      <c r="C57" s="188">
        <f>B57+C56</f>
        <v>1.6908000000000005</v>
      </c>
      <c r="D57" s="188">
        <f t="shared" si="1"/>
        <v>3.0192857142857153E-2</v>
      </c>
      <c r="E57" s="188">
        <f t="shared" si="2"/>
        <v>6.0385714285714305E-3</v>
      </c>
      <c r="F57" s="189">
        <v>8.5</v>
      </c>
      <c r="G57" s="189">
        <v>110</v>
      </c>
      <c r="H57" s="190">
        <f t="shared" si="3"/>
        <v>6.0385714285714305E-3</v>
      </c>
      <c r="I57" s="200">
        <f t="shared" si="4"/>
        <v>0.33816000000000013</v>
      </c>
    </row>
    <row r="58" spans="1:9">
      <c r="A58" s="191">
        <v>2.5</v>
      </c>
      <c r="B58" s="192">
        <f t="shared" si="0"/>
        <v>3.5224999999999999E-2</v>
      </c>
      <c r="C58" s="192">
        <f>B58+C57</f>
        <v>1.7260250000000006</v>
      </c>
      <c r="D58" s="192">
        <f t="shared" si="1"/>
        <v>3.0821875000000009E-2</v>
      </c>
      <c r="E58" s="192">
        <f t="shared" si="2"/>
        <v>6.1643750000000015E-3</v>
      </c>
      <c r="F58" s="193">
        <v>8.81</v>
      </c>
      <c r="G58" s="193">
        <v>99</v>
      </c>
      <c r="H58" s="194">
        <f t="shared" si="3"/>
        <v>6.1643750000000015E-3</v>
      </c>
      <c r="I58" s="201">
        <f t="shared" si="4"/>
        <v>0.3452050000000001</v>
      </c>
    </row>
  </sheetData>
  <mergeCells count="2">
    <mergeCell ref="A1:I1"/>
    <mergeCell ref="F8:F9"/>
  </mergeCells>
  <printOptions horizontalCentered="1"/>
  <pageMargins left="0.75" right="0.75" top="1.25" bottom="1" header="0.6" footer="0.5"/>
  <pageSetup scale="94" orientation="portrait" useFirstPageNumber="1" r:id="rId1"/>
  <headerFooter scaleWithDoc="0">
    <oddHeader>&amp;L&amp;"Arial,Bold"Pit Lake Sediments Paper&amp;R&amp;"Arial,Bold"Tables</oddHeader>
    <oddFooter>&amp;L&amp;6&amp;Z&amp;F&amp;R&amp;A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6F4FE-6231-4373-A9C1-E1659BEA8DFA}">
  <dimension ref="A1:H52"/>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58" width="9.140625" style="179"/>
    <col min="259" max="259" width="14.7109375" style="179" bestFit="1" customWidth="1"/>
    <col min="260" max="260" width="16.85546875" style="179" customWidth="1"/>
    <col min="261" max="261" width="9.140625" style="179"/>
    <col min="262" max="262" width="13.85546875" style="179" customWidth="1"/>
    <col min="263" max="514" width="9.140625" style="179"/>
    <col min="515" max="515" width="14.7109375" style="179" bestFit="1" customWidth="1"/>
    <col min="516" max="516" width="16.85546875" style="179" customWidth="1"/>
    <col min="517" max="517" width="9.140625" style="179"/>
    <col min="518" max="518" width="13.85546875" style="179" customWidth="1"/>
    <col min="519" max="770" width="9.140625" style="179"/>
    <col min="771" max="771" width="14.7109375" style="179" bestFit="1" customWidth="1"/>
    <col min="772" max="772" width="16.85546875" style="179" customWidth="1"/>
    <col min="773" max="773" width="9.140625" style="179"/>
    <col min="774" max="774" width="13.85546875" style="179" customWidth="1"/>
    <col min="775" max="1026" width="9.140625" style="179"/>
    <col min="1027" max="1027" width="14.7109375" style="179" bestFit="1" customWidth="1"/>
    <col min="1028" max="1028" width="16.85546875" style="179" customWidth="1"/>
    <col min="1029" max="1029" width="9.140625" style="179"/>
    <col min="1030" max="1030" width="13.85546875" style="179" customWidth="1"/>
    <col min="1031" max="1282" width="9.140625" style="179"/>
    <col min="1283" max="1283" width="14.7109375" style="179" bestFit="1" customWidth="1"/>
    <col min="1284" max="1284" width="16.85546875" style="179" customWidth="1"/>
    <col min="1285" max="1285" width="9.140625" style="179"/>
    <col min="1286" max="1286" width="13.85546875" style="179" customWidth="1"/>
    <col min="1287" max="1538" width="9.140625" style="179"/>
    <col min="1539" max="1539" width="14.7109375" style="179" bestFit="1" customWidth="1"/>
    <col min="1540" max="1540" width="16.85546875" style="179" customWidth="1"/>
    <col min="1541" max="1541" width="9.140625" style="179"/>
    <col min="1542" max="1542" width="13.85546875" style="179" customWidth="1"/>
    <col min="1543" max="1794" width="9.140625" style="179"/>
    <col min="1795" max="1795" width="14.7109375" style="179" bestFit="1" customWidth="1"/>
    <col min="1796" max="1796" width="16.85546875" style="179" customWidth="1"/>
    <col min="1797" max="1797" width="9.140625" style="179"/>
    <col min="1798" max="1798" width="13.85546875" style="179" customWidth="1"/>
    <col min="1799" max="2050" width="9.140625" style="179"/>
    <col min="2051" max="2051" width="14.7109375" style="179" bestFit="1" customWidth="1"/>
    <col min="2052" max="2052" width="16.85546875" style="179" customWidth="1"/>
    <col min="2053" max="2053" width="9.140625" style="179"/>
    <col min="2054" max="2054" width="13.85546875" style="179" customWidth="1"/>
    <col min="2055" max="2306" width="9.140625" style="179"/>
    <col min="2307" max="2307" width="14.7109375" style="179" bestFit="1" customWidth="1"/>
    <col min="2308" max="2308" width="16.85546875" style="179" customWidth="1"/>
    <col min="2309" max="2309" width="9.140625" style="179"/>
    <col min="2310" max="2310" width="13.85546875" style="179" customWidth="1"/>
    <col min="2311" max="2562" width="9.140625" style="179"/>
    <col min="2563" max="2563" width="14.7109375" style="179" bestFit="1" customWidth="1"/>
    <col min="2564" max="2564" width="16.85546875" style="179" customWidth="1"/>
    <col min="2565" max="2565" width="9.140625" style="179"/>
    <col min="2566" max="2566" width="13.85546875" style="179" customWidth="1"/>
    <col min="2567" max="2818" width="9.140625" style="179"/>
    <col min="2819" max="2819" width="14.7109375" style="179" bestFit="1" customWidth="1"/>
    <col min="2820" max="2820" width="16.85546875" style="179" customWidth="1"/>
    <col min="2821" max="2821" width="9.140625" style="179"/>
    <col min="2822" max="2822" width="13.85546875" style="179" customWidth="1"/>
    <col min="2823" max="3074" width="9.140625" style="179"/>
    <col min="3075" max="3075" width="14.7109375" style="179" bestFit="1" customWidth="1"/>
    <col min="3076" max="3076" width="16.85546875" style="179" customWidth="1"/>
    <col min="3077" max="3077" width="9.140625" style="179"/>
    <col min="3078" max="3078" width="13.85546875" style="179" customWidth="1"/>
    <col min="3079" max="3330" width="9.140625" style="179"/>
    <col min="3331" max="3331" width="14.7109375" style="179" bestFit="1" customWidth="1"/>
    <col min="3332" max="3332" width="16.85546875" style="179" customWidth="1"/>
    <col min="3333" max="3333" width="9.140625" style="179"/>
    <col min="3334" max="3334" width="13.85546875" style="179" customWidth="1"/>
    <col min="3335" max="3586" width="9.140625" style="179"/>
    <col min="3587" max="3587" width="14.7109375" style="179" bestFit="1" customWidth="1"/>
    <col min="3588" max="3588" width="16.85546875" style="179" customWidth="1"/>
    <col min="3589" max="3589" width="9.140625" style="179"/>
    <col min="3590" max="3590" width="13.85546875" style="179" customWidth="1"/>
    <col min="3591" max="3842" width="9.140625" style="179"/>
    <col min="3843" max="3843" width="14.7109375" style="179" bestFit="1" customWidth="1"/>
    <col min="3844" max="3844" width="16.85546875" style="179" customWidth="1"/>
    <col min="3845" max="3845" width="9.140625" style="179"/>
    <col min="3846" max="3846" width="13.85546875" style="179" customWidth="1"/>
    <col min="3847" max="4098" width="9.140625" style="179"/>
    <col min="4099" max="4099" width="14.7109375" style="179" bestFit="1" customWidth="1"/>
    <col min="4100" max="4100" width="16.85546875" style="179" customWidth="1"/>
    <col min="4101" max="4101" width="9.140625" style="179"/>
    <col min="4102" max="4102" width="13.85546875" style="179" customWidth="1"/>
    <col min="4103" max="4354" width="9.140625" style="179"/>
    <col min="4355" max="4355" width="14.7109375" style="179" bestFit="1" customWidth="1"/>
    <col min="4356" max="4356" width="16.85546875" style="179" customWidth="1"/>
    <col min="4357" max="4357" width="9.140625" style="179"/>
    <col min="4358" max="4358" width="13.85546875" style="179" customWidth="1"/>
    <col min="4359" max="4610" width="9.140625" style="179"/>
    <col min="4611" max="4611" width="14.7109375" style="179" bestFit="1" customWidth="1"/>
    <col min="4612" max="4612" width="16.85546875" style="179" customWidth="1"/>
    <col min="4613" max="4613" width="9.140625" style="179"/>
    <col min="4614" max="4614" width="13.85546875" style="179" customWidth="1"/>
    <col min="4615" max="4866" width="9.140625" style="179"/>
    <col min="4867" max="4867" width="14.7109375" style="179" bestFit="1" customWidth="1"/>
    <col min="4868" max="4868" width="16.85546875" style="179" customWidth="1"/>
    <col min="4869" max="4869" width="9.140625" style="179"/>
    <col min="4870" max="4870" width="13.85546875" style="179" customWidth="1"/>
    <col min="4871" max="5122" width="9.140625" style="179"/>
    <col min="5123" max="5123" width="14.7109375" style="179" bestFit="1" customWidth="1"/>
    <col min="5124" max="5124" width="16.85546875" style="179" customWidth="1"/>
    <col min="5125" max="5125" width="9.140625" style="179"/>
    <col min="5126" max="5126" width="13.85546875" style="179" customWidth="1"/>
    <col min="5127" max="5378" width="9.140625" style="179"/>
    <col min="5379" max="5379" width="14.7109375" style="179" bestFit="1" customWidth="1"/>
    <col min="5380" max="5380" width="16.85546875" style="179" customWidth="1"/>
    <col min="5381" max="5381" width="9.140625" style="179"/>
    <col min="5382" max="5382" width="13.85546875" style="179" customWidth="1"/>
    <col min="5383" max="5634" width="9.140625" style="179"/>
    <col min="5635" max="5635" width="14.7109375" style="179" bestFit="1" customWidth="1"/>
    <col min="5636" max="5636" width="16.85546875" style="179" customWidth="1"/>
    <col min="5637" max="5637" width="9.140625" style="179"/>
    <col min="5638" max="5638" width="13.85546875" style="179" customWidth="1"/>
    <col min="5639" max="5890" width="9.140625" style="179"/>
    <col min="5891" max="5891" width="14.7109375" style="179" bestFit="1" customWidth="1"/>
    <col min="5892" max="5892" width="16.85546875" style="179" customWidth="1"/>
    <col min="5893" max="5893" width="9.140625" style="179"/>
    <col min="5894" max="5894" width="13.85546875" style="179" customWidth="1"/>
    <col min="5895" max="6146" width="9.140625" style="179"/>
    <col min="6147" max="6147" width="14.7109375" style="179" bestFit="1" customWidth="1"/>
    <col min="6148" max="6148" width="16.85546875" style="179" customWidth="1"/>
    <col min="6149" max="6149" width="9.140625" style="179"/>
    <col min="6150" max="6150" width="13.85546875" style="179" customWidth="1"/>
    <col min="6151" max="6402" width="9.140625" style="179"/>
    <col min="6403" max="6403" width="14.7109375" style="179" bestFit="1" customWidth="1"/>
    <col min="6404" max="6404" width="16.85546875" style="179" customWidth="1"/>
    <col min="6405" max="6405" width="9.140625" style="179"/>
    <col min="6406" max="6406" width="13.85546875" style="179" customWidth="1"/>
    <col min="6407" max="6658" width="9.140625" style="179"/>
    <col min="6659" max="6659" width="14.7109375" style="179" bestFit="1" customWidth="1"/>
    <col min="6660" max="6660" width="16.85546875" style="179" customWidth="1"/>
    <col min="6661" max="6661" width="9.140625" style="179"/>
    <col min="6662" max="6662" width="13.85546875" style="179" customWidth="1"/>
    <col min="6663" max="6914" width="9.140625" style="179"/>
    <col min="6915" max="6915" width="14.7109375" style="179" bestFit="1" customWidth="1"/>
    <col min="6916" max="6916" width="16.85546875" style="179" customWidth="1"/>
    <col min="6917" max="6917" width="9.140625" style="179"/>
    <col min="6918" max="6918" width="13.85546875" style="179" customWidth="1"/>
    <col min="6919" max="7170" width="9.140625" style="179"/>
    <col min="7171" max="7171" width="14.7109375" style="179" bestFit="1" customWidth="1"/>
    <col min="7172" max="7172" width="16.85546875" style="179" customWidth="1"/>
    <col min="7173" max="7173" width="9.140625" style="179"/>
    <col min="7174" max="7174" width="13.85546875" style="179" customWidth="1"/>
    <col min="7175" max="7426" width="9.140625" style="179"/>
    <col min="7427" max="7427" width="14.7109375" style="179" bestFit="1" customWidth="1"/>
    <col min="7428" max="7428" width="16.85546875" style="179" customWidth="1"/>
    <col min="7429" max="7429" width="9.140625" style="179"/>
    <col min="7430" max="7430" width="13.85546875" style="179" customWidth="1"/>
    <col min="7431" max="7682" width="9.140625" style="179"/>
    <col min="7683" max="7683" width="14.7109375" style="179" bestFit="1" customWidth="1"/>
    <col min="7684" max="7684" width="16.85546875" style="179" customWidth="1"/>
    <col min="7685" max="7685" width="9.140625" style="179"/>
    <col min="7686" max="7686" width="13.85546875" style="179" customWidth="1"/>
    <col min="7687" max="7938" width="9.140625" style="179"/>
    <col min="7939" max="7939" width="14.7109375" style="179" bestFit="1" customWidth="1"/>
    <col min="7940" max="7940" width="16.85546875" style="179" customWidth="1"/>
    <col min="7941" max="7941" width="9.140625" style="179"/>
    <col min="7942" max="7942" width="13.85546875" style="179" customWidth="1"/>
    <col min="7943" max="8194" width="9.140625" style="179"/>
    <col min="8195" max="8195" width="14.7109375" style="179" bestFit="1" customWidth="1"/>
    <col min="8196" max="8196" width="16.85546875" style="179" customWidth="1"/>
    <col min="8197" max="8197" width="9.140625" style="179"/>
    <col min="8198" max="8198" width="13.85546875" style="179" customWidth="1"/>
    <col min="8199" max="8450" width="9.140625" style="179"/>
    <col min="8451" max="8451" width="14.7109375" style="179" bestFit="1" customWidth="1"/>
    <col min="8452" max="8452" width="16.85546875" style="179" customWidth="1"/>
    <col min="8453" max="8453" width="9.140625" style="179"/>
    <col min="8454" max="8454" width="13.85546875" style="179" customWidth="1"/>
    <col min="8455" max="8706" width="9.140625" style="179"/>
    <col min="8707" max="8707" width="14.7109375" style="179" bestFit="1" customWidth="1"/>
    <col min="8708" max="8708" width="16.85546875" style="179" customWidth="1"/>
    <col min="8709" max="8709" width="9.140625" style="179"/>
    <col min="8710" max="8710" width="13.85546875" style="179" customWidth="1"/>
    <col min="8711" max="8962" width="9.140625" style="179"/>
    <col min="8963" max="8963" width="14.7109375" style="179" bestFit="1" customWidth="1"/>
    <col min="8964" max="8964" width="16.85546875" style="179" customWidth="1"/>
    <col min="8965" max="8965" width="9.140625" style="179"/>
    <col min="8966" max="8966" width="13.85546875" style="179" customWidth="1"/>
    <col min="8967" max="9218" width="9.140625" style="179"/>
    <col min="9219" max="9219" width="14.7109375" style="179" bestFit="1" customWidth="1"/>
    <col min="9220" max="9220" width="16.85546875" style="179" customWidth="1"/>
    <col min="9221" max="9221" width="9.140625" style="179"/>
    <col min="9222" max="9222" width="13.85546875" style="179" customWidth="1"/>
    <col min="9223" max="9474" width="9.140625" style="179"/>
    <col min="9475" max="9475" width="14.7109375" style="179" bestFit="1" customWidth="1"/>
    <col min="9476" max="9476" width="16.85546875" style="179" customWidth="1"/>
    <col min="9477" max="9477" width="9.140625" style="179"/>
    <col min="9478" max="9478" width="13.85546875" style="179" customWidth="1"/>
    <col min="9479" max="9730" width="9.140625" style="179"/>
    <col min="9731" max="9731" width="14.7109375" style="179" bestFit="1" customWidth="1"/>
    <col min="9732" max="9732" width="16.85546875" style="179" customWidth="1"/>
    <col min="9733" max="9733" width="9.140625" style="179"/>
    <col min="9734" max="9734" width="13.85546875" style="179" customWidth="1"/>
    <col min="9735" max="9986" width="9.140625" style="179"/>
    <col min="9987" max="9987" width="14.7109375" style="179" bestFit="1" customWidth="1"/>
    <col min="9988" max="9988" width="16.85546875" style="179" customWidth="1"/>
    <col min="9989" max="9989" width="9.140625" style="179"/>
    <col min="9990" max="9990" width="13.85546875" style="179" customWidth="1"/>
    <col min="9991" max="10242" width="9.140625" style="179"/>
    <col min="10243" max="10243" width="14.7109375" style="179" bestFit="1" customWidth="1"/>
    <col min="10244" max="10244" width="16.85546875" style="179" customWidth="1"/>
    <col min="10245" max="10245" width="9.140625" style="179"/>
    <col min="10246" max="10246" width="13.85546875" style="179" customWidth="1"/>
    <col min="10247" max="10498" width="9.140625" style="179"/>
    <col min="10499" max="10499" width="14.7109375" style="179" bestFit="1" customWidth="1"/>
    <col min="10500" max="10500" width="16.85546875" style="179" customWidth="1"/>
    <col min="10501" max="10501" width="9.140625" style="179"/>
    <col min="10502" max="10502" width="13.85546875" style="179" customWidth="1"/>
    <col min="10503" max="10754" width="9.140625" style="179"/>
    <col min="10755" max="10755" width="14.7109375" style="179" bestFit="1" customWidth="1"/>
    <col min="10756" max="10756" width="16.85546875" style="179" customWidth="1"/>
    <col min="10757" max="10757" width="9.140625" style="179"/>
    <col min="10758" max="10758" width="13.85546875" style="179" customWidth="1"/>
    <col min="10759" max="11010" width="9.140625" style="179"/>
    <col min="11011" max="11011" width="14.7109375" style="179" bestFit="1" customWidth="1"/>
    <col min="11012" max="11012" width="16.85546875" style="179" customWidth="1"/>
    <col min="11013" max="11013" width="9.140625" style="179"/>
    <col min="11014" max="11014" width="13.85546875" style="179" customWidth="1"/>
    <col min="11015" max="11266" width="9.140625" style="179"/>
    <col min="11267" max="11267" width="14.7109375" style="179" bestFit="1" customWidth="1"/>
    <col min="11268" max="11268" width="16.85546875" style="179" customWidth="1"/>
    <col min="11269" max="11269" width="9.140625" style="179"/>
    <col min="11270" max="11270" width="13.85546875" style="179" customWidth="1"/>
    <col min="11271" max="11522" width="9.140625" style="179"/>
    <col min="11523" max="11523" width="14.7109375" style="179" bestFit="1" customWidth="1"/>
    <col min="11524" max="11524" width="16.85546875" style="179" customWidth="1"/>
    <col min="11525" max="11525" width="9.140625" style="179"/>
    <col min="11526" max="11526" width="13.85546875" style="179" customWidth="1"/>
    <col min="11527" max="11778" width="9.140625" style="179"/>
    <col min="11779" max="11779" width="14.7109375" style="179" bestFit="1" customWidth="1"/>
    <col min="11780" max="11780" width="16.85546875" style="179" customWidth="1"/>
    <col min="11781" max="11781" width="9.140625" style="179"/>
    <col min="11782" max="11782" width="13.85546875" style="179" customWidth="1"/>
    <col min="11783" max="12034" width="9.140625" style="179"/>
    <col min="12035" max="12035" width="14.7109375" style="179" bestFit="1" customWidth="1"/>
    <col min="12036" max="12036" width="16.85546875" style="179" customWidth="1"/>
    <col min="12037" max="12037" width="9.140625" style="179"/>
    <col min="12038" max="12038" width="13.85546875" style="179" customWidth="1"/>
    <col min="12039" max="12290" width="9.140625" style="179"/>
    <col min="12291" max="12291" width="14.7109375" style="179" bestFit="1" customWidth="1"/>
    <col min="12292" max="12292" width="16.85546875" style="179" customWidth="1"/>
    <col min="12293" max="12293" width="9.140625" style="179"/>
    <col min="12294" max="12294" width="13.85546875" style="179" customWidth="1"/>
    <col min="12295" max="12546" width="9.140625" style="179"/>
    <col min="12547" max="12547" width="14.7109375" style="179" bestFit="1" customWidth="1"/>
    <col min="12548" max="12548" width="16.85546875" style="179" customWidth="1"/>
    <col min="12549" max="12549" width="9.140625" style="179"/>
    <col min="12550" max="12550" width="13.85546875" style="179" customWidth="1"/>
    <col min="12551" max="12802" width="9.140625" style="179"/>
    <col min="12803" max="12803" width="14.7109375" style="179" bestFit="1" customWidth="1"/>
    <col min="12804" max="12804" width="16.85546875" style="179" customWidth="1"/>
    <col min="12805" max="12805" width="9.140625" style="179"/>
    <col min="12806" max="12806" width="13.85546875" style="179" customWidth="1"/>
    <col min="12807" max="13058" width="9.140625" style="179"/>
    <col min="13059" max="13059" width="14.7109375" style="179" bestFit="1" customWidth="1"/>
    <col min="13060" max="13060" width="16.85546875" style="179" customWidth="1"/>
    <col min="13061" max="13061" width="9.140625" style="179"/>
    <col min="13062" max="13062" width="13.85546875" style="179" customWidth="1"/>
    <col min="13063" max="13314" width="9.140625" style="179"/>
    <col min="13315" max="13315" width="14.7109375" style="179" bestFit="1" customWidth="1"/>
    <col min="13316" max="13316" width="16.85546875" style="179" customWidth="1"/>
    <col min="13317" max="13317" width="9.140625" style="179"/>
    <col min="13318" max="13318" width="13.85546875" style="179" customWidth="1"/>
    <col min="13319" max="13570" width="9.140625" style="179"/>
    <col min="13571" max="13571" width="14.7109375" style="179" bestFit="1" customWidth="1"/>
    <col min="13572" max="13572" width="16.85546875" style="179" customWidth="1"/>
    <col min="13573" max="13573" width="9.140625" style="179"/>
    <col min="13574" max="13574" width="13.85546875" style="179" customWidth="1"/>
    <col min="13575" max="13826" width="9.140625" style="179"/>
    <col min="13827" max="13827" width="14.7109375" style="179" bestFit="1" customWidth="1"/>
    <col min="13828" max="13828" width="16.85546875" style="179" customWidth="1"/>
    <col min="13829" max="13829" width="9.140625" style="179"/>
    <col min="13830" max="13830" width="13.85546875" style="179" customWidth="1"/>
    <col min="13831" max="14082" width="9.140625" style="179"/>
    <col min="14083" max="14083" width="14.7109375" style="179" bestFit="1" customWidth="1"/>
    <col min="14084" max="14084" width="16.85546875" style="179" customWidth="1"/>
    <col min="14085" max="14085" width="9.140625" style="179"/>
    <col min="14086" max="14086" width="13.85546875" style="179" customWidth="1"/>
    <col min="14087" max="14338" width="9.140625" style="179"/>
    <col min="14339" max="14339" width="14.7109375" style="179" bestFit="1" customWidth="1"/>
    <col min="14340" max="14340" width="16.85546875" style="179" customWidth="1"/>
    <col min="14341" max="14341" width="9.140625" style="179"/>
    <col min="14342" max="14342" width="13.85546875" style="179" customWidth="1"/>
    <col min="14343" max="14594" width="9.140625" style="179"/>
    <col min="14595" max="14595" width="14.7109375" style="179" bestFit="1" customWidth="1"/>
    <col min="14596" max="14596" width="16.85546875" style="179" customWidth="1"/>
    <col min="14597" max="14597" width="9.140625" style="179"/>
    <col min="14598" max="14598" width="13.85546875" style="179" customWidth="1"/>
    <col min="14599" max="14850" width="9.140625" style="179"/>
    <col min="14851" max="14851" width="14.7109375" style="179" bestFit="1" customWidth="1"/>
    <col min="14852" max="14852" width="16.85546875" style="179" customWidth="1"/>
    <col min="14853" max="14853" width="9.140625" style="179"/>
    <col min="14854" max="14854" width="13.85546875" style="179" customWidth="1"/>
    <col min="14855" max="15106" width="9.140625" style="179"/>
    <col min="15107" max="15107" width="14.7109375" style="179" bestFit="1" customWidth="1"/>
    <col min="15108" max="15108" width="16.85546875" style="179" customWidth="1"/>
    <col min="15109" max="15109" width="9.140625" style="179"/>
    <col min="15110" max="15110" width="13.85546875" style="179" customWidth="1"/>
    <col min="15111" max="15362" width="9.140625" style="179"/>
    <col min="15363" max="15363" width="14.7109375" style="179" bestFit="1" customWidth="1"/>
    <col min="15364" max="15364" width="16.85546875" style="179" customWidth="1"/>
    <col min="15365" max="15365" width="9.140625" style="179"/>
    <col min="15366" max="15366" width="13.85546875" style="179" customWidth="1"/>
    <col min="15367" max="15618" width="9.140625" style="179"/>
    <col min="15619" max="15619" width="14.7109375" style="179" bestFit="1" customWidth="1"/>
    <col min="15620" max="15620" width="16.85546875" style="179" customWidth="1"/>
    <col min="15621" max="15621" width="9.140625" style="179"/>
    <col min="15622" max="15622" width="13.85546875" style="179" customWidth="1"/>
    <col min="15623" max="15874" width="9.140625" style="179"/>
    <col min="15875" max="15875" width="14.7109375" style="179" bestFit="1" customWidth="1"/>
    <col min="15876" max="15876" width="16.85546875" style="179" customWidth="1"/>
    <col min="15877" max="15877" width="9.140625" style="179"/>
    <col min="15878" max="15878" width="13.85546875" style="179" customWidth="1"/>
    <col min="15879" max="16130" width="9.140625" style="179"/>
    <col min="16131" max="16131" width="14.7109375" style="179" bestFit="1" customWidth="1"/>
    <col min="16132" max="16132" width="16.85546875" style="179" customWidth="1"/>
    <col min="16133" max="16133" width="9.140625" style="179"/>
    <col min="16134" max="16134" width="13.85546875" style="179" customWidth="1"/>
    <col min="16135" max="16384" width="9.140625" style="179"/>
  </cols>
  <sheetData>
    <row r="1" spans="1:8" s="178" customFormat="1" ht="25.5" customHeight="1">
      <c r="A1" s="287" t="s">
        <v>324</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3.05</v>
      </c>
      <c r="C4" s="179" t="s">
        <v>312</v>
      </c>
      <c r="D4" s="179" t="s">
        <v>313</v>
      </c>
      <c r="E4" s="179">
        <v>2.94</v>
      </c>
      <c r="F4" s="179" t="s">
        <v>312</v>
      </c>
    </row>
    <row r="5" spans="1:8" hidden="1">
      <c r="A5" s="179" t="s">
        <v>314</v>
      </c>
      <c r="B5" s="179">
        <v>563</v>
      </c>
      <c r="D5" s="179" t="s">
        <v>314</v>
      </c>
      <c r="E5" s="179">
        <v>526</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52" si="0">$B$2*A10/1000</f>
        <v>3.5224999999999999E-2</v>
      </c>
      <c r="C10" s="184">
        <f>B10</f>
        <v>3.5224999999999999E-2</v>
      </c>
      <c r="D10" s="184">
        <f>C10/56</f>
        <v>6.2901785714285718E-4</v>
      </c>
      <c r="E10" s="184">
        <f>D10/5</f>
        <v>1.2580357142857144E-4</v>
      </c>
      <c r="F10" s="185">
        <v>3.12</v>
      </c>
      <c r="G10" s="185">
        <v>571</v>
      </c>
      <c r="H10" s="186">
        <f>D10/5</f>
        <v>1.2580357142857144E-4</v>
      </c>
    </row>
    <row r="11" spans="1:8">
      <c r="A11" s="187">
        <v>2.5</v>
      </c>
      <c r="B11" s="188">
        <f t="shared" si="0"/>
        <v>3.5224999999999999E-2</v>
      </c>
      <c r="C11" s="188">
        <f>B11+C10</f>
        <v>7.0449999999999999E-2</v>
      </c>
      <c r="D11" s="188">
        <f t="shared" ref="D11:D52" si="1">C11/56</f>
        <v>1.2580357142857144E-3</v>
      </c>
      <c r="E11" s="188">
        <f t="shared" ref="E11:E52" si="2">D11/5</f>
        <v>2.5160714285714288E-4</v>
      </c>
      <c r="F11" s="189">
        <v>3.17</v>
      </c>
      <c r="G11" s="189">
        <v>575</v>
      </c>
      <c r="H11" s="190">
        <f t="shared" ref="H11:H52" si="3">D11/5</f>
        <v>2.5160714285714288E-4</v>
      </c>
    </row>
    <row r="12" spans="1:8">
      <c r="A12" s="187">
        <v>2.5</v>
      </c>
      <c r="B12" s="188">
        <f t="shared" si="0"/>
        <v>3.5224999999999999E-2</v>
      </c>
      <c r="C12" s="188">
        <f t="shared" ref="C12:C52" si="4">B12+C11</f>
        <v>0.10567499999999999</v>
      </c>
      <c r="D12" s="188">
        <f t="shared" si="1"/>
        <v>1.8870535714285712E-3</v>
      </c>
      <c r="E12" s="188">
        <f t="shared" si="2"/>
        <v>3.7741071428571424E-4</v>
      </c>
      <c r="F12" s="189">
        <v>3.24</v>
      </c>
      <c r="G12" s="189">
        <v>5.76</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3.33</v>
      </c>
      <c r="G13" s="189">
        <v>575</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3.39</v>
      </c>
      <c r="G14" s="189">
        <v>5.73</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3.42</v>
      </c>
      <c r="G15" s="189">
        <v>570</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3.45</v>
      </c>
      <c r="G16" s="189">
        <v>567</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3.54</v>
      </c>
      <c r="G17" s="189">
        <v>563</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3.62</v>
      </c>
      <c r="G18" s="189">
        <v>557</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3.74</v>
      </c>
      <c r="G19" s="189">
        <v>549</v>
      </c>
      <c r="H19" s="190">
        <f t="shared" si="3"/>
        <v>1.2580357142857144E-3</v>
      </c>
    </row>
    <row r="20" spans="1:8">
      <c r="A20" s="187">
        <v>2.5</v>
      </c>
      <c r="B20" s="188">
        <f t="shared" si="0"/>
        <v>3.5224999999999999E-2</v>
      </c>
      <c r="C20" s="188">
        <f t="shared" si="4"/>
        <v>0.38747500000000001</v>
      </c>
      <c r="D20" s="188">
        <f t="shared" si="1"/>
        <v>6.9191964285714291E-3</v>
      </c>
      <c r="E20" s="188">
        <f t="shared" si="2"/>
        <v>1.3838392857142858E-3</v>
      </c>
      <c r="F20" s="189">
        <v>3.9</v>
      </c>
      <c r="G20" s="189">
        <v>537</v>
      </c>
      <c r="H20" s="190">
        <f t="shared" si="3"/>
        <v>1.3838392857142858E-3</v>
      </c>
    </row>
    <row r="21" spans="1:8">
      <c r="A21" s="187">
        <v>2.5</v>
      </c>
      <c r="B21" s="188">
        <f t="shared" si="0"/>
        <v>3.5224999999999999E-2</v>
      </c>
      <c r="C21" s="188">
        <f t="shared" si="4"/>
        <v>0.42270000000000002</v>
      </c>
      <c r="D21" s="188">
        <f t="shared" si="1"/>
        <v>7.5482142857142857E-3</v>
      </c>
      <c r="E21" s="188">
        <f t="shared" si="2"/>
        <v>1.5096428571428572E-3</v>
      </c>
      <c r="F21" s="189">
        <v>4.08</v>
      </c>
      <c r="G21" s="189">
        <v>523</v>
      </c>
      <c r="H21" s="190">
        <f t="shared" si="3"/>
        <v>1.5096428571428572E-3</v>
      </c>
    </row>
    <row r="22" spans="1:8">
      <c r="A22" s="187">
        <v>2.5</v>
      </c>
      <c r="B22" s="188">
        <f t="shared" si="0"/>
        <v>3.5224999999999999E-2</v>
      </c>
      <c r="C22" s="188">
        <f t="shared" si="4"/>
        <v>0.45792500000000003</v>
      </c>
      <c r="D22" s="188">
        <f t="shared" si="1"/>
        <v>8.1772321428571441E-3</v>
      </c>
      <c r="E22" s="188">
        <f t="shared" si="2"/>
        <v>1.6354464285714288E-3</v>
      </c>
      <c r="F22" s="189">
        <v>4.26</v>
      </c>
      <c r="G22" s="189">
        <v>516</v>
      </c>
      <c r="H22" s="190">
        <f t="shared" si="3"/>
        <v>1.6354464285714288E-3</v>
      </c>
    </row>
    <row r="23" spans="1:8">
      <c r="A23" s="187">
        <v>2.5</v>
      </c>
      <c r="B23" s="188">
        <f t="shared" si="0"/>
        <v>3.5224999999999999E-2</v>
      </c>
      <c r="C23" s="188">
        <f t="shared" si="4"/>
        <v>0.49315000000000003</v>
      </c>
      <c r="D23" s="188">
        <f t="shared" si="1"/>
        <v>8.8062499999999998E-3</v>
      </c>
      <c r="E23" s="188">
        <f t="shared" si="2"/>
        <v>1.76125E-3</v>
      </c>
      <c r="F23" s="189">
        <v>4.37</v>
      </c>
      <c r="G23" s="189">
        <v>497</v>
      </c>
      <c r="H23" s="190">
        <f t="shared" si="3"/>
        <v>1.76125E-3</v>
      </c>
    </row>
    <row r="24" spans="1:8">
      <c r="A24" s="187">
        <v>2.5</v>
      </c>
      <c r="B24" s="188">
        <f t="shared" si="0"/>
        <v>3.5224999999999999E-2</v>
      </c>
      <c r="C24" s="188">
        <f t="shared" si="4"/>
        <v>0.52837500000000004</v>
      </c>
      <c r="D24" s="188">
        <f t="shared" si="1"/>
        <v>9.4352678571428573E-3</v>
      </c>
      <c r="E24" s="188">
        <f t="shared" si="2"/>
        <v>1.8870535714285714E-3</v>
      </c>
      <c r="F24" s="189">
        <v>4.43</v>
      </c>
      <c r="G24" s="189">
        <v>490</v>
      </c>
      <c r="H24" s="190">
        <f t="shared" si="3"/>
        <v>1.8870535714285714E-3</v>
      </c>
    </row>
    <row r="25" spans="1:8">
      <c r="A25" s="187">
        <v>2.5</v>
      </c>
      <c r="B25" s="188">
        <f t="shared" si="0"/>
        <v>3.5224999999999999E-2</v>
      </c>
      <c r="C25" s="188">
        <f t="shared" si="4"/>
        <v>0.56359999999999999</v>
      </c>
      <c r="D25" s="188">
        <f t="shared" si="1"/>
        <v>1.0064285714285715E-2</v>
      </c>
      <c r="E25" s="188">
        <f t="shared" si="2"/>
        <v>2.0128571428571431E-3</v>
      </c>
      <c r="F25" s="189">
        <v>4.45</v>
      </c>
      <c r="G25" s="189">
        <v>486</v>
      </c>
      <c r="H25" s="190">
        <f t="shared" si="3"/>
        <v>2.0128571428571431E-3</v>
      </c>
    </row>
    <row r="26" spans="1:8">
      <c r="A26" s="187">
        <v>2.5</v>
      </c>
      <c r="B26" s="188">
        <f t="shared" si="0"/>
        <v>3.5224999999999999E-2</v>
      </c>
      <c r="C26" s="188">
        <f t="shared" si="4"/>
        <v>0.59882499999999994</v>
      </c>
      <c r="D26" s="188">
        <f t="shared" si="1"/>
        <v>1.0693303571428571E-2</v>
      </c>
      <c r="E26" s="188">
        <f t="shared" si="2"/>
        <v>2.138660714285714E-3</v>
      </c>
      <c r="F26" s="189">
        <v>4.4800000000000004</v>
      </c>
      <c r="G26" s="189">
        <v>482</v>
      </c>
      <c r="H26" s="190">
        <f t="shared" si="3"/>
        <v>2.138660714285714E-3</v>
      </c>
    </row>
    <row r="27" spans="1:8">
      <c r="A27" s="187">
        <v>2.5</v>
      </c>
      <c r="B27" s="188">
        <f t="shared" si="0"/>
        <v>3.5224999999999999E-2</v>
      </c>
      <c r="C27" s="188">
        <f t="shared" si="4"/>
        <v>0.63404999999999989</v>
      </c>
      <c r="D27" s="188">
        <f t="shared" si="1"/>
        <v>1.1322321428571426E-2</v>
      </c>
      <c r="E27" s="188">
        <f t="shared" si="2"/>
        <v>2.2644642857142855E-3</v>
      </c>
      <c r="F27" s="189">
        <v>4.51</v>
      </c>
      <c r="G27" s="189">
        <v>476</v>
      </c>
      <c r="H27" s="190">
        <f t="shared" si="3"/>
        <v>2.2644642857142855E-3</v>
      </c>
    </row>
    <row r="28" spans="1:8">
      <c r="A28" s="187">
        <v>2.5</v>
      </c>
      <c r="B28" s="188">
        <f t="shared" si="0"/>
        <v>3.5224999999999999E-2</v>
      </c>
      <c r="C28" s="188">
        <f t="shared" si="4"/>
        <v>0.66927499999999984</v>
      </c>
      <c r="D28" s="188">
        <f t="shared" si="1"/>
        <v>1.1951339285714282E-2</v>
      </c>
      <c r="E28" s="188">
        <f t="shared" si="2"/>
        <v>2.3902678571428564E-3</v>
      </c>
      <c r="F28" s="189">
        <v>4.54</v>
      </c>
      <c r="G28" s="189">
        <v>473</v>
      </c>
      <c r="H28" s="190">
        <f t="shared" si="3"/>
        <v>2.3902678571428564E-3</v>
      </c>
    </row>
    <row r="29" spans="1:8">
      <c r="A29" s="187">
        <v>2.5</v>
      </c>
      <c r="B29" s="188">
        <f t="shared" si="0"/>
        <v>3.5224999999999999E-2</v>
      </c>
      <c r="C29" s="188">
        <f t="shared" si="4"/>
        <v>0.70449999999999979</v>
      </c>
      <c r="D29" s="188">
        <f t="shared" si="1"/>
        <v>1.258035714285714E-2</v>
      </c>
      <c r="E29" s="188">
        <f t="shared" si="2"/>
        <v>2.5160714285714278E-3</v>
      </c>
      <c r="F29" s="189">
        <v>4.5599999999999996</v>
      </c>
      <c r="G29" s="189">
        <v>465</v>
      </c>
      <c r="H29" s="190">
        <f t="shared" si="3"/>
        <v>2.5160714285714278E-3</v>
      </c>
    </row>
    <row r="30" spans="1:8">
      <c r="A30" s="187">
        <v>2.5</v>
      </c>
      <c r="B30" s="188">
        <f t="shared" si="0"/>
        <v>3.5224999999999999E-2</v>
      </c>
      <c r="C30" s="188">
        <f t="shared" si="4"/>
        <v>0.73972499999999974</v>
      </c>
      <c r="D30" s="188">
        <f t="shared" si="1"/>
        <v>1.3209374999999995E-2</v>
      </c>
      <c r="E30" s="188">
        <f t="shared" si="2"/>
        <v>2.6418749999999993E-3</v>
      </c>
      <c r="F30" s="189">
        <v>4.57</v>
      </c>
      <c r="G30" s="189">
        <v>463</v>
      </c>
      <c r="H30" s="190">
        <f t="shared" si="3"/>
        <v>2.6418749999999993E-3</v>
      </c>
    </row>
    <row r="31" spans="1:8">
      <c r="A31" s="187">
        <v>2.5</v>
      </c>
      <c r="B31" s="188">
        <f t="shared" si="0"/>
        <v>3.5224999999999999E-2</v>
      </c>
      <c r="C31" s="188">
        <f t="shared" si="4"/>
        <v>0.77494999999999969</v>
      </c>
      <c r="D31" s="188">
        <f t="shared" si="1"/>
        <v>1.3838392857142851E-2</v>
      </c>
      <c r="E31" s="188">
        <f t="shared" si="2"/>
        <v>2.7676785714285702E-3</v>
      </c>
      <c r="F31" s="189">
        <v>4.5999999999999996</v>
      </c>
      <c r="G31" s="189">
        <v>460</v>
      </c>
      <c r="H31" s="190">
        <f t="shared" si="3"/>
        <v>2.7676785714285702E-3</v>
      </c>
    </row>
    <row r="32" spans="1:8">
      <c r="A32" s="187">
        <v>2.5</v>
      </c>
      <c r="B32" s="188">
        <f t="shared" si="0"/>
        <v>3.5224999999999999E-2</v>
      </c>
      <c r="C32" s="188">
        <f t="shared" si="4"/>
        <v>0.81017499999999965</v>
      </c>
      <c r="D32" s="188">
        <f t="shared" si="1"/>
        <v>1.4467410714285709E-2</v>
      </c>
      <c r="E32" s="188">
        <f t="shared" si="2"/>
        <v>2.8934821428571417E-3</v>
      </c>
      <c r="F32" s="189">
        <v>4.63</v>
      </c>
      <c r="G32" s="189">
        <v>458</v>
      </c>
      <c r="H32" s="190">
        <f t="shared" si="3"/>
        <v>2.8934821428571417E-3</v>
      </c>
    </row>
    <row r="33" spans="1:8">
      <c r="A33" s="187">
        <v>2.5</v>
      </c>
      <c r="B33" s="188">
        <f t="shared" si="0"/>
        <v>3.5224999999999999E-2</v>
      </c>
      <c r="C33" s="188">
        <f t="shared" si="4"/>
        <v>0.8453999999999996</v>
      </c>
      <c r="D33" s="188">
        <f t="shared" si="1"/>
        <v>1.5096428571428564E-2</v>
      </c>
      <c r="E33" s="188">
        <f t="shared" si="2"/>
        <v>3.0192857142857131E-3</v>
      </c>
      <c r="F33" s="189">
        <v>4.66</v>
      </c>
      <c r="G33" s="189">
        <v>455</v>
      </c>
      <c r="H33" s="190">
        <f t="shared" si="3"/>
        <v>3.0192857142857131E-3</v>
      </c>
    </row>
    <row r="34" spans="1:8">
      <c r="A34" s="187">
        <v>2.5</v>
      </c>
      <c r="B34" s="188">
        <f t="shared" si="0"/>
        <v>3.5224999999999999E-2</v>
      </c>
      <c r="C34" s="188">
        <f t="shared" si="4"/>
        <v>0.88062499999999955</v>
      </c>
      <c r="D34" s="188">
        <f t="shared" si="1"/>
        <v>1.5725446428571422E-2</v>
      </c>
      <c r="E34" s="188">
        <f t="shared" si="2"/>
        <v>3.1450892857142845E-3</v>
      </c>
      <c r="F34" s="189">
        <v>4.6900000000000004</v>
      </c>
      <c r="G34" s="189">
        <v>447</v>
      </c>
      <c r="H34" s="190">
        <f t="shared" si="3"/>
        <v>3.1450892857142845E-3</v>
      </c>
    </row>
    <row r="35" spans="1:8">
      <c r="A35" s="187">
        <v>2.5</v>
      </c>
      <c r="B35" s="188">
        <f t="shared" si="0"/>
        <v>3.5224999999999999E-2</v>
      </c>
      <c r="C35" s="188">
        <f t="shared" si="4"/>
        <v>0.9158499999999995</v>
      </c>
      <c r="D35" s="188">
        <f t="shared" si="1"/>
        <v>1.6354464285714278E-2</v>
      </c>
      <c r="E35" s="188">
        <f t="shared" si="2"/>
        <v>3.2708928571428555E-3</v>
      </c>
      <c r="F35" s="189">
        <v>4.7300000000000004</v>
      </c>
      <c r="G35" s="189">
        <v>444</v>
      </c>
      <c r="H35" s="190">
        <f t="shared" si="3"/>
        <v>3.2708928571428555E-3</v>
      </c>
    </row>
    <row r="36" spans="1:8">
      <c r="A36" s="187">
        <v>2.5</v>
      </c>
      <c r="B36" s="188">
        <f t="shared" si="0"/>
        <v>3.5224999999999999E-2</v>
      </c>
      <c r="C36" s="188">
        <f t="shared" si="4"/>
        <v>0.95107499999999945</v>
      </c>
      <c r="D36" s="188">
        <f t="shared" si="1"/>
        <v>1.6983482142857134E-2</v>
      </c>
      <c r="E36" s="188">
        <f t="shared" si="2"/>
        <v>3.3966964285714269E-3</v>
      </c>
      <c r="F36" s="189">
        <v>4.7699999999999996</v>
      </c>
      <c r="G36" s="189">
        <v>438</v>
      </c>
      <c r="H36" s="190">
        <f t="shared" si="3"/>
        <v>3.3966964285714269E-3</v>
      </c>
    </row>
    <row r="37" spans="1:8">
      <c r="A37" s="187">
        <v>2.5</v>
      </c>
      <c r="B37" s="188">
        <f t="shared" si="0"/>
        <v>3.5224999999999999E-2</v>
      </c>
      <c r="C37" s="188">
        <f t="shared" si="4"/>
        <v>0.9862999999999994</v>
      </c>
      <c r="D37" s="188">
        <f t="shared" si="1"/>
        <v>1.7612499999999989E-2</v>
      </c>
      <c r="E37" s="188">
        <f t="shared" si="2"/>
        <v>3.5224999999999979E-3</v>
      </c>
      <c r="F37" s="189">
        <v>4.82</v>
      </c>
      <c r="G37" s="189">
        <v>408</v>
      </c>
      <c r="H37" s="190">
        <f t="shared" si="3"/>
        <v>3.5224999999999979E-3</v>
      </c>
    </row>
    <row r="38" spans="1:8">
      <c r="A38" s="187">
        <v>2.5</v>
      </c>
      <c r="B38" s="188">
        <f t="shared" si="0"/>
        <v>3.5224999999999999E-2</v>
      </c>
      <c r="C38" s="188">
        <f t="shared" si="4"/>
        <v>1.0215249999999994</v>
      </c>
      <c r="D38" s="188">
        <f t="shared" si="1"/>
        <v>1.8241517857142845E-2</v>
      </c>
      <c r="E38" s="188">
        <f t="shared" si="2"/>
        <v>3.6483035714285688E-3</v>
      </c>
      <c r="F38" s="189">
        <v>4.88</v>
      </c>
      <c r="G38" s="189">
        <v>409</v>
      </c>
      <c r="H38" s="190">
        <f t="shared" si="3"/>
        <v>3.6483035714285688E-3</v>
      </c>
    </row>
    <row r="39" spans="1:8">
      <c r="A39" s="187">
        <v>2.5</v>
      </c>
      <c r="B39" s="188">
        <f t="shared" si="0"/>
        <v>3.5224999999999999E-2</v>
      </c>
      <c r="C39" s="188">
        <f t="shared" si="4"/>
        <v>1.0567499999999994</v>
      </c>
      <c r="D39" s="188">
        <f t="shared" si="1"/>
        <v>1.8870535714285704E-2</v>
      </c>
      <c r="E39" s="188">
        <f t="shared" si="2"/>
        <v>3.7741071428571407E-3</v>
      </c>
      <c r="F39" s="189">
        <v>4.95</v>
      </c>
      <c r="G39" s="189">
        <v>412</v>
      </c>
      <c r="H39" s="190">
        <f t="shared" si="3"/>
        <v>3.7741071428571407E-3</v>
      </c>
    </row>
    <row r="40" spans="1:8">
      <c r="A40" s="187">
        <v>2.5</v>
      </c>
      <c r="B40" s="188">
        <f t="shared" si="0"/>
        <v>3.5224999999999999E-2</v>
      </c>
      <c r="C40" s="188">
        <f t="shared" si="4"/>
        <v>1.0919749999999995</v>
      </c>
      <c r="D40" s="188">
        <f t="shared" si="1"/>
        <v>1.9499553571428564E-2</v>
      </c>
      <c r="E40" s="188">
        <f t="shared" si="2"/>
        <v>3.8999107142857125E-3</v>
      </c>
      <c r="F40" s="189">
        <v>5.03</v>
      </c>
      <c r="G40" s="189">
        <v>413</v>
      </c>
      <c r="H40" s="190">
        <f t="shared" si="3"/>
        <v>3.8999107142857125E-3</v>
      </c>
    </row>
    <row r="41" spans="1:8">
      <c r="A41" s="187">
        <v>2.5</v>
      </c>
      <c r="B41" s="188">
        <f t="shared" si="0"/>
        <v>3.5224999999999999E-2</v>
      </c>
      <c r="C41" s="188">
        <f t="shared" si="4"/>
        <v>1.1271999999999995</v>
      </c>
      <c r="D41" s="188">
        <f t="shared" si="1"/>
        <v>2.0128571428571419E-2</v>
      </c>
      <c r="E41" s="188">
        <f t="shared" si="2"/>
        <v>4.0257142857142835E-3</v>
      </c>
      <c r="F41" s="189">
        <v>5.14</v>
      </c>
      <c r="G41" s="189">
        <v>411</v>
      </c>
      <c r="H41" s="190">
        <f t="shared" si="3"/>
        <v>4.0257142857142835E-3</v>
      </c>
    </row>
    <row r="42" spans="1:8">
      <c r="A42" s="187">
        <v>2.5</v>
      </c>
      <c r="B42" s="188">
        <f t="shared" si="0"/>
        <v>3.5224999999999999E-2</v>
      </c>
      <c r="C42" s="188">
        <f t="shared" si="4"/>
        <v>1.1624249999999996</v>
      </c>
      <c r="D42" s="188">
        <f t="shared" si="1"/>
        <v>2.0757589285714279E-2</v>
      </c>
      <c r="E42" s="188">
        <f t="shared" si="2"/>
        <v>4.1515178571428554E-3</v>
      </c>
      <c r="F42" s="189">
        <v>5.28</v>
      </c>
      <c r="G42" s="189">
        <v>408</v>
      </c>
      <c r="H42" s="190">
        <f t="shared" si="3"/>
        <v>4.1515178571428554E-3</v>
      </c>
    </row>
    <row r="43" spans="1:8">
      <c r="A43" s="187">
        <v>2.5</v>
      </c>
      <c r="B43" s="188">
        <f t="shared" si="0"/>
        <v>3.5224999999999999E-2</v>
      </c>
      <c r="C43" s="188">
        <f t="shared" si="4"/>
        <v>1.1976499999999997</v>
      </c>
      <c r="D43" s="188">
        <f t="shared" si="1"/>
        <v>2.1386607142857138E-2</v>
      </c>
      <c r="E43" s="188">
        <f t="shared" si="2"/>
        <v>4.2773214285714272E-3</v>
      </c>
      <c r="F43" s="189">
        <v>5.44</v>
      </c>
      <c r="G43" s="189">
        <v>404</v>
      </c>
      <c r="H43" s="190">
        <f t="shared" si="3"/>
        <v>4.2773214285714272E-3</v>
      </c>
    </row>
    <row r="44" spans="1:8">
      <c r="A44" s="187">
        <v>2.5</v>
      </c>
      <c r="B44" s="188">
        <f t="shared" si="0"/>
        <v>3.5224999999999999E-2</v>
      </c>
      <c r="C44" s="188">
        <f t="shared" si="4"/>
        <v>1.2328749999999997</v>
      </c>
      <c r="D44" s="188">
        <f t="shared" si="1"/>
        <v>2.2015624999999994E-2</v>
      </c>
      <c r="E44" s="188">
        <f t="shared" si="2"/>
        <v>4.4031249999999991E-3</v>
      </c>
      <c r="F44" s="189">
        <v>5.6</v>
      </c>
      <c r="G44" s="189">
        <v>401</v>
      </c>
      <c r="H44" s="190">
        <f t="shared" si="3"/>
        <v>4.4031249999999991E-3</v>
      </c>
    </row>
    <row r="45" spans="1:8">
      <c r="A45" s="187">
        <v>2.5</v>
      </c>
      <c r="B45" s="188">
        <f t="shared" si="0"/>
        <v>3.5224999999999999E-2</v>
      </c>
      <c r="C45" s="188">
        <f t="shared" si="4"/>
        <v>1.2680999999999998</v>
      </c>
      <c r="D45" s="188">
        <f t="shared" si="1"/>
        <v>2.2644642857142853E-2</v>
      </c>
      <c r="E45" s="188">
        <f t="shared" si="2"/>
        <v>4.5289285714285709E-3</v>
      </c>
      <c r="F45" s="189">
        <v>5.77</v>
      </c>
      <c r="G45" s="189">
        <v>397</v>
      </c>
      <c r="H45" s="190">
        <f t="shared" si="3"/>
        <v>4.5289285714285709E-3</v>
      </c>
    </row>
    <row r="46" spans="1:8">
      <c r="A46" s="187">
        <v>2.5</v>
      </c>
      <c r="B46" s="188">
        <f t="shared" si="0"/>
        <v>3.5224999999999999E-2</v>
      </c>
      <c r="C46" s="188">
        <f t="shared" si="4"/>
        <v>1.3033249999999998</v>
      </c>
      <c r="D46" s="188">
        <f t="shared" si="1"/>
        <v>2.3273660714285712E-2</v>
      </c>
      <c r="E46" s="188">
        <f t="shared" si="2"/>
        <v>4.6547321428571427E-3</v>
      </c>
      <c r="F46" s="189">
        <v>5.94</v>
      </c>
      <c r="G46" s="189">
        <v>392</v>
      </c>
      <c r="H46" s="190">
        <f t="shared" si="3"/>
        <v>4.6547321428571427E-3</v>
      </c>
    </row>
    <row r="47" spans="1:8">
      <c r="A47" s="187">
        <v>2.5</v>
      </c>
      <c r="B47" s="188">
        <f t="shared" si="0"/>
        <v>3.5224999999999999E-2</v>
      </c>
      <c r="C47" s="188">
        <f t="shared" si="4"/>
        <v>1.3385499999999999</v>
      </c>
      <c r="D47" s="188">
        <f t="shared" si="1"/>
        <v>2.3902678571428571E-2</v>
      </c>
      <c r="E47" s="188">
        <f t="shared" si="2"/>
        <v>4.7805357142857146E-3</v>
      </c>
      <c r="F47" s="189">
        <v>6.13</v>
      </c>
      <c r="G47" s="189">
        <v>388</v>
      </c>
      <c r="H47" s="190">
        <f t="shared" si="3"/>
        <v>4.7805357142857146E-3</v>
      </c>
    </row>
    <row r="48" spans="1:8">
      <c r="A48" s="187">
        <v>2.5</v>
      </c>
      <c r="B48" s="188">
        <f t="shared" si="0"/>
        <v>3.5224999999999999E-2</v>
      </c>
      <c r="C48" s="188">
        <f t="shared" si="4"/>
        <v>1.373775</v>
      </c>
      <c r="D48" s="188">
        <f t="shared" si="1"/>
        <v>2.4531696428571427E-2</v>
      </c>
      <c r="E48" s="188">
        <f t="shared" si="2"/>
        <v>4.9063392857142856E-3</v>
      </c>
      <c r="F48" s="189">
        <v>6.3</v>
      </c>
      <c r="G48" s="189">
        <v>382</v>
      </c>
      <c r="H48" s="190">
        <f t="shared" si="3"/>
        <v>4.9063392857142856E-3</v>
      </c>
    </row>
    <row r="49" spans="1:8">
      <c r="A49" s="187">
        <v>2.5</v>
      </c>
      <c r="B49" s="188">
        <f t="shared" si="0"/>
        <v>3.5224999999999999E-2</v>
      </c>
      <c r="C49" s="188">
        <f t="shared" si="4"/>
        <v>1.409</v>
      </c>
      <c r="D49" s="188">
        <f t="shared" si="1"/>
        <v>2.5160714285714286E-2</v>
      </c>
      <c r="E49" s="188">
        <f t="shared" si="2"/>
        <v>5.0321428571428574E-3</v>
      </c>
      <c r="F49" s="189">
        <v>6.47</v>
      </c>
      <c r="G49" s="189">
        <v>376</v>
      </c>
      <c r="H49" s="190">
        <f t="shared" si="3"/>
        <v>5.0321428571428574E-3</v>
      </c>
    </row>
    <row r="50" spans="1:8">
      <c r="A50" s="187">
        <v>2.5</v>
      </c>
      <c r="B50" s="188">
        <f t="shared" si="0"/>
        <v>3.5224999999999999E-2</v>
      </c>
      <c r="C50" s="188">
        <f t="shared" si="4"/>
        <v>1.4442250000000001</v>
      </c>
      <c r="D50" s="188">
        <f t="shared" si="1"/>
        <v>2.5789732142857145E-2</v>
      </c>
      <c r="E50" s="188">
        <f t="shared" si="2"/>
        <v>5.1579464285714293E-3</v>
      </c>
      <c r="F50" s="189">
        <v>6.63</v>
      </c>
      <c r="G50" s="189">
        <v>371</v>
      </c>
      <c r="H50" s="190">
        <f t="shared" si="3"/>
        <v>5.1579464285714293E-3</v>
      </c>
    </row>
    <row r="51" spans="1:8">
      <c r="A51" s="187">
        <v>2.5</v>
      </c>
      <c r="B51" s="188">
        <f t="shared" si="0"/>
        <v>3.5224999999999999E-2</v>
      </c>
      <c r="C51" s="188">
        <f t="shared" si="4"/>
        <v>1.4794500000000002</v>
      </c>
      <c r="D51" s="188">
        <f t="shared" si="1"/>
        <v>2.6418750000000001E-2</v>
      </c>
      <c r="E51" s="188">
        <f t="shared" si="2"/>
        <v>5.2837500000000003E-3</v>
      </c>
      <c r="F51" s="189">
        <v>6.8</v>
      </c>
      <c r="G51" s="189">
        <v>365</v>
      </c>
      <c r="H51" s="190">
        <f t="shared" si="3"/>
        <v>5.2837500000000003E-3</v>
      </c>
    </row>
    <row r="52" spans="1:8">
      <c r="A52" s="191">
        <v>2.5</v>
      </c>
      <c r="B52" s="192">
        <f t="shared" si="0"/>
        <v>3.5224999999999999E-2</v>
      </c>
      <c r="C52" s="192">
        <f t="shared" si="4"/>
        <v>1.5146750000000002</v>
      </c>
      <c r="D52" s="192">
        <f t="shared" si="1"/>
        <v>2.704776785714286E-2</v>
      </c>
      <c r="E52" s="192">
        <f t="shared" si="2"/>
        <v>5.4095535714285721E-3</v>
      </c>
      <c r="F52" s="193">
        <v>6.99</v>
      </c>
      <c r="G52" s="193">
        <v>360</v>
      </c>
      <c r="H52" s="194">
        <f t="shared" si="3"/>
        <v>5.4095535714285721E-3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8A0EE-BEC6-4FEA-852A-01FE1CE3672A}">
  <dimension ref="A1:H52"/>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59" width="9.140625" style="179"/>
    <col min="260" max="260" width="15.42578125" style="179" customWidth="1"/>
    <col min="261" max="261" width="9.140625" style="179"/>
    <col min="262" max="262" width="13.7109375" style="179" customWidth="1"/>
    <col min="263" max="515" width="9.140625" style="179"/>
    <col min="516" max="516" width="15.42578125" style="179" customWidth="1"/>
    <col min="517" max="517" width="9.140625" style="179"/>
    <col min="518" max="518" width="13.7109375" style="179" customWidth="1"/>
    <col min="519" max="771" width="9.140625" style="179"/>
    <col min="772" max="772" width="15.42578125" style="179" customWidth="1"/>
    <col min="773" max="773" width="9.140625" style="179"/>
    <col min="774" max="774" width="13.7109375" style="179" customWidth="1"/>
    <col min="775" max="1027" width="9.140625" style="179"/>
    <col min="1028" max="1028" width="15.42578125" style="179" customWidth="1"/>
    <col min="1029" max="1029" width="9.140625" style="179"/>
    <col min="1030" max="1030" width="13.7109375" style="179" customWidth="1"/>
    <col min="1031" max="1283" width="9.140625" style="179"/>
    <col min="1284" max="1284" width="15.42578125" style="179" customWidth="1"/>
    <col min="1285" max="1285" width="9.140625" style="179"/>
    <col min="1286" max="1286" width="13.7109375" style="179" customWidth="1"/>
    <col min="1287" max="1539" width="9.140625" style="179"/>
    <col min="1540" max="1540" width="15.42578125" style="179" customWidth="1"/>
    <col min="1541" max="1541" width="9.140625" style="179"/>
    <col min="1542" max="1542" width="13.7109375" style="179" customWidth="1"/>
    <col min="1543" max="1795" width="9.140625" style="179"/>
    <col min="1796" max="1796" width="15.42578125" style="179" customWidth="1"/>
    <col min="1797" max="1797" width="9.140625" style="179"/>
    <col min="1798" max="1798" width="13.7109375" style="179" customWidth="1"/>
    <col min="1799" max="2051" width="9.140625" style="179"/>
    <col min="2052" max="2052" width="15.42578125" style="179" customWidth="1"/>
    <col min="2053" max="2053" width="9.140625" style="179"/>
    <col min="2054" max="2054" width="13.7109375" style="179" customWidth="1"/>
    <col min="2055" max="2307" width="9.140625" style="179"/>
    <col min="2308" max="2308" width="15.42578125" style="179" customWidth="1"/>
    <col min="2309" max="2309" width="9.140625" style="179"/>
    <col min="2310" max="2310" width="13.7109375" style="179" customWidth="1"/>
    <col min="2311" max="2563" width="9.140625" style="179"/>
    <col min="2564" max="2564" width="15.42578125" style="179" customWidth="1"/>
    <col min="2565" max="2565" width="9.140625" style="179"/>
    <col min="2566" max="2566" width="13.7109375" style="179" customWidth="1"/>
    <col min="2567" max="2819" width="9.140625" style="179"/>
    <col min="2820" max="2820" width="15.42578125" style="179" customWidth="1"/>
    <col min="2821" max="2821" width="9.140625" style="179"/>
    <col min="2822" max="2822" width="13.7109375" style="179" customWidth="1"/>
    <col min="2823" max="3075" width="9.140625" style="179"/>
    <col min="3076" max="3076" width="15.42578125" style="179" customWidth="1"/>
    <col min="3077" max="3077" width="9.140625" style="179"/>
    <col min="3078" max="3078" width="13.7109375" style="179" customWidth="1"/>
    <col min="3079" max="3331" width="9.140625" style="179"/>
    <col min="3332" max="3332" width="15.42578125" style="179" customWidth="1"/>
    <col min="3333" max="3333" width="9.140625" style="179"/>
    <col min="3334" max="3334" width="13.7109375" style="179" customWidth="1"/>
    <col min="3335" max="3587" width="9.140625" style="179"/>
    <col min="3588" max="3588" width="15.42578125" style="179" customWidth="1"/>
    <col min="3589" max="3589" width="9.140625" style="179"/>
    <col min="3590" max="3590" width="13.7109375" style="179" customWidth="1"/>
    <col min="3591" max="3843" width="9.140625" style="179"/>
    <col min="3844" max="3844" width="15.42578125" style="179" customWidth="1"/>
    <col min="3845" max="3845" width="9.140625" style="179"/>
    <col min="3846" max="3846" width="13.7109375" style="179" customWidth="1"/>
    <col min="3847" max="4099" width="9.140625" style="179"/>
    <col min="4100" max="4100" width="15.42578125" style="179" customWidth="1"/>
    <col min="4101" max="4101" width="9.140625" style="179"/>
    <col min="4102" max="4102" width="13.7109375" style="179" customWidth="1"/>
    <col min="4103" max="4355" width="9.140625" style="179"/>
    <col min="4356" max="4356" width="15.42578125" style="179" customWidth="1"/>
    <col min="4357" max="4357" width="9.140625" style="179"/>
    <col min="4358" max="4358" width="13.7109375" style="179" customWidth="1"/>
    <col min="4359" max="4611" width="9.140625" style="179"/>
    <col min="4612" max="4612" width="15.42578125" style="179" customWidth="1"/>
    <col min="4613" max="4613" width="9.140625" style="179"/>
    <col min="4614" max="4614" width="13.7109375" style="179" customWidth="1"/>
    <col min="4615" max="4867" width="9.140625" style="179"/>
    <col min="4868" max="4868" width="15.42578125" style="179" customWidth="1"/>
    <col min="4869" max="4869" width="9.140625" style="179"/>
    <col min="4870" max="4870" width="13.7109375" style="179" customWidth="1"/>
    <col min="4871" max="5123" width="9.140625" style="179"/>
    <col min="5124" max="5124" width="15.42578125" style="179" customWidth="1"/>
    <col min="5125" max="5125" width="9.140625" style="179"/>
    <col min="5126" max="5126" width="13.7109375" style="179" customWidth="1"/>
    <col min="5127" max="5379" width="9.140625" style="179"/>
    <col min="5380" max="5380" width="15.42578125" style="179" customWidth="1"/>
    <col min="5381" max="5381" width="9.140625" style="179"/>
    <col min="5382" max="5382" width="13.7109375" style="179" customWidth="1"/>
    <col min="5383" max="5635" width="9.140625" style="179"/>
    <col min="5636" max="5636" width="15.42578125" style="179" customWidth="1"/>
    <col min="5637" max="5637" width="9.140625" style="179"/>
    <col min="5638" max="5638" width="13.7109375" style="179" customWidth="1"/>
    <col min="5639" max="5891" width="9.140625" style="179"/>
    <col min="5892" max="5892" width="15.42578125" style="179" customWidth="1"/>
    <col min="5893" max="5893" width="9.140625" style="179"/>
    <col min="5894" max="5894" width="13.7109375" style="179" customWidth="1"/>
    <col min="5895" max="6147" width="9.140625" style="179"/>
    <col min="6148" max="6148" width="15.42578125" style="179" customWidth="1"/>
    <col min="6149" max="6149" width="9.140625" style="179"/>
    <col min="6150" max="6150" width="13.7109375" style="179" customWidth="1"/>
    <col min="6151" max="6403" width="9.140625" style="179"/>
    <col min="6404" max="6404" width="15.42578125" style="179" customWidth="1"/>
    <col min="6405" max="6405" width="9.140625" style="179"/>
    <col min="6406" max="6406" width="13.7109375" style="179" customWidth="1"/>
    <col min="6407" max="6659" width="9.140625" style="179"/>
    <col min="6660" max="6660" width="15.42578125" style="179" customWidth="1"/>
    <col min="6661" max="6661" width="9.140625" style="179"/>
    <col min="6662" max="6662" width="13.7109375" style="179" customWidth="1"/>
    <col min="6663" max="6915" width="9.140625" style="179"/>
    <col min="6916" max="6916" width="15.42578125" style="179" customWidth="1"/>
    <col min="6917" max="6917" width="9.140625" style="179"/>
    <col min="6918" max="6918" width="13.7109375" style="179" customWidth="1"/>
    <col min="6919" max="7171" width="9.140625" style="179"/>
    <col min="7172" max="7172" width="15.42578125" style="179" customWidth="1"/>
    <col min="7173" max="7173" width="9.140625" style="179"/>
    <col min="7174" max="7174" width="13.7109375" style="179" customWidth="1"/>
    <col min="7175" max="7427" width="9.140625" style="179"/>
    <col min="7428" max="7428" width="15.42578125" style="179" customWidth="1"/>
    <col min="7429" max="7429" width="9.140625" style="179"/>
    <col min="7430" max="7430" width="13.7109375" style="179" customWidth="1"/>
    <col min="7431" max="7683" width="9.140625" style="179"/>
    <col min="7684" max="7684" width="15.42578125" style="179" customWidth="1"/>
    <col min="7685" max="7685" width="9.140625" style="179"/>
    <col min="7686" max="7686" width="13.7109375" style="179" customWidth="1"/>
    <col min="7687" max="7939" width="9.140625" style="179"/>
    <col min="7940" max="7940" width="15.42578125" style="179" customWidth="1"/>
    <col min="7941" max="7941" width="9.140625" style="179"/>
    <col min="7942" max="7942" width="13.7109375" style="179" customWidth="1"/>
    <col min="7943" max="8195" width="9.140625" style="179"/>
    <col min="8196" max="8196" width="15.42578125" style="179" customWidth="1"/>
    <col min="8197" max="8197" width="9.140625" style="179"/>
    <col min="8198" max="8198" width="13.7109375" style="179" customWidth="1"/>
    <col min="8199" max="8451" width="9.140625" style="179"/>
    <col min="8452" max="8452" width="15.42578125" style="179" customWidth="1"/>
    <col min="8453" max="8453" width="9.140625" style="179"/>
    <col min="8454" max="8454" width="13.7109375" style="179" customWidth="1"/>
    <col min="8455" max="8707" width="9.140625" style="179"/>
    <col min="8708" max="8708" width="15.42578125" style="179" customWidth="1"/>
    <col min="8709" max="8709" width="9.140625" style="179"/>
    <col min="8710" max="8710" width="13.7109375" style="179" customWidth="1"/>
    <col min="8711" max="8963" width="9.140625" style="179"/>
    <col min="8964" max="8964" width="15.42578125" style="179" customWidth="1"/>
    <col min="8965" max="8965" width="9.140625" style="179"/>
    <col min="8966" max="8966" width="13.7109375" style="179" customWidth="1"/>
    <col min="8967" max="9219" width="9.140625" style="179"/>
    <col min="9220" max="9220" width="15.42578125" style="179" customWidth="1"/>
    <col min="9221" max="9221" width="9.140625" style="179"/>
    <col min="9222" max="9222" width="13.7109375" style="179" customWidth="1"/>
    <col min="9223" max="9475" width="9.140625" style="179"/>
    <col min="9476" max="9476" width="15.42578125" style="179" customWidth="1"/>
    <col min="9477" max="9477" width="9.140625" style="179"/>
    <col min="9478" max="9478" width="13.7109375" style="179" customWidth="1"/>
    <col min="9479" max="9731" width="9.140625" style="179"/>
    <col min="9732" max="9732" width="15.42578125" style="179" customWidth="1"/>
    <col min="9733" max="9733" width="9.140625" style="179"/>
    <col min="9734" max="9734" width="13.7109375" style="179" customWidth="1"/>
    <col min="9735" max="9987" width="9.140625" style="179"/>
    <col min="9988" max="9988" width="15.42578125" style="179" customWidth="1"/>
    <col min="9989" max="9989" width="9.140625" style="179"/>
    <col min="9990" max="9990" width="13.7109375" style="179" customWidth="1"/>
    <col min="9991" max="10243" width="9.140625" style="179"/>
    <col min="10244" max="10244" width="15.42578125" style="179" customWidth="1"/>
    <col min="10245" max="10245" width="9.140625" style="179"/>
    <col min="10246" max="10246" width="13.7109375" style="179" customWidth="1"/>
    <col min="10247" max="10499" width="9.140625" style="179"/>
    <col min="10500" max="10500" width="15.42578125" style="179" customWidth="1"/>
    <col min="10501" max="10501" width="9.140625" style="179"/>
    <col min="10502" max="10502" width="13.7109375" style="179" customWidth="1"/>
    <col min="10503" max="10755" width="9.140625" style="179"/>
    <col min="10756" max="10756" width="15.42578125" style="179" customWidth="1"/>
    <col min="10757" max="10757" width="9.140625" style="179"/>
    <col min="10758" max="10758" width="13.7109375" style="179" customWidth="1"/>
    <col min="10759" max="11011" width="9.140625" style="179"/>
    <col min="11012" max="11012" width="15.42578125" style="179" customWidth="1"/>
    <col min="11013" max="11013" width="9.140625" style="179"/>
    <col min="11014" max="11014" width="13.7109375" style="179" customWidth="1"/>
    <col min="11015" max="11267" width="9.140625" style="179"/>
    <col min="11268" max="11268" width="15.42578125" style="179" customWidth="1"/>
    <col min="11269" max="11269" width="9.140625" style="179"/>
    <col min="11270" max="11270" width="13.7109375" style="179" customWidth="1"/>
    <col min="11271" max="11523" width="9.140625" style="179"/>
    <col min="11524" max="11524" width="15.42578125" style="179" customWidth="1"/>
    <col min="11525" max="11525" width="9.140625" style="179"/>
    <col min="11526" max="11526" width="13.7109375" style="179" customWidth="1"/>
    <col min="11527" max="11779" width="9.140625" style="179"/>
    <col min="11780" max="11780" width="15.42578125" style="179" customWidth="1"/>
    <col min="11781" max="11781" width="9.140625" style="179"/>
    <col min="11782" max="11782" width="13.7109375" style="179" customWidth="1"/>
    <col min="11783" max="12035" width="9.140625" style="179"/>
    <col min="12036" max="12036" width="15.42578125" style="179" customWidth="1"/>
    <col min="12037" max="12037" width="9.140625" style="179"/>
    <col min="12038" max="12038" width="13.7109375" style="179" customWidth="1"/>
    <col min="12039" max="12291" width="9.140625" style="179"/>
    <col min="12292" max="12292" width="15.42578125" style="179" customWidth="1"/>
    <col min="12293" max="12293" width="9.140625" style="179"/>
    <col min="12294" max="12294" width="13.7109375" style="179" customWidth="1"/>
    <col min="12295" max="12547" width="9.140625" style="179"/>
    <col min="12548" max="12548" width="15.42578125" style="179" customWidth="1"/>
    <col min="12549" max="12549" width="9.140625" style="179"/>
    <col min="12550" max="12550" width="13.7109375" style="179" customWidth="1"/>
    <col min="12551" max="12803" width="9.140625" style="179"/>
    <col min="12804" max="12804" width="15.42578125" style="179" customWidth="1"/>
    <col min="12805" max="12805" width="9.140625" style="179"/>
    <col min="12806" max="12806" width="13.7109375" style="179" customWidth="1"/>
    <col min="12807" max="13059" width="9.140625" style="179"/>
    <col min="13060" max="13060" width="15.42578125" style="179" customWidth="1"/>
    <col min="13061" max="13061" width="9.140625" style="179"/>
    <col min="13062" max="13062" width="13.7109375" style="179" customWidth="1"/>
    <col min="13063" max="13315" width="9.140625" style="179"/>
    <col min="13316" max="13316" width="15.42578125" style="179" customWidth="1"/>
    <col min="13317" max="13317" width="9.140625" style="179"/>
    <col min="13318" max="13318" width="13.7109375" style="179" customWidth="1"/>
    <col min="13319" max="13571" width="9.140625" style="179"/>
    <col min="13572" max="13572" width="15.42578125" style="179" customWidth="1"/>
    <col min="13573" max="13573" width="9.140625" style="179"/>
    <col min="13574" max="13574" width="13.7109375" style="179" customWidth="1"/>
    <col min="13575" max="13827" width="9.140625" style="179"/>
    <col min="13828" max="13828" width="15.42578125" style="179" customWidth="1"/>
    <col min="13829" max="13829" width="9.140625" style="179"/>
    <col min="13830" max="13830" width="13.7109375" style="179" customWidth="1"/>
    <col min="13831" max="14083" width="9.140625" style="179"/>
    <col min="14084" max="14084" width="15.42578125" style="179" customWidth="1"/>
    <col min="14085" max="14085" width="9.140625" style="179"/>
    <col min="14086" max="14086" width="13.7109375" style="179" customWidth="1"/>
    <col min="14087" max="14339" width="9.140625" style="179"/>
    <col min="14340" max="14340" width="15.42578125" style="179" customWidth="1"/>
    <col min="14341" max="14341" width="9.140625" style="179"/>
    <col min="14342" max="14342" width="13.7109375" style="179" customWidth="1"/>
    <col min="14343" max="14595" width="9.140625" style="179"/>
    <col min="14596" max="14596" width="15.42578125" style="179" customWidth="1"/>
    <col min="14597" max="14597" width="9.140625" style="179"/>
    <col min="14598" max="14598" width="13.7109375" style="179" customWidth="1"/>
    <col min="14599" max="14851" width="9.140625" style="179"/>
    <col min="14852" max="14852" width="15.42578125" style="179" customWidth="1"/>
    <col min="14853" max="14853" width="9.140625" style="179"/>
    <col min="14854" max="14854" width="13.7109375" style="179" customWidth="1"/>
    <col min="14855" max="15107" width="9.140625" style="179"/>
    <col min="15108" max="15108" width="15.42578125" style="179" customWidth="1"/>
    <col min="15109" max="15109" width="9.140625" style="179"/>
    <col min="15110" max="15110" width="13.7109375" style="179" customWidth="1"/>
    <col min="15111" max="15363" width="9.140625" style="179"/>
    <col min="15364" max="15364" width="15.42578125" style="179" customWidth="1"/>
    <col min="15365" max="15365" width="9.140625" style="179"/>
    <col min="15366" max="15366" width="13.7109375" style="179" customWidth="1"/>
    <col min="15367" max="15619" width="9.140625" style="179"/>
    <col min="15620" max="15620" width="15.42578125" style="179" customWidth="1"/>
    <col min="15621" max="15621" width="9.140625" style="179"/>
    <col min="15622" max="15622" width="13.7109375" style="179" customWidth="1"/>
    <col min="15623" max="15875" width="9.140625" style="179"/>
    <col min="15876" max="15876" width="15.42578125" style="179" customWidth="1"/>
    <col min="15877" max="15877" width="9.140625" style="179"/>
    <col min="15878" max="15878" width="13.7109375" style="179" customWidth="1"/>
    <col min="15879" max="16131" width="9.140625" style="179"/>
    <col min="16132" max="16132" width="15.42578125" style="179" customWidth="1"/>
    <col min="16133" max="16133" width="9.140625" style="179"/>
    <col min="16134" max="16134" width="13.7109375" style="179" customWidth="1"/>
    <col min="16135" max="16384" width="9.140625" style="179"/>
  </cols>
  <sheetData>
    <row r="1" spans="1:8" s="178" customFormat="1" ht="25.5" customHeight="1">
      <c r="A1" s="287" t="s">
        <v>324</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3.08</v>
      </c>
      <c r="C4" s="179" t="s">
        <v>312</v>
      </c>
      <c r="D4" s="179" t="s">
        <v>313</v>
      </c>
      <c r="E4" s="179">
        <v>2.94</v>
      </c>
      <c r="F4" s="179" t="s">
        <v>312</v>
      </c>
    </row>
    <row r="5" spans="1:8" hidden="1">
      <c r="A5" s="179" t="s">
        <v>314</v>
      </c>
      <c r="B5" s="179">
        <v>562</v>
      </c>
      <c r="D5" s="179" t="s">
        <v>314</v>
      </c>
      <c r="E5" s="179">
        <v>526</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52" si="0">$B$2*A10/1000</f>
        <v>3.5224999999999999E-2</v>
      </c>
      <c r="C10" s="184">
        <f>B10</f>
        <v>3.5224999999999999E-2</v>
      </c>
      <c r="D10" s="184">
        <f>C10/56</f>
        <v>6.2901785714285718E-4</v>
      </c>
      <c r="E10" s="184">
        <f>D10/5</f>
        <v>1.2580357142857144E-4</v>
      </c>
      <c r="F10" s="185">
        <v>3.11</v>
      </c>
      <c r="G10" s="185">
        <v>569</v>
      </c>
      <c r="H10" s="186">
        <f>D10/5</f>
        <v>1.2580357142857144E-4</v>
      </c>
    </row>
    <row r="11" spans="1:8">
      <c r="A11" s="187">
        <v>2.5</v>
      </c>
      <c r="B11" s="188">
        <f t="shared" si="0"/>
        <v>3.5224999999999999E-2</v>
      </c>
      <c r="C11" s="188">
        <f>B11+C10</f>
        <v>7.0449999999999999E-2</v>
      </c>
      <c r="D11" s="188">
        <f t="shared" ref="D11:D52" si="1">C11/56</f>
        <v>1.2580357142857144E-3</v>
      </c>
      <c r="E11" s="188">
        <f t="shared" ref="E11:E52" si="2">D11/5</f>
        <v>2.5160714285714288E-4</v>
      </c>
      <c r="F11" s="189">
        <v>3.17</v>
      </c>
      <c r="G11" s="189">
        <v>573</v>
      </c>
      <c r="H11" s="190">
        <f t="shared" ref="H11:H52" si="3">D11/5</f>
        <v>2.5160714285714288E-4</v>
      </c>
    </row>
    <row r="12" spans="1:8">
      <c r="A12" s="187">
        <v>2.5</v>
      </c>
      <c r="B12" s="188">
        <f t="shared" si="0"/>
        <v>3.5224999999999999E-2</v>
      </c>
      <c r="C12" s="188">
        <f t="shared" ref="C12:C52" si="4">B12+C11</f>
        <v>0.10567499999999999</v>
      </c>
      <c r="D12" s="188">
        <f t="shared" si="1"/>
        <v>1.8870535714285712E-3</v>
      </c>
      <c r="E12" s="188">
        <f t="shared" si="2"/>
        <v>3.7741071428571424E-4</v>
      </c>
      <c r="F12" s="189">
        <v>3.24</v>
      </c>
      <c r="G12" s="189">
        <v>574</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3.32</v>
      </c>
      <c r="G13" s="189">
        <v>573</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3.39</v>
      </c>
      <c r="G14" s="189">
        <v>571</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3.44</v>
      </c>
      <c r="G15" s="189">
        <v>568</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3.48</v>
      </c>
      <c r="G16" s="189">
        <v>565</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3.53</v>
      </c>
      <c r="G17" s="189">
        <v>561</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3.6</v>
      </c>
      <c r="G18" s="189">
        <v>556</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3.7</v>
      </c>
      <c r="G19" s="189">
        <v>549</v>
      </c>
      <c r="H19" s="190">
        <f t="shared" si="3"/>
        <v>1.2580357142857144E-3</v>
      </c>
    </row>
    <row r="20" spans="1:8">
      <c r="A20" s="187">
        <v>2.5</v>
      </c>
      <c r="B20" s="188">
        <f t="shared" si="0"/>
        <v>3.5224999999999999E-2</v>
      </c>
      <c r="C20" s="188">
        <f t="shared" si="4"/>
        <v>0.38747500000000001</v>
      </c>
      <c r="D20" s="188">
        <f t="shared" si="1"/>
        <v>6.9191964285714291E-3</v>
      </c>
      <c r="E20" s="188">
        <f t="shared" si="2"/>
        <v>1.3838392857142858E-3</v>
      </c>
      <c r="F20" s="189">
        <v>3.84</v>
      </c>
      <c r="G20" s="189">
        <v>540</v>
      </c>
      <c r="H20" s="190">
        <f t="shared" si="3"/>
        <v>1.3838392857142858E-3</v>
      </c>
    </row>
    <row r="21" spans="1:8">
      <c r="A21" s="187">
        <v>2.5</v>
      </c>
      <c r="B21" s="188">
        <f t="shared" si="0"/>
        <v>3.5224999999999999E-2</v>
      </c>
      <c r="C21" s="188">
        <f t="shared" si="4"/>
        <v>0.42270000000000002</v>
      </c>
      <c r="D21" s="188">
        <f t="shared" si="1"/>
        <v>7.5482142857142857E-3</v>
      </c>
      <c r="E21" s="188">
        <f t="shared" si="2"/>
        <v>1.5096428571428572E-3</v>
      </c>
      <c r="F21" s="189">
        <v>4.0199999999999996</v>
      </c>
      <c r="G21" s="189">
        <v>530</v>
      </c>
      <c r="H21" s="190">
        <f t="shared" si="3"/>
        <v>1.5096428571428572E-3</v>
      </c>
    </row>
    <row r="22" spans="1:8">
      <c r="A22" s="187">
        <v>2.5</v>
      </c>
      <c r="B22" s="188">
        <f t="shared" si="0"/>
        <v>3.5224999999999999E-2</v>
      </c>
      <c r="C22" s="188">
        <f t="shared" si="4"/>
        <v>0.45792500000000003</v>
      </c>
      <c r="D22" s="188">
        <f t="shared" si="1"/>
        <v>8.1772321428571441E-3</v>
      </c>
      <c r="E22" s="188">
        <f t="shared" si="2"/>
        <v>1.6354464285714288E-3</v>
      </c>
      <c r="F22" s="189">
        <v>4.21</v>
      </c>
      <c r="G22" s="189">
        <v>520</v>
      </c>
      <c r="H22" s="190">
        <f t="shared" si="3"/>
        <v>1.6354464285714288E-3</v>
      </c>
    </row>
    <row r="23" spans="1:8">
      <c r="A23" s="187">
        <v>2.5</v>
      </c>
      <c r="B23" s="188">
        <f t="shared" si="0"/>
        <v>3.5224999999999999E-2</v>
      </c>
      <c r="C23" s="188">
        <f t="shared" si="4"/>
        <v>0.49315000000000003</v>
      </c>
      <c r="D23" s="188">
        <f t="shared" si="1"/>
        <v>8.8062499999999998E-3</v>
      </c>
      <c r="E23" s="188">
        <f t="shared" si="2"/>
        <v>1.76125E-3</v>
      </c>
      <c r="F23" s="189">
        <v>4.33</v>
      </c>
      <c r="G23" s="189">
        <v>509</v>
      </c>
      <c r="H23" s="190">
        <f t="shared" si="3"/>
        <v>1.76125E-3</v>
      </c>
    </row>
    <row r="24" spans="1:8">
      <c r="A24" s="187">
        <v>2.5</v>
      </c>
      <c r="B24" s="188">
        <f t="shared" si="0"/>
        <v>3.5224999999999999E-2</v>
      </c>
      <c r="C24" s="188">
        <f t="shared" si="4"/>
        <v>0.52837500000000004</v>
      </c>
      <c r="D24" s="188">
        <f t="shared" si="1"/>
        <v>9.4352678571428573E-3</v>
      </c>
      <c r="E24" s="188">
        <f t="shared" si="2"/>
        <v>1.8870535714285714E-3</v>
      </c>
      <c r="F24" s="189">
        <v>4.41</v>
      </c>
      <c r="G24" s="189">
        <v>502</v>
      </c>
      <c r="H24" s="190">
        <f t="shared" si="3"/>
        <v>1.8870535714285714E-3</v>
      </c>
    </row>
    <row r="25" spans="1:8">
      <c r="A25" s="187">
        <v>2.5</v>
      </c>
      <c r="B25" s="188">
        <f t="shared" si="0"/>
        <v>3.5224999999999999E-2</v>
      </c>
      <c r="C25" s="188">
        <f t="shared" si="4"/>
        <v>0.56359999999999999</v>
      </c>
      <c r="D25" s="188">
        <f t="shared" si="1"/>
        <v>1.0064285714285715E-2</v>
      </c>
      <c r="E25" s="188">
        <f t="shared" si="2"/>
        <v>2.0128571428571431E-3</v>
      </c>
      <c r="F25" s="189">
        <v>4.46</v>
      </c>
      <c r="G25" s="189">
        <v>495</v>
      </c>
      <c r="H25" s="190">
        <f t="shared" si="3"/>
        <v>2.0128571428571431E-3</v>
      </c>
    </row>
    <row r="26" spans="1:8">
      <c r="A26" s="187">
        <v>2.5</v>
      </c>
      <c r="B26" s="188">
        <f t="shared" si="0"/>
        <v>3.5224999999999999E-2</v>
      </c>
      <c r="C26" s="188">
        <f t="shared" si="4"/>
        <v>0.59882499999999994</v>
      </c>
      <c r="D26" s="188">
        <f t="shared" si="1"/>
        <v>1.0693303571428571E-2</v>
      </c>
      <c r="E26" s="188">
        <f t="shared" si="2"/>
        <v>2.138660714285714E-3</v>
      </c>
      <c r="F26" s="189">
        <v>4.4800000000000004</v>
      </c>
      <c r="G26" s="189">
        <v>489</v>
      </c>
      <c r="H26" s="190">
        <f t="shared" si="3"/>
        <v>2.138660714285714E-3</v>
      </c>
    </row>
    <row r="27" spans="1:8">
      <c r="A27" s="187">
        <v>2.5</v>
      </c>
      <c r="B27" s="188">
        <f t="shared" si="0"/>
        <v>3.5224999999999999E-2</v>
      </c>
      <c r="C27" s="188">
        <f t="shared" si="4"/>
        <v>0.63404999999999989</v>
      </c>
      <c r="D27" s="188">
        <f t="shared" si="1"/>
        <v>1.1322321428571426E-2</v>
      </c>
      <c r="E27" s="188">
        <f t="shared" si="2"/>
        <v>2.2644642857142855E-3</v>
      </c>
      <c r="F27" s="189">
        <v>4.51</v>
      </c>
      <c r="G27" s="189">
        <v>484</v>
      </c>
      <c r="H27" s="190">
        <f t="shared" si="3"/>
        <v>2.2644642857142855E-3</v>
      </c>
    </row>
    <row r="28" spans="1:8">
      <c r="A28" s="187">
        <v>2.5</v>
      </c>
      <c r="B28" s="188">
        <f t="shared" si="0"/>
        <v>3.5224999999999999E-2</v>
      </c>
      <c r="C28" s="188">
        <f t="shared" si="4"/>
        <v>0.66927499999999984</v>
      </c>
      <c r="D28" s="188">
        <f t="shared" si="1"/>
        <v>1.1951339285714282E-2</v>
      </c>
      <c r="E28" s="188">
        <f t="shared" si="2"/>
        <v>2.3902678571428564E-3</v>
      </c>
      <c r="F28" s="189">
        <v>4.53</v>
      </c>
      <c r="G28" s="189">
        <v>479</v>
      </c>
      <c r="H28" s="190">
        <f t="shared" si="3"/>
        <v>2.3902678571428564E-3</v>
      </c>
    </row>
    <row r="29" spans="1:8">
      <c r="A29" s="187">
        <v>2.5</v>
      </c>
      <c r="B29" s="188">
        <f t="shared" si="0"/>
        <v>3.5224999999999999E-2</v>
      </c>
      <c r="C29" s="188">
        <f t="shared" si="4"/>
        <v>0.70449999999999979</v>
      </c>
      <c r="D29" s="188">
        <f t="shared" si="1"/>
        <v>1.258035714285714E-2</v>
      </c>
      <c r="E29" s="188">
        <f t="shared" si="2"/>
        <v>2.5160714285714278E-3</v>
      </c>
      <c r="F29" s="189">
        <v>4.55</v>
      </c>
      <c r="G29" s="189">
        <v>474</v>
      </c>
      <c r="H29" s="190">
        <f t="shared" si="3"/>
        <v>2.5160714285714278E-3</v>
      </c>
    </row>
    <row r="30" spans="1:8">
      <c r="A30" s="187">
        <v>2.5</v>
      </c>
      <c r="B30" s="188">
        <f t="shared" si="0"/>
        <v>3.5224999999999999E-2</v>
      </c>
      <c r="C30" s="188">
        <f t="shared" si="4"/>
        <v>0.73972499999999974</v>
      </c>
      <c r="D30" s="188">
        <f t="shared" si="1"/>
        <v>1.3209374999999995E-2</v>
      </c>
      <c r="E30" s="188">
        <f t="shared" si="2"/>
        <v>2.6418749999999993E-3</v>
      </c>
      <c r="F30" s="189">
        <v>4.58</v>
      </c>
      <c r="G30" s="189">
        <v>471</v>
      </c>
      <c r="H30" s="190">
        <f t="shared" si="3"/>
        <v>2.6418749999999993E-3</v>
      </c>
    </row>
    <row r="31" spans="1:8">
      <c r="A31" s="187">
        <v>2.5</v>
      </c>
      <c r="B31" s="188">
        <f t="shared" si="0"/>
        <v>3.5224999999999999E-2</v>
      </c>
      <c r="C31" s="188">
        <f t="shared" si="4"/>
        <v>0.77494999999999969</v>
      </c>
      <c r="D31" s="188">
        <f t="shared" si="1"/>
        <v>1.3838392857142851E-2</v>
      </c>
      <c r="E31" s="188">
        <f t="shared" si="2"/>
        <v>2.7676785714285702E-3</v>
      </c>
      <c r="F31" s="189">
        <v>4.5999999999999996</v>
      </c>
      <c r="G31" s="189">
        <v>467</v>
      </c>
      <c r="H31" s="190">
        <f t="shared" si="3"/>
        <v>2.7676785714285702E-3</v>
      </c>
    </row>
    <row r="32" spans="1:8">
      <c r="A32" s="187">
        <v>2.5</v>
      </c>
      <c r="B32" s="188">
        <f t="shared" si="0"/>
        <v>3.5224999999999999E-2</v>
      </c>
      <c r="C32" s="188">
        <f t="shared" si="4"/>
        <v>0.81017499999999965</v>
      </c>
      <c r="D32" s="188">
        <f t="shared" si="1"/>
        <v>1.4467410714285709E-2</v>
      </c>
      <c r="E32" s="188">
        <f t="shared" si="2"/>
        <v>2.8934821428571417E-3</v>
      </c>
      <c r="F32" s="189">
        <v>4.63</v>
      </c>
      <c r="G32" s="189">
        <v>464</v>
      </c>
      <c r="H32" s="190">
        <f t="shared" si="3"/>
        <v>2.8934821428571417E-3</v>
      </c>
    </row>
    <row r="33" spans="1:8">
      <c r="A33" s="187">
        <v>2.5</v>
      </c>
      <c r="B33" s="188">
        <f t="shared" si="0"/>
        <v>3.5224999999999999E-2</v>
      </c>
      <c r="C33" s="188">
        <f t="shared" si="4"/>
        <v>0.8453999999999996</v>
      </c>
      <c r="D33" s="188">
        <f t="shared" si="1"/>
        <v>1.5096428571428564E-2</v>
      </c>
      <c r="E33" s="188">
        <f t="shared" si="2"/>
        <v>3.0192857142857131E-3</v>
      </c>
      <c r="F33" s="189">
        <v>4.66</v>
      </c>
      <c r="G33" s="189">
        <v>462</v>
      </c>
      <c r="H33" s="190">
        <f t="shared" si="3"/>
        <v>3.0192857142857131E-3</v>
      </c>
    </row>
    <row r="34" spans="1:8">
      <c r="A34" s="187">
        <v>2.5</v>
      </c>
      <c r="B34" s="188">
        <f t="shared" si="0"/>
        <v>3.5224999999999999E-2</v>
      </c>
      <c r="C34" s="188">
        <f t="shared" si="4"/>
        <v>0.88062499999999955</v>
      </c>
      <c r="D34" s="188">
        <f t="shared" si="1"/>
        <v>1.5725446428571422E-2</v>
      </c>
      <c r="E34" s="188">
        <f t="shared" si="2"/>
        <v>3.1450892857142845E-3</v>
      </c>
      <c r="F34" s="189">
        <v>4.7</v>
      </c>
      <c r="G34" s="189">
        <v>459</v>
      </c>
      <c r="H34" s="190">
        <f t="shared" si="3"/>
        <v>3.1450892857142845E-3</v>
      </c>
    </row>
    <row r="35" spans="1:8">
      <c r="A35" s="187">
        <v>2.5</v>
      </c>
      <c r="B35" s="188">
        <f t="shared" si="0"/>
        <v>3.5224999999999999E-2</v>
      </c>
      <c r="C35" s="188">
        <f t="shared" si="4"/>
        <v>0.9158499999999995</v>
      </c>
      <c r="D35" s="188">
        <f t="shared" si="1"/>
        <v>1.6354464285714278E-2</v>
      </c>
      <c r="E35" s="188">
        <f t="shared" si="2"/>
        <v>3.2708928571428555E-3</v>
      </c>
      <c r="F35" s="189">
        <v>4.7300000000000004</v>
      </c>
      <c r="G35" s="189">
        <v>456</v>
      </c>
      <c r="H35" s="190">
        <f t="shared" si="3"/>
        <v>3.2708928571428555E-3</v>
      </c>
    </row>
    <row r="36" spans="1:8">
      <c r="A36" s="187">
        <v>2.5</v>
      </c>
      <c r="B36" s="188">
        <f t="shared" si="0"/>
        <v>3.5224999999999999E-2</v>
      </c>
      <c r="C36" s="188">
        <f t="shared" si="4"/>
        <v>0.95107499999999945</v>
      </c>
      <c r="D36" s="188">
        <f t="shared" si="1"/>
        <v>1.6983482142857134E-2</v>
      </c>
      <c r="E36" s="188">
        <f t="shared" si="2"/>
        <v>3.3966964285714269E-3</v>
      </c>
      <c r="F36" s="189">
        <v>4.76</v>
      </c>
      <c r="G36" s="189">
        <v>452</v>
      </c>
      <c r="H36" s="190">
        <f t="shared" si="3"/>
        <v>3.3966964285714269E-3</v>
      </c>
    </row>
    <row r="37" spans="1:8">
      <c r="A37" s="187">
        <v>2.5</v>
      </c>
      <c r="B37" s="188">
        <f t="shared" si="0"/>
        <v>3.5224999999999999E-2</v>
      </c>
      <c r="C37" s="188">
        <f t="shared" si="4"/>
        <v>0.9862999999999994</v>
      </c>
      <c r="D37" s="188">
        <f t="shared" si="1"/>
        <v>1.7612499999999989E-2</v>
      </c>
      <c r="E37" s="188">
        <f t="shared" si="2"/>
        <v>3.5224999999999979E-3</v>
      </c>
      <c r="F37" s="189">
        <v>4.8099999999999996</v>
      </c>
      <c r="G37" s="189">
        <v>449</v>
      </c>
      <c r="H37" s="190">
        <f t="shared" si="3"/>
        <v>3.5224999999999979E-3</v>
      </c>
    </row>
    <row r="38" spans="1:8">
      <c r="A38" s="187">
        <v>2.5</v>
      </c>
      <c r="B38" s="188">
        <f t="shared" si="0"/>
        <v>3.5224999999999999E-2</v>
      </c>
      <c r="C38" s="188">
        <f t="shared" si="4"/>
        <v>1.0215249999999994</v>
      </c>
      <c r="D38" s="188">
        <f t="shared" si="1"/>
        <v>1.8241517857142845E-2</v>
      </c>
      <c r="E38" s="188">
        <f t="shared" si="2"/>
        <v>3.6483035714285688E-3</v>
      </c>
      <c r="F38" s="189">
        <v>4.8600000000000003</v>
      </c>
      <c r="G38" s="189">
        <v>447</v>
      </c>
      <c r="H38" s="190">
        <f t="shared" si="3"/>
        <v>3.6483035714285688E-3</v>
      </c>
    </row>
    <row r="39" spans="1:8">
      <c r="A39" s="187">
        <v>2.5</v>
      </c>
      <c r="B39" s="188">
        <f t="shared" si="0"/>
        <v>3.5224999999999999E-2</v>
      </c>
      <c r="C39" s="188">
        <f t="shared" si="4"/>
        <v>1.0567499999999994</v>
      </c>
      <c r="D39" s="188">
        <f t="shared" si="1"/>
        <v>1.8870535714285704E-2</v>
      </c>
      <c r="E39" s="188">
        <f t="shared" si="2"/>
        <v>3.7741071428571407E-3</v>
      </c>
      <c r="F39" s="189">
        <v>4.93</v>
      </c>
      <c r="G39" s="189">
        <v>444</v>
      </c>
      <c r="H39" s="190">
        <f t="shared" si="3"/>
        <v>3.7741071428571407E-3</v>
      </c>
    </row>
    <row r="40" spans="1:8">
      <c r="A40" s="187">
        <v>2.5</v>
      </c>
      <c r="B40" s="188">
        <f t="shared" si="0"/>
        <v>3.5224999999999999E-2</v>
      </c>
      <c r="C40" s="188">
        <f t="shared" si="4"/>
        <v>1.0919749999999995</v>
      </c>
      <c r="D40" s="188">
        <f t="shared" si="1"/>
        <v>1.9499553571428564E-2</v>
      </c>
      <c r="E40" s="188">
        <f t="shared" si="2"/>
        <v>3.8999107142857125E-3</v>
      </c>
      <c r="F40" s="189">
        <v>5.01</v>
      </c>
      <c r="G40" s="189">
        <v>441</v>
      </c>
      <c r="H40" s="190">
        <f t="shared" si="3"/>
        <v>3.8999107142857125E-3</v>
      </c>
    </row>
    <row r="41" spans="1:8">
      <c r="A41" s="187">
        <v>2.5</v>
      </c>
      <c r="B41" s="188">
        <f t="shared" si="0"/>
        <v>3.5224999999999999E-2</v>
      </c>
      <c r="C41" s="188">
        <f t="shared" si="4"/>
        <v>1.1271999999999995</v>
      </c>
      <c r="D41" s="188">
        <f t="shared" si="1"/>
        <v>2.0128571428571419E-2</v>
      </c>
      <c r="E41" s="188">
        <f t="shared" si="2"/>
        <v>4.0257142857142835E-3</v>
      </c>
      <c r="F41" s="189">
        <v>5.1100000000000003</v>
      </c>
      <c r="G41" s="189">
        <v>437</v>
      </c>
      <c r="H41" s="190">
        <f t="shared" si="3"/>
        <v>4.0257142857142835E-3</v>
      </c>
    </row>
    <row r="42" spans="1:8">
      <c r="A42" s="187">
        <v>2.5</v>
      </c>
      <c r="B42" s="188">
        <f t="shared" si="0"/>
        <v>3.5224999999999999E-2</v>
      </c>
      <c r="C42" s="188">
        <f t="shared" si="4"/>
        <v>1.1624249999999996</v>
      </c>
      <c r="D42" s="188">
        <f t="shared" si="1"/>
        <v>2.0757589285714279E-2</v>
      </c>
      <c r="E42" s="188">
        <f t="shared" si="2"/>
        <v>4.1515178571428554E-3</v>
      </c>
      <c r="F42" s="189">
        <v>5.25</v>
      </c>
      <c r="G42" s="189">
        <v>428</v>
      </c>
      <c r="H42" s="190">
        <f t="shared" si="3"/>
        <v>4.1515178571428554E-3</v>
      </c>
    </row>
    <row r="43" spans="1:8">
      <c r="A43" s="187">
        <v>2.5</v>
      </c>
      <c r="B43" s="188">
        <f t="shared" si="0"/>
        <v>3.5224999999999999E-2</v>
      </c>
      <c r="C43" s="188">
        <f t="shared" si="4"/>
        <v>1.1976499999999997</v>
      </c>
      <c r="D43" s="188">
        <f t="shared" si="1"/>
        <v>2.1386607142857138E-2</v>
      </c>
      <c r="E43" s="188">
        <f t="shared" si="2"/>
        <v>4.2773214285714272E-3</v>
      </c>
      <c r="F43" s="189">
        <v>5.39</v>
      </c>
      <c r="G43" s="189">
        <v>422</v>
      </c>
      <c r="H43" s="190">
        <f t="shared" si="3"/>
        <v>4.2773214285714272E-3</v>
      </c>
    </row>
    <row r="44" spans="1:8">
      <c r="A44" s="187">
        <v>2.5</v>
      </c>
      <c r="B44" s="188">
        <f t="shared" si="0"/>
        <v>3.5224999999999999E-2</v>
      </c>
      <c r="C44" s="188">
        <f t="shared" si="4"/>
        <v>1.2328749999999997</v>
      </c>
      <c r="D44" s="188">
        <f t="shared" si="1"/>
        <v>2.2015624999999994E-2</v>
      </c>
      <c r="E44" s="188">
        <f t="shared" si="2"/>
        <v>4.4031249999999991E-3</v>
      </c>
      <c r="F44" s="189">
        <v>5.57</v>
      </c>
      <c r="G44" s="189">
        <v>414</v>
      </c>
      <c r="H44" s="190">
        <f t="shared" si="3"/>
        <v>4.4031249999999991E-3</v>
      </c>
    </row>
    <row r="45" spans="1:8">
      <c r="A45" s="187">
        <v>2.5</v>
      </c>
      <c r="B45" s="188">
        <f t="shared" si="0"/>
        <v>3.5224999999999999E-2</v>
      </c>
      <c r="C45" s="188">
        <f t="shared" si="4"/>
        <v>1.2680999999999998</v>
      </c>
      <c r="D45" s="188">
        <f t="shared" si="1"/>
        <v>2.2644642857142853E-2</v>
      </c>
      <c r="E45" s="188">
        <f t="shared" si="2"/>
        <v>4.5289285714285709E-3</v>
      </c>
      <c r="F45" s="189">
        <v>5.75</v>
      </c>
      <c r="G45" s="189">
        <v>410</v>
      </c>
      <c r="H45" s="190">
        <f t="shared" si="3"/>
        <v>4.5289285714285709E-3</v>
      </c>
    </row>
    <row r="46" spans="1:8">
      <c r="A46" s="187">
        <v>2.5</v>
      </c>
      <c r="B46" s="188">
        <f t="shared" si="0"/>
        <v>3.5224999999999999E-2</v>
      </c>
      <c r="C46" s="188">
        <f t="shared" si="4"/>
        <v>1.3033249999999998</v>
      </c>
      <c r="D46" s="188">
        <f t="shared" si="1"/>
        <v>2.3273660714285712E-2</v>
      </c>
      <c r="E46" s="188">
        <f t="shared" si="2"/>
        <v>4.6547321428571427E-3</v>
      </c>
      <c r="F46" s="189">
        <v>5.93</v>
      </c>
      <c r="G46" s="189">
        <v>405</v>
      </c>
      <c r="H46" s="190">
        <f t="shared" si="3"/>
        <v>4.6547321428571427E-3</v>
      </c>
    </row>
    <row r="47" spans="1:8">
      <c r="A47" s="187">
        <v>2.5</v>
      </c>
      <c r="B47" s="188">
        <f t="shared" si="0"/>
        <v>3.5224999999999999E-2</v>
      </c>
      <c r="C47" s="188">
        <f t="shared" si="4"/>
        <v>1.3385499999999999</v>
      </c>
      <c r="D47" s="188">
        <f t="shared" si="1"/>
        <v>2.3902678571428571E-2</v>
      </c>
      <c r="E47" s="188">
        <f t="shared" si="2"/>
        <v>4.7805357142857146E-3</v>
      </c>
      <c r="F47" s="189">
        <v>6.09</v>
      </c>
      <c r="G47" s="189">
        <v>401</v>
      </c>
      <c r="H47" s="190">
        <f t="shared" si="3"/>
        <v>4.7805357142857146E-3</v>
      </c>
    </row>
    <row r="48" spans="1:8">
      <c r="A48" s="187">
        <v>2.5</v>
      </c>
      <c r="B48" s="188">
        <f t="shared" si="0"/>
        <v>3.5224999999999999E-2</v>
      </c>
      <c r="C48" s="188">
        <f t="shared" si="4"/>
        <v>1.373775</v>
      </c>
      <c r="D48" s="188">
        <f t="shared" si="1"/>
        <v>2.4531696428571427E-2</v>
      </c>
      <c r="E48" s="188">
        <f t="shared" si="2"/>
        <v>4.9063392857142856E-3</v>
      </c>
      <c r="F48" s="189">
        <v>6.27</v>
      </c>
      <c r="G48" s="189">
        <v>395</v>
      </c>
      <c r="H48" s="190">
        <f t="shared" si="3"/>
        <v>4.9063392857142856E-3</v>
      </c>
    </row>
    <row r="49" spans="1:8">
      <c r="A49" s="187">
        <v>2.5</v>
      </c>
      <c r="B49" s="188">
        <f t="shared" si="0"/>
        <v>3.5224999999999999E-2</v>
      </c>
      <c r="C49" s="188">
        <f t="shared" si="4"/>
        <v>1.409</v>
      </c>
      <c r="D49" s="188">
        <f t="shared" si="1"/>
        <v>2.5160714285714286E-2</v>
      </c>
      <c r="E49" s="188">
        <f t="shared" si="2"/>
        <v>5.0321428571428574E-3</v>
      </c>
      <c r="F49" s="189">
        <v>6.45</v>
      </c>
      <c r="G49" s="189">
        <v>388</v>
      </c>
      <c r="H49" s="190">
        <f t="shared" si="3"/>
        <v>5.0321428571428574E-3</v>
      </c>
    </row>
    <row r="50" spans="1:8">
      <c r="A50" s="187">
        <v>2.5</v>
      </c>
      <c r="B50" s="188">
        <f t="shared" si="0"/>
        <v>3.5224999999999999E-2</v>
      </c>
      <c r="C50" s="188">
        <f t="shared" si="4"/>
        <v>1.4442250000000001</v>
      </c>
      <c r="D50" s="188">
        <f t="shared" si="1"/>
        <v>2.5789732142857145E-2</v>
      </c>
      <c r="E50" s="188">
        <f t="shared" si="2"/>
        <v>5.1579464285714293E-3</v>
      </c>
      <c r="F50" s="189">
        <v>6.62</v>
      </c>
      <c r="G50" s="189">
        <v>382</v>
      </c>
      <c r="H50" s="190">
        <f t="shared" si="3"/>
        <v>5.1579464285714293E-3</v>
      </c>
    </row>
    <row r="51" spans="1:8">
      <c r="A51" s="187">
        <v>2.5</v>
      </c>
      <c r="B51" s="188">
        <f t="shared" si="0"/>
        <v>3.5224999999999999E-2</v>
      </c>
      <c r="C51" s="188">
        <f t="shared" si="4"/>
        <v>1.4794500000000002</v>
      </c>
      <c r="D51" s="188">
        <f t="shared" si="1"/>
        <v>2.6418750000000001E-2</v>
      </c>
      <c r="E51" s="188">
        <f t="shared" si="2"/>
        <v>5.2837500000000003E-3</v>
      </c>
      <c r="F51" s="189">
        <v>6.78</v>
      </c>
      <c r="G51" s="189">
        <v>375</v>
      </c>
      <c r="H51" s="190">
        <f t="shared" si="3"/>
        <v>5.2837500000000003E-3</v>
      </c>
    </row>
    <row r="52" spans="1:8">
      <c r="A52" s="191">
        <v>2.5</v>
      </c>
      <c r="B52" s="192">
        <f t="shared" si="0"/>
        <v>3.5224999999999999E-2</v>
      </c>
      <c r="C52" s="192">
        <f t="shared" si="4"/>
        <v>1.5146750000000002</v>
      </c>
      <c r="D52" s="192">
        <f t="shared" si="1"/>
        <v>2.704776785714286E-2</v>
      </c>
      <c r="E52" s="192">
        <f t="shared" si="2"/>
        <v>5.4095535714285721E-3</v>
      </c>
      <c r="F52" s="193">
        <v>6.95</v>
      </c>
      <c r="G52" s="193">
        <v>367</v>
      </c>
      <c r="H52" s="194">
        <f t="shared" si="3"/>
        <v>5.4095535714285721E-3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52CA4-E7E3-41B2-B855-A1F063FD9224}">
  <dimension ref="A1:H49"/>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59" width="9.140625" style="179"/>
    <col min="260" max="260" width="14.42578125" style="179" customWidth="1"/>
    <col min="261" max="261" width="9.140625" style="179"/>
    <col min="262" max="262" width="12.85546875" style="179" customWidth="1"/>
    <col min="263" max="515" width="9.140625" style="179"/>
    <col min="516" max="516" width="14.42578125" style="179" customWidth="1"/>
    <col min="517" max="517" width="9.140625" style="179"/>
    <col min="518" max="518" width="12.85546875" style="179" customWidth="1"/>
    <col min="519" max="771" width="9.140625" style="179"/>
    <col min="772" max="772" width="14.42578125" style="179" customWidth="1"/>
    <col min="773" max="773" width="9.140625" style="179"/>
    <col min="774" max="774" width="12.85546875" style="179" customWidth="1"/>
    <col min="775" max="1027" width="9.140625" style="179"/>
    <col min="1028" max="1028" width="14.42578125" style="179" customWidth="1"/>
    <col min="1029" max="1029" width="9.140625" style="179"/>
    <col min="1030" max="1030" width="12.85546875" style="179" customWidth="1"/>
    <col min="1031" max="1283" width="9.140625" style="179"/>
    <col min="1284" max="1284" width="14.42578125" style="179" customWidth="1"/>
    <col min="1285" max="1285" width="9.140625" style="179"/>
    <col min="1286" max="1286" width="12.85546875" style="179" customWidth="1"/>
    <col min="1287" max="1539" width="9.140625" style="179"/>
    <col min="1540" max="1540" width="14.42578125" style="179" customWidth="1"/>
    <col min="1541" max="1541" width="9.140625" style="179"/>
    <col min="1542" max="1542" width="12.85546875" style="179" customWidth="1"/>
    <col min="1543" max="1795" width="9.140625" style="179"/>
    <col min="1796" max="1796" width="14.42578125" style="179" customWidth="1"/>
    <col min="1797" max="1797" width="9.140625" style="179"/>
    <col min="1798" max="1798" width="12.85546875" style="179" customWidth="1"/>
    <col min="1799" max="2051" width="9.140625" style="179"/>
    <col min="2052" max="2052" width="14.42578125" style="179" customWidth="1"/>
    <col min="2053" max="2053" width="9.140625" style="179"/>
    <col min="2054" max="2054" width="12.85546875" style="179" customWidth="1"/>
    <col min="2055" max="2307" width="9.140625" style="179"/>
    <col min="2308" max="2308" width="14.42578125" style="179" customWidth="1"/>
    <col min="2309" max="2309" width="9.140625" style="179"/>
    <col min="2310" max="2310" width="12.85546875" style="179" customWidth="1"/>
    <col min="2311" max="2563" width="9.140625" style="179"/>
    <col min="2564" max="2564" width="14.42578125" style="179" customWidth="1"/>
    <col min="2565" max="2565" width="9.140625" style="179"/>
    <col min="2566" max="2566" width="12.85546875" style="179" customWidth="1"/>
    <col min="2567" max="2819" width="9.140625" style="179"/>
    <col min="2820" max="2820" width="14.42578125" style="179" customWidth="1"/>
    <col min="2821" max="2821" width="9.140625" style="179"/>
    <col min="2822" max="2822" width="12.85546875" style="179" customWidth="1"/>
    <col min="2823" max="3075" width="9.140625" style="179"/>
    <col min="3076" max="3076" width="14.42578125" style="179" customWidth="1"/>
    <col min="3077" max="3077" width="9.140625" style="179"/>
    <col min="3078" max="3078" width="12.85546875" style="179" customWidth="1"/>
    <col min="3079" max="3331" width="9.140625" style="179"/>
    <col min="3332" max="3332" width="14.42578125" style="179" customWidth="1"/>
    <col min="3333" max="3333" width="9.140625" style="179"/>
    <col min="3334" max="3334" width="12.85546875" style="179" customWidth="1"/>
    <col min="3335" max="3587" width="9.140625" style="179"/>
    <col min="3588" max="3588" width="14.42578125" style="179" customWidth="1"/>
    <col min="3589" max="3589" width="9.140625" style="179"/>
    <col min="3590" max="3590" width="12.85546875" style="179" customWidth="1"/>
    <col min="3591" max="3843" width="9.140625" style="179"/>
    <col min="3844" max="3844" width="14.42578125" style="179" customWidth="1"/>
    <col min="3845" max="3845" width="9.140625" style="179"/>
    <col min="3846" max="3846" width="12.85546875" style="179" customWidth="1"/>
    <col min="3847" max="4099" width="9.140625" style="179"/>
    <col min="4100" max="4100" width="14.42578125" style="179" customWidth="1"/>
    <col min="4101" max="4101" width="9.140625" style="179"/>
    <col min="4102" max="4102" width="12.85546875" style="179" customWidth="1"/>
    <col min="4103" max="4355" width="9.140625" style="179"/>
    <col min="4356" max="4356" width="14.42578125" style="179" customWidth="1"/>
    <col min="4357" max="4357" width="9.140625" style="179"/>
    <col min="4358" max="4358" width="12.85546875" style="179" customWidth="1"/>
    <col min="4359" max="4611" width="9.140625" style="179"/>
    <col min="4612" max="4612" width="14.42578125" style="179" customWidth="1"/>
    <col min="4613" max="4613" width="9.140625" style="179"/>
    <col min="4614" max="4614" width="12.85546875" style="179" customWidth="1"/>
    <col min="4615" max="4867" width="9.140625" style="179"/>
    <col min="4868" max="4868" width="14.42578125" style="179" customWidth="1"/>
    <col min="4869" max="4869" width="9.140625" style="179"/>
    <col min="4870" max="4870" width="12.85546875" style="179" customWidth="1"/>
    <col min="4871" max="5123" width="9.140625" style="179"/>
    <col min="5124" max="5124" width="14.42578125" style="179" customWidth="1"/>
    <col min="5125" max="5125" width="9.140625" style="179"/>
    <col min="5126" max="5126" width="12.85546875" style="179" customWidth="1"/>
    <col min="5127" max="5379" width="9.140625" style="179"/>
    <col min="5380" max="5380" width="14.42578125" style="179" customWidth="1"/>
    <col min="5381" max="5381" width="9.140625" style="179"/>
    <col min="5382" max="5382" width="12.85546875" style="179" customWidth="1"/>
    <col min="5383" max="5635" width="9.140625" style="179"/>
    <col min="5636" max="5636" width="14.42578125" style="179" customWidth="1"/>
    <col min="5637" max="5637" width="9.140625" style="179"/>
    <col min="5638" max="5638" width="12.85546875" style="179" customWidth="1"/>
    <col min="5639" max="5891" width="9.140625" style="179"/>
    <col min="5892" max="5892" width="14.42578125" style="179" customWidth="1"/>
    <col min="5893" max="5893" width="9.140625" style="179"/>
    <col min="5894" max="5894" width="12.85546875" style="179" customWidth="1"/>
    <col min="5895" max="6147" width="9.140625" style="179"/>
    <col min="6148" max="6148" width="14.42578125" style="179" customWidth="1"/>
    <col min="6149" max="6149" width="9.140625" style="179"/>
    <col min="6150" max="6150" width="12.85546875" style="179" customWidth="1"/>
    <col min="6151" max="6403" width="9.140625" style="179"/>
    <col min="6404" max="6404" width="14.42578125" style="179" customWidth="1"/>
    <col min="6405" max="6405" width="9.140625" style="179"/>
    <col min="6406" max="6406" width="12.85546875" style="179" customWidth="1"/>
    <col min="6407" max="6659" width="9.140625" style="179"/>
    <col min="6660" max="6660" width="14.42578125" style="179" customWidth="1"/>
    <col min="6661" max="6661" width="9.140625" style="179"/>
    <col min="6662" max="6662" width="12.85546875" style="179" customWidth="1"/>
    <col min="6663" max="6915" width="9.140625" style="179"/>
    <col min="6916" max="6916" width="14.42578125" style="179" customWidth="1"/>
    <col min="6917" max="6917" width="9.140625" style="179"/>
    <col min="6918" max="6918" width="12.85546875" style="179" customWidth="1"/>
    <col min="6919" max="7171" width="9.140625" style="179"/>
    <col min="7172" max="7172" width="14.42578125" style="179" customWidth="1"/>
    <col min="7173" max="7173" width="9.140625" style="179"/>
    <col min="7174" max="7174" width="12.85546875" style="179" customWidth="1"/>
    <col min="7175" max="7427" width="9.140625" style="179"/>
    <col min="7428" max="7428" width="14.42578125" style="179" customWidth="1"/>
    <col min="7429" max="7429" width="9.140625" style="179"/>
    <col min="7430" max="7430" width="12.85546875" style="179" customWidth="1"/>
    <col min="7431" max="7683" width="9.140625" style="179"/>
    <col min="7684" max="7684" width="14.42578125" style="179" customWidth="1"/>
    <col min="7685" max="7685" width="9.140625" style="179"/>
    <col min="7686" max="7686" width="12.85546875" style="179" customWidth="1"/>
    <col min="7687" max="7939" width="9.140625" style="179"/>
    <col min="7940" max="7940" width="14.42578125" style="179" customWidth="1"/>
    <col min="7941" max="7941" width="9.140625" style="179"/>
    <col min="7942" max="7942" width="12.85546875" style="179" customWidth="1"/>
    <col min="7943" max="8195" width="9.140625" style="179"/>
    <col min="8196" max="8196" width="14.42578125" style="179" customWidth="1"/>
    <col min="8197" max="8197" width="9.140625" style="179"/>
    <col min="8198" max="8198" width="12.85546875" style="179" customWidth="1"/>
    <col min="8199" max="8451" width="9.140625" style="179"/>
    <col min="8452" max="8452" width="14.42578125" style="179" customWidth="1"/>
    <col min="8453" max="8453" width="9.140625" style="179"/>
    <col min="8454" max="8454" width="12.85546875" style="179" customWidth="1"/>
    <col min="8455" max="8707" width="9.140625" style="179"/>
    <col min="8708" max="8708" width="14.42578125" style="179" customWidth="1"/>
    <col min="8709" max="8709" width="9.140625" style="179"/>
    <col min="8710" max="8710" width="12.85546875" style="179" customWidth="1"/>
    <col min="8711" max="8963" width="9.140625" style="179"/>
    <col min="8964" max="8964" width="14.42578125" style="179" customWidth="1"/>
    <col min="8965" max="8965" width="9.140625" style="179"/>
    <col min="8966" max="8966" width="12.85546875" style="179" customWidth="1"/>
    <col min="8967" max="9219" width="9.140625" style="179"/>
    <col min="9220" max="9220" width="14.42578125" style="179" customWidth="1"/>
    <col min="9221" max="9221" width="9.140625" style="179"/>
    <col min="9222" max="9222" width="12.85546875" style="179" customWidth="1"/>
    <col min="9223" max="9475" width="9.140625" style="179"/>
    <col min="9476" max="9476" width="14.42578125" style="179" customWidth="1"/>
    <col min="9477" max="9477" width="9.140625" style="179"/>
    <col min="9478" max="9478" width="12.85546875" style="179" customWidth="1"/>
    <col min="9479" max="9731" width="9.140625" style="179"/>
    <col min="9732" max="9732" width="14.42578125" style="179" customWidth="1"/>
    <col min="9733" max="9733" width="9.140625" style="179"/>
    <col min="9734" max="9734" width="12.85546875" style="179" customWidth="1"/>
    <col min="9735" max="9987" width="9.140625" style="179"/>
    <col min="9988" max="9988" width="14.42578125" style="179" customWidth="1"/>
    <col min="9989" max="9989" width="9.140625" style="179"/>
    <col min="9990" max="9990" width="12.85546875" style="179" customWidth="1"/>
    <col min="9991" max="10243" width="9.140625" style="179"/>
    <col min="10244" max="10244" width="14.42578125" style="179" customWidth="1"/>
    <col min="10245" max="10245" width="9.140625" style="179"/>
    <col min="10246" max="10246" width="12.85546875" style="179" customWidth="1"/>
    <col min="10247" max="10499" width="9.140625" style="179"/>
    <col min="10500" max="10500" width="14.42578125" style="179" customWidth="1"/>
    <col min="10501" max="10501" width="9.140625" style="179"/>
    <col min="10502" max="10502" width="12.85546875" style="179" customWidth="1"/>
    <col min="10503" max="10755" width="9.140625" style="179"/>
    <col min="10756" max="10756" width="14.42578125" style="179" customWidth="1"/>
    <col min="10757" max="10757" width="9.140625" style="179"/>
    <col min="10758" max="10758" width="12.85546875" style="179" customWidth="1"/>
    <col min="10759" max="11011" width="9.140625" style="179"/>
    <col min="11012" max="11012" width="14.42578125" style="179" customWidth="1"/>
    <col min="11013" max="11013" width="9.140625" style="179"/>
    <col min="11014" max="11014" width="12.85546875" style="179" customWidth="1"/>
    <col min="11015" max="11267" width="9.140625" style="179"/>
    <col min="11268" max="11268" width="14.42578125" style="179" customWidth="1"/>
    <col min="11269" max="11269" width="9.140625" style="179"/>
    <col min="11270" max="11270" width="12.85546875" style="179" customWidth="1"/>
    <col min="11271" max="11523" width="9.140625" style="179"/>
    <col min="11524" max="11524" width="14.42578125" style="179" customWidth="1"/>
    <col min="11525" max="11525" width="9.140625" style="179"/>
    <col min="11526" max="11526" width="12.85546875" style="179" customWidth="1"/>
    <col min="11527" max="11779" width="9.140625" style="179"/>
    <col min="11780" max="11780" width="14.42578125" style="179" customWidth="1"/>
    <col min="11781" max="11781" width="9.140625" style="179"/>
    <col min="11782" max="11782" width="12.85546875" style="179" customWidth="1"/>
    <col min="11783" max="12035" width="9.140625" style="179"/>
    <col min="12036" max="12036" width="14.42578125" style="179" customWidth="1"/>
    <col min="12037" max="12037" width="9.140625" style="179"/>
    <col min="12038" max="12038" width="12.85546875" style="179" customWidth="1"/>
    <col min="12039" max="12291" width="9.140625" style="179"/>
    <col min="12292" max="12292" width="14.42578125" style="179" customWidth="1"/>
    <col min="12293" max="12293" width="9.140625" style="179"/>
    <col min="12294" max="12294" width="12.85546875" style="179" customWidth="1"/>
    <col min="12295" max="12547" width="9.140625" style="179"/>
    <col min="12548" max="12548" width="14.42578125" style="179" customWidth="1"/>
    <col min="12549" max="12549" width="9.140625" style="179"/>
    <col min="12550" max="12550" width="12.85546875" style="179" customWidth="1"/>
    <col min="12551" max="12803" width="9.140625" style="179"/>
    <col min="12804" max="12804" width="14.42578125" style="179" customWidth="1"/>
    <col min="12805" max="12805" width="9.140625" style="179"/>
    <col min="12806" max="12806" width="12.85546875" style="179" customWidth="1"/>
    <col min="12807" max="13059" width="9.140625" style="179"/>
    <col min="13060" max="13060" width="14.42578125" style="179" customWidth="1"/>
    <col min="13061" max="13061" width="9.140625" style="179"/>
    <col min="13062" max="13062" width="12.85546875" style="179" customWidth="1"/>
    <col min="13063" max="13315" width="9.140625" style="179"/>
    <col min="13316" max="13316" width="14.42578125" style="179" customWidth="1"/>
    <col min="13317" max="13317" width="9.140625" style="179"/>
    <col min="13318" max="13318" width="12.85546875" style="179" customWidth="1"/>
    <col min="13319" max="13571" width="9.140625" style="179"/>
    <col min="13572" max="13572" width="14.42578125" style="179" customWidth="1"/>
    <col min="13573" max="13573" width="9.140625" style="179"/>
    <col min="13574" max="13574" width="12.85546875" style="179" customWidth="1"/>
    <col min="13575" max="13827" width="9.140625" style="179"/>
    <col min="13828" max="13828" width="14.42578125" style="179" customWidth="1"/>
    <col min="13829" max="13829" width="9.140625" style="179"/>
    <col min="13830" max="13830" width="12.85546875" style="179" customWidth="1"/>
    <col min="13831" max="14083" width="9.140625" style="179"/>
    <col min="14084" max="14084" width="14.42578125" style="179" customWidth="1"/>
    <col min="14085" max="14085" width="9.140625" style="179"/>
    <col min="14086" max="14086" width="12.85546875" style="179" customWidth="1"/>
    <col min="14087" max="14339" width="9.140625" style="179"/>
    <col min="14340" max="14340" width="14.42578125" style="179" customWidth="1"/>
    <col min="14341" max="14341" width="9.140625" style="179"/>
    <col min="14342" max="14342" width="12.85546875" style="179" customWidth="1"/>
    <col min="14343" max="14595" width="9.140625" style="179"/>
    <col min="14596" max="14596" width="14.42578125" style="179" customWidth="1"/>
    <col min="14597" max="14597" width="9.140625" style="179"/>
    <col min="14598" max="14598" width="12.85546875" style="179" customWidth="1"/>
    <col min="14599" max="14851" width="9.140625" style="179"/>
    <col min="14852" max="14852" width="14.42578125" style="179" customWidth="1"/>
    <col min="14853" max="14853" width="9.140625" style="179"/>
    <col min="14854" max="14854" width="12.85546875" style="179" customWidth="1"/>
    <col min="14855" max="15107" width="9.140625" style="179"/>
    <col min="15108" max="15108" width="14.42578125" style="179" customWidth="1"/>
    <col min="15109" max="15109" width="9.140625" style="179"/>
    <col min="15110" max="15110" width="12.85546875" style="179" customWidth="1"/>
    <col min="15111" max="15363" width="9.140625" style="179"/>
    <col min="15364" max="15364" width="14.42578125" style="179" customWidth="1"/>
    <col min="15365" max="15365" width="9.140625" style="179"/>
    <col min="15366" max="15366" width="12.85546875" style="179" customWidth="1"/>
    <col min="15367" max="15619" width="9.140625" style="179"/>
    <col min="15620" max="15620" width="14.42578125" style="179" customWidth="1"/>
    <col min="15621" max="15621" width="9.140625" style="179"/>
    <col min="15622" max="15622" width="12.85546875" style="179" customWidth="1"/>
    <col min="15623" max="15875" width="9.140625" style="179"/>
    <col min="15876" max="15876" width="14.42578125" style="179" customWidth="1"/>
    <col min="15877" max="15877" width="9.140625" style="179"/>
    <col min="15878" max="15878" width="12.85546875" style="179" customWidth="1"/>
    <col min="15879" max="16131" width="9.140625" style="179"/>
    <col min="16132" max="16132" width="14.42578125" style="179" customWidth="1"/>
    <col min="16133" max="16133" width="9.140625" style="179"/>
    <col min="16134" max="16134" width="12.85546875" style="179" customWidth="1"/>
    <col min="16135" max="16384" width="9.140625" style="179"/>
  </cols>
  <sheetData>
    <row r="1" spans="1:8" s="178" customFormat="1" ht="25.5" customHeight="1">
      <c r="A1" s="287" t="s">
        <v>325</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3.19</v>
      </c>
      <c r="C4" s="179" t="s">
        <v>312</v>
      </c>
      <c r="D4" s="179" t="s">
        <v>313</v>
      </c>
      <c r="E4" s="179">
        <v>34.06</v>
      </c>
      <c r="F4" s="179" t="s">
        <v>326</v>
      </c>
    </row>
    <row r="5" spans="1:8" hidden="1">
      <c r="A5" s="179" t="s">
        <v>314</v>
      </c>
      <c r="B5" s="179">
        <v>482</v>
      </c>
      <c r="D5" s="179" t="s">
        <v>314</v>
      </c>
      <c r="E5" s="179">
        <v>372</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49" si="0">$B$2*A10/1000</f>
        <v>3.5224999999999999E-2</v>
      </c>
      <c r="C10" s="184">
        <f>B10</f>
        <v>3.5224999999999999E-2</v>
      </c>
      <c r="D10" s="184">
        <f t="shared" ref="D10:D49" si="1">C10/56</f>
        <v>6.2901785714285718E-4</v>
      </c>
      <c r="E10" s="184">
        <f t="shared" ref="E10:E49" si="2">D10/5</f>
        <v>1.2580357142857144E-4</v>
      </c>
      <c r="F10" s="185">
        <v>3.08</v>
      </c>
      <c r="G10" s="185">
        <v>372</v>
      </c>
      <c r="H10" s="186">
        <f t="shared" ref="H10:H49" si="3">D10/5</f>
        <v>1.2580357142857144E-4</v>
      </c>
    </row>
    <row r="11" spans="1:8">
      <c r="A11" s="187">
        <v>2.5</v>
      </c>
      <c r="B11" s="188">
        <f t="shared" si="0"/>
        <v>3.5224999999999999E-2</v>
      </c>
      <c r="C11" s="188">
        <f t="shared" ref="C11:C49" si="4">B11+C10</f>
        <v>7.0449999999999999E-2</v>
      </c>
      <c r="D11" s="188">
        <f t="shared" si="1"/>
        <v>1.2580357142857144E-3</v>
      </c>
      <c r="E11" s="188">
        <f t="shared" si="2"/>
        <v>2.5160714285714288E-4</v>
      </c>
      <c r="F11" s="189">
        <v>3.15</v>
      </c>
      <c r="G11" s="189">
        <v>389</v>
      </c>
      <c r="H11" s="190">
        <f t="shared" si="3"/>
        <v>2.5160714285714288E-4</v>
      </c>
    </row>
    <row r="12" spans="1:8">
      <c r="A12" s="187">
        <v>2.5</v>
      </c>
      <c r="B12" s="188">
        <f t="shared" si="0"/>
        <v>3.5224999999999999E-2</v>
      </c>
      <c r="C12" s="188">
        <f t="shared" si="4"/>
        <v>0.10567499999999999</v>
      </c>
      <c r="D12" s="188">
        <f t="shared" si="1"/>
        <v>1.8870535714285712E-3</v>
      </c>
      <c r="E12" s="188">
        <f t="shared" si="2"/>
        <v>3.7741071428571424E-4</v>
      </c>
      <c r="F12" s="189">
        <v>3.21</v>
      </c>
      <c r="G12" s="189">
        <v>392</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3.29</v>
      </c>
      <c r="G13" s="189">
        <v>393</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3.35</v>
      </c>
      <c r="G14" s="189">
        <v>392</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3.42</v>
      </c>
      <c r="G15" s="189">
        <v>393</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3.44</v>
      </c>
      <c r="G16" s="189">
        <v>392</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3.48</v>
      </c>
      <c r="G17" s="189">
        <v>389</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3.53</v>
      </c>
      <c r="G18" s="189">
        <v>387</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3.62</v>
      </c>
      <c r="G19" s="189">
        <v>383</v>
      </c>
      <c r="H19" s="190">
        <f t="shared" si="3"/>
        <v>1.2580357142857144E-3</v>
      </c>
    </row>
    <row r="20" spans="1:8">
      <c r="A20" s="187">
        <v>2.5</v>
      </c>
      <c r="B20" s="188">
        <f t="shared" si="0"/>
        <v>3.5224999999999999E-2</v>
      </c>
      <c r="C20" s="188">
        <f t="shared" si="4"/>
        <v>0.38747500000000001</v>
      </c>
      <c r="D20" s="188">
        <f t="shared" si="1"/>
        <v>6.9191964285714291E-3</v>
      </c>
      <c r="E20" s="188">
        <f t="shared" si="2"/>
        <v>1.3838392857142858E-3</v>
      </c>
      <c r="F20" s="189">
        <v>3.74</v>
      </c>
      <c r="G20" s="189">
        <v>377</v>
      </c>
      <c r="H20" s="190">
        <f t="shared" si="3"/>
        <v>1.3838392857142858E-3</v>
      </c>
    </row>
    <row r="21" spans="1:8">
      <c r="A21" s="187">
        <v>2.5</v>
      </c>
      <c r="B21" s="188">
        <f t="shared" si="0"/>
        <v>3.5224999999999999E-2</v>
      </c>
      <c r="C21" s="188">
        <f t="shared" si="4"/>
        <v>0.42270000000000002</v>
      </c>
      <c r="D21" s="188">
        <f t="shared" si="1"/>
        <v>7.5482142857142857E-3</v>
      </c>
      <c r="E21" s="188">
        <f t="shared" si="2"/>
        <v>1.5096428571428572E-3</v>
      </c>
      <c r="F21" s="189">
        <v>3.86</v>
      </c>
      <c r="G21" s="189">
        <v>369</v>
      </c>
      <c r="H21" s="190">
        <f t="shared" si="3"/>
        <v>1.5096428571428572E-3</v>
      </c>
    </row>
    <row r="22" spans="1:8">
      <c r="A22" s="187">
        <v>2.5</v>
      </c>
      <c r="B22" s="188">
        <f t="shared" si="0"/>
        <v>3.5224999999999999E-2</v>
      </c>
      <c r="C22" s="188">
        <f t="shared" si="4"/>
        <v>0.45792500000000003</v>
      </c>
      <c r="D22" s="188">
        <f t="shared" si="1"/>
        <v>8.1772321428571441E-3</v>
      </c>
      <c r="E22" s="188">
        <f t="shared" si="2"/>
        <v>1.6354464285714288E-3</v>
      </c>
      <c r="F22" s="189">
        <v>4.05</v>
      </c>
      <c r="G22" s="189">
        <v>357</v>
      </c>
      <c r="H22" s="190">
        <f t="shared" si="3"/>
        <v>1.6354464285714288E-3</v>
      </c>
    </row>
    <row r="23" spans="1:8">
      <c r="A23" s="187">
        <v>2.5</v>
      </c>
      <c r="B23" s="188">
        <f t="shared" si="0"/>
        <v>3.5224999999999999E-2</v>
      </c>
      <c r="C23" s="188">
        <f t="shared" si="4"/>
        <v>0.49315000000000003</v>
      </c>
      <c r="D23" s="188">
        <f t="shared" si="1"/>
        <v>8.8062499999999998E-3</v>
      </c>
      <c r="E23" s="188">
        <f t="shared" si="2"/>
        <v>1.76125E-3</v>
      </c>
      <c r="F23" s="189">
        <v>4.2300000000000004</v>
      </c>
      <c r="G23" s="189">
        <v>347</v>
      </c>
      <c r="H23" s="190">
        <f t="shared" si="3"/>
        <v>1.76125E-3</v>
      </c>
    </row>
    <row r="24" spans="1:8">
      <c r="A24" s="187">
        <v>2.5</v>
      </c>
      <c r="B24" s="188">
        <f t="shared" si="0"/>
        <v>3.5224999999999999E-2</v>
      </c>
      <c r="C24" s="188">
        <f t="shared" si="4"/>
        <v>0.52837500000000004</v>
      </c>
      <c r="D24" s="188">
        <f t="shared" si="1"/>
        <v>9.4352678571428573E-3</v>
      </c>
      <c r="E24" s="188">
        <f t="shared" si="2"/>
        <v>1.8870535714285714E-3</v>
      </c>
      <c r="F24" s="189">
        <v>4.3499999999999996</v>
      </c>
      <c r="G24" s="189">
        <v>338</v>
      </c>
      <c r="H24" s="190">
        <f t="shared" si="3"/>
        <v>1.8870535714285714E-3</v>
      </c>
    </row>
    <row r="25" spans="1:8">
      <c r="A25" s="187">
        <v>2.5</v>
      </c>
      <c r="B25" s="188">
        <f t="shared" si="0"/>
        <v>3.5224999999999999E-2</v>
      </c>
      <c r="C25" s="188">
        <f t="shared" si="4"/>
        <v>0.56359999999999999</v>
      </c>
      <c r="D25" s="188">
        <f t="shared" si="1"/>
        <v>1.0064285714285715E-2</v>
      </c>
      <c r="E25" s="188">
        <f t="shared" si="2"/>
        <v>2.0128571428571431E-3</v>
      </c>
      <c r="F25" s="189">
        <v>4.42</v>
      </c>
      <c r="G25" s="189">
        <v>331</v>
      </c>
      <c r="H25" s="190">
        <f t="shared" si="3"/>
        <v>2.0128571428571431E-3</v>
      </c>
    </row>
    <row r="26" spans="1:8">
      <c r="A26" s="187">
        <v>2.5</v>
      </c>
      <c r="B26" s="188">
        <f t="shared" si="0"/>
        <v>3.5224999999999999E-2</v>
      </c>
      <c r="C26" s="188">
        <f t="shared" si="4"/>
        <v>0.59882499999999994</v>
      </c>
      <c r="D26" s="188">
        <f t="shared" si="1"/>
        <v>1.0693303571428571E-2</v>
      </c>
      <c r="E26" s="188">
        <f t="shared" si="2"/>
        <v>2.138660714285714E-3</v>
      </c>
      <c r="F26" s="189">
        <v>4.45</v>
      </c>
      <c r="G26" s="189">
        <v>326</v>
      </c>
      <c r="H26" s="190">
        <f t="shared" si="3"/>
        <v>2.138660714285714E-3</v>
      </c>
    </row>
    <row r="27" spans="1:8">
      <c r="A27" s="187">
        <v>2.5</v>
      </c>
      <c r="B27" s="188">
        <f t="shared" si="0"/>
        <v>3.5224999999999999E-2</v>
      </c>
      <c r="C27" s="188">
        <f t="shared" si="4"/>
        <v>0.63404999999999989</v>
      </c>
      <c r="D27" s="188">
        <f t="shared" si="1"/>
        <v>1.1322321428571426E-2</v>
      </c>
      <c r="E27" s="188">
        <f t="shared" si="2"/>
        <v>2.2644642857142855E-3</v>
      </c>
      <c r="F27" s="189">
        <v>4.4800000000000004</v>
      </c>
      <c r="G27" s="189">
        <v>323</v>
      </c>
      <c r="H27" s="190">
        <f t="shared" si="3"/>
        <v>2.2644642857142855E-3</v>
      </c>
    </row>
    <row r="28" spans="1:8">
      <c r="A28" s="187">
        <v>2.5</v>
      </c>
      <c r="B28" s="188">
        <f t="shared" si="0"/>
        <v>3.5224999999999999E-2</v>
      </c>
      <c r="C28" s="188">
        <f t="shared" si="4"/>
        <v>0.66927499999999984</v>
      </c>
      <c r="D28" s="188">
        <f t="shared" si="1"/>
        <v>1.1951339285714282E-2</v>
      </c>
      <c r="E28" s="188">
        <f t="shared" si="2"/>
        <v>2.3902678571428564E-3</v>
      </c>
      <c r="F28" s="189">
        <v>4.5</v>
      </c>
      <c r="G28" s="189">
        <v>321</v>
      </c>
      <c r="H28" s="190">
        <f t="shared" si="3"/>
        <v>2.3902678571428564E-3</v>
      </c>
    </row>
    <row r="29" spans="1:8">
      <c r="A29" s="187">
        <v>2.5</v>
      </c>
      <c r="B29" s="188">
        <f t="shared" si="0"/>
        <v>3.5224999999999999E-2</v>
      </c>
      <c r="C29" s="188">
        <f t="shared" si="4"/>
        <v>0.70449999999999979</v>
      </c>
      <c r="D29" s="188">
        <f t="shared" si="1"/>
        <v>1.258035714285714E-2</v>
      </c>
      <c r="E29" s="188">
        <f t="shared" si="2"/>
        <v>2.5160714285714278E-3</v>
      </c>
      <c r="F29" s="189">
        <v>4.5199999999999996</v>
      </c>
      <c r="G29" s="189">
        <v>319</v>
      </c>
      <c r="H29" s="190">
        <f t="shared" si="3"/>
        <v>2.5160714285714278E-3</v>
      </c>
    </row>
    <row r="30" spans="1:8">
      <c r="A30" s="187">
        <v>2.5</v>
      </c>
      <c r="B30" s="188">
        <f t="shared" si="0"/>
        <v>3.5224999999999999E-2</v>
      </c>
      <c r="C30" s="188">
        <f t="shared" si="4"/>
        <v>0.73972499999999974</v>
      </c>
      <c r="D30" s="188">
        <f t="shared" si="1"/>
        <v>1.3209374999999995E-2</v>
      </c>
      <c r="E30" s="188">
        <f t="shared" si="2"/>
        <v>2.6418749999999993E-3</v>
      </c>
      <c r="F30" s="189">
        <v>4.54</v>
      </c>
      <c r="G30" s="189">
        <v>317</v>
      </c>
      <c r="H30" s="190">
        <f t="shared" si="3"/>
        <v>2.6418749999999993E-3</v>
      </c>
    </row>
    <row r="31" spans="1:8">
      <c r="A31" s="187">
        <v>2.5</v>
      </c>
      <c r="B31" s="188">
        <f t="shared" si="0"/>
        <v>3.5224999999999999E-2</v>
      </c>
      <c r="C31" s="188">
        <f t="shared" si="4"/>
        <v>0.77494999999999969</v>
      </c>
      <c r="D31" s="188">
        <f t="shared" si="1"/>
        <v>1.3838392857142851E-2</v>
      </c>
      <c r="E31" s="188">
        <f t="shared" si="2"/>
        <v>2.7676785714285702E-3</v>
      </c>
      <c r="F31" s="189">
        <v>4.5599999999999996</v>
      </c>
      <c r="G31" s="189">
        <v>315</v>
      </c>
      <c r="H31" s="190">
        <f t="shared" si="3"/>
        <v>2.7676785714285702E-3</v>
      </c>
    </row>
    <row r="32" spans="1:8">
      <c r="A32" s="187">
        <v>2.5</v>
      </c>
      <c r="B32" s="188">
        <f t="shared" si="0"/>
        <v>3.5224999999999999E-2</v>
      </c>
      <c r="C32" s="188">
        <f t="shared" si="4"/>
        <v>0.81017499999999965</v>
      </c>
      <c r="D32" s="188">
        <f t="shared" si="1"/>
        <v>1.4467410714285709E-2</v>
      </c>
      <c r="E32" s="188">
        <f t="shared" si="2"/>
        <v>2.8934821428571417E-3</v>
      </c>
      <c r="F32" s="189">
        <v>4.58</v>
      </c>
      <c r="G32" s="189">
        <v>314</v>
      </c>
      <c r="H32" s="190">
        <f t="shared" si="3"/>
        <v>2.8934821428571417E-3</v>
      </c>
    </row>
    <row r="33" spans="1:8">
      <c r="A33" s="187">
        <v>2.5</v>
      </c>
      <c r="B33" s="188">
        <f t="shared" si="0"/>
        <v>3.5224999999999999E-2</v>
      </c>
      <c r="C33" s="188">
        <f t="shared" si="4"/>
        <v>0.8453999999999996</v>
      </c>
      <c r="D33" s="188">
        <f t="shared" si="1"/>
        <v>1.5096428571428564E-2</v>
      </c>
      <c r="E33" s="188">
        <f t="shared" si="2"/>
        <v>3.0192857142857131E-3</v>
      </c>
      <c r="F33" s="189">
        <v>4.5999999999999996</v>
      </c>
      <c r="G33" s="189">
        <v>311</v>
      </c>
      <c r="H33" s="190">
        <f t="shared" si="3"/>
        <v>3.0192857142857131E-3</v>
      </c>
    </row>
    <row r="34" spans="1:8">
      <c r="A34" s="187">
        <v>2.5</v>
      </c>
      <c r="B34" s="188">
        <f t="shared" si="0"/>
        <v>3.5224999999999999E-2</v>
      </c>
      <c r="C34" s="188">
        <f t="shared" si="4"/>
        <v>0.88062499999999955</v>
      </c>
      <c r="D34" s="188">
        <f t="shared" si="1"/>
        <v>1.5725446428571422E-2</v>
      </c>
      <c r="E34" s="188">
        <f t="shared" si="2"/>
        <v>3.1450892857142845E-3</v>
      </c>
      <c r="F34" s="189">
        <v>4.63</v>
      </c>
      <c r="G34" s="189">
        <v>310</v>
      </c>
      <c r="H34" s="190">
        <f t="shared" si="3"/>
        <v>3.1450892857142845E-3</v>
      </c>
    </row>
    <row r="35" spans="1:8">
      <c r="A35" s="187">
        <v>2.5</v>
      </c>
      <c r="B35" s="188">
        <f t="shared" si="0"/>
        <v>3.5224999999999999E-2</v>
      </c>
      <c r="C35" s="188">
        <f t="shared" si="4"/>
        <v>0.9158499999999995</v>
      </c>
      <c r="D35" s="188">
        <f t="shared" si="1"/>
        <v>1.6354464285714278E-2</v>
      </c>
      <c r="E35" s="188">
        <f t="shared" si="2"/>
        <v>3.2708928571428555E-3</v>
      </c>
      <c r="F35" s="189">
        <v>4.6500000000000004</v>
      </c>
      <c r="G35" s="189">
        <v>308</v>
      </c>
      <c r="H35" s="190">
        <f t="shared" si="3"/>
        <v>3.2708928571428555E-3</v>
      </c>
    </row>
    <row r="36" spans="1:8">
      <c r="A36" s="187">
        <v>2.5</v>
      </c>
      <c r="B36" s="188">
        <f t="shared" si="0"/>
        <v>3.5224999999999999E-2</v>
      </c>
      <c r="C36" s="188">
        <f t="shared" si="4"/>
        <v>0.95107499999999945</v>
      </c>
      <c r="D36" s="188">
        <f t="shared" si="1"/>
        <v>1.6983482142857134E-2</v>
      </c>
      <c r="E36" s="188">
        <f t="shared" si="2"/>
        <v>3.3966964285714269E-3</v>
      </c>
      <c r="F36" s="189">
        <v>4.6900000000000004</v>
      </c>
      <c r="G36" s="189">
        <v>306</v>
      </c>
      <c r="H36" s="190">
        <f t="shared" si="3"/>
        <v>3.3966964285714269E-3</v>
      </c>
    </row>
    <row r="37" spans="1:8">
      <c r="A37" s="187">
        <v>2.5</v>
      </c>
      <c r="B37" s="188">
        <f t="shared" si="0"/>
        <v>3.5224999999999999E-2</v>
      </c>
      <c r="C37" s="188">
        <f t="shared" si="4"/>
        <v>0.9862999999999994</v>
      </c>
      <c r="D37" s="188">
        <f t="shared" si="1"/>
        <v>1.7612499999999989E-2</v>
      </c>
      <c r="E37" s="188">
        <f t="shared" si="2"/>
        <v>3.5224999999999979E-3</v>
      </c>
      <c r="F37" s="189">
        <v>4.72</v>
      </c>
      <c r="G37" s="189">
        <v>304</v>
      </c>
      <c r="H37" s="190">
        <f t="shared" si="3"/>
        <v>3.5224999999999979E-3</v>
      </c>
    </row>
    <row r="38" spans="1:8">
      <c r="A38" s="187">
        <v>2.5</v>
      </c>
      <c r="B38" s="188">
        <f t="shared" si="0"/>
        <v>3.5224999999999999E-2</v>
      </c>
      <c r="C38" s="188">
        <f t="shared" si="4"/>
        <v>1.0215249999999994</v>
      </c>
      <c r="D38" s="188">
        <f t="shared" si="1"/>
        <v>1.8241517857142845E-2</v>
      </c>
      <c r="E38" s="188">
        <f t="shared" si="2"/>
        <v>3.6483035714285688E-3</v>
      </c>
      <c r="F38" s="189">
        <v>4.7699999999999996</v>
      </c>
      <c r="G38" s="189">
        <v>302</v>
      </c>
      <c r="H38" s="190">
        <f t="shared" si="3"/>
        <v>3.6483035714285688E-3</v>
      </c>
    </row>
    <row r="39" spans="1:8">
      <c r="A39" s="187">
        <v>2.5</v>
      </c>
      <c r="B39" s="188">
        <f t="shared" si="0"/>
        <v>3.5224999999999999E-2</v>
      </c>
      <c r="C39" s="188">
        <f t="shared" si="4"/>
        <v>1.0567499999999994</v>
      </c>
      <c r="D39" s="188">
        <f t="shared" si="1"/>
        <v>1.8870535714285704E-2</v>
      </c>
      <c r="E39" s="188">
        <f t="shared" si="2"/>
        <v>3.7741071428571407E-3</v>
      </c>
      <c r="F39" s="189">
        <v>4.8099999999999996</v>
      </c>
      <c r="G39" s="189">
        <v>300</v>
      </c>
      <c r="H39" s="190">
        <f t="shared" si="3"/>
        <v>3.7741071428571407E-3</v>
      </c>
    </row>
    <row r="40" spans="1:8">
      <c r="A40" s="187">
        <v>2.5</v>
      </c>
      <c r="B40" s="188">
        <f t="shared" si="0"/>
        <v>3.5224999999999999E-2</v>
      </c>
      <c r="C40" s="188">
        <f t="shared" si="4"/>
        <v>1.0919749999999995</v>
      </c>
      <c r="D40" s="188">
        <f t="shared" si="1"/>
        <v>1.9499553571428564E-2</v>
      </c>
      <c r="E40" s="188">
        <f t="shared" si="2"/>
        <v>3.8999107142857125E-3</v>
      </c>
      <c r="F40" s="189">
        <v>4.87</v>
      </c>
      <c r="G40" s="189">
        <v>297</v>
      </c>
      <c r="H40" s="190">
        <f t="shared" si="3"/>
        <v>3.8999107142857125E-3</v>
      </c>
    </row>
    <row r="41" spans="1:8">
      <c r="A41" s="187">
        <v>2.5</v>
      </c>
      <c r="B41" s="188">
        <f t="shared" si="0"/>
        <v>3.5224999999999999E-2</v>
      </c>
      <c r="C41" s="188">
        <f t="shared" si="4"/>
        <v>1.1271999999999995</v>
      </c>
      <c r="D41" s="188">
        <f t="shared" si="1"/>
        <v>2.0128571428571419E-2</v>
      </c>
      <c r="E41" s="188">
        <f t="shared" si="2"/>
        <v>4.0257142857142835E-3</v>
      </c>
      <c r="F41" s="189">
        <v>4.9400000000000004</v>
      </c>
      <c r="G41" s="189">
        <v>295</v>
      </c>
      <c r="H41" s="190">
        <f t="shared" si="3"/>
        <v>4.0257142857142835E-3</v>
      </c>
    </row>
    <row r="42" spans="1:8">
      <c r="A42" s="187">
        <v>2.5</v>
      </c>
      <c r="B42" s="188">
        <f t="shared" si="0"/>
        <v>3.5224999999999999E-2</v>
      </c>
      <c r="C42" s="188">
        <f t="shared" si="4"/>
        <v>1.1624249999999996</v>
      </c>
      <c r="D42" s="188">
        <f t="shared" si="1"/>
        <v>2.0757589285714279E-2</v>
      </c>
      <c r="E42" s="188">
        <f t="shared" si="2"/>
        <v>4.1515178571428554E-3</v>
      </c>
      <c r="F42" s="189">
        <v>5</v>
      </c>
      <c r="G42" s="189">
        <v>292</v>
      </c>
      <c r="H42" s="190">
        <f t="shared" si="3"/>
        <v>4.1515178571428554E-3</v>
      </c>
    </row>
    <row r="43" spans="1:8">
      <c r="A43" s="187">
        <v>2.5</v>
      </c>
      <c r="B43" s="188">
        <f t="shared" si="0"/>
        <v>3.5224999999999999E-2</v>
      </c>
      <c r="C43" s="188">
        <f t="shared" si="4"/>
        <v>1.1976499999999997</v>
      </c>
      <c r="D43" s="188">
        <f t="shared" si="1"/>
        <v>2.1386607142857138E-2</v>
      </c>
      <c r="E43" s="188">
        <f t="shared" si="2"/>
        <v>4.2773214285714272E-3</v>
      </c>
      <c r="F43" s="189">
        <v>5.0999999999999996</v>
      </c>
      <c r="G43" s="189">
        <v>289</v>
      </c>
      <c r="H43" s="190">
        <f t="shared" si="3"/>
        <v>4.2773214285714272E-3</v>
      </c>
    </row>
    <row r="44" spans="1:8">
      <c r="A44" s="187">
        <v>2.5</v>
      </c>
      <c r="B44" s="188">
        <f t="shared" si="0"/>
        <v>3.5224999999999999E-2</v>
      </c>
      <c r="C44" s="188">
        <f t="shared" si="4"/>
        <v>1.2328749999999997</v>
      </c>
      <c r="D44" s="188">
        <f t="shared" si="1"/>
        <v>2.2015624999999994E-2</v>
      </c>
      <c r="E44" s="188">
        <f t="shared" si="2"/>
        <v>4.4031249999999991E-3</v>
      </c>
      <c r="F44" s="189">
        <v>5.22</v>
      </c>
      <c r="G44" s="189">
        <v>286</v>
      </c>
      <c r="H44" s="190">
        <f t="shared" si="3"/>
        <v>4.4031249999999991E-3</v>
      </c>
    </row>
    <row r="45" spans="1:8">
      <c r="A45" s="187">
        <v>2.5</v>
      </c>
      <c r="B45" s="188">
        <f t="shared" si="0"/>
        <v>3.5224999999999999E-2</v>
      </c>
      <c r="C45" s="188">
        <f t="shared" si="4"/>
        <v>1.2680999999999998</v>
      </c>
      <c r="D45" s="188">
        <f t="shared" si="1"/>
        <v>2.2644642857142853E-2</v>
      </c>
      <c r="E45" s="188">
        <f t="shared" si="2"/>
        <v>4.5289285714285709E-3</v>
      </c>
      <c r="F45" s="189">
        <v>5.35</v>
      </c>
      <c r="G45" s="189">
        <v>281</v>
      </c>
      <c r="H45" s="190">
        <f t="shared" si="3"/>
        <v>4.5289285714285709E-3</v>
      </c>
    </row>
    <row r="46" spans="1:8">
      <c r="A46" s="187">
        <v>2.5</v>
      </c>
      <c r="B46" s="188">
        <f t="shared" si="0"/>
        <v>3.5224999999999999E-2</v>
      </c>
      <c r="C46" s="188">
        <f t="shared" si="4"/>
        <v>1.3033249999999998</v>
      </c>
      <c r="D46" s="188">
        <f t="shared" si="1"/>
        <v>2.3273660714285712E-2</v>
      </c>
      <c r="E46" s="188">
        <f t="shared" si="2"/>
        <v>4.6547321428571427E-3</v>
      </c>
      <c r="F46" s="189">
        <v>5.53</v>
      </c>
      <c r="G46" s="189">
        <v>277</v>
      </c>
      <c r="H46" s="190">
        <f t="shared" si="3"/>
        <v>4.6547321428571427E-3</v>
      </c>
    </row>
    <row r="47" spans="1:8">
      <c r="A47" s="187">
        <v>2.5</v>
      </c>
      <c r="B47" s="188">
        <f t="shared" si="0"/>
        <v>3.5224999999999999E-2</v>
      </c>
      <c r="C47" s="188">
        <f t="shared" si="4"/>
        <v>1.3385499999999999</v>
      </c>
      <c r="D47" s="188">
        <f t="shared" si="1"/>
        <v>2.3902678571428571E-2</v>
      </c>
      <c r="E47" s="188">
        <f t="shared" si="2"/>
        <v>4.7805357142857146E-3</v>
      </c>
      <c r="F47" s="189">
        <v>5.66</v>
      </c>
      <c r="G47" s="189">
        <v>271</v>
      </c>
      <c r="H47" s="190">
        <f t="shared" si="3"/>
        <v>4.7805357142857146E-3</v>
      </c>
    </row>
    <row r="48" spans="1:8">
      <c r="A48" s="187">
        <v>2.5</v>
      </c>
      <c r="B48" s="188">
        <f t="shared" si="0"/>
        <v>3.5224999999999999E-2</v>
      </c>
      <c r="C48" s="188">
        <f t="shared" si="4"/>
        <v>1.373775</v>
      </c>
      <c r="D48" s="188">
        <f t="shared" si="1"/>
        <v>2.4531696428571427E-2</v>
      </c>
      <c r="E48" s="188">
        <f t="shared" si="2"/>
        <v>4.9063392857142856E-3</v>
      </c>
      <c r="F48" s="189">
        <v>5.8</v>
      </c>
      <c r="G48" s="189">
        <v>267</v>
      </c>
      <c r="H48" s="190">
        <f t="shared" si="3"/>
        <v>4.9063392857142856E-3</v>
      </c>
    </row>
    <row r="49" spans="1:8">
      <c r="A49" s="191">
        <v>2.5</v>
      </c>
      <c r="B49" s="192">
        <f t="shared" si="0"/>
        <v>3.5224999999999999E-2</v>
      </c>
      <c r="C49" s="192">
        <f t="shared" si="4"/>
        <v>1.409</v>
      </c>
      <c r="D49" s="192">
        <f t="shared" si="1"/>
        <v>2.5160714285714286E-2</v>
      </c>
      <c r="E49" s="192">
        <f t="shared" si="2"/>
        <v>5.0321428571428574E-3</v>
      </c>
      <c r="F49" s="193">
        <v>5.98</v>
      </c>
      <c r="G49" s="193">
        <v>260</v>
      </c>
      <c r="H49" s="194">
        <f t="shared" si="3"/>
        <v>5.0321428571428574E-3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60A5F-57DE-451C-ABF5-1D153F0B3824}">
  <dimension ref="A1:H50"/>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59" width="9.140625" style="179"/>
    <col min="260" max="260" width="16.28515625" style="179" customWidth="1"/>
    <col min="261" max="261" width="9.140625" style="179"/>
    <col min="262" max="262" width="12.7109375" style="179" customWidth="1"/>
    <col min="263" max="515" width="9.140625" style="179"/>
    <col min="516" max="516" width="16.28515625" style="179" customWidth="1"/>
    <col min="517" max="517" width="9.140625" style="179"/>
    <col min="518" max="518" width="12.7109375" style="179" customWidth="1"/>
    <col min="519" max="771" width="9.140625" style="179"/>
    <col min="772" max="772" width="16.28515625" style="179" customWidth="1"/>
    <col min="773" max="773" width="9.140625" style="179"/>
    <col min="774" max="774" width="12.7109375" style="179" customWidth="1"/>
    <col min="775" max="1027" width="9.140625" style="179"/>
    <col min="1028" max="1028" width="16.28515625" style="179" customWidth="1"/>
    <col min="1029" max="1029" width="9.140625" style="179"/>
    <col min="1030" max="1030" width="12.7109375" style="179" customWidth="1"/>
    <col min="1031" max="1283" width="9.140625" style="179"/>
    <col min="1284" max="1284" width="16.28515625" style="179" customWidth="1"/>
    <col min="1285" max="1285" width="9.140625" style="179"/>
    <col min="1286" max="1286" width="12.7109375" style="179" customWidth="1"/>
    <col min="1287" max="1539" width="9.140625" style="179"/>
    <col min="1540" max="1540" width="16.28515625" style="179" customWidth="1"/>
    <col min="1541" max="1541" width="9.140625" style="179"/>
    <col min="1542" max="1542" width="12.7109375" style="179" customWidth="1"/>
    <col min="1543" max="1795" width="9.140625" style="179"/>
    <col min="1796" max="1796" width="16.28515625" style="179" customWidth="1"/>
    <col min="1797" max="1797" width="9.140625" style="179"/>
    <col min="1798" max="1798" width="12.7109375" style="179" customWidth="1"/>
    <col min="1799" max="2051" width="9.140625" style="179"/>
    <col min="2052" max="2052" width="16.28515625" style="179" customWidth="1"/>
    <col min="2053" max="2053" width="9.140625" style="179"/>
    <col min="2054" max="2054" width="12.7109375" style="179" customWidth="1"/>
    <col min="2055" max="2307" width="9.140625" style="179"/>
    <col min="2308" max="2308" width="16.28515625" style="179" customWidth="1"/>
    <col min="2309" max="2309" width="9.140625" style="179"/>
    <col min="2310" max="2310" width="12.7109375" style="179" customWidth="1"/>
    <col min="2311" max="2563" width="9.140625" style="179"/>
    <col min="2564" max="2564" width="16.28515625" style="179" customWidth="1"/>
    <col min="2565" max="2565" width="9.140625" style="179"/>
    <col min="2566" max="2566" width="12.7109375" style="179" customWidth="1"/>
    <col min="2567" max="2819" width="9.140625" style="179"/>
    <col min="2820" max="2820" width="16.28515625" style="179" customWidth="1"/>
    <col min="2821" max="2821" width="9.140625" style="179"/>
    <col min="2822" max="2822" width="12.7109375" style="179" customWidth="1"/>
    <col min="2823" max="3075" width="9.140625" style="179"/>
    <col min="3076" max="3076" width="16.28515625" style="179" customWidth="1"/>
    <col min="3077" max="3077" width="9.140625" style="179"/>
    <col min="3078" max="3078" width="12.7109375" style="179" customWidth="1"/>
    <col min="3079" max="3331" width="9.140625" style="179"/>
    <col min="3332" max="3332" width="16.28515625" style="179" customWidth="1"/>
    <col min="3333" max="3333" width="9.140625" style="179"/>
    <col min="3334" max="3334" width="12.7109375" style="179" customWidth="1"/>
    <col min="3335" max="3587" width="9.140625" style="179"/>
    <col min="3588" max="3588" width="16.28515625" style="179" customWidth="1"/>
    <col min="3589" max="3589" width="9.140625" style="179"/>
    <col min="3590" max="3590" width="12.7109375" style="179" customWidth="1"/>
    <col min="3591" max="3843" width="9.140625" style="179"/>
    <col min="3844" max="3844" width="16.28515625" style="179" customWidth="1"/>
    <col min="3845" max="3845" width="9.140625" style="179"/>
    <col min="3846" max="3846" width="12.7109375" style="179" customWidth="1"/>
    <col min="3847" max="4099" width="9.140625" style="179"/>
    <col min="4100" max="4100" width="16.28515625" style="179" customWidth="1"/>
    <col min="4101" max="4101" width="9.140625" style="179"/>
    <col min="4102" max="4102" width="12.7109375" style="179" customWidth="1"/>
    <col min="4103" max="4355" width="9.140625" style="179"/>
    <col min="4356" max="4356" width="16.28515625" style="179" customWidth="1"/>
    <col min="4357" max="4357" width="9.140625" style="179"/>
    <col min="4358" max="4358" width="12.7109375" style="179" customWidth="1"/>
    <col min="4359" max="4611" width="9.140625" style="179"/>
    <col min="4612" max="4612" width="16.28515625" style="179" customWidth="1"/>
    <col min="4613" max="4613" width="9.140625" style="179"/>
    <col min="4614" max="4614" width="12.7109375" style="179" customWidth="1"/>
    <col min="4615" max="4867" width="9.140625" style="179"/>
    <col min="4868" max="4868" width="16.28515625" style="179" customWidth="1"/>
    <col min="4869" max="4869" width="9.140625" style="179"/>
    <col min="4870" max="4870" width="12.7109375" style="179" customWidth="1"/>
    <col min="4871" max="5123" width="9.140625" style="179"/>
    <col min="5124" max="5124" width="16.28515625" style="179" customWidth="1"/>
    <col min="5125" max="5125" width="9.140625" style="179"/>
    <col min="5126" max="5126" width="12.7109375" style="179" customWidth="1"/>
    <col min="5127" max="5379" width="9.140625" style="179"/>
    <col min="5380" max="5380" width="16.28515625" style="179" customWidth="1"/>
    <col min="5381" max="5381" width="9.140625" style="179"/>
    <col min="5382" max="5382" width="12.7109375" style="179" customWidth="1"/>
    <col min="5383" max="5635" width="9.140625" style="179"/>
    <col min="5636" max="5636" width="16.28515625" style="179" customWidth="1"/>
    <col min="5637" max="5637" width="9.140625" style="179"/>
    <col min="5638" max="5638" width="12.7109375" style="179" customWidth="1"/>
    <col min="5639" max="5891" width="9.140625" style="179"/>
    <col min="5892" max="5892" width="16.28515625" style="179" customWidth="1"/>
    <col min="5893" max="5893" width="9.140625" style="179"/>
    <col min="5894" max="5894" width="12.7109375" style="179" customWidth="1"/>
    <col min="5895" max="6147" width="9.140625" style="179"/>
    <col min="6148" max="6148" width="16.28515625" style="179" customWidth="1"/>
    <col min="6149" max="6149" width="9.140625" style="179"/>
    <col min="6150" max="6150" width="12.7109375" style="179" customWidth="1"/>
    <col min="6151" max="6403" width="9.140625" style="179"/>
    <col min="6404" max="6404" width="16.28515625" style="179" customWidth="1"/>
    <col min="6405" max="6405" width="9.140625" style="179"/>
    <col min="6406" max="6406" width="12.7109375" style="179" customWidth="1"/>
    <col min="6407" max="6659" width="9.140625" style="179"/>
    <col min="6660" max="6660" width="16.28515625" style="179" customWidth="1"/>
    <col min="6661" max="6661" width="9.140625" style="179"/>
    <col min="6662" max="6662" width="12.7109375" style="179" customWidth="1"/>
    <col min="6663" max="6915" width="9.140625" style="179"/>
    <col min="6916" max="6916" width="16.28515625" style="179" customWidth="1"/>
    <col min="6917" max="6917" width="9.140625" style="179"/>
    <col min="6918" max="6918" width="12.7109375" style="179" customWidth="1"/>
    <col min="6919" max="7171" width="9.140625" style="179"/>
    <col min="7172" max="7172" width="16.28515625" style="179" customWidth="1"/>
    <col min="7173" max="7173" width="9.140625" style="179"/>
    <col min="7174" max="7174" width="12.7109375" style="179" customWidth="1"/>
    <col min="7175" max="7427" width="9.140625" style="179"/>
    <col min="7428" max="7428" width="16.28515625" style="179" customWidth="1"/>
    <col min="7429" max="7429" width="9.140625" style="179"/>
    <col min="7430" max="7430" width="12.7109375" style="179" customWidth="1"/>
    <col min="7431" max="7683" width="9.140625" style="179"/>
    <col min="7684" max="7684" width="16.28515625" style="179" customWidth="1"/>
    <col min="7685" max="7685" width="9.140625" style="179"/>
    <col min="7686" max="7686" width="12.7109375" style="179" customWidth="1"/>
    <col min="7687" max="7939" width="9.140625" style="179"/>
    <col min="7940" max="7940" width="16.28515625" style="179" customWidth="1"/>
    <col min="7941" max="7941" width="9.140625" style="179"/>
    <col min="7942" max="7942" width="12.7109375" style="179" customWidth="1"/>
    <col min="7943" max="8195" width="9.140625" style="179"/>
    <col min="8196" max="8196" width="16.28515625" style="179" customWidth="1"/>
    <col min="8197" max="8197" width="9.140625" style="179"/>
    <col min="8198" max="8198" width="12.7109375" style="179" customWidth="1"/>
    <col min="8199" max="8451" width="9.140625" style="179"/>
    <col min="8452" max="8452" width="16.28515625" style="179" customWidth="1"/>
    <col min="8453" max="8453" width="9.140625" style="179"/>
    <col min="8454" max="8454" width="12.7109375" style="179" customWidth="1"/>
    <col min="8455" max="8707" width="9.140625" style="179"/>
    <col min="8708" max="8708" width="16.28515625" style="179" customWidth="1"/>
    <col min="8709" max="8709" width="9.140625" style="179"/>
    <col min="8710" max="8710" width="12.7109375" style="179" customWidth="1"/>
    <col min="8711" max="8963" width="9.140625" style="179"/>
    <col min="8964" max="8964" width="16.28515625" style="179" customWidth="1"/>
    <col min="8965" max="8965" width="9.140625" style="179"/>
    <col min="8966" max="8966" width="12.7109375" style="179" customWidth="1"/>
    <col min="8967" max="9219" width="9.140625" style="179"/>
    <col min="9220" max="9220" width="16.28515625" style="179" customWidth="1"/>
    <col min="9221" max="9221" width="9.140625" style="179"/>
    <col min="9222" max="9222" width="12.7109375" style="179" customWidth="1"/>
    <col min="9223" max="9475" width="9.140625" style="179"/>
    <col min="9476" max="9476" width="16.28515625" style="179" customWidth="1"/>
    <col min="9477" max="9477" width="9.140625" style="179"/>
    <col min="9478" max="9478" width="12.7109375" style="179" customWidth="1"/>
    <col min="9479" max="9731" width="9.140625" style="179"/>
    <col min="9732" max="9732" width="16.28515625" style="179" customWidth="1"/>
    <col min="9733" max="9733" width="9.140625" style="179"/>
    <col min="9734" max="9734" width="12.7109375" style="179" customWidth="1"/>
    <col min="9735" max="9987" width="9.140625" style="179"/>
    <col min="9988" max="9988" width="16.28515625" style="179" customWidth="1"/>
    <col min="9989" max="9989" width="9.140625" style="179"/>
    <col min="9990" max="9990" width="12.7109375" style="179" customWidth="1"/>
    <col min="9991" max="10243" width="9.140625" style="179"/>
    <col min="10244" max="10244" width="16.28515625" style="179" customWidth="1"/>
    <col min="10245" max="10245" width="9.140625" style="179"/>
    <col min="10246" max="10246" width="12.7109375" style="179" customWidth="1"/>
    <col min="10247" max="10499" width="9.140625" style="179"/>
    <col min="10500" max="10500" width="16.28515625" style="179" customWidth="1"/>
    <col min="10501" max="10501" width="9.140625" style="179"/>
    <col min="10502" max="10502" width="12.7109375" style="179" customWidth="1"/>
    <col min="10503" max="10755" width="9.140625" style="179"/>
    <col min="10756" max="10756" width="16.28515625" style="179" customWidth="1"/>
    <col min="10757" max="10757" width="9.140625" style="179"/>
    <col min="10758" max="10758" width="12.7109375" style="179" customWidth="1"/>
    <col min="10759" max="11011" width="9.140625" style="179"/>
    <col min="11012" max="11012" width="16.28515625" style="179" customWidth="1"/>
    <col min="11013" max="11013" width="9.140625" style="179"/>
    <col min="11014" max="11014" width="12.7109375" style="179" customWidth="1"/>
    <col min="11015" max="11267" width="9.140625" style="179"/>
    <col min="11268" max="11268" width="16.28515625" style="179" customWidth="1"/>
    <col min="11269" max="11269" width="9.140625" style="179"/>
    <col min="11270" max="11270" width="12.7109375" style="179" customWidth="1"/>
    <col min="11271" max="11523" width="9.140625" style="179"/>
    <col min="11524" max="11524" width="16.28515625" style="179" customWidth="1"/>
    <col min="11525" max="11525" width="9.140625" style="179"/>
    <col min="11526" max="11526" width="12.7109375" style="179" customWidth="1"/>
    <col min="11527" max="11779" width="9.140625" style="179"/>
    <col min="11780" max="11780" width="16.28515625" style="179" customWidth="1"/>
    <col min="11781" max="11781" width="9.140625" style="179"/>
    <col min="11782" max="11782" width="12.7109375" style="179" customWidth="1"/>
    <col min="11783" max="12035" width="9.140625" style="179"/>
    <col min="12036" max="12036" width="16.28515625" style="179" customWidth="1"/>
    <col min="12037" max="12037" width="9.140625" style="179"/>
    <col min="12038" max="12038" width="12.7109375" style="179" customWidth="1"/>
    <col min="12039" max="12291" width="9.140625" style="179"/>
    <col min="12292" max="12292" width="16.28515625" style="179" customWidth="1"/>
    <col min="12293" max="12293" width="9.140625" style="179"/>
    <col min="12294" max="12294" width="12.7109375" style="179" customWidth="1"/>
    <col min="12295" max="12547" width="9.140625" style="179"/>
    <col min="12548" max="12548" width="16.28515625" style="179" customWidth="1"/>
    <col min="12549" max="12549" width="9.140625" style="179"/>
    <col min="12550" max="12550" width="12.7109375" style="179" customWidth="1"/>
    <col min="12551" max="12803" width="9.140625" style="179"/>
    <col min="12804" max="12804" width="16.28515625" style="179" customWidth="1"/>
    <col min="12805" max="12805" width="9.140625" style="179"/>
    <col min="12806" max="12806" width="12.7109375" style="179" customWidth="1"/>
    <col min="12807" max="13059" width="9.140625" style="179"/>
    <col min="13060" max="13060" width="16.28515625" style="179" customWidth="1"/>
    <col min="13061" max="13061" width="9.140625" style="179"/>
    <col min="13062" max="13062" width="12.7109375" style="179" customWidth="1"/>
    <col min="13063" max="13315" width="9.140625" style="179"/>
    <col min="13316" max="13316" width="16.28515625" style="179" customWidth="1"/>
    <col min="13317" max="13317" width="9.140625" style="179"/>
    <col min="13318" max="13318" width="12.7109375" style="179" customWidth="1"/>
    <col min="13319" max="13571" width="9.140625" style="179"/>
    <col min="13572" max="13572" width="16.28515625" style="179" customWidth="1"/>
    <col min="13573" max="13573" width="9.140625" style="179"/>
    <col min="13574" max="13574" width="12.7109375" style="179" customWidth="1"/>
    <col min="13575" max="13827" width="9.140625" style="179"/>
    <col min="13828" max="13828" width="16.28515625" style="179" customWidth="1"/>
    <col min="13829" max="13829" width="9.140625" style="179"/>
    <col min="13830" max="13830" width="12.7109375" style="179" customWidth="1"/>
    <col min="13831" max="14083" width="9.140625" style="179"/>
    <col min="14084" max="14084" width="16.28515625" style="179" customWidth="1"/>
    <col min="14085" max="14085" width="9.140625" style="179"/>
    <col min="14086" max="14086" width="12.7109375" style="179" customWidth="1"/>
    <col min="14087" max="14339" width="9.140625" style="179"/>
    <col min="14340" max="14340" width="16.28515625" style="179" customWidth="1"/>
    <col min="14341" max="14341" width="9.140625" style="179"/>
    <col min="14342" max="14342" width="12.7109375" style="179" customWidth="1"/>
    <col min="14343" max="14595" width="9.140625" style="179"/>
    <col min="14596" max="14596" width="16.28515625" style="179" customWidth="1"/>
    <col min="14597" max="14597" width="9.140625" style="179"/>
    <col min="14598" max="14598" width="12.7109375" style="179" customWidth="1"/>
    <col min="14599" max="14851" width="9.140625" style="179"/>
    <col min="14852" max="14852" width="16.28515625" style="179" customWidth="1"/>
    <col min="14853" max="14853" width="9.140625" style="179"/>
    <col min="14854" max="14854" width="12.7109375" style="179" customWidth="1"/>
    <col min="14855" max="15107" width="9.140625" style="179"/>
    <col min="15108" max="15108" width="16.28515625" style="179" customWidth="1"/>
    <col min="15109" max="15109" width="9.140625" style="179"/>
    <col min="15110" max="15110" width="12.7109375" style="179" customWidth="1"/>
    <col min="15111" max="15363" width="9.140625" style="179"/>
    <col min="15364" max="15364" width="16.28515625" style="179" customWidth="1"/>
    <col min="15365" max="15365" width="9.140625" style="179"/>
    <col min="15366" max="15366" width="12.7109375" style="179" customWidth="1"/>
    <col min="15367" max="15619" width="9.140625" style="179"/>
    <col min="15620" max="15620" width="16.28515625" style="179" customWidth="1"/>
    <col min="15621" max="15621" width="9.140625" style="179"/>
    <col min="15622" max="15622" width="12.7109375" style="179" customWidth="1"/>
    <col min="15623" max="15875" width="9.140625" style="179"/>
    <col min="15876" max="15876" width="16.28515625" style="179" customWidth="1"/>
    <col min="15877" max="15877" width="9.140625" style="179"/>
    <col min="15878" max="15878" width="12.7109375" style="179" customWidth="1"/>
    <col min="15879" max="16131" width="9.140625" style="179"/>
    <col min="16132" max="16132" width="16.28515625" style="179" customWidth="1"/>
    <col min="16133" max="16133" width="9.140625" style="179"/>
    <col min="16134" max="16134" width="12.7109375" style="179" customWidth="1"/>
    <col min="16135" max="16384" width="9.140625" style="179"/>
  </cols>
  <sheetData>
    <row r="1" spans="1:8" s="178" customFormat="1" ht="25.5" customHeight="1">
      <c r="A1" s="287" t="s">
        <v>325</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3.07</v>
      </c>
      <c r="C4" s="179" t="s">
        <v>312</v>
      </c>
      <c r="D4" s="179" t="s">
        <v>313</v>
      </c>
      <c r="E4" s="179">
        <v>34.06</v>
      </c>
      <c r="F4" s="179" t="s">
        <v>326</v>
      </c>
    </row>
    <row r="5" spans="1:8" hidden="1">
      <c r="A5" s="179" t="s">
        <v>314</v>
      </c>
      <c r="B5" s="179">
        <v>370</v>
      </c>
      <c r="D5" s="179" t="s">
        <v>314</v>
      </c>
      <c r="E5" s="179">
        <v>372</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50" si="0">$B$2*A10/1000</f>
        <v>3.5224999999999999E-2</v>
      </c>
      <c r="C10" s="184">
        <f>B10</f>
        <v>3.5224999999999999E-2</v>
      </c>
      <c r="D10" s="184">
        <f t="shared" ref="D10:D50" si="1">C10/56</f>
        <v>6.2901785714285718E-4</v>
      </c>
      <c r="E10" s="184">
        <f t="shared" ref="E10:E50" si="2">D10/5</f>
        <v>1.2580357142857144E-4</v>
      </c>
      <c r="F10" s="185" t="e">
        <v>#N/A</v>
      </c>
      <c r="G10" s="185" t="e">
        <v>#N/A</v>
      </c>
      <c r="H10" s="186">
        <f t="shared" ref="H10:H50" si="3">D10/5</f>
        <v>1.2580357142857144E-4</v>
      </c>
    </row>
    <row r="11" spans="1:8">
      <c r="A11" s="187">
        <v>2.5</v>
      </c>
      <c r="B11" s="188">
        <f t="shared" si="0"/>
        <v>3.5224999999999999E-2</v>
      </c>
      <c r="C11" s="188">
        <f t="shared" ref="C11:C49" si="4">B11+C10</f>
        <v>7.0449999999999999E-2</v>
      </c>
      <c r="D11" s="188">
        <f t="shared" si="1"/>
        <v>1.2580357142857144E-3</v>
      </c>
      <c r="E11" s="188">
        <f t="shared" si="2"/>
        <v>2.5160714285714288E-4</v>
      </c>
      <c r="F11" s="189">
        <v>3.13</v>
      </c>
      <c r="G11" s="189">
        <v>381</v>
      </c>
      <c r="H11" s="190">
        <f t="shared" si="3"/>
        <v>2.5160714285714288E-4</v>
      </c>
    </row>
    <row r="12" spans="1:8">
      <c r="A12" s="187">
        <v>2.5</v>
      </c>
      <c r="B12" s="188">
        <f t="shared" si="0"/>
        <v>3.5224999999999999E-2</v>
      </c>
      <c r="C12" s="188">
        <f t="shared" si="4"/>
        <v>0.10567499999999999</v>
      </c>
      <c r="D12" s="188">
        <f t="shared" si="1"/>
        <v>1.8870535714285712E-3</v>
      </c>
      <c r="E12" s="188">
        <f t="shared" si="2"/>
        <v>3.7741071428571424E-4</v>
      </c>
      <c r="F12" s="189" t="e">
        <v>#N/A</v>
      </c>
      <c r="G12" s="189" t="e">
        <v>#N/A</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3.25</v>
      </c>
      <c r="G13" s="189">
        <v>381</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t="e">
        <v>#N/A</v>
      </c>
      <c r="G14" s="189" t="e">
        <v>#N/A</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3.38</v>
      </c>
      <c r="G15" s="189">
        <v>383</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t="e">
        <v>#N/A</v>
      </c>
      <c r="G16" s="189" t="e">
        <v>#N/A</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3.47</v>
      </c>
      <c r="G17" s="189">
        <v>381</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t="e">
        <v>#N/A</v>
      </c>
      <c r="G18" s="189" t="e">
        <v>#N/A</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3.57</v>
      </c>
      <c r="G19" s="189">
        <v>378</v>
      </c>
      <c r="H19" s="190">
        <f t="shared" si="3"/>
        <v>1.2580357142857144E-3</v>
      </c>
    </row>
    <row r="20" spans="1:8">
      <c r="A20" s="187">
        <v>2.5</v>
      </c>
      <c r="B20" s="188">
        <f t="shared" si="0"/>
        <v>3.5224999999999999E-2</v>
      </c>
      <c r="C20" s="188">
        <f t="shared" si="4"/>
        <v>0.38747500000000001</v>
      </c>
      <c r="D20" s="188">
        <f t="shared" si="1"/>
        <v>6.9191964285714291E-3</v>
      </c>
      <c r="E20" s="188">
        <f t="shared" si="2"/>
        <v>1.3838392857142858E-3</v>
      </c>
      <c r="F20" s="189" t="e">
        <v>#N/A</v>
      </c>
      <c r="G20" s="189" t="e">
        <v>#N/A</v>
      </c>
      <c r="H20" s="190">
        <f t="shared" si="3"/>
        <v>1.3838392857142858E-3</v>
      </c>
    </row>
    <row r="21" spans="1:8">
      <c r="A21" s="187">
        <v>2.5</v>
      </c>
      <c r="B21" s="188">
        <f t="shared" si="0"/>
        <v>3.5224999999999999E-2</v>
      </c>
      <c r="C21" s="188">
        <f t="shared" si="4"/>
        <v>0.42270000000000002</v>
      </c>
      <c r="D21" s="188">
        <f t="shared" si="1"/>
        <v>7.5482142857142857E-3</v>
      </c>
      <c r="E21" s="188">
        <f t="shared" si="2"/>
        <v>1.5096428571428572E-3</v>
      </c>
      <c r="F21" s="189">
        <v>3.75</v>
      </c>
      <c r="G21" s="189">
        <v>369</v>
      </c>
      <c r="H21" s="190">
        <f t="shared" si="3"/>
        <v>1.5096428571428572E-3</v>
      </c>
    </row>
    <row r="22" spans="1:8">
      <c r="A22" s="187">
        <v>2.5</v>
      </c>
      <c r="B22" s="188">
        <f t="shared" si="0"/>
        <v>3.5224999999999999E-2</v>
      </c>
      <c r="C22" s="188">
        <f t="shared" si="4"/>
        <v>0.45792500000000003</v>
      </c>
      <c r="D22" s="188">
        <f t="shared" si="1"/>
        <v>8.1772321428571441E-3</v>
      </c>
      <c r="E22" s="188">
        <f t="shared" si="2"/>
        <v>1.6354464285714288E-3</v>
      </c>
      <c r="F22" s="189" t="e">
        <v>#N/A</v>
      </c>
      <c r="G22" s="189" t="e">
        <v>#N/A</v>
      </c>
      <c r="H22" s="190">
        <f t="shared" si="3"/>
        <v>1.6354464285714288E-3</v>
      </c>
    </row>
    <row r="23" spans="1:8">
      <c r="A23" s="187">
        <v>2.5</v>
      </c>
      <c r="B23" s="188">
        <f t="shared" si="0"/>
        <v>3.5224999999999999E-2</v>
      </c>
      <c r="C23" s="188">
        <f t="shared" si="4"/>
        <v>0.49315000000000003</v>
      </c>
      <c r="D23" s="188">
        <f t="shared" si="1"/>
        <v>8.8062499999999998E-3</v>
      </c>
      <c r="E23" s="188">
        <f t="shared" si="2"/>
        <v>1.76125E-3</v>
      </c>
      <c r="F23" s="189">
        <v>4.08</v>
      </c>
      <c r="G23" s="189">
        <v>354</v>
      </c>
      <c r="H23" s="190">
        <f t="shared" si="3"/>
        <v>1.76125E-3</v>
      </c>
    </row>
    <row r="24" spans="1:8">
      <c r="A24" s="187">
        <v>2.5</v>
      </c>
      <c r="B24" s="188">
        <f t="shared" si="0"/>
        <v>3.5224999999999999E-2</v>
      </c>
      <c r="C24" s="188">
        <f t="shared" si="4"/>
        <v>0.52837500000000004</v>
      </c>
      <c r="D24" s="188">
        <f t="shared" si="1"/>
        <v>9.4352678571428573E-3</v>
      </c>
      <c r="E24" s="188">
        <f t="shared" si="2"/>
        <v>1.8870535714285714E-3</v>
      </c>
      <c r="F24" s="189" t="e">
        <v>#N/A</v>
      </c>
      <c r="G24" s="189" t="e">
        <v>#N/A</v>
      </c>
      <c r="H24" s="190">
        <f t="shared" si="3"/>
        <v>1.8870535714285714E-3</v>
      </c>
    </row>
    <row r="25" spans="1:8">
      <c r="A25" s="187">
        <v>2.5</v>
      </c>
      <c r="B25" s="188">
        <f t="shared" si="0"/>
        <v>3.5224999999999999E-2</v>
      </c>
      <c r="C25" s="188">
        <f t="shared" si="4"/>
        <v>0.56359999999999999</v>
      </c>
      <c r="D25" s="188">
        <f t="shared" si="1"/>
        <v>1.0064285714285715E-2</v>
      </c>
      <c r="E25" s="188">
        <f t="shared" si="2"/>
        <v>2.0128571428571431E-3</v>
      </c>
      <c r="F25" s="189">
        <v>4.3099999999999996</v>
      </c>
      <c r="G25" s="189">
        <v>346</v>
      </c>
      <c r="H25" s="190">
        <f t="shared" si="3"/>
        <v>2.0128571428571431E-3</v>
      </c>
    </row>
    <row r="26" spans="1:8">
      <c r="A26" s="187">
        <v>2.5</v>
      </c>
      <c r="B26" s="188">
        <f t="shared" si="0"/>
        <v>3.5224999999999999E-2</v>
      </c>
      <c r="C26" s="188">
        <f t="shared" si="4"/>
        <v>0.59882499999999994</v>
      </c>
      <c r="D26" s="188">
        <f t="shared" si="1"/>
        <v>1.0693303571428571E-2</v>
      </c>
      <c r="E26" s="188">
        <f t="shared" si="2"/>
        <v>2.138660714285714E-3</v>
      </c>
      <c r="F26" s="189" t="e">
        <v>#N/A</v>
      </c>
      <c r="G26" s="189" t="e">
        <v>#N/A</v>
      </c>
      <c r="H26" s="190">
        <f t="shared" si="3"/>
        <v>2.138660714285714E-3</v>
      </c>
    </row>
    <row r="27" spans="1:8">
      <c r="A27" s="187">
        <v>2.5</v>
      </c>
      <c r="B27" s="188">
        <f t="shared" si="0"/>
        <v>3.5224999999999999E-2</v>
      </c>
      <c r="C27" s="188">
        <f t="shared" si="4"/>
        <v>0.63404999999999989</v>
      </c>
      <c r="D27" s="188">
        <f t="shared" si="1"/>
        <v>1.1322321428571426E-2</v>
      </c>
      <c r="E27" s="188">
        <f t="shared" si="2"/>
        <v>2.2644642857142855E-3</v>
      </c>
      <c r="F27" s="189">
        <v>4.4000000000000004</v>
      </c>
      <c r="G27" s="189">
        <v>341</v>
      </c>
      <c r="H27" s="190">
        <f t="shared" si="3"/>
        <v>2.2644642857142855E-3</v>
      </c>
    </row>
    <row r="28" spans="1:8">
      <c r="A28" s="187">
        <v>2.5</v>
      </c>
      <c r="B28" s="188">
        <f t="shared" si="0"/>
        <v>3.5224999999999999E-2</v>
      </c>
      <c r="C28" s="188">
        <f t="shared" si="4"/>
        <v>0.66927499999999984</v>
      </c>
      <c r="D28" s="188">
        <f t="shared" si="1"/>
        <v>1.1951339285714282E-2</v>
      </c>
      <c r="E28" s="188">
        <f t="shared" si="2"/>
        <v>2.3902678571428564E-3</v>
      </c>
      <c r="F28" s="189" t="e">
        <v>#N/A</v>
      </c>
      <c r="G28" s="189" t="e">
        <v>#N/A</v>
      </c>
      <c r="H28" s="190">
        <f t="shared" si="3"/>
        <v>2.3902678571428564E-3</v>
      </c>
    </row>
    <row r="29" spans="1:8">
      <c r="A29" s="187">
        <v>2.5</v>
      </c>
      <c r="B29" s="188">
        <f t="shared" si="0"/>
        <v>3.5224999999999999E-2</v>
      </c>
      <c r="C29" s="188">
        <f t="shared" si="4"/>
        <v>0.70449999999999979</v>
      </c>
      <c r="D29" s="188">
        <f t="shared" si="1"/>
        <v>1.258035714285714E-2</v>
      </c>
      <c r="E29" s="188">
        <f t="shared" si="2"/>
        <v>2.5160714285714278E-3</v>
      </c>
      <c r="F29" s="189">
        <v>4.47</v>
      </c>
      <c r="G29" s="189">
        <v>337</v>
      </c>
      <c r="H29" s="190">
        <f t="shared" si="3"/>
        <v>2.5160714285714278E-3</v>
      </c>
    </row>
    <row r="30" spans="1:8">
      <c r="A30" s="187">
        <v>2.5</v>
      </c>
      <c r="B30" s="188">
        <f t="shared" si="0"/>
        <v>3.5224999999999999E-2</v>
      </c>
      <c r="C30" s="188">
        <f t="shared" si="4"/>
        <v>0.73972499999999974</v>
      </c>
      <c r="D30" s="188">
        <f t="shared" si="1"/>
        <v>1.3209374999999995E-2</v>
      </c>
      <c r="E30" s="188">
        <f t="shared" si="2"/>
        <v>2.6418749999999993E-3</v>
      </c>
      <c r="F30" s="189" t="e">
        <v>#N/A</v>
      </c>
      <c r="G30" s="189" t="e">
        <v>#N/A</v>
      </c>
      <c r="H30" s="190">
        <f t="shared" si="3"/>
        <v>2.6418749999999993E-3</v>
      </c>
    </row>
    <row r="31" spans="1:8">
      <c r="A31" s="187">
        <v>2.5</v>
      </c>
      <c r="B31" s="188">
        <f t="shared" si="0"/>
        <v>3.5224999999999999E-2</v>
      </c>
      <c r="C31" s="188">
        <f t="shared" si="4"/>
        <v>0.77494999999999969</v>
      </c>
      <c r="D31" s="188">
        <f t="shared" si="1"/>
        <v>1.3838392857142851E-2</v>
      </c>
      <c r="E31" s="188">
        <f t="shared" si="2"/>
        <v>2.7676785714285702E-3</v>
      </c>
      <c r="F31" s="189">
        <v>4.51</v>
      </c>
      <c r="G31" s="189">
        <v>334</v>
      </c>
      <c r="H31" s="190">
        <f t="shared" si="3"/>
        <v>2.7676785714285702E-3</v>
      </c>
    </row>
    <row r="32" spans="1:8">
      <c r="A32" s="187">
        <v>2.5</v>
      </c>
      <c r="B32" s="188">
        <f t="shared" si="0"/>
        <v>3.5224999999999999E-2</v>
      </c>
      <c r="C32" s="188">
        <f t="shared" si="4"/>
        <v>0.81017499999999965</v>
      </c>
      <c r="D32" s="188">
        <f t="shared" si="1"/>
        <v>1.4467410714285709E-2</v>
      </c>
      <c r="E32" s="188">
        <f t="shared" si="2"/>
        <v>2.8934821428571417E-3</v>
      </c>
      <c r="F32" s="189" t="e">
        <v>#N/A</v>
      </c>
      <c r="G32" s="189" t="e">
        <v>#N/A</v>
      </c>
      <c r="H32" s="190">
        <f t="shared" si="3"/>
        <v>2.8934821428571417E-3</v>
      </c>
    </row>
    <row r="33" spans="1:8">
      <c r="A33" s="187">
        <v>2.5</v>
      </c>
      <c r="B33" s="188">
        <f t="shared" si="0"/>
        <v>3.5224999999999999E-2</v>
      </c>
      <c r="C33" s="188">
        <f t="shared" si="4"/>
        <v>0.8453999999999996</v>
      </c>
      <c r="D33" s="188">
        <f t="shared" si="1"/>
        <v>1.5096428571428564E-2</v>
      </c>
      <c r="E33" s="188">
        <f t="shared" si="2"/>
        <v>3.0192857142857131E-3</v>
      </c>
      <c r="F33" s="189">
        <v>4.5599999999999996</v>
      </c>
      <c r="G33" s="189">
        <v>330</v>
      </c>
      <c r="H33" s="190">
        <f t="shared" si="3"/>
        <v>3.0192857142857131E-3</v>
      </c>
    </row>
    <row r="34" spans="1:8">
      <c r="A34" s="187">
        <v>2.5</v>
      </c>
      <c r="B34" s="188">
        <f t="shared" si="0"/>
        <v>3.5224999999999999E-2</v>
      </c>
      <c r="C34" s="188">
        <f t="shared" si="4"/>
        <v>0.88062499999999955</v>
      </c>
      <c r="D34" s="188">
        <f t="shared" si="1"/>
        <v>1.5725446428571422E-2</v>
      </c>
      <c r="E34" s="188">
        <f t="shared" si="2"/>
        <v>3.1450892857142845E-3</v>
      </c>
      <c r="F34" s="189" t="e">
        <v>#N/A</v>
      </c>
      <c r="G34" s="189" t="e">
        <v>#N/A</v>
      </c>
      <c r="H34" s="190">
        <f t="shared" si="3"/>
        <v>3.1450892857142845E-3</v>
      </c>
    </row>
    <row r="35" spans="1:8">
      <c r="A35" s="187">
        <v>2.5</v>
      </c>
      <c r="B35" s="188">
        <f t="shared" si="0"/>
        <v>3.5224999999999999E-2</v>
      </c>
      <c r="C35" s="188">
        <f t="shared" si="4"/>
        <v>0.9158499999999995</v>
      </c>
      <c r="D35" s="188">
        <f t="shared" si="1"/>
        <v>1.6354464285714278E-2</v>
      </c>
      <c r="E35" s="188">
        <f t="shared" si="2"/>
        <v>3.2708928571428555E-3</v>
      </c>
      <c r="F35" s="189">
        <v>4.6100000000000003</v>
      </c>
      <c r="G35" s="189">
        <v>327</v>
      </c>
      <c r="H35" s="190">
        <f t="shared" si="3"/>
        <v>3.2708928571428555E-3</v>
      </c>
    </row>
    <row r="36" spans="1:8">
      <c r="A36" s="187">
        <v>2.5</v>
      </c>
      <c r="B36" s="188">
        <f t="shared" si="0"/>
        <v>3.5224999999999999E-2</v>
      </c>
      <c r="C36" s="188">
        <f t="shared" si="4"/>
        <v>0.95107499999999945</v>
      </c>
      <c r="D36" s="188">
        <f t="shared" si="1"/>
        <v>1.6983482142857134E-2</v>
      </c>
      <c r="E36" s="188">
        <f t="shared" si="2"/>
        <v>3.3966964285714269E-3</v>
      </c>
      <c r="F36" s="189" t="e">
        <v>#N/A</v>
      </c>
      <c r="G36" s="189" t="e">
        <v>#N/A</v>
      </c>
      <c r="H36" s="190">
        <f t="shared" si="3"/>
        <v>3.3966964285714269E-3</v>
      </c>
    </row>
    <row r="37" spans="1:8">
      <c r="A37" s="187">
        <v>2.5</v>
      </c>
      <c r="B37" s="188">
        <f t="shared" si="0"/>
        <v>3.5224999999999999E-2</v>
      </c>
      <c r="C37" s="188">
        <f t="shared" si="4"/>
        <v>0.9862999999999994</v>
      </c>
      <c r="D37" s="188">
        <f t="shared" si="1"/>
        <v>1.7612499999999989E-2</v>
      </c>
      <c r="E37" s="188">
        <f t="shared" si="2"/>
        <v>3.5224999999999979E-3</v>
      </c>
      <c r="F37" s="189">
        <v>4.66</v>
      </c>
      <c r="G37" s="189">
        <v>323</v>
      </c>
      <c r="H37" s="190">
        <f t="shared" si="3"/>
        <v>3.5224999999999979E-3</v>
      </c>
    </row>
    <row r="38" spans="1:8">
      <c r="A38" s="187">
        <v>2.5</v>
      </c>
      <c r="B38" s="188">
        <f t="shared" si="0"/>
        <v>3.5224999999999999E-2</v>
      </c>
      <c r="C38" s="188">
        <f t="shared" si="4"/>
        <v>1.0215249999999994</v>
      </c>
      <c r="D38" s="188">
        <f t="shared" si="1"/>
        <v>1.8241517857142845E-2</v>
      </c>
      <c r="E38" s="188">
        <f t="shared" si="2"/>
        <v>3.6483035714285688E-3</v>
      </c>
      <c r="F38" s="189" t="e">
        <v>#N/A</v>
      </c>
      <c r="G38" s="189" t="e">
        <v>#N/A</v>
      </c>
      <c r="H38" s="190">
        <f t="shared" si="3"/>
        <v>3.6483035714285688E-3</v>
      </c>
    </row>
    <row r="39" spans="1:8">
      <c r="A39" s="187">
        <v>2.5</v>
      </c>
      <c r="B39" s="188">
        <f t="shared" si="0"/>
        <v>3.5224999999999999E-2</v>
      </c>
      <c r="C39" s="188">
        <f t="shared" si="4"/>
        <v>1.0567499999999994</v>
      </c>
      <c r="D39" s="188">
        <f t="shared" si="1"/>
        <v>1.8870535714285704E-2</v>
      </c>
      <c r="E39" s="188">
        <f t="shared" si="2"/>
        <v>3.7741071428571407E-3</v>
      </c>
      <c r="F39" s="189">
        <v>4.7300000000000004</v>
      </c>
      <c r="G39" s="189">
        <v>320</v>
      </c>
      <c r="H39" s="190">
        <f t="shared" si="3"/>
        <v>3.7741071428571407E-3</v>
      </c>
    </row>
    <row r="40" spans="1:8">
      <c r="A40" s="187">
        <v>2.5</v>
      </c>
      <c r="B40" s="188">
        <f t="shared" si="0"/>
        <v>3.5224999999999999E-2</v>
      </c>
      <c r="C40" s="188">
        <f t="shared" si="4"/>
        <v>1.0919749999999995</v>
      </c>
      <c r="D40" s="188">
        <f t="shared" si="1"/>
        <v>1.9499553571428564E-2</v>
      </c>
      <c r="E40" s="188">
        <f t="shared" si="2"/>
        <v>3.8999107142857125E-3</v>
      </c>
      <c r="F40" s="189" t="e">
        <v>#N/A</v>
      </c>
      <c r="G40" s="189" t="e">
        <v>#N/A</v>
      </c>
      <c r="H40" s="190">
        <f t="shared" si="3"/>
        <v>3.8999107142857125E-3</v>
      </c>
    </row>
    <row r="41" spans="1:8">
      <c r="A41" s="187">
        <v>2.5</v>
      </c>
      <c r="B41" s="188">
        <f t="shared" si="0"/>
        <v>3.5224999999999999E-2</v>
      </c>
      <c r="C41" s="188">
        <f t="shared" si="4"/>
        <v>1.1271999999999995</v>
      </c>
      <c r="D41" s="188">
        <f t="shared" si="1"/>
        <v>2.0128571428571419E-2</v>
      </c>
      <c r="E41" s="188">
        <f t="shared" si="2"/>
        <v>4.0257142857142835E-3</v>
      </c>
      <c r="F41" s="189">
        <v>4.83</v>
      </c>
      <c r="G41" s="189">
        <v>316</v>
      </c>
      <c r="H41" s="190">
        <f t="shared" si="3"/>
        <v>4.0257142857142835E-3</v>
      </c>
    </row>
    <row r="42" spans="1:8">
      <c r="A42" s="187">
        <v>2.5</v>
      </c>
      <c r="B42" s="188">
        <f t="shared" si="0"/>
        <v>3.5224999999999999E-2</v>
      </c>
      <c r="C42" s="188">
        <f t="shared" si="4"/>
        <v>1.1624249999999996</v>
      </c>
      <c r="D42" s="188">
        <f t="shared" si="1"/>
        <v>2.0757589285714279E-2</v>
      </c>
      <c r="E42" s="188">
        <f t="shared" si="2"/>
        <v>4.1515178571428554E-3</v>
      </c>
      <c r="F42" s="189" t="e">
        <v>#N/A</v>
      </c>
      <c r="G42" s="189" t="e">
        <v>#N/A</v>
      </c>
      <c r="H42" s="190">
        <f t="shared" si="3"/>
        <v>4.1515178571428554E-3</v>
      </c>
    </row>
    <row r="43" spans="1:8">
      <c r="A43" s="187">
        <v>2.5</v>
      </c>
      <c r="B43" s="188">
        <f t="shared" si="0"/>
        <v>3.5224999999999999E-2</v>
      </c>
      <c r="C43" s="188">
        <f t="shared" si="4"/>
        <v>1.1976499999999997</v>
      </c>
      <c r="D43" s="188">
        <f t="shared" si="1"/>
        <v>2.1386607142857138E-2</v>
      </c>
      <c r="E43" s="188">
        <f t="shared" si="2"/>
        <v>4.2773214285714272E-3</v>
      </c>
      <c r="F43" s="189">
        <v>4.96</v>
      </c>
      <c r="G43" s="189">
        <v>311</v>
      </c>
      <c r="H43" s="190">
        <f t="shared" si="3"/>
        <v>4.2773214285714272E-3</v>
      </c>
    </row>
    <row r="44" spans="1:8">
      <c r="A44" s="187">
        <v>2.5</v>
      </c>
      <c r="B44" s="188">
        <f t="shared" si="0"/>
        <v>3.5224999999999999E-2</v>
      </c>
      <c r="C44" s="188">
        <f t="shared" si="4"/>
        <v>1.2328749999999997</v>
      </c>
      <c r="D44" s="188">
        <f t="shared" si="1"/>
        <v>2.2015624999999994E-2</v>
      </c>
      <c r="E44" s="188">
        <f t="shared" si="2"/>
        <v>4.4031249999999991E-3</v>
      </c>
      <c r="F44" s="189" t="e">
        <v>#N/A</v>
      </c>
      <c r="G44" s="189" t="e">
        <v>#N/A</v>
      </c>
      <c r="H44" s="190">
        <f t="shared" si="3"/>
        <v>4.4031249999999991E-3</v>
      </c>
    </row>
    <row r="45" spans="1:8">
      <c r="A45" s="187">
        <v>2.5</v>
      </c>
      <c r="B45" s="188">
        <f t="shared" si="0"/>
        <v>3.5224999999999999E-2</v>
      </c>
      <c r="C45" s="188">
        <f t="shared" si="4"/>
        <v>1.2680999999999998</v>
      </c>
      <c r="D45" s="188">
        <f t="shared" si="1"/>
        <v>2.2644642857142853E-2</v>
      </c>
      <c r="E45" s="188">
        <f t="shared" si="2"/>
        <v>4.5289285714285709E-3</v>
      </c>
      <c r="F45" s="189">
        <v>5.3</v>
      </c>
      <c r="G45" s="189">
        <v>305</v>
      </c>
      <c r="H45" s="190">
        <f t="shared" si="3"/>
        <v>4.5289285714285709E-3</v>
      </c>
    </row>
    <row r="46" spans="1:8">
      <c r="A46" s="187">
        <v>2.5</v>
      </c>
      <c r="B46" s="188">
        <f t="shared" si="0"/>
        <v>3.5224999999999999E-2</v>
      </c>
      <c r="C46" s="188">
        <f t="shared" si="4"/>
        <v>1.3033249999999998</v>
      </c>
      <c r="D46" s="188">
        <f t="shared" si="1"/>
        <v>2.3273660714285712E-2</v>
      </c>
      <c r="E46" s="188">
        <f t="shared" si="2"/>
        <v>4.6547321428571427E-3</v>
      </c>
      <c r="F46" s="189" t="e">
        <v>#N/A</v>
      </c>
      <c r="G46" s="189" t="e">
        <v>#N/A</v>
      </c>
      <c r="H46" s="190">
        <f t="shared" si="3"/>
        <v>4.6547321428571427E-3</v>
      </c>
    </row>
    <row r="47" spans="1:8">
      <c r="A47" s="187">
        <v>2.5</v>
      </c>
      <c r="B47" s="188">
        <f t="shared" si="0"/>
        <v>3.5224999999999999E-2</v>
      </c>
      <c r="C47" s="188">
        <f t="shared" si="4"/>
        <v>1.3385499999999999</v>
      </c>
      <c r="D47" s="188">
        <f t="shared" si="1"/>
        <v>2.3902678571428571E-2</v>
      </c>
      <c r="E47" s="188">
        <f t="shared" si="2"/>
        <v>4.7805357142857146E-3</v>
      </c>
      <c r="F47" s="189">
        <v>5.45</v>
      </c>
      <c r="G47" s="189">
        <v>293</v>
      </c>
      <c r="H47" s="190">
        <f t="shared" si="3"/>
        <v>4.7805357142857146E-3</v>
      </c>
    </row>
    <row r="48" spans="1:8">
      <c r="A48" s="187">
        <v>2.5</v>
      </c>
      <c r="B48" s="188">
        <f t="shared" si="0"/>
        <v>3.5224999999999999E-2</v>
      </c>
      <c r="C48" s="188">
        <f t="shared" si="4"/>
        <v>1.373775</v>
      </c>
      <c r="D48" s="188">
        <f t="shared" si="1"/>
        <v>2.4531696428571427E-2</v>
      </c>
      <c r="E48" s="188">
        <f t="shared" si="2"/>
        <v>4.9063392857142856E-3</v>
      </c>
      <c r="F48" s="189" t="e">
        <v>#N/A</v>
      </c>
      <c r="G48" s="189" t="e">
        <v>#N/A</v>
      </c>
      <c r="H48" s="190">
        <f t="shared" si="3"/>
        <v>4.9063392857142856E-3</v>
      </c>
    </row>
    <row r="49" spans="1:8">
      <c r="A49" s="187">
        <v>2.5</v>
      </c>
      <c r="B49" s="188">
        <f t="shared" si="0"/>
        <v>3.5224999999999999E-2</v>
      </c>
      <c r="C49" s="188">
        <f t="shared" si="4"/>
        <v>1.409</v>
      </c>
      <c r="D49" s="188">
        <f t="shared" si="1"/>
        <v>2.5160714285714286E-2</v>
      </c>
      <c r="E49" s="188">
        <f t="shared" si="2"/>
        <v>5.0321428571428574E-3</v>
      </c>
      <c r="F49" s="189">
        <v>5.76</v>
      </c>
      <c r="G49" s="189">
        <v>284</v>
      </c>
      <c r="H49" s="190">
        <f t="shared" si="3"/>
        <v>5.0321428571428574E-3</v>
      </c>
    </row>
    <row r="50" spans="1:8">
      <c r="A50" s="191">
        <v>2.5</v>
      </c>
      <c r="B50" s="192">
        <f t="shared" si="0"/>
        <v>3.5224999999999999E-2</v>
      </c>
      <c r="C50" s="192">
        <f>B50+C49</f>
        <v>1.4442250000000001</v>
      </c>
      <c r="D50" s="192">
        <f t="shared" si="1"/>
        <v>2.5789732142857145E-2</v>
      </c>
      <c r="E50" s="192">
        <f t="shared" si="2"/>
        <v>5.1579464285714293E-3</v>
      </c>
      <c r="F50" s="193">
        <v>6.05</v>
      </c>
      <c r="G50" s="193">
        <v>276</v>
      </c>
      <c r="H50" s="194">
        <f t="shared" si="3"/>
        <v>5.1579464285714293E-3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1824-4F32-471E-8FC4-CC5935ADEC5C}">
  <dimension ref="A1:H38"/>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59" width="9.140625" style="179"/>
    <col min="260" max="260" width="15.42578125" style="179" customWidth="1"/>
    <col min="261" max="261" width="9.140625" style="179"/>
    <col min="262" max="262" width="14.140625" style="179" customWidth="1"/>
    <col min="263" max="515" width="9.140625" style="179"/>
    <col min="516" max="516" width="15.42578125" style="179" customWidth="1"/>
    <col min="517" max="517" width="9.140625" style="179"/>
    <col min="518" max="518" width="14.140625" style="179" customWidth="1"/>
    <col min="519" max="771" width="9.140625" style="179"/>
    <col min="772" max="772" width="15.42578125" style="179" customWidth="1"/>
    <col min="773" max="773" width="9.140625" style="179"/>
    <col min="774" max="774" width="14.140625" style="179" customWidth="1"/>
    <col min="775" max="1027" width="9.140625" style="179"/>
    <col min="1028" max="1028" width="15.42578125" style="179" customWidth="1"/>
    <col min="1029" max="1029" width="9.140625" style="179"/>
    <col min="1030" max="1030" width="14.140625" style="179" customWidth="1"/>
    <col min="1031" max="1283" width="9.140625" style="179"/>
    <col min="1284" max="1284" width="15.42578125" style="179" customWidth="1"/>
    <col min="1285" max="1285" width="9.140625" style="179"/>
    <col min="1286" max="1286" width="14.140625" style="179" customWidth="1"/>
    <col min="1287" max="1539" width="9.140625" style="179"/>
    <col min="1540" max="1540" width="15.42578125" style="179" customWidth="1"/>
    <col min="1541" max="1541" width="9.140625" style="179"/>
    <col min="1542" max="1542" width="14.140625" style="179" customWidth="1"/>
    <col min="1543" max="1795" width="9.140625" style="179"/>
    <col min="1796" max="1796" width="15.42578125" style="179" customWidth="1"/>
    <col min="1797" max="1797" width="9.140625" style="179"/>
    <col min="1798" max="1798" width="14.140625" style="179" customWidth="1"/>
    <col min="1799" max="2051" width="9.140625" style="179"/>
    <col min="2052" max="2052" width="15.42578125" style="179" customWidth="1"/>
    <col min="2053" max="2053" width="9.140625" style="179"/>
    <col min="2054" max="2054" width="14.140625" style="179" customWidth="1"/>
    <col min="2055" max="2307" width="9.140625" style="179"/>
    <col min="2308" max="2308" width="15.42578125" style="179" customWidth="1"/>
    <col min="2309" max="2309" width="9.140625" style="179"/>
    <col min="2310" max="2310" width="14.140625" style="179" customWidth="1"/>
    <col min="2311" max="2563" width="9.140625" style="179"/>
    <col min="2564" max="2564" width="15.42578125" style="179" customWidth="1"/>
    <col min="2565" max="2565" width="9.140625" style="179"/>
    <col min="2566" max="2566" width="14.140625" style="179" customWidth="1"/>
    <col min="2567" max="2819" width="9.140625" style="179"/>
    <col min="2820" max="2820" width="15.42578125" style="179" customWidth="1"/>
    <col min="2821" max="2821" width="9.140625" style="179"/>
    <col min="2822" max="2822" width="14.140625" style="179" customWidth="1"/>
    <col min="2823" max="3075" width="9.140625" style="179"/>
    <col min="3076" max="3076" width="15.42578125" style="179" customWidth="1"/>
    <col min="3077" max="3077" width="9.140625" style="179"/>
    <col min="3078" max="3078" width="14.140625" style="179" customWidth="1"/>
    <col min="3079" max="3331" width="9.140625" style="179"/>
    <col min="3332" max="3332" width="15.42578125" style="179" customWidth="1"/>
    <col min="3333" max="3333" width="9.140625" style="179"/>
    <col min="3334" max="3334" width="14.140625" style="179" customWidth="1"/>
    <col min="3335" max="3587" width="9.140625" style="179"/>
    <col min="3588" max="3588" width="15.42578125" style="179" customWidth="1"/>
    <col min="3589" max="3589" width="9.140625" style="179"/>
    <col min="3590" max="3590" width="14.140625" style="179" customWidth="1"/>
    <col min="3591" max="3843" width="9.140625" style="179"/>
    <col min="3844" max="3844" width="15.42578125" style="179" customWidth="1"/>
    <col min="3845" max="3845" width="9.140625" style="179"/>
    <col min="3846" max="3846" width="14.140625" style="179" customWidth="1"/>
    <col min="3847" max="4099" width="9.140625" style="179"/>
    <col min="4100" max="4100" width="15.42578125" style="179" customWidth="1"/>
    <col min="4101" max="4101" width="9.140625" style="179"/>
    <col min="4102" max="4102" width="14.140625" style="179" customWidth="1"/>
    <col min="4103" max="4355" width="9.140625" style="179"/>
    <col min="4356" max="4356" width="15.42578125" style="179" customWidth="1"/>
    <col min="4357" max="4357" width="9.140625" style="179"/>
    <col min="4358" max="4358" width="14.140625" style="179" customWidth="1"/>
    <col min="4359" max="4611" width="9.140625" style="179"/>
    <col min="4612" max="4612" width="15.42578125" style="179" customWidth="1"/>
    <col min="4613" max="4613" width="9.140625" style="179"/>
    <col min="4614" max="4614" width="14.140625" style="179" customWidth="1"/>
    <col min="4615" max="4867" width="9.140625" style="179"/>
    <col min="4868" max="4868" width="15.42578125" style="179" customWidth="1"/>
    <col min="4869" max="4869" width="9.140625" style="179"/>
    <col min="4870" max="4870" width="14.140625" style="179" customWidth="1"/>
    <col min="4871" max="5123" width="9.140625" style="179"/>
    <col min="5124" max="5124" width="15.42578125" style="179" customWidth="1"/>
    <col min="5125" max="5125" width="9.140625" style="179"/>
    <col min="5126" max="5126" width="14.140625" style="179" customWidth="1"/>
    <col min="5127" max="5379" width="9.140625" style="179"/>
    <col min="5380" max="5380" width="15.42578125" style="179" customWidth="1"/>
    <col min="5381" max="5381" width="9.140625" style="179"/>
    <col min="5382" max="5382" width="14.140625" style="179" customWidth="1"/>
    <col min="5383" max="5635" width="9.140625" style="179"/>
    <col min="5636" max="5636" width="15.42578125" style="179" customWidth="1"/>
    <col min="5637" max="5637" width="9.140625" style="179"/>
    <col min="5638" max="5638" width="14.140625" style="179" customWidth="1"/>
    <col min="5639" max="5891" width="9.140625" style="179"/>
    <col min="5892" max="5892" width="15.42578125" style="179" customWidth="1"/>
    <col min="5893" max="5893" width="9.140625" style="179"/>
    <col min="5894" max="5894" width="14.140625" style="179" customWidth="1"/>
    <col min="5895" max="6147" width="9.140625" style="179"/>
    <col min="6148" max="6148" width="15.42578125" style="179" customWidth="1"/>
    <col min="6149" max="6149" width="9.140625" style="179"/>
    <col min="6150" max="6150" width="14.140625" style="179" customWidth="1"/>
    <col min="6151" max="6403" width="9.140625" style="179"/>
    <col min="6404" max="6404" width="15.42578125" style="179" customWidth="1"/>
    <col min="6405" max="6405" width="9.140625" style="179"/>
    <col min="6406" max="6406" width="14.140625" style="179" customWidth="1"/>
    <col min="6407" max="6659" width="9.140625" style="179"/>
    <col min="6660" max="6660" width="15.42578125" style="179" customWidth="1"/>
    <col min="6661" max="6661" width="9.140625" style="179"/>
    <col min="6662" max="6662" width="14.140625" style="179" customWidth="1"/>
    <col min="6663" max="6915" width="9.140625" style="179"/>
    <col min="6916" max="6916" width="15.42578125" style="179" customWidth="1"/>
    <col min="6917" max="6917" width="9.140625" style="179"/>
    <col min="6918" max="6918" width="14.140625" style="179" customWidth="1"/>
    <col min="6919" max="7171" width="9.140625" style="179"/>
    <col min="7172" max="7172" width="15.42578125" style="179" customWidth="1"/>
    <col min="7173" max="7173" width="9.140625" style="179"/>
    <col min="7174" max="7174" width="14.140625" style="179" customWidth="1"/>
    <col min="7175" max="7427" width="9.140625" style="179"/>
    <col min="7428" max="7428" width="15.42578125" style="179" customWidth="1"/>
    <col min="7429" max="7429" width="9.140625" style="179"/>
    <col min="7430" max="7430" width="14.140625" style="179" customWidth="1"/>
    <col min="7431" max="7683" width="9.140625" style="179"/>
    <col min="7684" max="7684" width="15.42578125" style="179" customWidth="1"/>
    <col min="7685" max="7685" width="9.140625" style="179"/>
    <col min="7686" max="7686" width="14.140625" style="179" customWidth="1"/>
    <col min="7687" max="7939" width="9.140625" style="179"/>
    <col min="7940" max="7940" width="15.42578125" style="179" customWidth="1"/>
    <col min="7941" max="7941" width="9.140625" style="179"/>
    <col min="7942" max="7942" width="14.140625" style="179" customWidth="1"/>
    <col min="7943" max="8195" width="9.140625" style="179"/>
    <col min="8196" max="8196" width="15.42578125" style="179" customWidth="1"/>
    <col min="8197" max="8197" width="9.140625" style="179"/>
    <col min="8198" max="8198" width="14.140625" style="179" customWidth="1"/>
    <col min="8199" max="8451" width="9.140625" style="179"/>
    <col min="8452" max="8452" width="15.42578125" style="179" customWidth="1"/>
    <col min="8453" max="8453" width="9.140625" style="179"/>
    <col min="8454" max="8454" width="14.140625" style="179" customWidth="1"/>
    <col min="8455" max="8707" width="9.140625" style="179"/>
    <col min="8708" max="8708" width="15.42578125" style="179" customWidth="1"/>
    <col min="8709" max="8709" width="9.140625" style="179"/>
    <col min="8710" max="8710" width="14.140625" style="179" customWidth="1"/>
    <col min="8711" max="8963" width="9.140625" style="179"/>
    <col min="8964" max="8964" width="15.42578125" style="179" customWidth="1"/>
    <col min="8965" max="8965" width="9.140625" style="179"/>
    <col min="8966" max="8966" width="14.140625" style="179" customWidth="1"/>
    <col min="8967" max="9219" width="9.140625" style="179"/>
    <col min="9220" max="9220" width="15.42578125" style="179" customWidth="1"/>
    <col min="9221" max="9221" width="9.140625" style="179"/>
    <col min="9222" max="9222" width="14.140625" style="179" customWidth="1"/>
    <col min="9223" max="9475" width="9.140625" style="179"/>
    <col min="9476" max="9476" width="15.42578125" style="179" customWidth="1"/>
    <col min="9477" max="9477" width="9.140625" style="179"/>
    <col min="9478" max="9478" width="14.140625" style="179" customWidth="1"/>
    <col min="9479" max="9731" width="9.140625" style="179"/>
    <col min="9732" max="9732" width="15.42578125" style="179" customWidth="1"/>
    <col min="9733" max="9733" width="9.140625" style="179"/>
    <col min="9734" max="9734" width="14.140625" style="179" customWidth="1"/>
    <col min="9735" max="9987" width="9.140625" style="179"/>
    <col min="9988" max="9988" width="15.42578125" style="179" customWidth="1"/>
    <col min="9989" max="9989" width="9.140625" style="179"/>
    <col min="9990" max="9990" width="14.140625" style="179" customWidth="1"/>
    <col min="9991" max="10243" width="9.140625" style="179"/>
    <col min="10244" max="10244" width="15.42578125" style="179" customWidth="1"/>
    <col min="10245" max="10245" width="9.140625" style="179"/>
    <col min="10246" max="10246" width="14.140625" style="179" customWidth="1"/>
    <col min="10247" max="10499" width="9.140625" style="179"/>
    <col min="10500" max="10500" width="15.42578125" style="179" customWidth="1"/>
    <col min="10501" max="10501" width="9.140625" style="179"/>
    <col min="10502" max="10502" width="14.140625" style="179" customWidth="1"/>
    <col min="10503" max="10755" width="9.140625" style="179"/>
    <col min="10756" max="10756" width="15.42578125" style="179" customWidth="1"/>
    <col min="10757" max="10757" width="9.140625" style="179"/>
    <col min="10758" max="10758" width="14.140625" style="179" customWidth="1"/>
    <col min="10759" max="11011" width="9.140625" style="179"/>
    <col min="11012" max="11012" width="15.42578125" style="179" customWidth="1"/>
    <col min="11013" max="11013" width="9.140625" style="179"/>
    <col min="11014" max="11014" width="14.140625" style="179" customWidth="1"/>
    <col min="11015" max="11267" width="9.140625" style="179"/>
    <col min="11268" max="11268" width="15.42578125" style="179" customWidth="1"/>
    <col min="11269" max="11269" width="9.140625" style="179"/>
    <col min="11270" max="11270" width="14.140625" style="179" customWidth="1"/>
    <col min="11271" max="11523" width="9.140625" style="179"/>
    <col min="11524" max="11524" width="15.42578125" style="179" customWidth="1"/>
    <col min="11525" max="11525" width="9.140625" style="179"/>
    <col min="11526" max="11526" width="14.140625" style="179" customWidth="1"/>
    <col min="11527" max="11779" width="9.140625" style="179"/>
    <col min="11780" max="11780" width="15.42578125" style="179" customWidth="1"/>
    <col min="11781" max="11781" width="9.140625" style="179"/>
    <col min="11782" max="11782" width="14.140625" style="179" customWidth="1"/>
    <col min="11783" max="12035" width="9.140625" style="179"/>
    <col min="12036" max="12036" width="15.42578125" style="179" customWidth="1"/>
    <col min="12037" max="12037" width="9.140625" style="179"/>
    <col min="12038" max="12038" width="14.140625" style="179" customWidth="1"/>
    <col min="12039" max="12291" width="9.140625" style="179"/>
    <col min="12292" max="12292" width="15.42578125" style="179" customWidth="1"/>
    <col min="12293" max="12293" width="9.140625" style="179"/>
    <col min="12294" max="12294" width="14.140625" style="179" customWidth="1"/>
    <col min="12295" max="12547" width="9.140625" style="179"/>
    <col min="12548" max="12548" width="15.42578125" style="179" customWidth="1"/>
    <col min="12549" max="12549" width="9.140625" style="179"/>
    <col min="12550" max="12550" width="14.140625" style="179" customWidth="1"/>
    <col min="12551" max="12803" width="9.140625" style="179"/>
    <col min="12804" max="12804" width="15.42578125" style="179" customWidth="1"/>
    <col min="12805" max="12805" width="9.140625" style="179"/>
    <col min="12806" max="12806" width="14.140625" style="179" customWidth="1"/>
    <col min="12807" max="13059" width="9.140625" style="179"/>
    <col min="13060" max="13060" width="15.42578125" style="179" customWidth="1"/>
    <col min="13061" max="13061" width="9.140625" style="179"/>
    <col min="13062" max="13062" width="14.140625" style="179" customWidth="1"/>
    <col min="13063" max="13315" width="9.140625" style="179"/>
    <col min="13316" max="13316" width="15.42578125" style="179" customWidth="1"/>
    <col min="13317" max="13317" width="9.140625" style="179"/>
    <col min="13318" max="13318" width="14.140625" style="179" customWidth="1"/>
    <col min="13319" max="13571" width="9.140625" style="179"/>
    <col min="13572" max="13572" width="15.42578125" style="179" customWidth="1"/>
    <col min="13573" max="13573" width="9.140625" style="179"/>
    <col min="13574" max="13574" width="14.140625" style="179" customWidth="1"/>
    <col min="13575" max="13827" width="9.140625" style="179"/>
    <col min="13828" max="13828" width="15.42578125" style="179" customWidth="1"/>
    <col min="13829" max="13829" width="9.140625" style="179"/>
    <col min="13830" max="13830" width="14.140625" style="179" customWidth="1"/>
    <col min="13831" max="14083" width="9.140625" style="179"/>
    <col min="14084" max="14084" width="15.42578125" style="179" customWidth="1"/>
    <col min="14085" max="14085" width="9.140625" style="179"/>
    <col min="14086" max="14086" width="14.140625" style="179" customWidth="1"/>
    <col min="14087" max="14339" width="9.140625" style="179"/>
    <col min="14340" max="14340" width="15.42578125" style="179" customWidth="1"/>
    <col min="14341" max="14341" width="9.140625" style="179"/>
    <col min="14342" max="14342" width="14.140625" style="179" customWidth="1"/>
    <col min="14343" max="14595" width="9.140625" style="179"/>
    <col min="14596" max="14596" width="15.42578125" style="179" customWidth="1"/>
    <col min="14597" max="14597" width="9.140625" style="179"/>
    <col min="14598" max="14598" width="14.140625" style="179" customWidth="1"/>
    <col min="14599" max="14851" width="9.140625" style="179"/>
    <col min="14852" max="14852" width="15.42578125" style="179" customWidth="1"/>
    <col min="14853" max="14853" width="9.140625" style="179"/>
    <col min="14854" max="14854" width="14.140625" style="179" customWidth="1"/>
    <col min="14855" max="15107" width="9.140625" style="179"/>
    <col min="15108" max="15108" width="15.42578125" style="179" customWidth="1"/>
    <col min="15109" max="15109" width="9.140625" style="179"/>
    <col min="15110" max="15110" width="14.140625" style="179" customWidth="1"/>
    <col min="15111" max="15363" width="9.140625" style="179"/>
    <col min="15364" max="15364" width="15.42578125" style="179" customWidth="1"/>
    <col min="15365" max="15365" width="9.140625" style="179"/>
    <col min="15366" max="15366" width="14.140625" style="179" customWidth="1"/>
    <col min="15367" max="15619" width="9.140625" style="179"/>
    <col min="15620" max="15620" width="15.42578125" style="179" customWidth="1"/>
    <col min="15621" max="15621" width="9.140625" style="179"/>
    <col min="15622" max="15622" width="14.140625" style="179" customWidth="1"/>
    <col min="15623" max="15875" width="9.140625" style="179"/>
    <col min="15876" max="15876" width="15.42578125" style="179" customWidth="1"/>
    <col min="15877" max="15877" width="9.140625" style="179"/>
    <col min="15878" max="15878" width="14.140625" style="179" customWidth="1"/>
    <col min="15879" max="16131" width="9.140625" style="179"/>
    <col min="16132" max="16132" width="15.42578125" style="179" customWidth="1"/>
    <col min="16133" max="16133" width="9.140625" style="179"/>
    <col min="16134" max="16134" width="14.140625" style="179" customWidth="1"/>
    <col min="16135" max="16384" width="9.140625" style="179"/>
  </cols>
  <sheetData>
    <row r="1" spans="1:8" s="178" customFormat="1" ht="25.5" customHeight="1">
      <c r="A1" s="287" t="s">
        <v>327</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3.1</v>
      </c>
      <c r="C4" s="179" t="s">
        <v>312</v>
      </c>
      <c r="D4" s="179" t="s">
        <v>313</v>
      </c>
      <c r="E4" s="179">
        <v>3.1</v>
      </c>
      <c r="F4" s="179" t="s">
        <v>312</v>
      </c>
    </row>
    <row r="5" spans="1:8" hidden="1">
      <c r="A5" s="179" t="s">
        <v>314</v>
      </c>
      <c r="B5" s="179">
        <v>506</v>
      </c>
      <c r="D5" s="179" t="s">
        <v>314</v>
      </c>
      <c r="E5" s="179">
        <v>506</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38" si="0">$B$2*A10/1000</f>
        <v>3.5224999999999999E-2</v>
      </c>
      <c r="C10" s="184">
        <f>B10</f>
        <v>3.5224999999999999E-2</v>
      </c>
      <c r="D10" s="184">
        <f>C10/56</f>
        <v>6.2901785714285718E-4</v>
      </c>
      <c r="E10" s="184">
        <f>D10/5</f>
        <v>1.2580357142857144E-4</v>
      </c>
      <c r="F10" s="185">
        <v>3.21</v>
      </c>
      <c r="G10" s="185">
        <v>516</v>
      </c>
      <c r="H10" s="186">
        <f>D10/5</f>
        <v>1.2580357142857144E-4</v>
      </c>
    </row>
    <row r="11" spans="1:8">
      <c r="A11" s="187">
        <v>2.5</v>
      </c>
      <c r="B11" s="188">
        <f t="shared" si="0"/>
        <v>3.5224999999999999E-2</v>
      </c>
      <c r="C11" s="188">
        <f>B11+C10</f>
        <v>7.0449999999999999E-2</v>
      </c>
      <c r="D11" s="188">
        <f t="shared" ref="D11:D38" si="1">C11/56</f>
        <v>1.2580357142857144E-3</v>
      </c>
      <c r="E11" s="188">
        <f t="shared" ref="E11:E38" si="2">D11/5</f>
        <v>2.5160714285714288E-4</v>
      </c>
      <c r="F11" s="189">
        <v>3.29</v>
      </c>
      <c r="G11" s="189">
        <v>517</v>
      </c>
      <c r="H11" s="190">
        <f t="shared" ref="H11:H38" si="3">D11/5</f>
        <v>2.5160714285714288E-4</v>
      </c>
    </row>
    <row r="12" spans="1:8">
      <c r="A12" s="187">
        <v>2.5</v>
      </c>
      <c r="B12" s="188">
        <f t="shared" si="0"/>
        <v>3.5224999999999999E-2</v>
      </c>
      <c r="C12" s="188">
        <f t="shared" ref="C12:C38" si="4">B12+C11</f>
        <v>0.10567499999999999</v>
      </c>
      <c r="D12" s="188">
        <f t="shared" si="1"/>
        <v>1.8870535714285712E-3</v>
      </c>
      <c r="E12" s="188">
        <f t="shared" si="2"/>
        <v>3.7741071428571424E-4</v>
      </c>
      <c r="F12" s="189">
        <v>3.36</v>
      </c>
      <c r="G12" s="189">
        <v>516</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3.44</v>
      </c>
      <c r="G13" s="189">
        <v>515</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3.52</v>
      </c>
      <c r="G14" s="189">
        <v>512</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3.59</v>
      </c>
      <c r="G15" s="189">
        <v>509</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3.64</v>
      </c>
      <c r="G16" s="189">
        <v>506</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3.7</v>
      </c>
      <c r="G17" s="189">
        <v>501</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3.8</v>
      </c>
      <c r="G18" s="189">
        <v>495</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3.94</v>
      </c>
      <c r="G19" s="189">
        <v>481</v>
      </c>
      <c r="H19" s="190">
        <f t="shared" si="3"/>
        <v>1.2580357142857144E-3</v>
      </c>
    </row>
    <row r="20" spans="1:8">
      <c r="A20" s="187">
        <v>2.5</v>
      </c>
      <c r="B20" s="188">
        <f t="shared" si="0"/>
        <v>3.5224999999999999E-2</v>
      </c>
      <c r="C20" s="188">
        <f t="shared" si="4"/>
        <v>0.38747500000000001</v>
      </c>
      <c r="D20" s="188">
        <f t="shared" si="1"/>
        <v>6.9191964285714291E-3</v>
      </c>
      <c r="E20" s="188">
        <f t="shared" si="2"/>
        <v>1.3838392857142858E-3</v>
      </c>
      <c r="F20" s="189">
        <v>4.1399999999999997</v>
      </c>
      <c r="G20" s="189">
        <v>468</v>
      </c>
      <c r="H20" s="190">
        <f t="shared" si="3"/>
        <v>1.3838392857142858E-3</v>
      </c>
    </row>
    <row r="21" spans="1:8">
      <c r="A21" s="187">
        <v>2.5</v>
      </c>
      <c r="B21" s="188">
        <f t="shared" si="0"/>
        <v>3.5224999999999999E-2</v>
      </c>
      <c r="C21" s="188">
        <f t="shared" si="4"/>
        <v>0.42270000000000002</v>
      </c>
      <c r="D21" s="188">
        <f t="shared" si="1"/>
        <v>7.5482142857142857E-3</v>
      </c>
      <c r="E21" s="188">
        <f t="shared" si="2"/>
        <v>1.5096428571428572E-3</v>
      </c>
      <c r="F21" s="189">
        <v>4.33</v>
      </c>
      <c r="G21" s="189">
        <v>458</v>
      </c>
      <c r="H21" s="190">
        <f t="shared" si="3"/>
        <v>1.5096428571428572E-3</v>
      </c>
    </row>
    <row r="22" spans="1:8">
      <c r="A22" s="187">
        <v>2.5</v>
      </c>
      <c r="B22" s="188">
        <f t="shared" si="0"/>
        <v>3.5224999999999999E-2</v>
      </c>
      <c r="C22" s="188">
        <f t="shared" si="4"/>
        <v>0.45792500000000003</v>
      </c>
      <c r="D22" s="188">
        <f t="shared" si="1"/>
        <v>8.1772321428571441E-3</v>
      </c>
      <c r="E22" s="188">
        <f t="shared" si="2"/>
        <v>1.6354464285714288E-3</v>
      </c>
      <c r="F22" s="189">
        <v>4.4400000000000004</v>
      </c>
      <c r="G22" s="189">
        <v>451</v>
      </c>
      <c r="H22" s="190">
        <f t="shared" si="3"/>
        <v>1.6354464285714288E-3</v>
      </c>
    </row>
    <row r="23" spans="1:8">
      <c r="A23" s="187">
        <v>2.5</v>
      </c>
      <c r="B23" s="188">
        <f t="shared" si="0"/>
        <v>3.5224999999999999E-2</v>
      </c>
      <c r="C23" s="188">
        <f t="shared" si="4"/>
        <v>0.49315000000000003</v>
      </c>
      <c r="D23" s="188">
        <f t="shared" si="1"/>
        <v>8.8062499999999998E-3</v>
      </c>
      <c r="E23" s="188">
        <f t="shared" si="2"/>
        <v>1.76125E-3</v>
      </c>
      <c r="F23" s="189">
        <v>4.5</v>
      </c>
      <c r="G23" s="189">
        <v>447</v>
      </c>
      <c r="H23" s="190">
        <f t="shared" si="3"/>
        <v>1.76125E-3</v>
      </c>
    </row>
    <row r="24" spans="1:8">
      <c r="A24" s="187">
        <v>2.5</v>
      </c>
      <c r="B24" s="188">
        <f t="shared" si="0"/>
        <v>3.5224999999999999E-2</v>
      </c>
      <c r="C24" s="188">
        <f t="shared" si="4"/>
        <v>0.52837500000000004</v>
      </c>
      <c r="D24" s="188">
        <f t="shared" si="1"/>
        <v>9.4352678571428573E-3</v>
      </c>
      <c r="E24" s="188">
        <f t="shared" si="2"/>
        <v>1.8870535714285714E-3</v>
      </c>
      <c r="F24" s="189">
        <v>4.54</v>
      </c>
      <c r="G24" s="189">
        <v>443</v>
      </c>
      <c r="H24" s="190">
        <f t="shared" si="3"/>
        <v>1.8870535714285714E-3</v>
      </c>
    </row>
    <row r="25" spans="1:8">
      <c r="A25" s="187">
        <v>2.5</v>
      </c>
      <c r="B25" s="188">
        <f t="shared" si="0"/>
        <v>3.5224999999999999E-2</v>
      </c>
      <c r="C25" s="188">
        <f t="shared" si="4"/>
        <v>0.56359999999999999</v>
      </c>
      <c r="D25" s="188">
        <f t="shared" si="1"/>
        <v>1.0064285714285715E-2</v>
      </c>
      <c r="E25" s="188">
        <f t="shared" si="2"/>
        <v>2.0128571428571431E-3</v>
      </c>
      <c r="F25" s="189">
        <v>4.5599999999999996</v>
      </c>
      <c r="G25" s="189">
        <v>441</v>
      </c>
      <c r="H25" s="190">
        <f t="shared" si="3"/>
        <v>2.0128571428571431E-3</v>
      </c>
    </row>
    <row r="26" spans="1:8">
      <c r="A26" s="187">
        <v>2.5</v>
      </c>
      <c r="B26" s="188">
        <f t="shared" si="0"/>
        <v>3.5224999999999999E-2</v>
      </c>
      <c r="C26" s="188">
        <f t="shared" si="4"/>
        <v>0.59882499999999994</v>
      </c>
      <c r="D26" s="188">
        <f t="shared" si="1"/>
        <v>1.0693303571428571E-2</v>
      </c>
      <c r="E26" s="188">
        <f t="shared" si="2"/>
        <v>2.138660714285714E-3</v>
      </c>
      <c r="F26" s="189">
        <v>4.58</v>
      </c>
      <c r="G26" s="189">
        <v>438</v>
      </c>
      <c r="H26" s="190">
        <f t="shared" si="3"/>
        <v>2.138660714285714E-3</v>
      </c>
    </row>
    <row r="27" spans="1:8">
      <c r="A27" s="187">
        <v>2.5</v>
      </c>
      <c r="B27" s="188">
        <f t="shared" si="0"/>
        <v>3.5224999999999999E-2</v>
      </c>
      <c r="C27" s="188">
        <f t="shared" si="4"/>
        <v>0.63404999999999989</v>
      </c>
      <c r="D27" s="188">
        <f t="shared" si="1"/>
        <v>1.1322321428571426E-2</v>
      </c>
      <c r="E27" s="188">
        <f t="shared" si="2"/>
        <v>2.2644642857142855E-3</v>
      </c>
      <c r="F27" s="189">
        <v>4.6100000000000003</v>
      </c>
      <c r="G27" s="189">
        <v>436</v>
      </c>
      <c r="H27" s="190">
        <f t="shared" si="3"/>
        <v>2.2644642857142855E-3</v>
      </c>
    </row>
    <row r="28" spans="1:8">
      <c r="A28" s="187">
        <v>2.5</v>
      </c>
      <c r="B28" s="188">
        <f t="shared" si="0"/>
        <v>3.5224999999999999E-2</v>
      </c>
      <c r="C28" s="188">
        <f t="shared" si="4"/>
        <v>0.66927499999999984</v>
      </c>
      <c r="D28" s="188">
        <f t="shared" si="1"/>
        <v>1.1951339285714282E-2</v>
      </c>
      <c r="E28" s="188">
        <f t="shared" si="2"/>
        <v>2.3902678571428564E-3</v>
      </c>
      <c r="F28" s="189">
        <v>4.63</v>
      </c>
      <c r="G28" s="189">
        <v>434</v>
      </c>
      <c r="H28" s="190">
        <f t="shared" si="3"/>
        <v>2.3902678571428564E-3</v>
      </c>
    </row>
    <row r="29" spans="1:8">
      <c r="A29" s="187">
        <v>2.5</v>
      </c>
      <c r="B29" s="188">
        <f t="shared" si="0"/>
        <v>3.5224999999999999E-2</v>
      </c>
      <c r="C29" s="188">
        <f t="shared" si="4"/>
        <v>0.70449999999999979</v>
      </c>
      <c r="D29" s="188">
        <f t="shared" si="1"/>
        <v>1.258035714285714E-2</v>
      </c>
      <c r="E29" s="188">
        <f t="shared" si="2"/>
        <v>2.5160714285714278E-3</v>
      </c>
      <c r="F29" s="189">
        <v>4.6500000000000004</v>
      </c>
      <c r="G29" s="189">
        <v>432</v>
      </c>
      <c r="H29" s="190">
        <f t="shared" si="3"/>
        <v>2.5160714285714278E-3</v>
      </c>
    </row>
    <row r="30" spans="1:8">
      <c r="A30" s="187">
        <v>2.5</v>
      </c>
      <c r="B30" s="188">
        <f t="shared" si="0"/>
        <v>3.5224999999999999E-2</v>
      </c>
      <c r="C30" s="188">
        <f t="shared" si="4"/>
        <v>0.73972499999999974</v>
      </c>
      <c r="D30" s="188">
        <f t="shared" si="1"/>
        <v>1.3209374999999995E-2</v>
      </c>
      <c r="E30" s="188">
        <f t="shared" si="2"/>
        <v>2.6418749999999993E-3</v>
      </c>
      <c r="F30" s="189">
        <v>4.67</v>
      </c>
      <c r="G30" s="189">
        <v>426</v>
      </c>
      <c r="H30" s="190">
        <f t="shared" si="3"/>
        <v>2.6418749999999993E-3</v>
      </c>
    </row>
    <row r="31" spans="1:8">
      <c r="A31" s="187">
        <v>2.5</v>
      </c>
      <c r="B31" s="188">
        <f t="shared" si="0"/>
        <v>3.5224999999999999E-2</v>
      </c>
      <c r="C31" s="188">
        <f t="shared" si="4"/>
        <v>0.77494999999999969</v>
      </c>
      <c r="D31" s="188">
        <f t="shared" si="1"/>
        <v>1.3838392857142851E-2</v>
      </c>
      <c r="E31" s="188">
        <f t="shared" si="2"/>
        <v>2.7676785714285702E-3</v>
      </c>
      <c r="F31" s="189">
        <v>4.7</v>
      </c>
      <c r="G31" s="189">
        <v>424</v>
      </c>
      <c r="H31" s="190">
        <f t="shared" si="3"/>
        <v>2.7676785714285702E-3</v>
      </c>
    </row>
    <row r="32" spans="1:8">
      <c r="A32" s="187">
        <v>2.5</v>
      </c>
      <c r="B32" s="188">
        <f t="shared" si="0"/>
        <v>3.5224999999999999E-2</v>
      </c>
      <c r="C32" s="188">
        <f t="shared" si="4"/>
        <v>0.81017499999999965</v>
      </c>
      <c r="D32" s="188">
        <f t="shared" si="1"/>
        <v>1.4467410714285709E-2</v>
      </c>
      <c r="E32" s="188">
        <f t="shared" si="2"/>
        <v>2.8934821428571417E-3</v>
      </c>
      <c r="F32" s="189">
        <v>4.7300000000000004</v>
      </c>
      <c r="G32" s="189">
        <v>422</v>
      </c>
      <c r="H32" s="190">
        <f t="shared" si="3"/>
        <v>2.8934821428571417E-3</v>
      </c>
    </row>
    <row r="33" spans="1:8">
      <c r="A33" s="187">
        <v>2.5</v>
      </c>
      <c r="B33" s="188">
        <f t="shared" si="0"/>
        <v>3.5224999999999999E-2</v>
      </c>
      <c r="C33" s="188">
        <f t="shared" si="4"/>
        <v>0.8453999999999996</v>
      </c>
      <c r="D33" s="188">
        <f t="shared" si="1"/>
        <v>1.5096428571428564E-2</v>
      </c>
      <c r="E33" s="188">
        <f t="shared" si="2"/>
        <v>3.0192857142857131E-3</v>
      </c>
      <c r="F33" s="189">
        <v>4.76</v>
      </c>
      <c r="G33" s="189">
        <v>418</v>
      </c>
      <c r="H33" s="190">
        <f t="shared" si="3"/>
        <v>3.0192857142857131E-3</v>
      </c>
    </row>
    <row r="34" spans="1:8">
      <c r="A34" s="187">
        <v>2.5</v>
      </c>
      <c r="B34" s="188">
        <f t="shared" si="0"/>
        <v>3.5224999999999999E-2</v>
      </c>
      <c r="C34" s="188">
        <f t="shared" si="4"/>
        <v>0.88062499999999955</v>
      </c>
      <c r="D34" s="188">
        <f t="shared" si="1"/>
        <v>1.5725446428571422E-2</v>
      </c>
      <c r="E34" s="188">
        <f t="shared" si="2"/>
        <v>3.1450892857142845E-3</v>
      </c>
      <c r="F34" s="189">
        <v>4.8</v>
      </c>
      <c r="G34" s="189">
        <v>4.16</v>
      </c>
      <c r="H34" s="190">
        <f t="shared" si="3"/>
        <v>3.1450892857142845E-3</v>
      </c>
    </row>
    <row r="35" spans="1:8">
      <c r="A35" s="187">
        <v>2.5</v>
      </c>
      <c r="B35" s="188">
        <f t="shared" si="0"/>
        <v>3.5224999999999999E-2</v>
      </c>
      <c r="C35" s="188">
        <f t="shared" si="4"/>
        <v>0.9158499999999995</v>
      </c>
      <c r="D35" s="188">
        <f t="shared" si="1"/>
        <v>1.6354464285714278E-2</v>
      </c>
      <c r="E35" s="188">
        <f t="shared" si="2"/>
        <v>3.2708928571428555E-3</v>
      </c>
      <c r="F35" s="189">
        <v>4.8499999999999996</v>
      </c>
      <c r="G35" s="189">
        <v>413</v>
      </c>
      <c r="H35" s="190">
        <f t="shared" si="3"/>
        <v>3.2708928571428555E-3</v>
      </c>
    </row>
    <row r="36" spans="1:8">
      <c r="A36" s="187">
        <v>2.5</v>
      </c>
      <c r="B36" s="188">
        <f t="shared" si="0"/>
        <v>3.5224999999999999E-2</v>
      </c>
      <c r="C36" s="188">
        <f t="shared" si="4"/>
        <v>0.95107499999999945</v>
      </c>
      <c r="D36" s="188">
        <f t="shared" si="1"/>
        <v>1.6983482142857134E-2</v>
      </c>
      <c r="E36" s="188">
        <f t="shared" si="2"/>
        <v>3.3966964285714269E-3</v>
      </c>
      <c r="F36" s="189">
        <v>4.9000000000000004</v>
      </c>
      <c r="G36" s="189">
        <v>411</v>
      </c>
      <c r="H36" s="190">
        <f t="shared" si="3"/>
        <v>3.3966964285714269E-3</v>
      </c>
    </row>
    <row r="37" spans="1:8">
      <c r="A37" s="187">
        <v>2.5</v>
      </c>
      <c r="B37" s="188">
        <f t="shared" si="0"/>
        <v>3.5224999999999999E-2</v>
      </c>
      <c r="C37" s="188">
        <f t="shared" si="4"/>
        <v>0.9862999999999994</v>
      </c>
      <c r="D37" s="188">
        <f t="shared" si="1"/>
        <v>1.7612499999999989E-2</v>
      </c>
      <c r="E37" s="188">
        <f t="shared" si="2"/>
        <v>3.5224999999999979E-3</v>
      </c>
      <c r="F37" s="189">
        <v>4.96</v>
      </c>
      <c r="G37" s="189">
        <v>408</v>
      </c>
      <c r="H37" s="190">
        <f t="shared" si="3"/>
        <v>3.5224999999999979E-3</v>
      </c>
    </row>
    <row r="38" spans="1:8">
      <c r="A38" s="191">
        <v>2.5</v>
      </c>
      <c r="B38" s="192">
        <f t="shared" si="0"/>
        <v>3.5224999999999999E-2</v>
      </c>
      <c r="C38" s="192">
        <f t="shared" si="4"/>
        <v>1.0215249999999994</v>
      </c>
      <c r="D38" s="192">
        <f t="shared" si="1"/>
        <v>1.8241517857142845E-2</v>
      </c>
      <c r="E38" s="192">
        <f t="shared" si="2"/>
        <v>3.6483035714285688E-3</v>
      </c>
      <c r="F38" s="193">
        <v>5.03</v>
      </c>
      <c r="G38" s="193">
        <v>404</v>
      </c>
      <c r="H38" s="194">
        <f t="shared" si="3"/>
        <v>3.6483035714285688E-3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515F7-C7F4-4C09-8484-19538F414E43}">
  <dimension ref="A1:H38"/>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59" width="9.140625" style="179"/>
    <col min="260" max="260" width="15.7109375" style="179" customWidth="1"/>
    <col min="261" max="261" width="9.140625" style="179"/>
    <col min="262" max="262" width="13.28515625" style="179" customWidth="1"/>
    <col min="263" max="515" width="9.140625" style="179"/>
    <col min="516" max="516" width="15.7109375" style="179" customWidth="1"/>
    <col min="517" max="517" width="9.140625" style="179"/>
    <col min="518" max="518" width="13.28515625" style="179" customWidth="1"/>
    <col min="519" max="771" width="9.140625" style="179"/>
    <col min="772" max="772" width="15.7109375" style="179" customWidth="1"/>
    <col min="773" max="773" width="9.140625" style="179"/>
    <col min="774" max="774" width="13.28515625" style="179" customWidth="1"/>
    <col min="775" max="1027" width="9.140625" style="179"/>
    <col min="1028" max="1028" width="15.7109375" style="179" customWidth="1"/>
    <col min="1029" max="1029" width="9.140625" style="179"/>
    <col min="1030" max="1030" width="13.28515625" style="179" customWidth="1"/>
    <col min="1031" max="1283" width="9.140625" style="179"/>
    <col min="1284" max="1284" width="15.7109375" style="179" customWidth="1"/>
    <col min="1285" max="1285" width="9.140625" style="179"/>
    <col min="1286" max="1286" width="13.28515625" style="179" customWidth="1"/>
    <col min="1287" max="1539" width="9.140625" style="179"/>
    <col min="1540" max="1540" width="15.7109375" style="179" customWidth="1"/>
    <col min="1541" max="1541" width="9.140625" style="179"/>
    <col min="1542" max="1542" width="13.28515625" style="179" customWidth="1"/>
    <col min="1543" max="1795" width="9.140625" style="179"/>
    <col min="1796" max="1796" width="15.7109375" style="179" customWidth="1"/>
    <col min="1797" max="1797" width="9.140625" style="179"/>
    <col min="1798" max="1798" width="13.28515625" style="179" customWidth="1"/>
    <col min="1799" max="2051" width="9.140625" style="179"/>
    <col min="2052" max="2052" width="15.7109375" style="179" customWidth="1"/>
    <col min="2053" max="2053" width="9.140625" style="179"/>
    <col min="2054" max="2054" width="13.28515625" style="179" customWidth="1"/>
    <col min="2055" max="2307" width="9.140625" style="179"/>
    <col min="2308" max="2308" width="15.7109375" style="179" customWidth="1"/>
    <col min="2309" max="2309" width="9.140625" style="179"/>
    <col min="2310" max="2310" width="13.28515625" style="179" customWidth="1"/>
    <col min="2311" max="2563" width="9.140625" style="179"/>
    <col min="2564" max="2564" width="15.7109375" style="179" customWidth="1"/>
    <col min="2565" max="2565" width="9.140625" style="179"/>
    <col min="2566" max="2566" width="13.28515625" style="179" customWidth="1"/>
    <col min="2567" max="2819" width="9.140625" style="179"/>
    <col min="2820" max="2820" width="15.7109375" style="179" customWidth="1"/>
    <col min="2821" max="2821" width="9.140625" style="179"/>
    <col min="2822" max="2822" width="13.28515625" style="179" customWidth="1"/>
    <col min="2823" max="3075" width="9.140625" style="179"/>
    <col min="3076" max="3076" width="15.7109375" style="179" customWidth="1"/>
    <col min="3077" max="3077" width="9.140625" style="179"/>
    <col min="3078" max="3078" width="13.28515625" style="179" customWidth="1"/>
    <col min="3079" max="3331" width="9.140625" style="179"/>
    <col min="3332" max="3332" width="15.7109375" style="179" customWidth="1"/>
    <col min="3333" max="3333" width="9.140625" style="179"/>
    <col min="3334" max="3334" width="13.28515625" style="179" customWidth="1"/>
    <col min="3335" max="3587" width="9.140625" style="179"/>
    <col min="3588" max="3588" width="15.7109375" style="179" customWidth="1"/>
    <col min="3589" max="3589" width="9.140625" style="179"/>
    <col min="3590" max="3590" width="13.28515625" style="179" customWidth="1"/>
    <col min="3591" max="3843" width="9.140625" style="179"/>
    <col min="3844" max="3844" width="15.7109375" style="179" customWidth="1"/>
    <col min="3845" max="3845" width="9.140625" style="179"/>
    <col min="3846" max="3846" width="13.28515625" style="179" customWidth="1"/>
    <col min="3847" max="4099" width="9.140625" style="179"/>
    <col min="4100" max="4100" width="15.7109375" style="179" customWidth="1"/>
    <col min="4101" max="4101" width="9.140625" style="179"/>
    <col min="4102" max="4102" width="13.28515625" style="179" customWidth="1"/>
    <col min="4103" max="4355" width="9.140625" style="179"/>
    <col min="4356" max="4356" width="15.7109375" style="179" customWidth="1"/>
    <col min="4357" max="4357" width="9.140625" style="179"/>
    <col min="4358" max="4358" width="13.28515625" style="179" customWidth="1"/>
    <col min="4359" max="4611" width="9.140625" style="179"/>
    <col min="4612" max="4612" width="15.7109375" style="179" customWidth="1"/>
    <col min="4613" max="4613" width="9.140625" style="179"/>
    <col min="4614" max="4614" width="13.28515625" style="179" customWidth="1"/>
    <col min="4615" max="4867" width="9.140625" style="179"/>
    <col min="4868" max="4868" width="15.7109375" style="179" customWidth="1"/>
    <col min="4869" max="4869" width="9.140625" style="179"/>
    <col min="4870" max="4870" width="13.28515625" style="179" customWidth="1"/>
    <col min="4871" max="5123" width="9.140625" style="179"/>
    <col min="5124" max="5124" width="15.7109375" style="179" customWidth="1"/>
    <col min="5125" max="5125" width="9.140625" style="179"/>
    <col min="5126" max="5126" width="13.28515625" style="179" customWidth="1"/>
    <col min="5127" max="5379" width="9.140625" style="179"/>
    <col min="5380" max="5380" width="15.7109375" style="179" customWidth="1"/>
    <col min="5381" max="5381" width="9.140625" style="179"/>
    <col min="5382" max="5382" width="13.28515625" style="179" customWidth="1"/>
    <col min="5383" max="5635" width="9.140625" style="179"/>
    <col min="5636" max="5636" width="15.7109375" style="179" customWidth="1"/>
    <col min="5637" max="5637" width="9.140625" style="179"/>
    <col min="5638" max="5638" width="13.28515625" style="179" customWidth="1"/>
    <col min="5639" max="5891" width="9.140625" style="179"/>
    <col min="5892" max="5892" width="15.7109375" style="179" customWidth="1"/>
    <col min="5893" max="5893" width="9.140625" style="179"/>
    <col min="5894" max="5894" width="13.28515625" style="179" customWidth="1"/>
    <col min="5895" max="6147" width="9.140625" style="179"/>
    <col min="6148" max="6148" width="15.7109375" style="179" customWidth="1"/>
    <col min="6149" max="6149" width="9.140625" style="179"/>
    <col min="6150" max="6150" width="13.28515625" style="179" customWidth="1"/>
    <col min="6151" max="6403" width="9.140625" style="179"/>
    <col min="6404" max="6404" width="15.7109375" style="179" customWidth="1"/>
    <col min="6405" max="6405" width="9.140625" style="179"/>
    <col min="6406" max="6406" width="13.28515625" style="179" customWidth="1"/>
    <col min="6407" max="6659" width="9.140625" style="179"/>
    <col min="6660" max="6660" width="15.7109375" style="179" customWidth="1"/>
    <col min="6661" max="6661" width="9.140625" style="179"/>
    <col min="6662" max="6662" width="13.28515625" style="179" customWidth="1"/>
    <col min="6663" max="6915" width="9.140625" style="179"/>
    <col min="6916" max="6916" width="15.7109375" style="179" customWidth="1"/>
    <col min="6917" max="6917" width="9.140625" style="179"/>
    <col min="6918" max="6918" width="13.28515625" style="179" customWidth="1"/>
    <col min="6919" max="7171" width="9.140625" style="179"/>
    <col min="7172" max="7172" width="15.7109375" style="179" customWidth="1"/>
    <col min="7173" max="7173" width="9.140625" style="179"/>
    <col min="7174" max="7174" width="13.28515625" style="179" customWidth="1"/>
    <col min="7175" max="7427" width="9.140625" style="179"/>
    <col min="7428" max="7428" width="15.7109375" style="179" customWidth="1"/>
    <col min="7429" max="7429" width="9.140625" style="179"/>
    <col min="7430" max="7430" width="13.28515625" style="179" customWidth="1"/>
    <col min="7431" max="7683" width="9.140625" style="179"/>
    <col min="7684" max="7684" width="15.7109375" style="179" customWidth="1"/>
    <col min="7685" max="7685" width="9.140625" style="179"/>
    <col min="7686" max="7686" width="13.28515625" style="179" customWidth="1"/>
    <col min="7687" max="7939" width="9.140625" style="179"/>
    <col min="7940" max="7940" width="15.7109375" style="179" customWidth="1"/>
    <col min="7941" max="7941" width="9.140625" style="179"/>
    <col min="7942" max="7942" width="13.28515625" style="179" customWidth="1"/>
    <col min="7943" max="8195" width="9.140625" style="179"/>
    <col min="8196" max="8196" width="15.7109375" style="179" customWidth="1"/>
    <col min="8197" max="8197" width="9.140625" style="179"/>
    <col min="8198" max="8198" width="13.28515625" style="179" customWidth="1"/>
    <col min="8199" max="8451" width="9.140625" style="179"/>
    <col min="8452" max="8452" width="15.7109375" style="179" customWidth="1"/>
    <col min="8453" max="8453" width="9.140625" style="179"/>
    <col min="8454" max="8454" width="13.28515625" style="179" customWidth="1"/>
    <col min="8455" max="8707" width="9.140625" style="179"/>
    <col min="8708" max="8708" width="15.7109375" style="179" customWidth="1"/>
    <col min="8709" max="8709" width="9.140625" style="179"/>
    <col min="8710" max="8710" width="13.28515625" style="179" customWidth="1"/>
    <col min="8711" max="8963" width="9.140625" style="179"/>
    <col min="8964" max="8964" width="15.7109375" style="179" customWidth="1"/>
    <col min="8965" max="8965" width="9.140625" style="179"/>
    <col min="8966" max="8966" width="13.28515625" style="179" customWidth="1"/>
    <col min="8967" max="9219" width="9.140625" style="179"/>
    <col min="9220" max="9220" width="15.7109375" style="179" customWidth="1"/>
    <col min="9221" max="9221" width="9.140625" style="179"/>
    <col min="9222" max="9222" width="13.28515625" style="179" customWidth="1"/>
    <col min="9223" max="9475" width="9.140625" style="179"/>
    <col min="9476" max="9476" width="15.7109375" style="179" customWidth="1"/>
    <col min="9477" max="9477" width="9.140625" style="179"/>
    <col min="9478" max="9478" width="13.28515625" style="179" customWidth="1"/>
    <col min="9479" max="9731" width="9.140625" style="179"/>
    <col min="9732" max="9732" width="15.7109375" style="179" customWidth="1"/>
    <col min="9733" max="9733" width="9.140625" style="179"/>
    <col min="9734" max="9734" width="13.28515625" style="179" customWidth="1"/>
    <col min="9735" max="9987" width="9.140625" style="179"/>
    <col min="9988" max="9988" width="15.7109375" style="179" customWidth="1"/>
    <col min="9989" max="9989" width="9.140625" style="179"/>
    <col min="9990" max="9990" width="13.28515625" style="179" customWidth="1"/>
    <col min="9991" max="10243" width="9.140625" style="179"/>
    <col min="10244" max="10244" width="15.7109375" style="179" customWidth="1"/>
    <col min="10245" max="10245" width="9.140625" style="179"/>
    <col min="10246" max="10246" width="13.28515625" style="179" customWidth="1"/>
    <col min="10247" max="10499" width="9.140625" style="179"/>
    <col min="10500" max="10500" width="15.7109375" style="179" customWidth="1"/>
    <col min="10501" max="10501" width="9.140625" style="179"/>
    <col min="10502" max="10502" width="13.28515625" style="179" customWidth="1"/>
    <col min="10503" max="10755" width="9.140625" style="179"/>
    <col min="10756" max="10756" width="15.7109375" style="179" customWidth="1"/>
    <col min="10757" max="10757" width="9.140625" style="179"/>
    <col min="10758" max="10758" width="13.28515625" style="179" customWidth="1"/>
    <col min="10759" max="11011" width="9.140625" style="179"/>
    <col min="11012" max="11012" width="15.7109375" style="179" customWidth="1"/>
    <col min="11013" max="11013" width="9.140625" style="179"/>
    <col min="11014" max="11014" width="13.28515625" style="179" customWidth="1"/>
    <col min="11015" max="11267" width="9.140625" style="179"/>
    <col min="11268" max="11268" width="15.7109375" style="179" customWidth="1"/>
    <col min="11269" max="11269" width="9.140625" style="179"/>
    <col min="11270" max="11270" width="13.28515625" style="179" customWidth="1"/>
    <col min="11271" max="11523" width="9.140625" style="179"/>
    <col min="11524" max="11524" width="15.7109375" style="179" customWidth="1"/>
    <col min="11525" max="11525" width="9.140625" style="179"/>
    <col min="11526" max="11526" width="13.28515625" style="179" customWidth="1"/>
    <col min="11527" max="11779" width="9.140625" style="179"/>
    <col min="11780" max="11780" width="15.7109375" style="179" customWidth="1"/>
    <col min="11781" max="11781" width="9.140625" style="179"/>
    <col min="11782" max="11782" width="13.28515625" style="179" customWidth="1"/>
    <col min="11783" max="12035" width="9.140625" style="179"/>
    <col min="12036" max="12036" width="15.7109375" style="179" customWidth="1"/>
    <col min="12037" max="12037" width="9.140625" style="179"/>
    <col min="12038" max="12038" width="13.28515625" style="179" customWidth="1"/>
    <col min="12039" max="12291" width="9.140625" style="179"/>
    <col min="12292" max="12292" width="15.7109375" style="179" customWidth="1"/>
    <col min="12293" max="12293" width="9.140625" style="179"/>
    <col min="12294" max="12294" width="13.28515625" style="179" customWidth="1"/>
    <col min="12295" max="12547" width="9.140625" style="179"/>
    <col min="12548" max="12548" width="15.7109375" style="179" customWidth="1"/>
    <col min="12549" max="12549" width="9.140625" style="179"/>
    <col min="12550" max="12550" width="13.28515625" style="179" customWidth="1"/>
    <col min="12551" max="12803" width="9.140625" style="179"/>
    <col min="12804" max="12804" width="15.7109375" style="179" customWidth="1"/>
    <col min="12805" max="12805" width="9.140625" style="179"/>
    <col min="12806" max="12806" width="13.28515625" style="179" customWidth="1"/>
    <col min="12807" max="13059" width="9.140625" style="179"/>
    <col min="13060" max="13060" width="15.7109375" style="179" customWidth="1"/>
    <col min="13061" max="13061" width="9.140625" style="179"/>
    <col min="13062" max="13062" width="13.28515625" style="179" customWidth="1"/>
    <col min="13063" max="13315" width="9.140625" style="179"/>
    <col min="13316" max="13316" width="15.7109375" style="179" customWidth="1"/>
    <col min="13317" max="13317" width="9.140625" style="179"/>
    <col min="13318" max="13318" width="13.28515625" style="179" customWidth="1"/>
    <col min="13319" max="13571" width="9.140625" style="179"/>
    <col min="13572" max="13572" width="15.7109375" style="179" customWidth="1"/>
    <col min="13573" max="13573" width="9.140625" style="179"/>
    <col min="13574" max="13574" width="13.28515625" style="179" customWidth="1"/>
    <col min="13575" max="13827" width="9.140625" style="179"/>
    <col min="13828" max="13828" width="15.7109375" style="179" customWidth="1"/>
    <col min="13829" max="13829" width="9.140625" style="179"/>
    <col min="13830" max="13830" width="13.28515625" style="179" customWidth="1"/>
    <col min="13831" max="14083" width="9.140625" style="179"/>
    <col min="14084" max="14084" width="15.7109375" style="179" customWidth="1"/>
    <col min="14085" max="14085" width="9.140625" style="179"/>
    <col min="14086" max="14086" width="13.28515625" style="179" customWidth="1"/>
    <col min="14087" max="14339" width="9.140625" style="179"/>
    <col min="14340" max="14340" width="15.7109375" style="179" customWidth="1"/>
    <col min="14341" max="14341" width="9.140625" style="179"/>
    <col min="14342" max="14342" width="13.28515625" style="179" customWidth="1"/>
    <col min="14343" max="14595" width="9.140625" style="179"/>
    <col min="14596" max="14596" width="15.7109375" style="179" customWidth="1"/>
    <col min="14597" max="14597" width="9.140625" style="179"/>
    <col min="14598" max="14598" width="13.28515625" style="179" customWidth="1"/>
    <col min="14599" max="14851" width="9.140625" style="179"/>
    <col min="14852" max="14852" width="15.7109375" style="179" customWidth="1"/>
    <col min="14853" max="14853" width="9.140625" style="179"/>
    <col min="14854" max="14854" width="13.28515625" style="179" customWidth="1"/>
    <col min="14855" max="15107" width="9.140625" style="179"/>
    <col min="15108" max="15108" width="15.7109375" style="179" customWidth="1"/>
    <col min="15109" max="15109" width="9.140625" style="179"/>
    <col min="15110" max="15110" width="13.28515625" style="179" customWidth="1"/>
    <col min="15111" max="15363" width="9.140625" style="179"/>
    <col min="15364" max="15364" width="15.7109375" style="179" customWidth="1"/>
    <col min="15365" max="15365" width="9.140625" style="179"/>
    <col min="15366" max="15366" width="13.28515625" style="179" customWidth="1"/>
    <col min="15367" max="15619" width="9.140625" style="179"/>
    <col min="15620" max="15620" width="15.7109375" style="179" customWidth="1"/>
    <col min="15621" max="15621" width="9.140625" style="179"/>
    <col min="15622" max="15622" width="13.28515625" style="179" customWidth="1"/>
    <col min="15623" max="15875" width="9.140625" style="179"/>
    <col min="15876" max="15876" width="15.7109375" style="179" customWidth="1"/>
    <col min="15877" max="15877" width="9.140625" style="179"/>
    <col min="15878" max="15878" width="13.28515625" style="179" customWidth="1"/>
    <col min="15879" max="16131" width="9.140625" style="179"/>
    <col min="16132" max="16132" width="15.7109375" style="179" customWidth="1"/>
    <col min="16133" max="16133" width="9.140625" style="179"/>
    <col min="16134" max="16134" width="13.28515625" style="179" customWidth="1"/>
    <col min="16135" max="16384" width="9.140625" style="179"/>
  </cols>
  <sheetData>
    <row r="1" spans="1:8" s="178" customFormat="1" ht="25.5" customHeight="1">
      <c r="A1" s="287" t="s">
        <v>327</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3.17</v>
      </c>
      <c r="C4" s="179" t="s">
        <v>312</v>
      </c>
      <c r="D4" s="179" t="s">
        <v>313</v>
      </c>
      <c r="E4" s="179">
        <v>3.1</v>
      </c>
      <c r="F4" s="179" t="s">
        <v>312</v>
      </c>
    </row>
    <row r="5" spans="1:8" hidden="1">
      <c r="A5" s="179" t="s">
        <v>314</v>
      </c>
      <c r="B5" s="179">
        <v>491</v>
      </c>
      <c r="D5" s="179" t="s">
        <v>314</v>
      </c>
      <c r="E5" s="179">
        <v>506</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38" si="0">$B$2*A10/1000</f>
        <v>3.5224999999999999E-2</v>
      </c>
      <c r="C10" s="184">
        <f>B10</f>
        <v>3.5224999999999999E-2</v>
      </c>
      <c r="D10" s="184">
        <f t="shared" ref="D10:D38" si="1">C10/56</f>
        <v>6.2901785714285718E-4</v>
      </c>
      <c r="E10" s="184">
        <f t="shared" ref="E10:E38" si="2">D10/5</f>
        <v>1.2580357142857144E-4</v>
      </c>
      <c r="F10" s="185">
        <v>3.24</v>
      </c>
      <c r="G10" s="185">
        <v>504</v>
      </c>
      <c r="H10" s="186">
        <f t="shared" ref="H10:H38" si="3">D10/5</f>
        <v>1.2580357142857144E-4</v>
      </c>
    </row>
    <row r="11" spans="1:8">
      <c r="A11" s="187">
        <v>2.5</v>
      </c>
      <c r="B11" s="188">
        <f t="shared" si="0"/>
        <v>3.5224999999999999E-2</v>
      </c>
      <c r="C11" s="188">
        <f t="shared" ref="C11:C38" si="4">B11+C10</f>
        <v>7.0449999999999999E-2</v>
      </c>
      <c r="D11" s="188">
        <f t="shared" si="1"/>
        <v>1.2580357142857144E-3</v>
      </c>
      <c r="E11" s="188">
        <f t="shared" si="2"/>
        <v>2.5160714285714288E-4</v>
      </c>
      <c r="F11" s="189">
        <v>3.3</v>
      </c>
      <c r="G11" s="189">
        <v>508</v>
      </c>
      <c r="H11" s="190">
        <f t="shared" si="3"/>
        <v>2.5160714285714288E-4</v>
      </c>
    </row>
    <row r="12" spans="1:8">
      <c r="A12" s="187">
        <v>2.5</v>
      </c>
      <c r="B12" s="188">
        <f t="shared" si="0"/>
        <v>3.5224999999999999E-2</v>
      </c>
      <c r="C12" s="188">
        <f t="shared" si="4"/>
        <v>0.10567499999999999</v>
      </c>
      <c r="D12" s="188">
        <f t="shared" si="1"/>
        <v>1.8870535714285712E-3</v>
      </c>
      <c r="E12" s="188">
        <f t="shared" si="2"/>
        <v>3.7741071428571424E-4</v>
      </c>
      <c r="F12" s="189">
        <v>3.38</v>
      </c>
      <c r="G12" s="189">
        <v>514</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3.47</v>
      </c>
      <c r="G13" s="189">
        <v>514</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3.54</v>
      </c>
      <c r="G14" s="189">
        <v>513</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3.6</v>
      </c>
      <c r="G15" s="189">
        <v>510</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3.65</v>
      </c>
      <c r="G16" s="189">
        <v>507</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3.73</v>
      </c>
      <c r="G17" s="189">
        <v>503</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3.82</v>
      </c>
      <c r="G18" s="189">
        <v>499</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3.94</v>
      </c>
      <c r="G19" s="189">
        <v>494</v>
      </c>
      <c r="H19" s="190">
        <f t="shared" si="3"/>
        <v>1.2580357142857144E-3</v>
      </c>
    </row>
    <row r="20" spans="1:8">
      <c r="A20" s="187">
        <v>2.5</v>
      </c>
      <c r="B20" s="188">
        <f t="shared" si="0"/>
        <v>3.5224999999999999E-2</v>
      </c>
      <c r="C20" s="188">
        <f t="shared" si="4"/>
        <v>0.38747500000000001</v>
      </c>
      <c r="D20" s="188">
        <f t="shared" si="1"/>
        <v>6.9191964285714291E-3</v>
      </c>
      <c r="E20" s="188">
        <f t="shared" si="2"/>
        <v>1.3838392857142858E-3</v>
      </c>
      <c r="F20" s="189">
        <v>4.0999999999999996</v>
      </c>
      <c r="G20" s="189">
        <v>488</v>
      </c>
      <c r="H20" s="190">
        <f t="shared" si="3"/>
        <v>1.3838392857142858E-3</v>
      </c>
    </row>
    <row r="21" spans="1:8">
      <c r="A21" s="187">
        <v>2.5</v>
      </c>
      <c r="B21" s="188">
        <f t="shared" si="0"/>
        <v>3.5224999999999999E-2</v>
      </c>
      <c r="C21" s="188">
        <f t="shared" si="4"/>
        <v>0.42270000000000002</v>
      </c>
      <c r="D21" s="188">
        <f t="shared" si="1"/>
        <v>7.5482142857142857E-3</v>
      </c>
      <c r="E21" s="188">
        <f t="shared" si="2"/>
        <v>1.5096428571428572E-3</v>
      </c>
      <c r="F21" s="189">
        <v>4.29</v>
      </c>
      <c r="G21" s="189">
        <v>472</v>
      </c>
      <c r="H21" s="190">
        <f t="shared" si="3"/>
        <v>1.5096428571428572E-3</v>
      </c>
    </row>
    <row r="22" spans="1:8">
      <c r="A22" s="187">
        <v>2.5</v>
      </c>
      <c r="B22" s="188">
        <f t="shared" si="0"/>
        <v>3.5224999999999999E-2</v>
      </c>
      <c r="C22" s="188">
        <f t="shared" si="4"/>
        <v>0.45792500000000003</v>
      </c>
      <c r="D22" s="188">
        <f t="shared" si="1"/>
        <v>8.1772321428571441E-3</v>
      </c>
      <c r="E22" s="188">
        <f t="shared" si="2"/>
        <v>1.6354464285714288E-3</v>
      </c>
      <c r="F22" s="189">
        <v>4.41</v>
      </c>
      <c r="G22" s="189">
        <v>467</v>
      </c>
      <c r="H22" s="190">
        <f t="shared" si="3"/>
        <v>1.6354464285714288E-3</v>
      </c>
    </row>
    <row r="23" spans="1:8">
      <c r="A23" s="187">
        <v>2.5</v>
      </c>
      <c r="B23" s="188">
        <f t="shared" si="0"/>
        <v>3.5224999999999999E-2</v>
      </c>
      <c r="C23" s="188">
        <f t="shared" si="4"/>
        <v>0.49315000000000003</v>
      </c>
      <c r="D23" s="188">
        <f t="shared" si="1"/>
        <v>8.8062499999999998E-3</v>
      </c>
      <c r="E23" s="188">
        <f t="shared" si="2"/>
        <v>1.76125E-3</v>
      </c>
      <c r="F23" s="189">
        <v>4.4800000000000004</v>
      </c>
      <c r="G23" s="189">
        <v>460</v>
      </c>
      <c r="H23" s="190">
        <f t="shared" si="3"/>
        <v>1.76125E-3</v>
      </c>
    </row>
    <row r="24" spans="1:8">
      <c r="A24" s="187">
        <v>2.5</v>
      </c>
      <c r="B24" s="188">
        <f t="shared" si="0"/>
        <v>3.5224999999999999E-2</v>
      </c>
      <c r="C24" s="188">
        <f t="shared" si="4"/>
        <v>0.52837500000000004</v>
      </c>
      <c r="D24" s="188">
        <f t="shared" si="1"/>
        <v>9.4352678571428573E-3</v>
      </c>
      <c r="E24" s="188">
        <f t="shared" si="2"/>
        <v>1.8870535714285714E-3</v>
      </c>
      <c r="F24" s="189">
        <v>4.53</v>
      </c>
      <c r="G24" s="189">
        <v>456</v>
      </c>
      <c r="H24" s="190">
        <f t="shared" si="3"/>
        <v>1.8870535714285714E-3</v>
      </c>
    </row>
    <row r="25" spans="1:8">
      <c r="A25" s="187">
        <v>2.5</v>
      </c>
      <c r="B25" s="188">
        <f t="shared" si="0"/>
        <v>3.5224999999999999E-2</v>
      </c>
      <c r="C25" s="188">
        <f t="shared" si="4"/>
        <v>0.56359999999999999</v>
      </c>
      <c r="D25" s="188">
        <f t="shared" si="1"/>
        <v>1.0064285714285715E-2</v>
      </c>
      <c r="E25" s="188">
        <f t="shared" si="2"/>
        <v>2.0128571428571431E-3</v>
      </c>
      <c r="F25" s="189">
        <v>4.5599999999999996</v>
      </c>
      <c r="G25" s="189">
        <v>451</v>
      </c>
      <c r="H25" s="190">
        <f t="shared" si="3"/>
        <v>2.0128571428571431E-3</v>
      </c>
    </row>
    <row r="26" spans="1:8">
      <c r="A26" s="187">
        <v>2.5</v>
      </c>
      <c r="B26" s="188">
        <f t="shared" si="0"/>
        <v>3.5224999999999999E-2</v>
      </c>
      <c r="C26" s="188">
        <f t="shared" si="4"/>
        <v>0.59882499999999994</v>
      </c>
      <c r="D26" s="188">
        <f t="shared" si="1"/>
        <v>1.0693303571428571E-2</v>
      </c>
      <c r="E26" s="188">
        <f t="shared" si="2"/>
        <v>2.138660714285714E-3</v>
      </c>
      <c r="F26" s="189">
        <v>4.58</v>
      </c>
      <c r="G26" s="189">
        <v>446</v>
      </c>
      <c r="H26" s="190">
        <f t="shared" si="3"/>
        <v>2.138660714285714E-3</v>
      </c>
    </row>
    <row r="27" spans="1:8">
      <c r="A27" s="187">
        <v>2.5</v>
      </c>
      <c r="B27" s="188">
        <f t="shared" si="0"/>
        <v>3.5224999999999999E-2</v>
      </c>
      <c r="C27" s="188">
        <f t="shared" si="4"/>
        <v>0.63404999999999989</v>
      </c>
      <c r="D27" s="188">
        <f t="shared" si="1"/>
        <v>1.1322321428571426E-2</v>
      </c>
      <c r="E27" s="188">
        <f t="shared" si="2"/>
        <v>2.2644642857142855E-3</v>
      </c>
      <c r="F27" s="189">
        <v>4.5999999999999996</v>
      </c>
      <c r="G27" s="189">
        <v>444</v>
      </c>
      <c r="H27" s="190">
        <f t="shared" si="3"/>
        <v>2.2644642857142855E-3</v>
      </c>
    </row>
    <row r="28" spans="1:8">
      <c r="A28" s="187">
        <v>2.5</v>
      </c>
      <c r="B28" s="188">
        <f t="shared" si="0"/>
        <v>3.5224999999999999E-2</v>
      </c>
      <c r="C28" s="188">
        <f t="shared" si="4"/>
        <v>0.66927499999999984</v>
      </c>
      <c r="D28" s="188">
        <f t="shared" si="1"/>
        <v>1.1951339285714282E-2</v>
      </c>
      <c r="E28" s="188">
        <f t="shared" si="2"/>
        <v>2.3902678571428564E-3</v>
      </c>
      <c r="F28" s="189">
        <v>4.62</v>
      </c>
      <c r="G28" s="189">
        <v>442</v>
      </c>
      <c r="H28" s="190">
        <f t="shared" si="3"/>
        <v>2.3902678571428564E-3</v>
      </c>
    </row>
    <row r="29" spans="1:8">
      <c r="A29" s="187">
        <v>2.5</v>
      </c>
      <c r="B29" s="188">
        <f t="shared" si="0"/>
        <v>3.5224999999999999E-2</v>
      </c>
      <c r="C29" s="188">
        <f t="shared" si="4"/>
        <v>0.70449999999999979</v>
      </c>
      <c r="D29" s="188">
        <f t="shared" si="1"/>
        <v>1.258035714285714E-2</v>
      </c>
      <c r="E29" s="188">
        <f t="shared" si="2"/>
        <v>2.5160714285714278E-3</v>
      </c>
      <c r="F29" s="189">
        <v>4.6399999999999997</v>
      </c>
      <c r="G29" s="189">
        <v>440</v>
      </c>
      <c r="H29" s="190">
        <f t="shared" si="3"/>
        <v>2.5160714285714278E-3</v>
      </c>
    </row>
    <row r="30" spans="1:8">
      <c r="A30" s="187">
        <v>2.5</v>
      </c>
      <c r="B30" s="188">
        <f t="shared" si="0"/>
        <v>3.5224999999999999E-2</v>
      </c>
      <c r="C30" s="188">
        <f t="shared" si="4"/>
        <v>0.73972499999999974</v>
      </c>
      <c r="D30" s="188">
        <f t="shared" si="1"/>
        <v>1.3209374999999995E-2</v>
      </c>
      <c r="E30" s="188">
        <f t="shared" si="2"/>
        <v>2.6418749999999993E-3</v>
      </c>
      <c r="F30" s="189">
        <v>4.6500000000000004</v>
      </c>
      <c r="G30" s="189">
        <v>437</v>
      </c>
      <c r="H30" s="190">
        <f t="shared" si="3"/>
        <v>2.6418749999999993E-3</v>
      </c>
    </row>
    <row r="31" spans="1:8">
      <c r="A31" s="187">
        <v>2.5</v>
      </c>
      <c r="B31" s="188">
        <f t="shared" si="0"/>
        <v>3.5224999999999999E-2</v>
      </c>
      <c r="C31" s="188">
        <f t="shared" si="4"/>
        <v>0.77494999999999969</v>
      </c>
      <c r="D31" s="188">
        <f t="shared" si="1"/>
        <v>1.3838392857142851E-2</v>
      </c>
      <c r="E31" s="188">
        <f t="shared" si="2"/>
        <v>2.7676785714285702E-3</v>
      </c>
      <c r="F31" s="189">
        <v>4.6900000000000004</v>
      </c>
      <c r="G31" s="189">
        <v>434</v>
      </c>
      <c r="H31" s="190">
        <f t="shared" si="3"/>
        <v>2.7676785714285702E-3</v>
      </c>
    </row>
    <row r="32" spans="1:8">
      <c r="A32" s="187">
        <v>2.5</v>
      </c>
      <c r="B32" s="188">
        <f t="shared" si="0"/>
        <v>3.5224999999999999E-2</v>
      </c>
      <c r="C32" s="188">
        <f t="shared" si="4"/>
        <v>0.81017499999999965</v>
      </c>
      <c r="D32" s="188">
        <f t="shared" si="1"/>
        <v>1.4467410714285709E-2</v>
      </c>
      <c r="E32" s="188">
        <f t="shared" si="2"/>
        <v>2.8934821428571417E-3</v>
      </c>
      <c r="F32" s="189">
        <v>4.72</v>
      </c>
      <c r="G32" s="189">
        <v>432</v>
      </c>
      <c r="H32" s="190">
        <f t="shared" si="3"/>
        <v>2.8934821428571417E-3</v>
      </c>
    </row>
    <row r="33" spans="1:8">
      <c r="A33" s="187">
        <v>2.5</v>
      </c>
      <c r="B33" s="188">
        <f t="shared" si="0"/>
        <v>3.5224999999999999E-2</v>
      </c>
      <c r="C33" s="188">
        <f t="shared" si="4"/>
        <v>0.8453999999999996</v>
      </c>
      <c r="D33" s="188">
        <f t="shared" si="1"/>
        <v>1.5096428571428564E-2</v>
      </c>
      <c r="E33" s="188">
        <f t="shared" si="2"/>
        <v>3.0192857142857131E-3</v>
      </c>
      <c r="F33" s="189">
        <v>4.75</v>
      </c>
      <c r="G33" s="189">
        <v>429</v>
      </c>
      <c r="H33" s="190">
        <f t="shared" si="3"/>
        <v>3.0192857142857131E-3</v>
      </c>
    </row>
    <row r="34" spans="1:8">
      <c r="A34" s="187">
        <v>2.5</v>
      </c>
      <c r="B34" s="188">
        <f t="shared" si="0"/>
        <v>3.5224999999999999E-2</v>
      </c>
      <c r="C34" s="188">
        <f t="shared" si="4"/>
        <v>0.88062499999999955</v>
      </c>
      <c r="D34" s="188">
        <f t="shared" si="1"/>
        <v>1.5725446428571422E-2</v>
      </c>
      <c r="E34" s="188">
        <f t="shared" si="2"/>
        <v>3.1450892857142845E-3</v>
      </c>
      <c r="F34" s="189">
        <v>4.78</v>
      </c>
      <c r="G34" s="189">
        <v>427</v>
      </c>
      <c r="H34" s="190">
        <f t="shared" si="3"/>
        <v>3.1450892857142845E-3</v>
      </c>
    </row>
    <row r="35" spans="1:8">
      <c r="A35" s="187">
        <v>2.5</v>
      </c>
      <c r="B35" s="188">
        <f t="shared" si="0"/>
        <v>3.5224999999999999E-2</v>
      </c>
      <c r="C35" s="188">
        <f t="shared" si="4"/>
        <v>0.9158499999999995</v>
      </c>
      <c r="D35" s="188">
        <f t="shared" si="1"/>
        <v>1.6354464285714278E-2</v>
      </c>
      <c r="E35" s="188">
        <f t="shared" si="2"/>
        <v>3.2708928571428555E-3</v>
      </c>
      <c r="F35" s="189">
        <v>4.8099999999999996</v>
      </c>
      <c r="G35" s="189">
        <v>423</v>
      </c>
      <c r="H35" s="190">
        <f t="shared" si="3"/>
        <v>3.2708928571428555E-3</v>
      </c>
    </row>
    <row r="36" spans="1:8">
      <c r="A36" s="187">
        <v>2.5</v>
      </c>
      <c r="B36" s="188">
        <f t="shared" si="0"/>
        <v>3.5224999999999999E-2</v>
      </c>
      <c r="C36" s="188">
        <f t="shared" si="4"/>
        <v>0.95107499999999945</v>
      </c>
      <c r="D36" s="188">
        <f t="shared" si="1"/>
        <v>1.6983482142857134E-2</v>
      </c>
      <c r="E36" s="188">
        <f t="shared" si="2"/>
        <v>3.3966964285714269E-3</v>
      </c>
      <c r="F36" s="189">
        <v>4.87</v>
      </c>
      <c r="G36" s="189">
        <v>419</v>
      </c>
      <c r="H36" s="190">
        <f t="shared" si="3"/>
        <v>3.3966964285714269E-3</v>
      </c>
    </row>
    <row r="37" spans="1:8">
      <c r="A37" s="187">
        <v>2.5</v>
      </c>
      <c r="B37" s="188">
        <f t="shared" si="0"/>
        <v>3.5224999999999999E-2</v>
      </c>
      <c r="C37" s="188">
        <f t="shared" si="4"/>
        <v>0.9862999999999994</v>
      </c>
      <c r="D37" s="188">
        <f t="shared" si="1"/>
        <v>1.7612499999999989E-2</v>
      </c>
      <c r="E37" s="188">
        <f t="shared" si="2"/>
        <v>3.5224999999999979E-3</v>
      </c>
      <c r="F37" s="189">
        <v>4.9800000000000004</v>
      </c>
      <c r="G37" s="189">
        <v>407</v>
      </c>
      <c r="H37" s="190">
        <f t="shared" si="3"/>
        <v>3.5224999999999979E-3</v>
      </c>
    </row>
    <row r="38" spans="1:8">
      <c r="A38" s="191">
        <v>2.5</v>
      </c>
      <c r="B38" s="192">
        <f t="shared" si="0"/>
        <v>3.5224999999999999E-2</v>
      </c>
      <c r="C38" s="192">
        <f t="shared" si="4"/>
        <v>1.0215249999999994</v>
      </c>
      <c r="D38" s="192">
        <f t="shared" si="1"/>
        <v>1.8241517857142845E-2</v>
      </c>
      <c r="E38" s="192">
        <f t="shared" si="2"/>
        <v>3.6483035714285688E-3</v>
      </c>
      <c r="F38" s="193">
        <v>5.05</v>
      </c>
      <c r="G38" s="193">
        <v>403</v>
      </c>
      <c r="H38" s="194">
        <f t="shared" si="3"/>
        <v>3.6483035714285688E-3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932AF-6408-4B5B-93C9-3303FFF2BC2E}">
  <dimension ref="A1:H19"/>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59" width="9.140625" style="179"/>
    <col min="260" max="260" width="14.42578125" style="179" customWidth="1"/>
    <col min="261" max="261" width="9.140625" style="179"/>
    <col min="262" max="262" width="12.7109375" style="179" customWidth="1"/>
    <col min="263" max="515" width="9.140625" style="179"/>
    <col min="516" max="516" width="14.42578125" style="179" customWidth="1"/>
    <col min="517" max="517" width="9.140625" style="179"/>
    <col min="518" max="518" width="12.7109375" style="179" customWidth="1"/>
    <col min="519" max="771" width="9.140625" style="179"/>
    <col min="772" max="772" width="14.42578125" style="179" customWidth="1"/>
    <col min="773" max="773" width="9.140625" style="179"/>
    <col min="774" max="774" width="12.7109375" style="179" customWidth="1"/>
    <col min="775" max="1027" width="9.140625" style="179"/>
    <col min="1028" max="1028" width="14.42578125" style="179" customWidth="1"/>
    <col min="1029" max="1029" width="9.140625" style="179"/>
    <col min="1030" max="1030" width="12.7109375" style="179" customWidth="1"/>
    <col min="1031" max="1283" width="9.140625" style="179"/>
    <col min="1284" max="1284" width="14.42578125" style="179" customWidth="1"/>
    <col min="1285" max="1285" width="9.140625" style="179"/>
    <col min="1286" max="1286" width="12.7109375" style="179" customWidth="1"/>
    <col min="1287" max="1539" width="9.140625" style="179"/>
    <col min="1540" max="1540" width="14.42578125" style="179" customWidth="1"/>
    <col min="1541" max="1541" width="9.140625" style="179"/>
    <col min="1542" max="1542" width="12.7109375" style="179" customWidth="1"/>
    <col min="1543" max="1795" width="9.140625" style="179"/>
    <col min="1796" max="1796" width="14.42578125" style="179" customWidth="1"/>
    <col min="1797" max="1797" width="9.140625" style="179"/>
    <col min="1798" max="1798" width="12.7109375" style="179" customWidth="1"/>
    <col min="1799" max="2051" width="9.140625" style="179"/>
    <col min="2052" max="2052" width="14.42578125" style="179" customWidth="1"/>
    <col min="2053" max="2053" width="9.140625" style="179"/>
    <col min="2054" max="2054" width="12.7109375" style="179" customWidth="1"/>
    <col min="2055" max="2307" width="9.140625" style="179"/>
    <col min="2308" max="2308" width="14.42578125" style="179" customWidth="1"/>
    <col min="2309" max="2309" width="9.140625" style="179"/>
    <col min="2310" max="2310" width="12.7109375" style="179" customWidth="1"/>
    <col min="2311" max="2563" width="9.140625" style="179"/>
    <col min="2564" max="2564" width="14.42578125" style="179" customWidth="1"/>
    <col min="2565" max="2565" width="9.140625" style="179"/>
    <col min="2566" max="2566" width="12.7109375" style="179" customWidth="1"/>
    <col min="2567" max="2819" width="9.140625" style="179"/>
    <col min="2820" max="2820" width="14.42578125" style="179" customWidth="1"/>
    <col min="2821" max="2821" width="9.140625" style="179"/>
    <col min="2822" max="2822" width="12.7109375" style="179" customWidth="1"/>
    <col min="2823" max="3075" width="9.140625" style="179"/>
    <col min="3076" max="3076" width="14.42578125" style="179" customWidth="1"/>
    <col min="3077" max="3077" width="9.140625" style="179"/>
    <col min="3078" max="3078" width="12.7109375" style="179" customWidth="1"/>
    <col min="3079" max="3331" width="9.140625" style="179"/>
    <col min="3332" max="3332" width="14.42578125" style="179" customWidth="1"/>
    <col min="3333" max="3333" width="9.140625" style="179"/>
    <col min="3334" max="3334" width="12.7109375" style="179" customWidth="1"/>
    <col min="3335" max="3587" width="9.140625" style="179"/>
    <col min="3588" max="3588" width="14.42578125" style="179" customWidth="1"/>
    <col min="3589" max="3589" width="9.140625" style="179"/>
    <col min="3590" max="3590" width="12.7109375" style="179" customWidth="1"/>
    <col min="3591" max="3843" width="9.140625" style="179"/>
    <col min="3844" max="3844" width="14.42578125" style="179" customWidth="1"/>
    <col min="3845" max="3845" width="9.140625" style="179"/>
    <col min="3846" max="3846" width="12.7109375" style="179" customWidth="1"/>
    <col min="3847" max="4099" width="9.140625" style="179"/>
    <col min="4100" max="4100" width="14.42578125" style="179" customWidth="1"/>
    <col min="4101" max="4101" width="9.140625" style="179"/>
    <col min="4102" max="4102" width="12.7109375" style="179" customWidth="1"/>
    <col min="4103" max="4355" width="9.140625" style="179"/>
    <col min="4356" max="4356" width="14.42578125" style="179" customWidth="1"/>
    <col min="4357" max="4357" width="9.140625" style="179"/>
    <col min="4358" max="4358" width="12.7109375" style="179" customWidth="1"/>
    <col min="4359" max="4611" width="9.140625" style="179"/>
    <col min="4612" max="4612" width="14.42578125" style="179" customWidth="1"/>
    <col min="4613" max="4613" width="9.140625" style="179"/>
    <col min="4614" max="4614" width="12.7109375" style="179" customWidth="1"/>
    <col min="4615" max="4867" width="9.140625" style="179"/>
    <col min="4868" max="4868" width="14.42578125" style="179" customWidth="1"/>
    <col min="4869" max="4869" width="9.140625" style="179"/>
    <col min="4870" max="4870" width="12.7109375" style="179" customWidth="1"/>
    <col min="4871" max="5123" width="9.140625" style="179"/>
    <col min="5124" max="5124" width="14.42578125" style="179" customWidth="1"/>
    <col min="5125" max="5125" width="9.140625" style="179"/>
    <col min="5126" max="5126" width="12.7109375" style="179" customWidth="1"/>
    <col min="5127" max="5379" width="9.140625" style="179"/>
    <col min="5380" max="5380" width="14.42578125" style="179" customWidth="1"/>
    <col min="5381" max="5381" width="9.140625" style="179"/>
    <col min="5382" max="5382" width="12.7109375" style="179" customWidth="1"/>
    <col min="5383" max="5635" width="9.140625" style="179"/>
    <col min="5636" max="5636" width="14.42578125" style="179" customWidth="1"/>
    <col min="5637" max="5637" width="9.140625" style="179"/>
    <col min="5638" max="5638" width="12.7109375" style="179" customWidth="1"/>
    <col min="5639" max="5891" width="9.140625" style="179"/>
    <col min="5892" max="5892" width="14.42578125" style="179" customWidth="1"/>
    <col min="5893" max="5893" width="9.140625" style="179"/>
    <col min="5894" max="5894" width="12.7109375" style="179" customWidth="1"/>
    <col min="5895" max="6147" width="9.140625" style="179"/>
    <col min="6148" max="6148" width="14.42578125" style="179" customWidth="1"/>
    <col min="6149" max="6149" width="9.140625" style="179"/>
    <col min="6150" max="6150" width="12.7109375" style="179" customWidth="1"/>
    <col min="6151" max="6403" width="9.140625" style="179"/>
    <col min="6404" max="6404" width="14.42578125" style="179" customWidth="1"/>
    <col min="6405" max="6405" width="9.140625" style="179"/>
    <col min="6406" max="6406" width="12.7109375" style="179" customWidth="1"/>
    <col min="6407" max="6659" width="9.140625" style="179"/>
    <col min="6660" max="6660" width="14.42578125" style="179" customWidth="1"/>
    <col min="6661" max="6661" width="9.140625" style="179"/>
    <col min="6662" max="6662" width="12.7109375" style="179" customWidth="1"/>
    <col min="6663" max="6915" width="9.140625" style="179"/>
    <col min="6916" max="6916" width="14.42578125" style="179" customWidth="1"/>
    <col min="6917" max="6917" width="9.140625" style="179"/>
    <col min="6918" max="6918" width="12.7109375" style="179" customWidth="1"/>
    <col min="6919" max="7171" width="9.140625" style="179"/>
    <col min="7172" max="7172" width="14.42578125" style="179" customWidth="1"/>
    <col min="7173" max="7173" width="9.140625" style="179"/>
    <col min="7174" max="7174" width="12.7109375" style="179" customWidth="1"/>
    <col min="7175" max="7427" width="9.140625" style="179"/>
    <col min="7428" max="7428" width="14.42578125" style="179" customWidth="1"/>
    <col min="7429" max="7429" width="9.140625" style="179"/>
    <col min="7430" max="7430" width="12.7109375" style="179" customWidth="1"/>
    <col min="7431" max="7683" width="9.140625" style="179"/>
    <col min="7684" max="7684" width="14.42578125" style="179" customWidth="1"/>
    <col min="7685" max="7685" width="9.140625" style="179"/>
    <col min="7686" max="7686" width="12.7109375" style="179" customWidth="1"/>
    <col min="7687" max="7939" width="9.140625" style="179"/>
    <col min="7940" max="7940" width="14.42578125" style="179" customWidth="1"/>
    <col min="7941" max="7941" width="9.140625" style="179"/>
    <col min="7942" max="7942" width="12.7109375" style="179" customWidth="1"/>
    <col min="7943" max="8195" width="9.140625" style="179"/>
    <col min="8196" max="8196" width="14.42578125" style="179" customWidth="1"/>
    <col min="8197" max="8197" width="9.140625" style="179"/>
    <col min="8198" max="8198" width="12.7109375" style="179" customWidth="1"/>
    <col min="8199" max="8451" width="9.140625" style="179"/>
    <col min="8452" max="8452" width="14.42578125" style="179" customWidth="1"/>
    <col min="8453" max="8453" width="9.140625" style="179"/>
    <col min="8454" max="8454" width="12.7109375" style="179" customWidth="1"/>
    <col min="8455" max="8707" width="9.140625" style="179"/>
    <col min="8708" max="8708" width="14.42578125" style="179" customWidth="1"/>
    <col min="8709" max="8709" width="9.140625" style="179"/>
    <col min="8710" max="8710" width="12.7109375" style="179" customWidth="1"/>
    <col min="8711" max="8963" width="9.140625" style="179"/>
    <col min="8964" max="8964" width="14.42578125" style="179" customWidth="1"/>
    <col min="8965" max="8965" width="9.140625" style="179"/>
    <col min="8966" max="8966" width="12.7109375" style="179" customWidth="1"/>
    <col min="8967" max="9219" width="9.140625" style="179"/>
    <col min="9220" max="9220" width="14.42578125" style="179" customWidth="1"/>
    <col min="9221" max="9221" width="9.140625" style="179"/>
    <col min="9222" max="9222" width="12.7109375" style="179" customWidth="1"/>
    <col min="9223" max="9475" width="9.140625" style="179"/>
    <col min="9476" max="9476" width="14.42578125" style="179" customWidth="1"/>
    <col min="9477" max="9477" width="9.140625" style="179"/>
    <col min="9478" max="9478" width="12.7109375" style="179" customWidth="1"/>
    <col min="9479" max="9731" width="9.140625" style="179"/>
    <col min="9732" max="9732" width="14.42578125" style="179" customWidth="1"/>
    <col min="9733" max="9733" width="9.140625" style="179"/>
    <col min="9734" max="9734" width="12.7109375" style="179" customWidth="1"/>
    <col min="9735" max="9987" width="9.140625" style="179"/>
    <col min="9988" max="9988" width="14.42578125" style="179" customWidth="1"/>
    <col min="9989" max="9989" width="9.140625" style="179"/>
    <col min="9990" max="9990" width="12.7109375" style="179" customWidth="1"/>
    <col min="9991" max="10243" width="9.140625" style="179"/>
    <col min="10244" max="10244" width="14.42578125" style="179" customWidth="1"/>
    <col min="10245" max="10245" width="9.140625" style="179"/>
    <col min="10246" max="10246" width="12.7109375" style="179" customWidth="1"/>
    <col min="10247" max="10499" width="9.140625" style="179"/>
    <col min="10500" max="10500" width="14.42578125" style="179" customWidth="1"/>
    <col min="10501" max="10501" width="9.140625" style="179"/>
    <col min="10502" max="10502" width="12.7109375" style="179" customWidth="1"/>
    <col min="10503" max="10755" width="9.140625" style="179"/>
    <col min="10756" max="10756" width="14.42578125" style="179" customWidth="1"/>
    <col min="10757" max="10757" width="9.140625" style="179"/>
    <col min="10758" max="10758" width="12.7109375" style="179" customWidth="1"/>
    <col min="10759" max="11011" width="9.140625" style="179"/>
    <col min="11012" max="11012" width="14.42578125" style="179" customWidth="1"/>
    <col min="11013" max="11013" width="9.140625" style="179"/>
    <col min="11014" max="11014" width="12.7109375" style="179" customWidth="1"/>
    <col min="11015" max="11267" width="9.140625" style="179"/>
    <col min="11268" max="11268" width="14.42578125" style="179" customWidth="1"/>
    <col min="11269" max="11269" width="9.140625" style="179"/>
    <col min="11270" max="11270" width="12.7109375" style="179" customWidth="1"/>
    <col min="11271" max="11523" width="9.140625" style="179"/>
    <col min="11524" max="11524" width="14.42578125" style="179" customWidth="1"/>
    <col min="11525" max="11525" width="9.140625" style="179"/>
    <col min="11526" max="11526" width="12.7109375" style="179" customWidth="1"/>
    <col min="11527" max="11779" width="9.140625" style="179"/>
    <col min="11780" max="11780" width="14.42578125" style="179" customWidth="1"/>
    <col min="11781" max="11781" width="9.140625" style="179"/>
    <col min="11782" max="11782" width="12.7109375" style="179" customWidth="1"/>
    <col min="11783" max="12035" width="9.140625" style="179"/>
    <col min="12036" max="12036" width="14.42578125" style="179" customWidth="1"/>
    <col min="12037" max="12037" width="9.140625" style="179"/>
    <col min="12038" max="12038" width="12.7109375" style="179" customWidth="1"/>
    <col min="12039" max="12291" width="9.140625" style="179"/>
    <col min="12292" max="12292" width="14.42578125" style="179" customWidth="1"/>
    <col min="12293" max="12293" width="9.140625" style="179"/>
    <col min="12294" max="12294" width="12.7109375" style="179" customWidth="1"/>
    <col min="12295" max="12547" width="9.140625" style="179"/>
    <col min="12548" max="12548" width="14.42578125" style="179" customWidth="1"/>
    <col min="12549" max="12549" width="9.140625" style="179"/>
    <col min="12550" max="12550" width="12.7109375" style="179" customWidth="1"/>
    <col min="12551" max="12803" width="9.140625" style="179"/>
    <col min="12804" max="12804" width="14.42578125" style="179" customWidth="1"/>
    <col min="12805" max="12805" width="9.140625" style="179"/>
    <col min="12806" max="12806" width="12.7109375" style="179" customWidth="1"/>
    <col min="12807" max="13059" width="9.140625" style="179"/>
    <col min="13060" max="13060" width="14.42578125" style="179" customWidth="1"/>
    <col min="13061" max="13061" width="9.140625" style="179"/>
    <col min="13062" max="13062" width="12.7109375" style="179" customWidth="1"/>
    <col min="13063" max="13315" width="9.140625" style="179"/>
    <col min="13316" max="13316" width="14.42578125" style="179" customWidth="1"/>
    <col min="13317" max="13317" width="9.140625" style="179"/>
    <col min="13318" max="13318" width="12.7109375" style="179" customWidth="1"/>
    <col min="13319" max="13571" width="9.140625" style="179"/>
    <col min="13572" max="13572" width="14.42578125" style="179" customWidth="1"/>
    <col min="13573" max="13573" width="9.140625" style="179"/>
    <col min="13574" max="13574" width="12.7109375" style="179" customWidth="1"/>
    <col min="13575" max="13827" width="9.140625" style="179"/>
    <col min="13828" max="13828" width="14.42578125" style="179" customWidth="1"/>
    <col min="13829" max="13829" width="9.140625" style="179"/>
    <col min="13830" max="13830" width="12.7109375" style="179" customWidth="1"/>
    <col min="13831" max="14083" width="9.140625" style="179"/>
    <col min="14084" max="14084" width="14.42578125" style="179" customWidth="1"/>
    <col min="14085" max="14085" width="9.140625" style="179"/>
    <col min="14086" max="14086" width="12.7109375" style="179" customWidth="1"/>
    <col min="14087" max="14339" width="9.140625" style="179"/>
    <col min="14340" max="14340" width="14.42578125" style="179" customWidth="1"/>
    <col min="14341" max="14341" width="9.140625" style="179"/>
    <col min="14342" max="14342" width="12.7109375" style="179" customWidth="1"/>
    <col min="14343" max="14595" width="9.140625" style="179"/>
    <col min="14596" max="14596" width="14.42578125" style="179" customWidth="1"/>
    <col min="14597" max="14597" width="9.140625" style="179"/>
    <col min="14598" max="14598" width="12.7109375" style="179" customWidth="1"/>
    <col min="14599" max="14851" width="9.140625" style="179"/>
    <col min="14852" max="14852" width="14.42578125" style="179" customWidth="1"/>
    <col min="14853" max="14853" width="9.140625" style="179"/>
    <col min="14854" max="14854" width="12.7109375" style="179" customWidth="1"/>
    <col min="14855" max="15107" width="9.140625" style="179"/>
    <col min="15108" max="15108" width="14.42578125" style="179" customWidth="1"/>
    <col min="15109" max="15109" width="9.140625" style="179"/>
    <col min="15110" max="15110" width="12.7109375" style="179" customWidth="1"/>
    <col min="15111" max="15363" width="9.140625" style="179"/>
    <col min="15364" max="15364" width="14.42578125" style="179" customWidth="1"/>
    <col min="15365" max="15365" width="9.140625" style="179"/>
    <col min="15366" max="15366" width="12.7109375" style="179" customWidth="1"/>
    <col min="15367" max="15619" width="9.140625" style="179"/>
    <col min="15620" max="15620" width="14.42578125" style="179" customWidth="1"/>
    <col min="15621" max="15621" width="9.140625" style="179"/>
    <col min="15622" max="15622" width="12.7109375" style="179" customWidth="1"/>
    <col min="15623" max="15875" width="9.140625" style="179"/>
    <col min="15876" max="15876" width="14.42578125" style="179" customWidth="1"/>
    <col min="15877" max="15877" width="9.140625" style="179"/>
    <col min="15878" max="15878" width="12.7109375" style="179" customWidth="1"/>
    <col min="15879" max="16131" width="9.140625" style="179"/>
    <col min="16132" max="16132" width="14.42578125" style="179" customWidth="1"/>
    <col min="16133" max="16133" width="9.140625" style="179"/>
    <col min="16134" max="16134" width="12.7109375" style="179" customWidth="1"/>
    <col min="16135" max="16384" width="9.140625" style="179"/>
  </cols>
  <sheetData>
    <row r="1" spans="1:8" s="178" customFormat="1" ht="25.5" customHeight="1">
      <c r="A1" s="287" t="s">
        <v>328</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3.19</v>
      </c>
      <c r="C4" s="179" t="s">
        <v>312</v>
      </c>
      <c r="D4" s="179" t="s">
        <v>313</v>
      </c>
      <c r="E4" s="179">
        <v>3.1</v>
      </c>
      <c r="F4" s="179" t="s">
        <v>312</v>
      </c>
    </row>
    <row r="5" spans="1:8" hidden="1">
      <c r="A5" s="179" t="s">
        <v>314</v>
      </c>
      <c r="B5" s="179">
        <v>482</v>
      </c>
      <c r="D5" s="179" t="s">
        <v>314</v>
      </c>
      <c r="E5" s="179">
        <v>506</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19" si="0">$B$2*A10/1000</f>
        <v>3.5224999999999999E-2</v>
      </c>
      <c r="C10" s="184">
        <f>B10</f>
        <v>3.5224999999999999E-2</v>
      </c>
      <c r="D10" s="184">
        <f t="shared" ref="D10:D19" si="1">C10/56</f>
        <v>6.2901785714285718E-4</v>
      </c>
      <c r="E10" s="184">
        <f t="shared" ref="E10:E19" si="2">D10/5</f>
        <v>1.2580357142857144E-4</v>
      </c>
      <c r="F10" s="185">
        <v>3.23</v>
      </c>
      <c r="G10" s="185">
        <v>506</v>
      </c>
      <c r="H10" s="186">
        <f t="shared" ref="H10:H19" si="3">D10/5</f>
        <v>1.2580357142857144E-4</v>
      </c>
    </row>
    <row r="11" spans="1:8">
      <c r="A11" s="187">
        <v>2.5</v>
      </c>
      <c r="B11" s="188">
        <f t="shared" si="0"/>
        <v>3.5224999999999999E-2</v>
      </c>
      <c r="C11" s="188">
        <f t="shared" ref="C11:C19" si="4">B11+C10</f>
        <v>7.0449999999999999E-2</v>
      </c>
      <c r="D11" s="188">
        <f t="shared" si="1"/>
        <v>1.2580357142857144E-3</v>
      </c>
      <c r="E11" s="188">
        <f t="shared" si="2"/>
        <v>2.5160714285714288E-4</v>
      </c>
      <c r="F11" s="189">
        <v>3.38</v>
      </c>
      <c r="G11" s="189">
        <v>508</v>
      </c>
      <c r="H11" s="190">
        <f t="shared" si="3"/>
        <v>2.5160714285714288E-4</v>
      </c>
    </row>
    <row r="12" spans="1:8">
      <c r="A12" s="187">
        <v>2.5</v>
      </c>
      <c r="B12" s="188">
        <f t="shared" si="0"/>
        <v>3.5224999999999999E-2</v>
      </c>
      <c r="C12" s="188">
        <f t="shared" si="4"/>
        <v>0.10567499999999999</v>
      </c>
      <c r="D12" s="188">
        <f t="shared" si="1"/>
        <v>1.8870535714285712E-3</v>
      </c>
      <c r="E12" s="188">
        <f t="shared" si="2"/>
        <v>3.7741071428571424E-4</v>
      </c>
      <c r="F12" s="189">
        <v>3.46</v>
      </c>
      <c r="G12" s="189">
        <v>512</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3.52</v>
      </c>
      <c r="G13" s="189">
        <v>510</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3.58</v>
      </c>
      <c r="G14" s="189">
        <v>508</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3.65</v>
      </c>
      <c r="G15" s="189">
        <v>506</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3.72</v>
      </c>
      <c r="G16" s="189">
        <v>503</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3.79</v>
      </c>
      <c r="G17" s="189">
        <v>499</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3.88</v>
      </c>
      <c r="G18" s="189">
        <v>494</v>
      </c>
      <c r="H18" s="190">
        <f t="shared" si="3"/>
        <v>1.1322321428571427E-3</v>
      </c>
    </row>
    <row r="19" spans="1:8">
      <c r="A19" s="191">
        <v>2.5</v>
      </c>
      <c r="B19" s="192">
        <f t="shared" si="0"/>
        <v>3.5224999999999999E-2</v>
      </c>
      <c r="C19" s="192">
        <f t="shared" si="4"/>
        <v>0.35225000000000001</v>
      </c>
      <c r="D19" s="192">
        <f t="shared" si="1"/>
        <v>6.2901785714285716E-3</v>
      </c>
      <c r="E19" s="192">
        <f t="shared" si="2"/>
        <v>1.2580357142857144E-3</v>
      </c>
      <c r="F19" s="193">
        <v>4.05</v>
      </c>
      <c r="G19" s="193">
        <v>486</v>
      </c>
      <c r="H19" s="194">
        <f t="shared" si="3"/>
        <v>1.2580357142857144E-3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83AE-AD42-403E-B24B-960E7DE0B5B7}">
  <dimension ref="A1:H20"/>
  <sheetViews>
    <sheetView workbookViewId="0">
      <selection activeCell="F20" sqref="F20"/>
    </sheetView>
  </sheetViews>
  <sheetFormatPr defaultRowHeight="12.75"/>
  <cols>
    <col min="1" max="1" width="11.28515625" style="179" bestFit="1" customWidth="1"/>
    <col min="2" max="2" width="6.5703125" style="179" bestFit="1" customWidth="1"/>
    <col min="3" max="8" width="11.28515625" style="179" customWidth="1"/>
    <col min="9" max="261" width="9.140625" style="179"/>
    <col min="262" max="262" width="13.140625" style="179" customWidth="1"/>
    <col min="263" max="517" width="9.140625" style="179"/>
    <col min="518" max="518" width="13.140625" style="179" customWidth="1"/>
    <col min="519" max="773" width="9.140625" style="179"/>
    <col min="774" max="774" width="13.140625" style="179" customWidth="1"/>
    <col min="775" max="1029" width="9.140625" style="179"/>
    <col min="1030" max="1030" width="13.140625" style="179" customWidth="1"/>
    <col min="1031" max="1285" width="9.140625" style="179"/>
    <col min="1286" max="1286" width="13.140625" style="179" customWidth="1"/>
    <col min="1287" max="1541" width="9.140625" style="179"/>
    <col min="1542" max="1542" width="13.140625" style="179" customWidth="1"/>
    <col min="1543" max="1797" width="9.140625" style="179"/>
    <col min="1798" max="1798" width="13.140625" style="179" customWidth="1"/>
    <col min="1799" max="2053" width="9.140625" style="179"/>
    <col min="2054" max="2054" width="13.140625" style="179" customWidth="1"/>
    <col min="2055" max="2309" width="9.140625" style="179"/>
    <col min="2310" max="2310" width="13.140625" style="179" customWidth="1"/>
    <col min="2311" max="2565" width="9.140625" style="179"/>
    <col min="2566" max="2566" width="13.140625" style="179" customWidth="1"/>
    <col min="2567" max="2821" width="9.140625" style="179"/>
    <col min="2822" max="2822" width="13.140625" style="179" customWidth="1"/>
    <col min="2823" max="3077" width="9.140625" style="179"/>
    <col min="3078" max="3078" width="13.140625" style="179" customWidth="1"/>
    <col min="3079" max="3333" width="9.140625" style="179"/>
    <col min="3334" max="3334" width="13.140625" style="179" customWidth="1"/>
    <col min="3335" max="3589" width="9.140625" style="179"/>
    <col min="3590" max="3590" width="13.140625" style="179" customWidth="1"/>
    <col min="3591" max="3845" width="9.140625" style="179"/>
    <col min="3846" max="3846" width="13.140625" style="179" customWidth="1"/>
    <col min="3847" max="4101" width="9.140625" style="179"/>
    <col min="4102" max="4102" width="13.140625" style="179" customWidth="1"/>
    <col min="4103" max="4357" width="9.140625" style="179"/>
    <col min="4358" max="4358" width="13.140625" style="179" customWidth="1"/>
    <col min="4359" max="4613" width="9.140625" style="179"/>
    <col min="4614" max="4614" width="13.140625" style="179" customWidth="1"/>
    <col min="4615" max="4869" width="9.140625" style="179"/>
    <col min="4870" max="4870" width="13.140625" style="179" customWidth="1"/>
    <col min="4871" max="5125" width="9.140625" style="179"/>
    <col min="5126" max="5126" width="13.140625" style="179" customWidth="1"/>
    <col min="5127" max="5381" width="9.140625" style="179"/>
    <col min="5382" max="5382" width="13.140625" style="179" customWidth="1"/>
    <col min="5383" max="5637" width="9.140625" style="179"/>
    <col min="5638" max="5638" width="13.140625" style="179" customWidth="1"/>
    <col min="5639" max="5893" width="9.140625" style="179"/>
    <col min="5894" max="5894" width="13.140625" style="179" customWidth="1"/>
    <col min="5895" max="6149" width="9.140625" style="179"/>
    <col min="6150" max="6150" width="13.140625" style="179" customWidth="1"/>
    <col min="6151" max="6405" width="9.140625" style="179"/>
    <col min="6406" max="6406" width="13.140625" style="179" customWidth="1"/>
    <col min="6407" max="6661" width="9.140625" style="179"/>
    <col min="6662" max="6662" width="13.140625" style="179" customWidth="1"/>
    <col min="6663" max="6917" width="9.140625" style="179"/>
    <col min="6918" max="6918" width="13.140625" style="179" customWidth="1"/>
    <col min="6919" max="7173" width="9.140625" style="179"/>
    <col min="7174" max="7174" width="13.140625" style="179" customWidth="1"/>
    <col min="7175" max="7429" width="9.140625" style="179"/>
    <col min="7430" max="7430" width="13.140625" style="179" customWidth="1"/>
    <col min="7431" max="7685" width="9.140625" style="179"/>
    <col min="7686" max="7686" width="13.140625" style="179" customWidth="1"/>
    <col min="7687" max="7941" width="9.140625" style="179"/>
    <col min="7942" max="7942" width="13.140625" style="179" customWidth="1"/>
    <col min="7943" max="8197" width="9.140625" style="179"/>
    <col min="8198" max="8198" width="13.140625" style="179" customWidth="1"/>
    <col min="8199" max="8453" width="9.140625" style="179"/>
    <col min="8454" max="8454" width="13.140625" style="179" customWidth="1"/>
    <col min="8455" max="8709" width="9.140625" style="179"/>
    <col min="8710" max="8710" width="13.140625" style="179" customWidth="1"/>
    <col min="8711" max="8965" width="9.140625" style="179"/>
    <col min="8966" max="8966" width="13.140625" style="179" customWidth="1"/>
    <col min="8967" max="9221" width="9.140625" style="179"/>
    <col min="9222" max="9222" width="13.140625" style="179" customWidth="1"/>
    <col min="9223" max="9477" width="9.140625" style="179"/>
    <col min="9478" max="9478" width="13.140625" style="179" customWidth="1"/>
    <col min="9479" max="9733" width="9.140625" style="179"/>
    <col min="9734" max="9734" width="13.140625" style="179" customWidth="1"/>
    <col min="9735" max="9989" width="9.140625" style="179"/>
    <col min="9990" max="9990" width="13.140625" style="179" customWidth="1"/>
    <col min="9991" max="10245" width="9.140625" style="179"/>
    <col min="10246" max="10246" width="13.140625" style="179" customWidth="1"/>
    <col min="10247" max="10501" width="9.140625" style="179"/>
    <col min="10502" max="10502" width="13.140625" style="179" customWidth="1"/>
    <col min="10503" max="10757" width="9.140625" style="179"/>
    <col min="10758" max="10758" width="13.140625" style="179" customWidth="1"/>
    <col min="10759" max="11013" width="9.140625" style="179"/>
    <col min="11014" max="11014" width="13.140625" style="179" customWidth="1"/>
    <col min="11015" max="11269" width="9.140625" style="179"/>
    <col min="11270" max="11270" width="13.140625" style="179" customWidth="1"/>
    <col min="11271" max="11525" width="9.140625" style="179"/>
    <col min="11526" max="11526" width="13.140625" style="179" customWidth="1"/>
    <col min="11527" max="11781" width="9.140625" style="179"/>
    <col min="11782" max="11782" width="13.140625" style="179" customWidth="1"/>
    <col min="11783" max="12037" width="9.140625" style="179"/>
    <col min="12038" max="12038" width="13.140625" style="179" customWidth="1"/>
    <col min="12039" max="12293" width="9.140625" style="179"/>
    <col min="12294" max="12294" width="13.140625" style="179" customWidth="1"/>
    <col min="12295" max="12549" width="9.140625" style="179"/>
    <col min="12550" max="12550" width="13.140625" style="179" customWidth="1"/>
    <col min="12551" max="12805" width="9.140625" style="179"/>
    <col min="12806" max="12806" width="13.140625" style="179" customWidth="1"/>
    <col min="12807" max="13061" width="9.140625" style="179"/>
    <col min="13062" max="13062" width="13.140625" style="179" customWidth="1"/>
    <col min="13063" max="13317" width="9.140625" style="179"/>
    <col min="13318" max="13318" width="13.140625" style="179" customWidth="1"/>
    <col min="13319" max="13573" width="9.140625" style="179"/>
    <col min="13574" max="13574" width="13.140625" style="179" customWidth="1"/>
    <col min="13575" max="13829" width="9.140625" style="179"/>
    <col min="13830" max="13830" width="13.140625" style="179" customWidth="1"/>
    <col min="13831" max="14085" width="9.140625" style="179"/>
    <col min="14086" max="14086" width="13.140625" style="179" customWidth="1"/>
    <col min="14087" max="14341" width="9.140625" style="179"/>
    <col min="14342" max="14342" width="13.140625" style="179" customWidth="1"/>
    <col min="14343" max="14597" width="9.140625" style="179"/>
    <col min="14598" max="14598" width="13.140625" style="179" customWidth="1"/>
    <col min="14599" max="14853" width="9.140625" style="179"/>
    <col min="14854" max="14854" width="13.140625" style="179" customWidth="1"/>
    <col min="14855" max="15109" width="9.140625" style="179"/>
    <col min="15110" max="15110" width="13.140625" style="179" customWidth="1"/>
    <col min="15111" max="15365" width="9.140625" style="179"/>
    <col min="15366" max="15366" width="13.140625" style="179" customWidth="1"/>
    <col min="15367" max="15621" width="9.140625" style="179"/>
    <col min="15622" max="15622" width="13.140625" style="179" customWidth="1"/>
    <col min="15623" max="15877" width="9.140625" style="179"/>
    <col min="15878" max="15878" width="13.140625" style="179" customWidth="1"/>
    <col min="15879" max="16133" width="9.140625" style="179"/>
    <col min="16134" max="16134" width="13.140625" style="179" customWidth="1"/>
    <col min="16135" max="16384" width="9.140625" style="179"/>
  </cols>
  <sheetData>
    <row r="1" spans="1:8" s="178" customFormat="1" ht="25.5" customHeight="1">
      <c r="A1" s="287" t="s">
        <v>328</v>
      </c>
      <c r="B1" s="287"/>
      <c r="C1" s="287"/>
      <c r="D1" s="287"/>
      <c r="E1" s="287"/>
      <c r="F1" s="287"/>
      <c r="G1" s="287"/>
      <c r="H1" s="287"/>
    </row>
    <row r="2" spans="1:8" hidden="1">
      <c r="A2" s="179" t="s">
        <v>305</v>
      </c>
      <c r="B2" s="179">
        <f>21.135/1.5</f>
        <v>14.090000000000002</v>
      </c>
      <c r="C2" s="179" t="s">
        <v>306</v>
      </c>
      <c r="F2" s="179" t="s">
        <v>308</v>
      </c>
      <c r="G2" s="179">
        <v>7.2729999999999997</v>
      </c>
      <c r="H2" s="179" t="s">
        <v>306</v>
      </c>
    </row>
    <row r="3" spans="1:8" hidden="1">
      <c r="A3" s="179" t="s">
        <v>309</v>
      </c>
      <c r="B3" s="179">
        <v>5</v>
      </c>
      <c r="C3" s="179" t="s">
        <v>310</v>
      </c>
    </row>
    <row r="4" spans="1:8" hidden="1">
      <c r="A4" s="179" t="s">
        <v>311</v>
      </c>
      <c r="B4" s="179">
        <v>3.19</v>
      </c>
      <c r="C4" s="179" t="s">
        <v>312</v>
      </c>
      <c r="D4" s="179" t="s">
        <v>313</v>
      </c>
      <c r="E4" s="179">
        <v>3.1</v>
      </c>
      <c r="F4" s="179" t="s">
        <v>312</v>
      </c>
    </row>
    <row r="5" spans="1:8" hidden="1">
      <c r="A5" s="179" t="s">
        <v>314</v>
      </c>
      <c r="B5" s="179">
        <v>482</v>
      </c>
      <c r="D5" s="179" t="s">
        <v>314</v>
      </c>
      <c r="E5" s="179">
        <v>506</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20" si="0">$B$2*A10/1000</f>
        <v>3.5224999999999999E-2</v>
      </c>
      <c r="C10" s="184">
        <f>B10</f>
        <v>3.5224999999999999E-2</v>
      </c>
      <c r="D10" s="184">
        <f t="shared" ref="D10:D20" si="1">C10/56</f>
        <v>6.2901785714285718E-4</v>
      </c>
      <c r="E10" s="184">
        <f t="shared" ref="E10:E20" si="2">D10/5</f>
        <v>1.2580357142857144E-4</v>
      </c>
      <c r="F10" s="185">
        <v>3.24</v>
      </c>
      <c r="G10" s="185">
        <v>504</v>
      </c>
      <c r="H10" s="186">
        <f t="shared" ref="H10:H20" si="3">D10/5</f>
        <v>1.2580357142857144E-4</v>
      </c>
    </row>
    <row r="11" spans="1:8">
      <c r="A11" s="187">
        <v>2.5</v>
      </c>
      <c r="B11" s="188">
        <f t="shared" si="0"/>
        <v>3.5224999999999999E-2</v>
      </c>
      <c r="C11" s="188">
        <f t="shared" ref="C11:C19" si="4">B11+C10</f>
        <v>7.0449999999999999E-2</v>
      </c>
      <c r="D11" s="188">
        <f t="shared" si="1"/>
        <v>1.2580357142857144E-3</v>
      </c>
      <c r="E11" s="188">
        <f t="shared" si="2"/>
        <v>2.5160714285714288E-4</v>
      </c>
      <c r="F11" s="189">
        <v>3.31</v>
      </c>
      <c r="G11" s="189">
        <v>511</v>
      </c>
      <c r="H11" s="190">
        <f t="shared" si="3"/>
        <v>2.5160714285714288E-4</v>
      </c>
    </row>
    <row r="12" spans="1:8">
      <c r="A12" s="187">
        <v>2.5</v>
      </c>
      <c r="B12" s="188">
        <f t="shared" si="0"/>
        <v>3.5224999999999999E-2</v>
      </c>
      <c r="C12" s="188">
        <f t="shared" si="4"/>
        <v>0.10567499999999999</v>
      </c>
      <c r="D12" s="188">
        <f t="shared" si="1"/>
        <v>1.8870535714285712E-3</v>
      </c>
      <c r="E12" s="188">
        <f t="shared" si="2"/>
        <v>3.7741071428571424E-4</v>
      </c>
      <c r="F12" s="189">
        <v>3.38</v>
      </c>
      <c r="G12" s="189">
        <v>514</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3.46</v>
      </c>
      <c r="G13" s="189">
        <v>515</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3.53</v>
      </c>
      <c r="G14" s="189">
        <v>513</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3.59</v>
      </c>
      <c r="G15" s="189">
        <v>511</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3.64</v>
      </c>
      <c r="G16" s="189">
        <v>508</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3.7</v>
      </c>
      <c r="G17" s="189">
        <v>504</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3.78</v>
      </c>
      <c r="G18" s="189">
        <v>499</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3.91</v>
      </c>
      <c r="G19" s="189">
        <v>494</v>
      </c>
      <c r="H19" s="190">
        <f t="shared" si="3"/>
        <v>1.2580357142857144E-3</v>
      </c>
    </row>
    <row r="20" spans="1:8">
      <c r="A20" s="191">
        <v>2.5</v>
      </c>
      <c r="B20" s="192">
        <f t="shared" si="0"/>
        <v>3.5224999999999999E-2</v>
      </c>
      <c r="C20" s="192">
        <f>B20+C19</f>
        <v>0.38747500000000001</v>
      </c>
      <c r="D20" s="192">
        <f t="shared" si="1"/>
        <v>6.9191964285714291E-3</v>
      </c>
      <c r="E20" s="192">
        <f t="shared" si="2"/>
        <v>1.3838392857142858E-3</v>
      </c>
      <c r="F20" s="193">
        <v>4.08</v>
      </c>
      <c r="G20" s="193">
        <v>484</v>
      </c>
      <c r="H20" s="194">
        <f t="shared" si="3"/>
        <v>1.3838392857142858E-3</v>
      </c>
    </row>
  </sheetData>
  <mergeCells count="2">
    <mergeCell ref="A1:H1"/>
    <mergeCell ref="F8:F9"/>
  </mergeCells>
  <printOptions horizontalCentered="1"/>
  <pageMargins left="0.75" right="0.75" top="1.25" bottom="1" header="0.6" footer="0.5"/>
  <pageSetup scale="90" orientation="portrait" useFirstPageNumber="1" r:id="rId1"/>
  <headerFooter scaleWithDoc="0">
    <oddHeader>&amp;L&amp;"Arial,Bold"Pit Lake Sediments Paper&amp;R&amp;"Arial,Bold"Tables</oddHeader>
    <oddFooter>&amp;L&amp;6&amp;Z&amp;F&amp;R&amp;A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2"/>
  <sheetViews>
    <sheetView workbookViewId="0">
      <selection activeCell="F20" sqref="F20"/>
    </sheetView>
  </sheetViews>
  <sheetFormatPr defaultRowHeight="12.75"/>
  <cols>
    <col min="1" max="3" width="23.7109375" customWidth="1"/>
  </cols>
  <sheetData>
    <row r="1" spans="1:3" ht="25.5" customHeight="1">
      <c r="A1" s="290" t="s">
        <v>267</v>
      </c>
      <c r="B1" s="290"/>
      <c r="C1" s="290"/>
    </row>
    <row r="2" spans="1:3" ht="25.5">
      <c r="A2" s="31" t="s">
        <v>35</v>
      </c>
      <c r="B2" s="32" t="s">
        <v>103</v>
      </c>
      <c r="C2" s="32" t="s">
        <v>104</v>
      </c>
    </row>
    <row r="3" spans="1:3">
      <c r="A3" s="26" t="s">
        <v>42</v>
      </c>
      <c r="B3" s="56">
        <v>159000</v>
      </c>
      <c r="C3" s="57">
        <v>270000</v>
      </c>
    </row>
    <row r="4" spans="1:3">
      <c r="A4" s="25" t="s">
        <v>53</v>
      </c>
      <c r="B4" s="58">
        <v>15800</v>
      </c>
      <c r="C4" s="59">
        <v>6600</v>
      </c>
    </row>
    <row r="5" spans="1:3">
      <c r="A5" s="25" t="s">
        <v>58</v>
      </c>
      <c r="B5" s="58">
        <v>530</v>
      </c>
      <c r="C5" s="59">
        <v>415</v>
      </c>
    </row>
    <row r="6" spans="1:3">
      <c r="A6" s="25" t="s">
        <v>26</v>
      </c>
      <c r="B6" s="58">
        <v>2400</v>
      </c>
      <c r="C6" s="59">
        <v>560</v>
      </c>
    </row>
    <row r="7" spans="1:3">
      <c r="A7" s="25" t="s">
        <v>31</v>
      </c>
      <c r="B7" s="58">
        <v>1640</v>
      </c>
      <c r="C7" s="59">
        <v>3830</v>
      </c>
    </row>
    <row r="8" spans="1:3">
      <c r="A8" s="25" t="s">
        <v>46</v>
      </c>
      <c r="B8" s="60" t="s">
        <v>111</v>
      </c>
      <c r="C8" s="3">
        <v>125</v>
      </c>
    </row>
    <row r="9" spans="1:3">
      <c r="A9" s="25" t="s">
        <v>98</v>
      </c>
      <c r="B9" s="60">
        <v>195</v>
      </c>
      <c r="C9" s="3">
        <v>135</v>
      </c>
    </row>
    <row r="10" spans="1:3">
      <c r="A10" s="25" t="s">
        <v>2</v>
      </c>
      <c r="B10" s="60">
        <v>1300</v>
      </c>
      <c r="C10" s="3">
        <v>235</v>
      </c>
    </row>
    <row r="11" spans="1:3">
      <c r="A11" s="25" t="s">
        <v>78</v>
      </c>
      <c r="B11" s="60" t="s">
        <v>112</v>
      </c>
      <c r="C11" s="3">
        <v>15</v>
      </c>
    </row>
    <row r="12" spans="1:3">
      <c r="A12" s="25" t="s">
        <v>79</v>
      </c>
      <c r="B12" s="60">
        <v>32.200000000000003</v>
      </c>
      <c r="C12" s="3">
        <v>39.200000000000003</v>
      </c>
    </row>
    <row r="13" spans="1:3">
      <c r="A13" s="25" t="s">
        <v>41</v>
      </c>
      <c r="B13" s="60">
        <v>190</v>
      </c>
      <c r="C13" s="3">
        <v>175</v>
      </c>
    </row>
    <row r="14" spans="1:3">
      <c r="A14" s="25" t="s">
        <v>43</v>
      </c>
      <c r="B14" s="60">
        <v>0.5</v>
      </c>
      <c r="C14" s="3" t="s">
        <v>114</v>
      </c>
    </row>
    <row r="15" spans="1:3">
      <c r="A15" s="25" t="s">
        <v>47</v>
      </c>
      <c r="B15" s="60">
        <v>7.5</v>
      </c>
      <c r="C15" s="3">
        <v>3.5</v>
      </c>
    </row>
    <row r="16" spans="1:3">
      <c r="A16" s="25" t="s">
        <v>80</v>
      </c>
      <c r="B16" s="60">
        <v>11</v>
      </c>
      <c r="C16" s="3">
        <v>5.5</v>
      </c>
    </row>
    <row r="17" spans="1:3">
      <c r="A17" s="25" t="s">
        <v>49</v>
      </c>
      <c r="B17" s="61">
        <v>6750</v>
      </c>
      <c r="C17" s="4">
        <v>2550</v>
      </c>
    </row>
    <row r="18" spans="1:3">
      <c r="A18" s="25" t="s">
        <v>61</v>
      </c>
      <c r="B18" s="60" t="s">
        <v>112</v>
      </c>
      <c r="C18" s="3" t="s">
        <v>112</v>
      </c>
    </row>
    <row r="19" spans="1:3">
      <c r="A19" s="25" t="s">
        <v>54</v>
      </c>
      <c r="B19" s="60">
        <v>174</v>
      </c>
      <c r="C19" s="3">
        <v>75</v>
      </c>
    </row>
    <row r="20" spans="1:3">
      <c r="A20" s="25" t="s">
        <v>51</v>
      </c>
      <c r="B20" s="60">
        <v>0.09</v>
      </c>
      <c r="C20" s="3">
        <v>0.16</v>
      </c>
    </row>
    <row r="21" spans="1:3">
      <c r="A21" s="25" t="s">
        <v>99</v>
      </c>
      <c r="B21" s="60" t="s">
        <v>112</v>
      </c>
      <c r="C21" s="3" t="s">
        <v>112</v>
      </c>
    </row>
    <row r="22" spans="1:3">
      <c r="A22" s="25" t="s">
        <v>57</v>
      </c>
      <c r="B22" s="60">
        <v>12</v>
      </c>
      <c r="C22" s="3">
        <v>4</v>
      </c>
    </row>
    <row r="23" spans="1:3">
      <c r="A23" s="25" t="s">
        <v>100</v>
      </c>
      <c r="B23" s="60">
        <v>1780</v>
      </c>
      <c r="C23" s="3">
        <v>695</v>
      </c>
    </row>
    <row r="24" spans="1:3">
      <c r="A24" s="25" t="s">
        <v>62</v>
      </c>
      <c r="B24" s="60">
        <v>0.87</v>
      </c>
      <c r="C24" s="3">
        <v>2.2400000000000002</v>
      </c>
    </row>
    <row r="25" spans="1:3">
      <c r="A25" s="25" t="s">
        <v>37</v>
      </c>
      <c r="B25" s="60" t="s">
        <v>113</v>
      </c>
      <c r="C25" s="3" t="s">
        <v>113</v>
      </c>
    </row>
    <row r="26" spans="1:3">
      <c r="A26" s="25" t="s">
        <v>101</v>
      </c>
      <c r="B26" s="60">
        <v>545</v>
      </c>
      <c r="C26" s="3">
        <v>710</v>
      </c>
    </row>
    <row r="27" spans="1:3">
      <c r="A27" s="25" t="s">
        <v>63</v>
      </c>
      <c r="B27" s="60" t="s">
        <v>112</v>
      </c>
      <c r="C27" s="3" t="s">
        <v>112</v>
      </c>
    </row>
    <row r="28" spans="1:3">
      <c r="A28" s="25" t="s">
        <v>102</v>
      </c>
      <c r="B28" s="60">
        <v>26.5</v>
      </c>
      <c r="C28" s="3">
        <v>15</v>
      </c>
    </row>
    <row r="29" spans="1:3">
      <c r="A29" s="30" t="s">
        <v>64</v>
      </c>
      <c r="B29" s="62">
        <v>85</v>
      </c>
      <c r="C29" s="16">
        <v>91.5</v>
      </c>
    </row>
    <row r="30" spans="1:3">
      <c r="A30" s="13" t="s">
        <v>156</v>
      </c>
    </row>
    <row r="32" spans="1:3" ht="25.5" customHeight="1"/>
  </sheetData>
  <mergeCells count="1">
    <mergeCell ref="A1:C1"/>
  </mergeCells>
  <printOptions horizontalCentered="1"/>
  <pageMargins left="0.7" right="0.7" top="1.25" bottom="0.75" header="0.6" footer="0.5"/>
  <pageSetup orientation="portrait" useFirstPageNumber="1" r:id="rId1"/>
  <headerFooter scaleWithDoc="0">
    <oddHeader>&amp;L&amp;"Arial,Bold"Pit Lake Sediments Paper&amp;R&amp;"Arial,Bold"Tables</oddHeader>
    <oddFooter>&amp;L&amp;6&amp;Z&amp;F&amp;R&amp;A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L43"/>
  <sheetViews>
    <sheetView zoomScaleNormal="100" zoomScaleSheetLayoutView="100" workbookViewId="0">
      <selection activeCell="K20" sqref="K20"/>
    </sheetView>
  </sheetViews>
  <sheetFormatPr defaultRowHeight="12.75"/>
  <cols>
    <col min="1" max="1" width="17.28515625" style="14" customWidth="1"/>
    <col min="2" max="2" width="19.85546875" customWidth="1"/>
    <col min="3" max="3" width="15.5703125" customWidth="1"/>
    <col min="4" max="5" width="15.7109375" customWidth="1"/>
  </cols>
  <sheetData>
    <row r="1" spans="1:5" ht="25.5" customHeight="1">
      <c r="A1" s="252" t="s">
        <v>247</v>
      </c>
      <c r="B1" s="253"/>
      <c r="C1" s="253"/>
      <c r="D1" s="253"/>
      <c r="E1" s="253"/>
    </row>
    <row r="2" spans="1:5" ht="25.5" customHeight="1">
      <c r="A2" s="31" t="s">
        <v>35</v>
      </c>
      <c r="B2" s="24" t="s">
        <v>278</v>
      </c>
      <c r="C2" s="24" t="s">
        <v>92</v>
      </c>
      <c r="D2" s="24" t="s">
        <v>93</v>
      </c>
      <c r="E2" s="24" t="s">
        <v>94</v>
      </c>
    </row>
    <row r="3" spans="1:5" ht="13.5" customHeight="1">
      <c r="A3" s="33" t="s">
        <v>36</v>
      </c>
      <c r="B3" s="34" t="s">
        <v>209</v>
      </c>
      <c r="C3" s="35">
        <v>314</v>
      </c>
      <c r="D3" s="36">
        <v>282</v>
      </c>
      <c r="E3" s="34">
        <v>225</v>
      </c>
    </row>
    <row r="4" spans="1:5" ht="13.5" customHeight="1">
      <c r="A4" s="37" t="s">
        <v>2</v>
      </c>
      <c r="B4" s="38">
        <v>4.47</v>
      </c>
      <c r="C4" s="39">
        <v>1.6E-2</v>
      </c>
      <c r="D4" s="40" t="s">
        <v>40</v>
      </c>
      <c r="E4" s="38" t="s">
        <v>39</v>
      </c>
    </row>
    <row r="5" spans="1:5" ht="15.6" customHeight="1">
      <c r="A5" s="37" t="s">
        <v>78</v>
      </c>
      <c r="B5" s="38">
        <v>0.28999999999999998</v>
      </c>
      <c r="C5" s="39">
        <v>6.0000000000000001E-3</v>
      </c>
      <c r="D5" s="40" t="s">
        <v>39</v>
      </c>
      <c r="E5" s="38" t="s">
        <v>39</v>
      </c>
    </row>
    <row r="6" spans="1:5">
      <c r="A6" s="37" t="s">
        <v>79</v>
      </c>
      <c r="B6" s="38">
        <v>0.2</v>
      </c>
      <c r="C6" s="39">
        <v>3.4000000000000002E-2</v>
      </c>
      <c r="D6" s="40">
        <v>3.7999999999999999E-2</v>
      </c>
      <c r="E6" s="38">
        <v>0.04</v>
      </c>
    </row>
    <row r="7" spans="1:5">
      <c r="A7" s="37" t="s">
        <v>41</v>
      </c>
      <c r="B7" s="38">
        <v>23.1</v>
      </c>
      <c r="C7" s="39">
        <v>6.2E-2</v>
      </c>
      <c r="D7" s="40">
        <v>0.06</v>
      </c>
      <c r="E7" s="38">
        <v>0.06</v>
      </c>
    </row>
    <row r="8" spans="1:5">
      <c r="A8" s="37" t="s">
        <v>43</v>
      </c>
      <c r="B8" s="38">
        <v>0.05</v>
      </c>
      <c r="C8" s="39" t="s">
        <v>44</v>
      </c>
      <c r="D8" s="40" t="s">
        <v>39</v>
      </c>
      <c r="E8" s="38" t="s">
        <v>45</v>
      </c>
    </row>
    <row r="9" spans="1:5">
      <c r="A9" s="37" t="s">
        <v>42</v>
      </c>
      <c r="B9" s="38" t="s">
        <v>209</v>
      </c>
      <c r="C9" s="39">
        <v>42</v>
      </c>
      <c r="D9" s="40">
        <v>45</v>
      </c>
      <c r="E9" s="38">
        <v>43</v>
      </c>
    </row>
    <row r="10" spans="1:5">
      <c r="A10" s="37" t="s">
        <v>46</v>
      </c>
      <c r="B10" s="38" t="s">
        <v>209</v>
      </c>
      <c r="C10" s="39">
        <v>24</v>
      </c>
      <c r="D10" s="40">
        <v>24</v>
      </c>
      <c r="E10" s="38">
        <v>27</v>
      </c>
    </row>
    <row r="11" spans="1:5">
      <c r="A11" s="37" t="s">
        <v>47</v>
      </c>
      <c r="B11" s="38">
        <v>1</v>
      </c>
      <c r="C11" s="39">
        <v>1.4999999999999999E-2</v>
      </c>
      <c r="D11" s="40" t="s">
        <v>39</v>
      </c>
      <c r="E11" s="38" t="s">
        <v>48</v>
      </c>
    </row>
    <row r="12" spans="1:5">
      <c r="A12" s="37" t="s">
        <v>196</v>
      </c>
      <c r="B12" s="41">
        <v>2</v>
      </c>
      <c r="C12" s="39">
        <v>1.42</v>
      </c>
      <c r="D12" s="40">
        <v>2.4</v>
      </c>
      <c r="E12" s="38">
        <v>1.76</v>
      </c>
    </row>
    <row r="13" spans="1:5">
      <c r="A13" s="37" t="s">
        <v>49</v>
      </c>
      <c r="B13" s="38" t="s">
        <v>209</v>
      </c>
      <c r="C13" s="39" t="s">
        <v>48</v>
      </c>
      <c r="D13" s="40">
        <v>0.13400000000000001</v>
      </c>
      <c r="E13" s="38" t="s">
        <v>50</v>
      </c>
    </row>
    <row r="14" spans="1:5">
      <c r="A14" s="37" t="s">
        <v>61</v>
      </c>
      <c r="B14" s="38">
        <v>0.1</v>
      </c>
      <c r="C14" s="39">
        <v>2E-3</v>
      </c>
      <c r="D14" s="40">
        <v>4.3E-3</v>
      </c>
      <c r="E14" s="38">
        <v>7.0000000000000001E-3</v>
      </c>
    </row>
    <row r="15" spans="1:5">
      <c r="A15" s="37" t="s">
        <v>53</v>
      </c>
      <c r="B15" s="38" t="s">
        <v>209</v>
      </c>
      <c r="C15" s="39">
        <v>17</v>
      </c>
      <c r="D15" s="40">
        <v>18</v>
      </c>
      <c r="E15" s="38">
        <v>18</v>
      </c>
    </row>
    <row r="16" spans="1:5">
      <c r="A16" s="37" t="s">
        <v>54</v>
      </c>
      <c r="B16" s="38">
        <v>377</v>
      </c>
      <c r="C16" s="39" t="s">
        <v>55</v>
      </c>
      <c r="D16" s="40">
        <v>1.6999999999999999E-3</v>
      </c>
      <c r="E16" s="38" t="s">
        <v>56</v>
      </c>
    </row>
    <row r="17" spans="1:5">
      <c r="A17" s="37" t="s">
        <v>51</v>
      </c>
      <c r="B17" s="38">
        <v>0.01</v>
      </c>
      <c r="C17" s="39" t="s">
        <v>52</v>
      </c>
      <c r="D17" s="40">
        <v>4.6000000000000001E-4</v>
      </c>
      <c r="E17" s="38">
        <v>1.38E-2</v>
      </c>
    </row>
    <row r="18" spans="1:5">
      <c r="A18" s="37" t="s">
        <v>57</v>
      </c>
      <c r="B18" s="38">
        <v>171</v>
      </c>
      <c r="C18" s="39">
        <v>6.0000000000000001E-3</v>
      </c>
      <c r="D18" s="40" t="s">
        <v>39</v>
      </c>
      <c r="E18" s="38" t="s">
        <v>39</v>
      </c>
    </row>
    <row r="19" spans="1:5">
      <c r="A19" s="37" t="s">
        <v>59</v>
      </c>
      <c r="B19" s="38">
        <v>100</v>
      </c>
      <c r="C19" s="39" t="s">
        <v>50</v>
      </c>
      <c r="D19" s="40">
        <v>0.21</v>
      </c>
      <c r="E19" s="38" t="s">
        <v>60</v>
      </c>
    </row>
    <row r="20" spans="1:5" ht="15.75">
      <c r="A20" s="37" t="s">
        <v>130</v>
      </c>
      <c r="B20" s="38" t="s">
        <v>189</v>
      </c>
      <c r="C20" s="39">
        <v>8.41</v>
      </c>
      <c r="D20" s="40">
        <v>8.07</v>
      </c>
      <c r="E20" s="38"/>
    </row>
    <row r="21" spans="1:5">
      <c r="A21" s="37" t="s">
        <v>26</v>
      </c>
      <c r="B21" s="38" t="s">
        <v>209</v>
      </c>
      <c r="C21" s="39">
        <v>9</v>
      </c>
      <c r="D21" s="40">
        <v>12</v>
      </c>
      <c r="E21" s="38">
        <v>11</v>
      </c>
    </row>
    <row r="22" spans="1:5">
      <c r="A22" s="37" t="s">
        <v>62</v>
      </c>
      <c r="B22" s="38">
        <v>0.05</v>
      </c>
      <c r="C22" s="39" t="s">
        <v>44</v>
      </c>
      <c r="D22" s="40" t="s">
        <v>39</v>
      </c>
      <c r="E22" s="38" t="s">
        <v>55</v>
      </c>
    </row>
    <row r="23" spans="1:5">
      <c r="A23" s="37" t="s">
        <v>37</v>
      </c>
      <c r="B23" s="38" t="s">
        <v>209</v>
      </c>
      <c r="C23" s="39" t="s">
        <v>38</v>
      </c>
      <c r="D23" s="40" t="s">
        <v>39</v>
      </c>
      <c r="E23" s="38" t="s">
        <v>39</v>
      </c>
    </row>
    <row r="24" spans="1:5">
      <c r="A24" s="37" t="s">
        <v>58</v>
      </c>
      <c r="B24" s="38">
        <v>2000</v>
      </c>
      <c r="C24" s="39">
        <v>64</v>
      </c>
      <c r="D24" s="40">
        <v>69</v>
      </c>
      <c r="E24" s="38">
        <v>71</v>
      </c>
    </row>
    <row r="25" spans="1:5">
      <c r="A25" s="37" t="s">
        <v>31</v>
      </c>
      <c r="B25" s="38" t="s">
        <v>209</v>
      </c>
      <c r="C25" s="39">
        <v>91</v>
      </c>
      <c r="D25" s="40">
        <v>90</v>
      </c>
      <c r="E25" s="38">
        <v>82</v>
      </c>
    </row>
    <row r="26" spans="1:5">
      <c r="A26" s="37" t="s">
        <v>63</v>
      </c>
      <c r="B26" s="38">
        <v>3.2000000000000001E-2</v>
      </c>
      <c r="C26" s="39" t="s">
        <v>44</v>
      </c>
      <c r="D26" s="40" t="s">
        <v>39</v>
      </c>
      <c r="E26" s="38" t="s">
        <v>39</v>
      </c>
    </row>
    <row r="27" spans="1:5" ht="12.75" customHeight="1">
      <c r="A27" s="37" t="s">
        <v>33</v>
      </c>
      <c r="B27" s="147">
        <v>7000</v>
      </c>
      <c r="C27" s="39">
        <v>525</v>
      </c>
      <c r="D27" s="40">
        <v>432</v>
      </c>
      <c r="E27" s="38">
        <v>425</v>
      </c>
    </row>
    <row r="28" spans="1:5">
      <c r="A28" s="42" t="s">
        <v>64</v>
      </c>
      <c r="B28" s="43">
        <v>25</v>
      </c>
      <c r="C28" s="44">
        <v>2E-3</v>
      </c>
      <c r="D28" s="45">
        <v>2E-3</v>
      </c>
      <c r="E28" s="43">
        <v>6.0000000000000001E-3</v>
      </c>
    </row>
    <row r="29" spans="1:5" ht="15.75">
      <c r="A29" s="8" t="s">
        <v>65</v>
      </c>
      <c r="B29" s="9" t="s">
        <v>157</v>
      </c>
      <c r="C29" s="9" t="s">
        <v>124</v>
      </c>
      <c r="D29" s="46"/>
      <c r="E29" s="47"/>
    </row>
    <row r="30" spans="1:5" ht="14.25">
      <c r="A30" s="33" t="s">
        <v>97</v>
      </c>
      <c r="B30" s="34" t="s">
        <v>158</v>
      </c>
      <c r="C30" s="35">
        <v>-2.93</v>
      </c>
      <c r="D30" s="48"/>
      <c r="E30" s="34"/>
    </row>
    <row r="31" spans="1:5">
      <c r="A31" s="37" t="s">
        <v>66</v>
      </c>
      <c r="B31" s="41" t="s">
        <v>159</v>
      </c>
      <c r="C31" s="49" t="s">
        <v>67</v>
      </c>
      <c r="D31" s="50"/>
      <c r="E31" s="38"/>
    </row>
    <row r="32" spans="1:5">
      <c r="A32" s="37" t="s">
        <v>68</v>
      </c>
      <c r="B32" s="41" t="s">
        <v>160</v>
      </c>
      <c r="C32" s="49" t="s">
        <v>69</v>
      </c>
      <c r="D32" s="50"/>
      <c r="E32" s="38"/>
    </row>
    <row r="33" spans="1:12" ht="15.6" customHeight="1">
      <c r="A33" s="37" t="s">
        <v>123</v>
      </c>
      <c r="B33" s="41" t="s">
        <v>161</v>
      </c>
      <c r="C33" s="49" t="s">
        <v>70</v>
      </c>
      <c r="D33" s="50"/>
      <c r="E33" s="38"/>
    </row>
    <row r="34" spans="1:12">
      <c r="A34" s="37" t="s">
        <v>71</v>
      </c>
      <c r="B34" s="41" t="s">
        <v>159</v>
      </c>
      <c r="C34" s="49" t="s">
        <v>72</v>
      </c>
      <c r="D34" s="50"/>
      <c r="E34" s="38"/>
    </row>
    <row r="35" spans="1:12">
      <c r="A35" s="37" t="s">
        <v>73</v>
      </c>
      <c r="B35" s="41" t="s">
        <v>160</v>
      </c>
      <c r="C35" s="49" t="s">
        <v>74</v>
      </c>
      <c r="D35" s="50"/>
      <c r="E35" s="38"/>
    </row>
    <row r="36" spans="1:12">
      <c r="A36" s="42" t="s">
        <v>75</v>
      </c>
      <c r="B36" s="51" t="s">
        <v>160</v>
      </c>
      <c r="C36" s="52" t="s">
        <v>76</v>
      </c>
      <c r="D36" s="53"/>
      <c r="E36" s="43"/>
    </row>
    <row r="37" spans="1:12" ht="13.5" hidden="1">
      <c r="A37" s="10" t="s">
        <v>77</v>
      </c>
      <c r="B37" s="11"/>
      <c r="C37" s="1"/>
      <c r="D37" s="7"/>
      <c r="E37" s="7"/>
    </row>
    <row r="38" spans="1:12" ht="46.5" hidden="1" customHeight="1">
      <c r="A38" s="254" t="s">
        <v>95</v>
      </c>
      <c r="B38" s="254"/>
      <c r="C38" s="254"/>
      <c r="D38" s="254"/>
      <c r="E38" s="254"/>
    </row>
    <row r="39" spans="1:12" ht="46.5" hidden="1" customHeight="1">
      <c r="A39" s="255" t="s">
        <v>96</v>
      </c>
      <c r="B39" s="255"/>
      <c r="C39" s="255"/>
      <c r="D39" s="255"/>
      <c r="E39" s="255"/>
    </row>
    <row r="40" spans="1:12" ht="15" customHeight="1">
      <c r="A40" s="5" t="s">
        <v>131</v>
      </c>
      <c r="B40" s="17"/>
      <c r="C40" s="17"/>
      <c r="D40" s="17"/>
      <c r="E40" s="17"/>
    </row>
    <row r="41" spans="1:12" ht="12.75" customHeight="1">
      <c r="A41" s="12" t="s">
        <v>266</v>
      </c>
      <c r="B41" s="17"/>
      <c r="C41" s="17"/>
      <c r="D41" s="17"/>
      <c r="E41" s="17"/>
    </row>
    <row r="42" spans="1:12" s="13" customFormat="1" ht="12.75" customHeight="1">
      <c r="A42" s="12" t="s">
        <v>280</v>
      </c>
      <c r="L42"/>
    </row>
    <row r="43" spans="1:12" ht="12.75" customHeight="1">
      <c r="A43" s="131" t="s">
        <v>265</v>
      </c>
    </row>
  </sheetData>
  <mergeCells count="3">
    <mergeCell ref="A1:E1"/>
    <mergeCell ref="A38:E38"/>
    <mergeCell ref="A39:E39"/>
  </mergeCells>
  <printOptions horizontalCentered="1"/>
  <pageMargins left="0.7" right="0.7" top="1.25" bottom="0.75" header="0.6" footer="0.5"/>
  <pageSetup orientation="portrait" useFirstPageNumber="1" r:id="rId1"/>
  <headerFooter scaleWithDoc="0">
    <oddHeader>&amp;L&amp;"Arial,Bold"Pit Lake Sediments Paper&amp;R&amp;"Arial,Bold"Tables</oddHeader>
    <oddFooter>&amp;L&amp;6&amp;Z&amp;F&amp;R&amp;A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zoomScaleNormal="100" zoomScaleSheetLayoutView="100" workbookViewId="0">
      <selection activeCell="I15" sqref="I15"/>
    </sheetView>
  </sheetViews>
  <sheetFormatPr defaultColWidth="9.140625" defaultRowHeight="12.75"/>
  <cols>
    <col min="1" max="1" width="17.7109375" style="1" bestFit="1" customWidth="1"/>
    <col min="2" max="2" width="15" style="1" bestFit="1" customWidth="1"/>
    <col min="3" max="6" width="13.7109375" style="1" customWidth="1"/>
    <col min="7" max="16384" width="9.140625" style="1"/>
  </cols>
  <sheetData>
    <row r="1" spans="1:6" ht="38.1" customHeight="1">
      <c r="A1" s="256" t="s">
        <v>340</v>
      </c>
      <c r="B1" s="257"/>
      <c r="C1" s="258"/>
      <c r="D1" s="258"/>
      <c r="E1" s="258"/>
      <c r="F1" s="258"/>
    </row>
    <row r="2" spans="1:6" ht="15.75" customHeight="1">
      <c r="A2" s="238"/>
      <c r="B2" s="239"/>
      <c r="C2" s="259" t="s">
        <v>338</v>
      </c>
      <c r="D2" s="260"/>
      <c r="E2" s="259" t="s">
        <v>333</v>
      </c>
      <c r="F2" s="260"/>
    </row>
    <row r="3" spans="1:6" s="2" customFormat="1" ht="24" customHeight="1">
      <c r="A3" s="146" t="s">
        <v>0</v>
      </c>
      <c r="B3" s="32" t="s">
        <v>339</v>
      </c>
      <c r="C3" s="240" t="s">
        <v>337</v>
      </c>
      <c r="D3" s="240" t="s">
        <v>336</v>
      </c>
      <c r="E3" s="240" t="s">
        <v>334</v>
      </c>
      <c r="F3" s="240" t="s">
        <v>335</v>
      </c>
    </row>
    <row r="4" spans="1:6" s="2" customFormat="1">
      <c r="A4" s="26" t="s">
        <v>36</v>
      </c>
      <c r="B4" s="214" t="s">
        <v>209</v>
      </c>
      <c r="C4" s="67"/>
      <c r="D4" s="227"/>
      <c r="E4" s="226">
        <v>78.555555555555557</v>
      </c>
      <c r="F4" s="235">
        <v>78.555555555555557</v>
      </c>
    </row>
    <row r="5" spans="1:6" ht="14.25">
      <c r="A5" s="25" t="s">
        <v>1</v>
      </c>
      <c r="B5" s="215" t="s">
        <v>209</v>
      </c>
      <c r="C5" s="219">
        <v>468.75</v>
      </c>
      <c r="D5" s="215">
        <v>479</v>
      </c>
      <c r="E5" s="68"/>
      <c r="F5" s="3"/>
    </row>
    <row r="6" spans="1:6">
      <c r="A6" s="25" t="s">
        <v>2</v>
      </c>
      <c r="B6" s="215">
        <v>4.47</v>
      </c>
      <c r="C6" s="219">
        <v>49.975000000000001</v>
      </c>
      <c r="D6" s="228">
        <v>48.075000000000003</v>
      </c>
      <c r="E6" s="221">
        <v>9.9999999999999992E-2</v>
      </c>
      <c r="F6" s="211">
        <v>0.10777777777777776</v>
      </c>
    </row>
    <row r="7" spans="1:6">
      <c r="A7" s="25" t="s">
        <v>3</v>
      </c>
      <c r="B7" s="215">
        <v>0.28999999999999998</v>
      </c>
      <c r="C7" s="220">
        <v>3.0124999999999999E-2</v>
      </c>
      <c r="D7" s="230">
        <v>2.2449999999999998E-2</v>
      </c>
      <c r="E7" s="222">
        <v>4.7333333333333324E-2</v>
      </c>
      <c r="F7" s="212">
        <v>4.9444444444444437E-2</v>
      </c>
    </row>
    <row r="8" spans="1:6">
      <c r="A8" s="25" t="s">
        <v>4</v>
      </c>
      <c r="B8" s="215">
        <v>0.2</v>
      </c>
      <c r="C8" s="220">
        <v>0.214</v>
      </c>
      <c r="D8" s="230">
        <v>0.10967499999999999</v>
      </c>
      <c r="E8" s="220">
        <v>1.7222222222222222E-2</v>
      </c>
      <c r="F8" s="210">
        <v>3.7555555555555557E-2</v>
      </c>
    </row>
    <row r="9" spans="1:6">
      <c r="A9" s="25" t="s">
        <v>5</v>
      </c>
      <c r="B9" s="215"/>
      <c r="C9" s="68">
        <v>3.0000000000000001E-3</v>
      </c>
      <c r="D9" s="215">
        <v>3.0000000000000001E-3</v>
      </c>
      <c r="E9" s="68" t="s">
        <v>279</v>
      </c>
      <c r="F9" s="3" t="s">
        <v>279</v>
      </c>
    </row>
    <row r="10" spans="1:6">
      <c r="A10" s="25" t="s">
        <v>6</v>
      </c>
      <c r="B10" s="215"/>
      <c r="C10" s="220">
        <v>0.214</v>
      </c>
      <c r="D10" s="230">
        <v>0.10967499999999999</v>
      </c>
      <c r="E10" s="68" t="s">
        <v>279</v>
      </c>
      <c r="F10" s="3" t="s">
        <v>279</v>
      </c>
    </row>
    <row r="11" spans="1:6">
      <c r="A11" s="25" t="s">
        <v>7</v>
      </c>
      <c r="B11" s="215">
        <v>23.1</v>
      </c>
      <c r="C11" s="220">
        <v>4.7475000000000003E-2</v>
      </c>
      <c r="D11" s="230">
        <v>4.7425000000000002E-2</v>
      </c>
      <c r="E11" s="220">
        <v>0.04</v>
      </c>
      <c r="F11" s="210">
        <v>0.04</v>
      </c>
    </row>
    <row r="12" spans="1:6">
      <c r="A12" s="25" t="s">
        <v>8</v>
      </c>
      <c r="B12" s="215">
        <v>2.83</v>
      </c>
      <c r="C12" s="220">
        <v>1.5149999999999999E-2</v>
      </c>
      <c r="D12" s="230">
        <v>1.4924999999999999E-2</v>
      </c>
      <c r="E12" s="222">
        <v>2E-3</v>
      </c>
      <c r="F12" s="212">
        <v>2E-3</v>
      </c>
    </row>
    <row r="13" spans="1:6">
      <c r="A13" s="25" t="s">
        <v>9</v>
      </c>
      <c r="B13" s="215">
        <v>5</v>
      </c>
      <c r="C13" s="220">
        <v>0.89275000000000004</v>
      </c>
      <c r="D13" s="230">
        <v>0.88575000000000004</v>
      </c>
      <c r="E13" s="68" t="s">
        <v>279</v>
      </c>
      <c r="F13" s="210">
        <v>0.85999999999999988</v>
      </c>
    </row>
    <row r="14" spans="1:6">
      <c r="A14" s="25" t="s">
        <v>10</v>
      </c>
      <c r="B14" s="215">
        <v>0.05</v>
      </c>
      <c r="C14" s="220">
        <v>9.5625000000000002E-2</v>
      </c>
      <c r="D14" s="230">
        <v>9.862499999999999E-2</v>
      </c>
      <c r="E14" s="222">
        <v>2.0111111111111111E-3</v>
      </c>
      <c r="F14" s="212">
        <v>2.0222222222222221E-3</v>
      </c>
    </row>
    <row r="15" spans="1:6">
      <c r="A15" s="25" t="s">
        <v>11</v>
      </c>
      <c r="B15" s="215" t="s">
        <v>209</v>
      </c>
      <c r="C15" s="219">
        <v>301.5</v>
      </c>
      <c r="D15" s="215">
        <v>307</v>
      </c>
      <c r="E15" s="219">
        <v>392.22222222222223</v>
      </c>
      <c r="F15" s="209">
        <v>401.11111111111109</v>
      </c>
    </row>
    <row r="16" spans="1:6">
      <c r="A16" s="25" t="s">
        <v>12</v>
      </c>
      <c r="B16" s="215" t="s">
        <v>209</v>
      </c>
      <c r="C16" s="221">
        <v>19.074999999999999</v>
      </c>
      <c r="D16" s="228">
        <v>22.1</v>
      </c>
      <c r="E16" s="221">
        <v>21.444444444444443</v>
      </c>
      <c r="F16" s="211">
        <v>21.444444444444443</v>
      </c>
    </row>
    <row r="17" spans="1:6">
      <c r="A17" s="25" t="s">
        <v>13</v>
      </c>
      <c r="B17" s="215">
        <v>1</v>
      </c>
      <c r="C17" s="222">
        <v>2.8975000000000001E-2</v>
      </c>
      <c r="D17" s="229">
        <v>2.7900000000000001E-2</v>
      </c>
      <c r="E17" s="220">
        <v>0.01</v>
      </c>
      <c r="F17" s="210">
        <v>0.01</v>
      </c>
    </row>
    <row r="18" spans="1:6">
      <c r="A18" s="25" t="s">
        <v>14</v>
      </c>
      <c r="B18" s="215">
        <v>0.5</v>
      </c>
      <c r="C18" s="68">
        <v>1.28</v>
      </c>
      <c r="D18" s="230">
        <v>1.1775</v>
      </c>
      <c r="E18" s="220">
        <v>0.08</v>
      </c>
      <c r="F18" s="210">
        <v>0.08</v>
      </c>
    </row>
    <row r="19" spans="1:6">
      <c r="A19" s="25" t="s">
        <v>15</v>
      </c>
      <c r="B19" s="215">
        <v>2</v>
      </c>
      <c r="C19" s="220">
        <v>7.8025000000000002</v>
      </c>
      <c r="D19" s="215">
        <v>9.81</v>
      </c>
      <c r="E19" s="221">
        <v>1.1555555555555557</v>
      </c>
      <c r="F19" s="211">
        <v>1.1555555555555557</v>
      </c>
    </row>
    <row r="20" spans="1:6">
      <c r="A20" s="25" t="s">
        <v>16</v>
      </c>
      <c r="B20" s="215" t="s">
        <v>209</v>
      </c>
      <c r="C20" s="68">
        <v>31.2</v>
      </c>
      <c r="D20" s="231">
        <v>29.975000000000001</v>
      </c>
      <c r="E20" s="221">
        <v>0.19999999999999998</v>
      </c>
      <c r="F20" s="211">
        <v>0.39222222222222219</v>
      </c>
    </row>
    <row r="21" spans="1:6">
      <c r="A21" s="25" t="s">
        <v>17</v>
      </c>
      <c r="B21" s="215"/>
      <c r="C21" s="221">
        <v>4.6500000000000004</v>
      </c>
      <c r="D21" s="231" t="s">
        <v>279</v>
      </c>
      <c r="E21" s="68" t="s">
        <v>279</v>
      </c>
      <c r="F21" s="3" t="s">
        <v>279</v>
      </c>
    </row>
    <row r="22" spans="1:6">
      <c r="A22" s="25" t="s">
        <v>18</v>
      </c>
      <c r="B22" s="215"/>
      <c r="C22" s="221">
        <v>25.325000000000003</v>
      </c>
      <c r="D22" s="231" t="s">
        <v>279</v>
      </c>
      <c r="E22" s="68" t="s">
        <v>279</v>
      </c>
      <c r="F22" s="3" t="s">
        <v>279</v>
      </c>
    </row>
    <row r="23" spans="1:6">
      <c r="A23" s="25" t="s">
        <v>19</v>
      </c>
      <c r="B23" s="215">
        <v>0.1</v>
      </c>
      <c r="C23" s="220">
        <v>0.19222500000000001</v>
      </c>
      <c r="D23" s="230">
        <v>0.19020000000000001</v>
      </c>
      <c r="E23" s="220">
        <v>5.0000000000000001E-3</v>
      </c>
      <c r="F23" s="210">
        <v>5.0000000000000001E-3</v>
      </c>
    </row>
    <row r="24" spans="1:6">
      <c r="A24" s="25" t="s">
        <v>20</v>
      </c>
      <c r="B24" s="215" t="s">
        <v>209</v>
      </c>
      <c r="C24" s="221">
        <v>71.674999999999997</v>
      </c>
      <c r="D24" s="228">
        <v>71.599999999999994</v>
      </c>
      <c r="E24" s="221">
        <v>70.157777777777767</v>
      </c>
      <c r="F24" s="211">
        <v>81.222222222222229</v>
      </c>
    </row>
    <row r="25" spans="1:6">
      <c r="A25" s="25" t="s">
        <v>21</v>
      </c>
      <c r="B25" s="215">
        <v>377</v>
      </c>
      <c r="C25" s="220">
        <v>3.5225</v>
      </c>
      <c r="D25" s="215">
        <v>3.53</v>
      </c>
      <c r="E25" s="220">
        <v>0.47750000000000004</v>
      </c>
      <c r="F25" s="210">
        <v>0.48555555555555557</v>
      </c>
    </row>
    <row r="26" spans="1:6">
      <c r="A26" s="25" t="s">
        <v>22</v>
      </c>
      <c r="B26" s="215">
        <v>0.01</v>
      </c>
      <c r="C26" s="68">
        <v>2.0000000000000001E-4</v>
      </c>
      <c r="D26" s="215">
        <v>2.0000000000000001E-4</v>
      </c>
      <c r="E26" s="223">
        <v>4.4999999999999999E-4</v>
      </c>
      <c r="F26" s="213">
        <v>4.4999999999999999E-4</v>
      </c>
    </row>
    <row r="27" spans="1:6">
      <c r="A27" s="25" t="s">
        <v>23</v>
      </c>
      <c r="B27" s="215">
        <v>171</v>
      </c>
      <c r="C27" s="220">
        <v>1.9575</v>
      </c>
      <c r="D27" s="230">
        <v>1.855</v>
      </c>
      <c r="E27" s="220">
        <v>5.0000000000000001E-3</v>
      </c>
      <c r="F27" s="210">
        <v>0.14333333333333334</v>
      </c>
    </row>
    <row r="28" spans="1:6">
      <c r="A28" s="25" t="s">
        <v>24</v>
      </c>
      <c r="B28" s="215">
        <v>100</v>
      </c>
      <c r="C28" s="220">
        <v>7.2974999999999998E-2</v>
      </c>
      <c r="D28" s="230">
        <v>7.8899999999999998E-2</v>
      </c>
      <c r="E28" s="220">
        <v>0.62333333333333341</v>
      </c>
      <c r="F28" s="210">
        <v>0.62333333333333341</v>
      </c>
    </row>
    <row r="29" spans="1:6">
      <c r="A29" s="28" t="s">
        <v>331</v>
      </c>
      <c r="B29" s="216" t="s">
        <v>189</v>
      </c>
      <c r="C29" s="220">
        <v>3.1425000000000001</v>
      </c>
      <c r="D29" s="230">
        <v>3.1425000000000001</v>
      </c>
      <c r="E29" s="220">
        <v>7.7222222222222223</v>
      </c>
      <c r="F29" s="210">
        <v>7.7222222222222223</v>
      </c>
    </row>
    <row r="30" spans="1:6">
      <c r="A30" s="25" t="s">
        <v>25</v>
      </c>
      <c r="B30" s="215" t="s">
        <v>209</v>
      </c>
      <c r="C30" s="220">
        <v>0.14249999999999999</v>
      </c>
      <c r="D30" s="230">
        <v>9.2333333333333337E-2</v>
      </c>
      <c r="E30" s="220">
        <v>4.8000000000000001E-2</v>
      </c>
      <c r="F30" s="209">
        <v>1</v>
      </c>
    </row>
    <row r="31" spans="1:6">
      <c r="A31" s="25" t="s">
        <v>26</v>
      </c>
      <c r="B31" s="215" t="s">
        <v>209</v>
      </c>
      <c r="C31" s="221">
        <v>33.174999999999997</v>
      </c>
      <c r="D31" s="228">
        <v>31.524999999999999</v>
      </c>
      <c r="E31" s="219">
        <v>33</v>
      </c>
      <c r="F31" s="209">
        <v>33.222222222222221</v>
      </c>
    </row>
    <row r="32" spans="1:6">
      <c r="A32" s="25" t="s">
        <v>27</v>
      </c>
      <c r="B32" s="215">
        <v>0.05</v>
      </c>
      <c r="C32" s="223">
        <v>4.1650000000000003E-3</v>
      </c>
      <c r="D32" s="232">
        <v>3.9175E-3</v>
      </c>
      <c r="E32" s="220">
        <v>0.01</v>
      </c>
      <c r="F32" s="210">
        <v>0.01</v>
      </c>
    </row>
    <row r="33" spans="1:6">
      <c r="A33" s="25" t="s">
        <v>28</v>
      </c>
      <c r="B33" s="215" t="s">
        <v>209</v>
      </c>
      <c r="C33" s="219">
        <v>29.95</v>
      </c>
      <c r="D33" s="231">
        <v>29.85</v>
      </c>
      <c r="E33" s="68" t="s">
        <v>279</v>
      </c>
      <c r="F33" s="3" t="s">
        <v>279</v>
      </c>
    </row>
    <row r="34" spans="1:6">
      <c r="A34" s="25" t="s">
        <v>29</v>
      </c>
      <c r="B34" s="215" t="s">
        <v>209</v>
      </c>
      <c r="C34" s="68">
        <v>5.0000000000000001E-3</v>
      </c>
      <c r="D34" s="215">
        <v>5.0000000000000001E-3</v>
      </c>
      <c r="E34" s="220">
        <v>0.01</v>
      </c>
      <c r="F34" s="211">
        <v>0.1</v>
      </c>
    </row>
    <row r="35" spans="1:6">
      <c r="A35" s="25" t="s">
        <v>30</v>
      </c>
      <c r="B35" s="215">
        <v>2000</v>
      </c>
      <c r="C35" s="219">
        <v>156.5</v>
      </c>
      <c r="D35" s="231">
        <v>149.75</v>
      </c>
      <c r="E35" s="219">
        <v>240</v>
      </c>
      <c r="F35" s="209">
        <v>242.22222222222223</v>
      </c>
    </row>
    <row r="36" spans="1:6">
      <c r="A36" s="25" t="s">
        <v>31</v>
      </c>
      <c r="B36" s="215" t="s">
        <v>209</v>
      </c>
      <c r="C36" s="224">
        <v>1695</v>
      </c>
      <c r="D36" s="233">
        <v>1785</v>
      </c>
      <c r="E36" s="224">
        <v>1600</v>
      </c>
      <c r="F36" s="4">
        <v>1600</v>
      </c>
    </row>
    <row r="37" spans="1:6">
      <c r="A37" s="25" t="s">
        <v>32</v>
      </c>
      <c r="B37" s="215">
        <v>3.2000000000000001E-2</v>
      </c>
      <c r="C37" s="222">
        <v>4.3950000000000003E-2</v>
      </c>
      <c r="D37" s="229">
        <v>4.1825000000000001E-2</v>
      </c>
      <c r="E37" s="222">
        <v>1.2000000000000001E-3</v>
      </c>
      <c r="F37" s="212">
        <v>1.2777777777777779E-3</v>
      </c>
    </row>
    <row r="38" spans="1:6">
      <c r="A38" s="29" t="s">
        <v>33</v>
      </c>
      <c r="B38" s="217">
        <v>7000</v>
      </c>
      <c r="C38" s="224">
        <v>2555</v>
      </c>
      <c r="D38" s="233">
        <v>2597.5</v>
      </c>
      <c r="E38" s="224">
        <v>2332.6111111111113</v>
      </c>
      <c r="F38" s="4">
        <v>2332.6111111111113</v>
      </c>
    </row>
    <row r="39" spans="1:6">
      <c r="A39" s="30" t="s">
        <v>34</v>
      </c>
      <c r="B39" s="218">
        <v>25</v>
      </c>
      <c r="C39" s="225">
        <v>11.425000000000001</v>
      </c>
      <c r="D39" s="234">
        <v>12.3</v>
      </c>
      <c r="E39" s="236">
        <v>0.27777777777777779</v>
      </c>
      <c r="F39" s="237">
        <v>0.29555555555555552</v>
      </c>
    </row>
    <row r="40" spans="1:6">
      <c r="A40" s="5" t="s">
        <v>330</v>
      </c>
      <c r="B40" s="5"/>
    </row>
    <row r="41" spans="1:6">
      <c r="A41" s="5" t="s">
        <v>264</v>
      </c>
      <c r="B41" s="5"/>
    </row>
    <row r="42" spans="1:6">
      <c r="A42" s="6" t="s">
        <v>332</v>
      </c>
      <c r="B42" s="6"/>
    </row>
  </sheetData>
  <mergeCells count="3">
    <mergeCell ref="A1:F1"/>
    <mergeCell ref="C2:D2"/>
    <mergeCell ref="E2:F2"/>
  </mergeCells>
  <printOptions horizontalCentered="1"/>
  <pageMargins left="0.7" right="0.7" top="1.25" bottom="0.75" header="0.6" footer="0.5"/>
  <pageSetup orientation="portrait" useFirstPageNumber="1" r:id="rId1"/>
  <headerFooter scaleWithDoc="0">
    <oddHeader>&amp;L&amp;"Arial,Bold"Pit Lake Sediments Paper&amp;R&amp;"Arial,Bold"Tables</oddHeader>
    <oddFooter>&amp;L&amp;6&amp;Z&amp;F&amp;R&amp;A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0"/>
  <sheetViews>
    <sheetView workbookViewId="0">
      <selection sqref="A1:XFD1"/>
    </sheetView>
  </sheetViews>
  <sheetFormatPr defaultRowHeight="12.75"/>
  <cols>
    <col min="1" max="6" width="10.7109375" customWidth="1"/>
  </cols>
  <sheetData>
    <row r="1" spans="1:7" ht="38.25" customHeight="1">
      <c r="A1" s="261" t="s">
        <v>261</v>
      </c>
      <c r="B1" s="262"/>
      <c r="C1" s="262"/>
      <c r="D1" s="262"/>
      <c r="E1" s="262"/>
      <c r="F1" s="262"/>
    </row>
    <row r="2" spans="1:7">
      <c r="A2" s="263" t="s">
        <v>115</v>
      </c>
      <c r="B2" s="264"/>
      <c r="C2" s="264"/>
      <c r="D2" s="264"/>
      <c r="E2" s="264"/>
      <c r="F2" s="265"/>
    </row>
    <row r="3" spans="1:7">
      <c r="A3" s="23" t="s">
        <v>116</v>
      </c>
      <c r="B3" s="23" t="s">
        <v>117</v>
      </c>
      <c r="C3" s="23" t="s">
        <v>118</v>
      </c>
      <c r="D3" s="23" t="s">
        <v>119</v>
      </c>
      <c r="E3" s="23" t="s">
        <v>91</v>
      </c>
      <c r="F3" s="23" t="s">
        <v>120</v>
      </c>
      <c r="G3" s="55"/>
    </row>
    <row r="4" spans="1:7">
      <c r="A4" s="67">
        <v>0</v>
      </c>
      <c r="B4" s="64">
        <v>200</v>
      </c>
      <c r="C4" s="64">
        <v>0</v>
      </c>
      <c r="D4" s="132">
        <v>8800</v>
      </c>
      <c r="E4" s="64">
        <v>0</v>
      </c>
      <c r="F4" s="27">
        <v>0</v>
      </c>
      <c r="G4" s="55"/>
    </row>
    <row r="5" spans="1:7">
      <c r="A5" s="68">
        <v>0</v>
      </c>
      <c r="B5" s="60">
        <v>0</v>
      </c>
      <c r="C5" s="60">
        <v>0</v>
      </c>
      <c r="D5" s="61">
        <v>3300</v>
      </c>
      <c r="E5" s="60">
        <v>60</v>
      </c>
      <c r="F5" s="3">
        <v>0</v>
      </c>
      <c r="G5" s="55"/>
    </row>
    <row r="6" spans="1:7">
      <c r="A6" s="68">
        <v>0</v>
      </c>
      <c r="B6" s="60">
        <v>0</v>
      </c>
      <c r="C6" s="60">
        <v>0</v>
      </c>
      <c r="D6" s="61">
        <v>4100</v>
      </c>
      <c r="E6" s="60">
        <v>0</v>
      </c>
      <c r="F6" s="3">
        <v>0</v>
      </c>
      <c r="G6" s="55"/>
    </row>
    <row r="7" spans="1:7">
      <c r="A7" s="69">
        <v>0</v>
      </c>
      <c r="B7" s="70">
        <v>0</v>
      </c>
      <c r="C7" s="70">
        <v>20</v>
      </c>
      <c r="D7" s="133">
        <v>5300</v>
      </c>
      <c r="E7" s="70">
        <v>0</v>
      </c>
      <c r="F7" s="71">
        <v>0</v>
      </c>
      <c r="G7" s="55"/>
    </row>
    <row r="8" spans="1:7">
      <c r="A8" s="75" t="s">
        <v>122</v>
      </c>
      <c r="B8" s="65"/>
      <c r="C8" s="65"/>
      <c r="D8" s="134"/>
      <c r="E8" s="65"/>
      <c r="F8" s="66"/>
      <c r="G8" s="55"/>
    </row>
    <row r="9" spans="1:7">
      <c r="A9" s="72">
        <v>0</v>
      </c>
      <c r="B9" s="73">
        <v>50</v>
      </c>
      <c r="C9" s="73">
        <v>5</v>
      </c>
      <c r="D9" s="135">
        <v>5375</v>
      </c>
      <c r="E9" s="73">
        <v>15</v>
      </c>
      <c r="F9" s="74">
        <v>0</v>
      </c>
      <c r="G9" s="55"/>
    </row>
    <row r="10" spans="1:7">
      <c r="A10" s="54"/>
      <c r="B10" s="54"/>
      <c r="C10" s="54"/>
      <c r="D10" s="54"/>
      <c r="E10" s="54"/>
      <c r="F10" s="54"/>
      <c r="G10" s="55"/>
    </row>
    <row r="11" spans="1:7">
      <c r="A11" s="263" t="s">
        <v>121</v>
      </c>
      <c r="B11" s="264"/>
      <c r="C11" s="264"/>
      <c r="D11" s="264"/>
      <c r="E11" s="264"/>
      <c r="F11" s="265"/>
      <c r="G11" s="55"/>
    </row>
    <row r="12" spans="1:7">
      <c r="A12" s="23" t="s">
        <v>116</v>
      </c>
      <c r="B12" s="23" t="s">
        <v>117</v>
      </c>
      <c r="C12" s="23" t="s">
        <v>118</v>
      </c>
      <c r="D12" s="23" t="s">
        <v>119</v>
      </c>
      <c r="E12" s="23" t="s">
        <v>91</v>
      </c>
      <c r="F12" s="23" t="s">
        <v>120</v>
      </c>
      <c r="G12" s="55"/>
    </row>
    <row r="13" spans="1:7">
      <c r="A13" s="67">
        <v>0</v>
      </c>
      <c r="B13" s="64">
        <v>70</v>
      </c>
      <c r="C13" s="64">
        <v>400</v>
      </c>
      <c r="D13" s="132">
        <v>4800</v>
      </c>
      <c r="E13" s="64">
        <v>170</v>
      </c>
      <c r="F13" s="27">
        <v>130</v>
      </c>
      <c r="G13" s="55"/>
    </row>
    <row r="14" spans="1:7">
      <c r="A14" s="68">
        <v>600</v>
      </c>
      <c r="B14" s="60">
        <v>0</v>
      </c>
      <c r="C14" s="60">
        <v>450</v>
      </c>
      <c r="D14" s="61">
        <v>8800</v>
      </c>
      <c r="E14" s="60">
        <v>0</v>
      </c>
      <c r="F14" s="3">
        <v>50</v>
      </c>
      <c r="G14" s="55"/>
    </row>
    <row r="15" spans="1:7">
      <c r="A15" s="68">
        <v>0</v>
      </c>
      <c r="B15" s="60">
        <v>0</v>
      </c>
      <c r="C15" s="60">
        <v>0</v>
      </c>
      <c r="D15" s="61">
        <v>4100</v>
      </c>
      <c r="E15" s="60">
        <v>40</v>
      </c>
      <c r="F15" s="3">
        <v>0</v>
      </c>
      <c r="G15" s="55"/>
    </row>
    <row r="16" spans="1:7">
      <c r="A16" s="68">
        <v>0</v>
      </c>
      <c r="B16" s="60">
        <v>10</v>
      </c>
      <c r="C16" s="60">
        <v>300</v>
      </c>
      <c r="D16" s="61">
        <v>2400</v>
      </c>
      <c r="E16" s="60">
        <v>280</v>
      </c>
      <c r="F16" s="3">
        <v>380</v>
      </c>
      <c r="G16" s="55"/>
    </row>
    <row r="17" spans="1:7">
      <c r="A17" s="69">
        <v>0</v>
      </c>
      <c r="B17" s="70">
        <v>0</v>
      </c>
      <c r="C17" s="70">
        <v>0</v>
      </c>
      <c r="D17" s="133">
        <v>2800</v>
      </c>
      <c r="E17" s="70">
        <v>110</v>
      </c>
      <c r="F17" s="71">
        <v>0</v>
      </c>
      <c r="G17" s="55"/>
    </row>
    <row r="18" spans="1:7">
      <c r="A18" s="75" t="s">
        <v>122</v>
      </c>
      <c r="B18" s="65"/>
      <c r="C18" s="65"/>
      <c r="D18" s="134"/>
      <c r="E18" s="65"/>
      <c r="F18" s="66"/>
      <c r="G18" s="55"/>
    </row>
    <row r="19" spans="1:7">
      <c r="A19" s="72">
        <v>120</v>
      </c>
      <c r="B19" s="73">
        <v>16</v>
      </c>
      <c r="C19" s="73">
        <v>230</v>
      </c>
      <c r="D19" s="135">
        <v>4148</v>
      </c>
      <c r="E19" s="73">
        <v>120</v>
      </c>
      <c r="F19" s="74">
        <v>112</v>
      </c>
    </row>
    <row r="21" spans="1:7" ht="24.6" customHeight="1">
      <c r="A21" s="266" t="s">
        <v>162</v>
      </c>
      <c r="B21" s="267"/>
      <c r="C21" s="268"/>
      <c r="D21" s="269"/>
      <c r="E21" s="269"/>
      <c r="F21" s="269"/>
    </row>
    <row r="22" spans="1:7">
      <c r="A22" s="63"/>
      <c r="B22" s="23" t="s">
        <v>246</v>
      </c>
      <c r="C22" s="23" t="s">
        <v>245</v>
      </c>
    </row>
    <row r="23" spans="1:7">
      <c r="A23" s="26" t="s">
        <v>82</v>
      </c>
      <c r="B23" s="64">
        <v>16</v>
      </c>
      <c r="C23" s="27">
        <v>7</v>
      </c>
    </row>
    <row r="24" spans="1:7">
      <c r="A24" s="25" t="s">
        <v>105</v>
      </c>
      <c r="B24" s="60">
        <v>15</v>
      </c>
      <c r="C24" s="3">
        <v>7</v>
      </c>
    </row>
    <row r="25" spans="1:7">
      <c r="A25" s="25" t="s">
        <v>106</v>
      </c>
      <c r="B25" s="60">
        <v>11</v>
      </c>
      <c r="C25" s="3">
        <v>5</v>
      </c>
    </row>
    <row r="26" spans="1:7">
      <c r="A26" s="25" t="s">
        <v>107</v>
      </c>
      <c r="B26" s="60">
        <v>26</v>
      </c>
      <c r="C26" s="3">
        <v>12</v>
      </c>
    </row>
    <row r="27" spans="1:7">
      <c r="A27" s="25" t="s">
        <v>108</v>
      </c>
      <c r="B27" s="60">
        <v>22</v>
      </c>
      <c r="C27" s="3">
        <v>10</v>
      </c>
    </row>
    <row r="28" spans="1:7">
      <c r="A28" s="25" t="s">
        <v>71</v>
      </c>
      <c r="B28" s="60">
        <v>71</v>
      </c>
      <c r="C28" s="3">
        <v>33</v>
      </c>
    </row>
    <row r="29" spans="1:7">
      <c r="A29" s="25" t="s">
        <v>109</v>
      </c>
      <c r="B29" s="60">
        <v>51</v>
      </c>
      <c r="C29" s="3">
        <v>24</v>
      </c>
    </row>
    <row r="30" spans="1:7">
      <c r="A30" s="30" t="s">
        <v>110</v>
      </c>
      <c r="B30" s="62">
        <v>3</v>
      </c>
      <c r="C30" s="16">
        <v>1</v>
      </c>
    </row>
  </sheetData>
  <mergeCells count="5">
    <mergeCell ref="A1:F1"/>
    <mergeCell ref="A2:F2"/>
    <mergeCell ref="A11:F11"/>
    <mergeCell ref="A21:C21"/>
    <mergeCell ref="D21:F21"/>
  </mergeCells>
  <printOptions horizontalCentered="1"/>
  <pageMargins left="0.7" right="0.7" top="1.25" bottom="0.75" header="0.6" footer="0.5"/>
  <pageSetup orientation="portrait" useFirstPageNumber="1" r:id="rId1"/>
  <headerFooter scaleWithDoc="0">
    <oddHeader>&amp;L&amp;"Arial,Bold"Pit Lake Sediments Paper&amp;R&amp;"Arial,Bold"Tables</oddHeader>
    <oddFooter>&amp;L&amp;6&amp;Z&amp;F&amp;R&amp;A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
  <sheetViews>
    <sheetView view="pageBreakPreview" zoomScaleNormal="100" workbookViewId="0">
      <selection activeCell="H12" sqref="H12"/>
    </sheetView>
  </sheetViews>
  <sheetFormatPr defaultColWidth="9.140625" defaultRowHeight="12.75"/>
  <cols>
    <col min="1" max="1" width="12.7109375" style="1" customWidth="1"/>
    <col min="2" max="7" width="10.7109375" style="1" customWidth="1"/>
    <col min="8" max="16384" width="9.140625" style="1"/>
  </cols>
  <sheetData>
    <row r="1" spans="1:7" s="15" customFormat="1" ht="25.5" customHeight="1">
      <c r="A1" s="262" t="s">
        <v>250</v>
      </c>
      <c r="B1" s="262"/>
      <c r="C1" s="262"/>
      <c r="D1" s="262"/>
      <c r="E1" s="262"/>
      <c r="F1" s="262"/>
    </row>
    <row r="2" spans="1:7">
      <c r="A2" s="136"/>
      <c r="B2" s="137" t="s">
        <v>253</v>
      </c>
      <c r="C2" s="137" t="s">
        <v>254</v>
      </c>
      <c r="D2" s="137" t="s">
        <v>255</v>
      </c>
      <c r="E2" s="137" t="s">
        <v>256</v>
      </c>
    </row>
    <row r="3" spans="1:7">
      <c r="A3" s="118" t="s">
        <v>240</v>
      </c>
      <c r="B3" s="119">
        <v>51</v>
      </c>
      <c r="C3" s="119">
        <v>64</v>
      </c>
      <c r="D3" s="119">
        <v>78</v>
      </c>
      <c r="E3" s="120">
        <v>78</v>
      </c>
    </row>
    <row r="4" spans="1:7">
      <c r="A4" s="121" t="s">
        <v>66</v>
      </c>
      <c r="B4" s="122">
        <v>39</v>
      </c>
      <c r="C4" s="122">
        <v>14</v>
      </c>
      <c r="D4" s="122">
        <v>5</v>
      </c>
      <c r="E4" s="123" t="s">
        <v>242</v>
      </c>
    </row>
    <row r="5" spans="1:7">
      <c r="A5" s="121" t="s">
        <v>75</v>
      </c>
      <c r="B5" s="122">
        <v>1</v>
      </c>
      <c r="C5" s="122">
        <v>4</v>
      </c>
      <c r="D5" s="122">
        <v>2</v>
      </c>
      <c r="E5" s="123">
        <v>3</v>
      </c>
    </row>
    <row r="6" spans="1:7">
      <c r="A6" s="121" t="s">
        <v>241</v>
      </c>
      <c r="B6" s="122" t="s">
        <v>242</v>
      </c>
      <c r="C6" s="122">
        <v>5</v>
      </c>
      <c r="D6" s="122">
        <v>5</v>
      </c>
      <c r="E6" s="123" t="s">
        <v>242</v>
      </c>
    </row>
    <row r="7" spans="1:7">
      <c r="A7" s="121" t="s">
        <v>83</v>
      </c>
      <c r="B7" s="122">
        <v>4</v>
      </c>
      <c r="C7" s="122">
        <v>4</v>
      </c>
      <c r="D7" s="122">
        <v>3</v>
      </c>
      <c r="E7" s="123">
        <v>3</v>
      </c>
    </row>
    <row r="8" spans="1:7">
      <c r="A8" s="124" t="s">
        <v>243</v>
      </c>
      <c r="B8" s="125">
        <v>5</v>
      </c>
      <c r="C8" s="125">
        <v>9</v>
      </c>
      <c r="D8" s="125">
        <v>7</v>
      </c>
      <c r="E8" s="126">
        <v>16</v>
      </c>
    </row>
    <row r="9" spans="1:7">
      <c r="A9" s="117"/>
      <c r="B9" s="117"/>
      <c r="C9" s="117"/>
      <c r="D9" s="117"/>
      <c r="E9" s="117"/>
    </row>
    <row r="10" spans="1:7">
      <c r="A10" s="138"/>
      <c r="B10" s="137" t="s">
        <v>251</v>
      </c>
      <c r="C10" s="137" t="s">
        <v>252</v>
      </c>
      <c r="D10" s="137" t="s">
        <v>257</v>
      </c>
      <c r="E10" s="137" t="s">
        <v>258</v>
      </c>
      <c r="F10" s="137" t="s">
        <v>259</v>
      </c>
      <c r="G10" s="137" t="s">
        <v>260</v>
      </c>
    </row>
    <row r="11" spans="1:7">
      <c r="A11" s="139" t="s">
        <v>240</v>
      </c>
      <c r="B11" s="119">
        <v>96</v>
      </c>
      <c r="C11" s="119">
        <v>96</v>
      </c>
      <c r="D11" s="119">
        <v>97</v>
      </c>
      <c r="E11" s="119">
        <v>97</v>
      </c>
      <c r="F11" s="119">
        <v>96</v>
      </c>
      <c r="G11" s="120">
        <v>63</v>
      </c>
    </row>
    <row r="12" spans="1:7">
      <c r="A12" s="140" t="s">
        <v>83</v>
      </c>
      <c r="B12" s="122">
        <v>4</v>
      </c>
      <c r="C12" s="122">
        <v>4</v>
      </c>
      <c r="D12" s="122">
        <v>3</v>
      </c>
      <c r="E12" s="122">
        <v>3</v>
      </c>
      <c r="F12" s="122">
        <v>4</v>
      </c>
      <c r="G12" s="123">
        <v>9</v>
      </c>
    </row>
    <row r="13" spans="1:7">
      <c r="A13" s="140" t="s">
        <v>243</v>
      </c>
      <c r="B13" s="122" t="s">
        <v>244</v>
      </c>
      <c r="C13" s="122" t="s">
        <v>244</v>
      </c>
      <c r="D13" s="122" t="s">
        <v>244</v>
      </c>
      <c r="E13" s="122" t="s">
        <v>244</v>
      </c>
      <c r="F13" s="122" t="s">
        <v>244</v>
      </c>
      <c r="G13" s="123">
        <v>21</v>
      </c>
    </row>
    <row r="14" spans="1:7">
      <c r="A14" s="140" t="s">
        <v>66</v>
      </c>
      <c r="B14" s="122" t="s">
        <v>242</v>
      </c>
      <c r="C14" s="122" t="s">
        <v>242</v>
      </c>
      <c r="D14" s="122" t="s">
        <v>242</v>
      </c>
      <c r="E14" s="122" t="s">
        <v>242</v>
      </c>
      <c r="F14" s="122" t="s">
        <v>242</v>
      </c>
      <c r="G14" s="123">
        <v>2</v>
      </c>
    </row>
    <row r="15" spans="1:7">
      <c r="A15" s="141" t="s">
        <v>249</v>
      </c>
      <c r="B15" s="125" t="s">
        <v>242</v>
      </c>
      <c r="C15" s="125" t="s">
        <v>242</v>
      </c>
      <c r="D15" s="125" t="s">
        <v>242</v>
      </c>
      <c r="E15" s="125" t="s">
        <v>242</v>
      </c>
      <c r="F15" s="125" t="s">
        <v>242</v>
      </c>
      <c r="G15" s="126">
        <v>5</v>
      </c>
    </row>
    <row r="20" spans="1:7">
      <c r="A20" s="138" t="s">
        <v>248</v>
      </c>
      <c r="B20" s="137" t="s">
        <v>240</v>
      </c>
      <c r="C20" s="137" t="s">
        <v>83</v>
      </c>
      <c r="D20" s="137" t="s">
        <v>243</v>
      </c>
      <c r="E20" s="137" t="s">
        <v>66</v>
      </c>
      <c r="F20" s="137" t="s">
        <v>249</v>
      </c>
    </row>
    <row r="21" spans="1:7">
      <c r="A21" s="139" t="s">
        <v>251</v>
      </c>
      <c r="B21" s="119">
        <v>96</v>
      </c>
      <c r="C21" s="119">
        <v>4</v>
      </c>
      <c r="D21" s="119" t="s">
        <v>244</v>
      </c>
      <c r="E21" s="119" t="s">
        <v>143</v>
      </c>
      <c r="F21" s="120" t="s">
        <v>143</v>
      </c>
    </row>
    <row r="22" spans="1:7">
      <c r="A22" s="140" t="s">
        <v>252</v>
      </c>
      <c r="B22" s="122">
        <v>96</v>
      </c>
      <c r="C22" s="122">
        <v>4</v>
      </c>
      <c r="D22" s="122" t="s">
        <v>244</v>
      </c>
      <c r="E22" s="122" t="s">
        <v>143</v>
      </c>
      <c r="F22" s="123" t="s">
        <v>143</v>
      </c>
    </row>
    <row r="23" spans="1:7">
      <c r="A23" s="140" t="s">
        <v>257</v>
      </c>
      <c r="B23" s="122">
        <v>97</v>
      </c>
      <c r="C23" s="122">
        <v>3</v>
      </c>
      <c r="D23" s="122" t="s">
        <v>244</v>
      </c>
      <c r="E23" s="122" t="s">
        <v>143</v>
      </c>
      <c r="F23" s="123" t="s">
        <v>143</v>
      </c>
    </row>
    <row r="24" spans="1:7">
      <c r="A24" s="140" t="s">
        <v>258</v>
      </c>
      <c r="B24" s="122">
        <v>97</v>
      </c>
      <c r="C24" s="122">
        <v>3</v>
      </c>
      <c r="D24" s="122" t="s">
        <v>244</v>
      </c>
      <c r="E24" s="122" t="s">
        <v>143</v>
      </c>
      <c r="F24" s="123" t="s">
        <v>143</v>
      </c>
    </row>
    <row r="25" spans="1:7">
      <c r="A25" s="140" t="s">
        <v>259</v>
      </c>
      <c r="B25" s="122">
        <v>96</v>
      </c>
      <c r="C25" s="122">
        <v>4</v>
      </c>
      <c r="D25" s="122" t="s">
        <v>244</v>
      </c>
      <c r="E25" s="122" t="s">
        <v>143</v>
      </c>
      <c r="F25" s="123" t="s">
        <v>143</v>
      </c>
    </row>
    <row r="26" spans="1:7">
      <c r="A26" s="141" t="s">
        <v>260</v>
      </c>
      <c r="B26" s="125">
        <v>63</v>
      </c>
      <c r="C26" s="125">
        <v>9</v>
      </c>
      <c r="D26" s="125">
        <v>21</v>
      </c>
      <c r="E26" s="125">
        <v>2</v>
      </c>
      <c r="F26" s="126">
        <v>5</v>
      </c>
      <c r="G26" s="127"/>
    </row>
    <row r="27" spans="1:7">
      <c r="A27" s="117"/>
      <c r="B27" s="117"/>
      <c r="C27" s="117"/>
      <c r="D27" s="117"/>
      <c r="E27" s="117"/>
    </row>
  </sheetData>
  <mergeCells count="1">
    <mergeCell ref="A1:F1"/>
  </mergeCells>
  <printOptions horizontalCentered="1"/>
  <pageMargins left="0.7" right="0.7" top="1.25" bottom="0.75" header="0.6" footer="0.5"/>
  <pageSetup orientation="portrait" useFirstPageNumber="1" r:id="rId1"/>
  <headerFooter scaleWithDoc="0">
    <oddHeader>&amp;L&amp;"Arial,Bold"Pit Lake Sediments Paper&amp;R&amp;"Arial,Bold"Tables</oddHeader>
    <oddFooter>&amp;L&amp;6&amp;Z&amp;F&amp;R&amp;A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F0A9-32D0-4510-B1E4-FA2E41A1E871}">
  <dimension ref="A1:H9"/>
  <sheetViews>
    <sheetView workbookViewId="0">
      <selection activeCell="K20" sqref="K20"/>
    </sheetView>
  </sheetViews>
  <sheetFormatPr defaultRowHeight="12.75"/>
  <cols>
    <col min="1" max="1" width="18.5703125" customWidth="1"/>
  </cols>
  <sheetData>
    <row r="1" spans="1:8" ht="38.25" customHeight="1">
      <c r="A1" s="270" t="s">
        <v>277</v>
      </c>
      <c r="B1" s="270"/>
      <c r="C1" s="270"/>
      <c r="D1" s="270"/>
      <c r="E1" s="270"/>
      <c r="F1" s="270"/>
      <c r="G1" s="142"/>
      <c r="H1" s="142"/>
    </row>
    <row r="2" spans="1:8" ht="15.75">
      <c r="A2" s="148" t="s">
        <v>269</v>
      </c>
      <c r="B2" s="129" t="s">
        <v>272</v>
      </c>
      <c r="C2" s="129" t="s">
        <v>273</v>
      </c>
      <c r="D2" s="129" t="s">
        <v>274</v>
      </c>
      <c r="E2" s="129" t="s">
        <v>275</v>
      </c>
      <c r="F2" s="129" t="s">
        <v>276</v>
      </c>
      <c r="G2" s="143"/>
      <c r="H2" s="143"/>
    </row>
    <row r="3" spans="1:8" ht="15.75">
      <c r="A3" s="149" t="s">
        <v>281</v>
      </c>
      <c r="B3" s="150" t="s">
        <v>242</v>
      </c>
      <c r="C3" s="150" t="s">
        <v>242</v>
      </c>
      <c r="D3" s="151">
        <v>2.2999999999999998</v>
      </c>
      <c r="E3" s="151">
        <v>2.19</v>
      </c>
      <c r="F3" s="152">
        <v>1.4</v>
      </c>
      <c r="G3" s="143"/>
      <c r="H3" s="143"/>
    </row>
    <row r="4" spans="1:8" ht="15.75">
      <c r="A4" s="102" t="s">
        <v>282</v>
      </c>
      <c r="B4" s="153" t="s">
        <v>242</v>
      </c>
      <c r="C4" s="153" t="s">
        <v>242</v>
      </c>
      <c r="D4" s="108">
        <v>9.51</v>
      </c>
      <c r="E4" s="108">
        <v>7.05</v>
      </c>
      <c r="F4" s="154">
        <v>2.6</v>
      </c>
      <c r="G4" s="143"/>
      <c r="H4" s="143"/>
    </row>
    <row r="5" spans="1:8" ht="15.75">
      <c r="A5" s="102" t="s">
        <v>283</v>
      </c>
      <c r="B5" s="153" t="s">
        <v>242</v>
      </c>
      <c r="C5" s="108">
        <v>0.1</v>
      </c>
      <c r="D5" s="108">
        <v>0.47</v>
      </c>
      <c r="E5" s="153" t="s">
        <v>242</v>
      </c>
      <c r="F5" s="155" t="s">
        <v>242</v>
      </c>
      <c r="G5" s="143"/>
      <c r="H5" s="143"/>
    </row>
    <row r="6" spans="1:8" ht="15.75">
      <c r="A6" s="102" t="s">
        <v>201</v>
      </c>
      <c r="B6" s="108">
        <v>1.43</v>
      </c>
      <c r="C6" s="108">
        <v>1.34</v>
      </c>
      <c r="D6" s="108">
        <v>3.09</v>
      </c>
      <c r="E6" s="108">
        <v>3.99</v>
      </c>
      <c r="F6" s="154">
        <v>4.22</v>
      </c>
      <c r="G6" s="143"/>
      <c r="H6" s="143"/>
    </row>
    <row r="7" spans="1:8" ht="15.75">
      <c r="A7" s="102" t="s">
        <v>284</v>
      </c>
      <c r="B7" s="108">
        <v>5.17</v>
      </c>
      <c r="C7" s="108">
        <v>3.19</v>
      </c>
      <c r="D7" s="108">
        <v>1.87</v>
      </c>
      <c r="E7" s="108">
        <v>0.75</v>
      </c>
      <c r="F7" s="155" t="s">
        <v>242</v>
      </c>
      <c r="G7" s="143"/>
      <c r="H7" s="143"/>
    </row>
    <row r="8" spans="1:8" ht="15.75">
      <c r="A8" s="102" t="s">
        <v>270</v>
      </c>
      <c r="B8" s="108">
        <v>17.04</v>
      </c>
      <c r="C8" s="108">
        <v>14.41</v>
      </c>
      <c r="D8" s="108">
        <v>25.35</v>
      </c>
      <c r="E8" s="108">
        <v>30.5</v>
      </c>
      <c r="F8" s="154">
        <v>31.1</v>
      </c>
      <c r="G8" s="143"/>
      <c r="H8" s="143"/>
    </row>
    <row r="9" spans="1:8" ht="15.75">
      <c r="A9" s="106" t="s">
        <v>271</v>
      </c>
      <c r="B9" s="156" t="s">
        <v>242</v>
      </c>
      <c r="C9" s="156" t="s">
        <v>242</v>
      </c>
      <c r="D9" s="114">
        <v>2.64</v>
      </c>
      <c r="E9" s="114">
        <v>4.58</v>
      </c>
      <c r="F9" s="157">
        <v>5.61</v>
      </c>
      <c r="G9" s="143"/>
      <c r="H9" s="143"/>
    </row>
  </sheetData>
  <mergeCells count="1">
    <mergeCell ref="A1:F1"/>
  </mergeCells>
  <printOptions horizontalCentered="1"/>
  <pageMargins left="0.7" right="0.7" top="1.25" bottom="0.75" header="0.6" footer="0.5"/>
  <pageSetup orientation="landscape" useFirstPageNumber="1" r:id="rId1"/>
  <headerFooter scaleWithDoc="0">
    <oddHeader>&amp;L&amp;"Arial,Bold"Pit Lake Sediments Paper&amp;R&amp;"Arial,Bold"Tables</oddHeader>
    <oddFooter>&amp;L&amp;6&amp;Z&amp;F&amp;R&amp;A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8"/>
  <sheetViews>
    <sheetView view="pageBreakPreview" topLeftCell="B1" zoomScale="120" zoomScaleNormal="100" zoomScaleSheetLayoutView="120" workbookViewId="0">
      <selection activeCell="K20" sqref="K20"/>
    </sheetView>
  </sheetViews>
  <sheetFormatPr defaultColWidth="9.140625" defaultRowHeight="12.75"/>
  <cols>
    <col min="1" max="1" width="16.42578125" style="18" customWidth="1"/>
    <col min="2" max="2" width="15.85546875" style="18" bestFit="1" customWidth="1"/>
    <col min="3" max="3" width="20.7109375" style="18" customWidth="1"/>
    <col min="4" max="4" width="17" style="18" bestFit="1" customWidth="1"/>
    <col min="5" max="5" width="22" style="18" customWidth="1"/>
    <col min="6" max="6" width="13.140625" style="18" customWidth="1"/>
    <col min="7" max="7" width="14.85546875" style="18" bestFit="1" customWidth="1"/>
    <col min="8" max="8" width="18.42578125" style="18" customWidth="1"/>
    <col min="9" max="16384" width="9.140625" style="18"/>
  </cols>
  <sheetData>
    <row r="1" spans="1:7" s="22" customFormat="1" ht="25.5" customHeight="1">
      <c r="A1" s="271" t="s">
        <v>268</v>
      </c>
      <c r="B1" s="271"/>
      <c r="C1" s="271"/>
      <c r="D1" s="271"/>
      <c r="E1" s="271"/>
      <c r="F1" s="271"/>
      <c r="G1" s="271"/>
    </row>
    <row r="2" spans="1:7" s="20" customFormat="1">
      <c r="A2" s="91" t="s">
        <v>183</v>
      </c>
      <c r="B2" s="76" t="s">
        <v>88</v>
      </c>
      <c r="C2" s="76" t="s">
        <v>126</v>
      </c>
      <c r="D2" s="76" t="s">
        <v>132</v>
      </c>
      <c r="E2" s="76" t="s">
        <v>151</v>
      </c>
      <c r="F2" s="76" t="s">
        <v>133</v>
      </c>
      <c r="G2" s="76" t="s">
        <v>125</v>
      </c>
    </row>
    <row r="3" spans="1:7" s="19" customFormat="1" ht="12.75" customHeight="1">
      <c r="A3" s="282" t="s">
        <v>180</v>
      </c>
      <c r="B3" s="272" t="s">
        <v>128</v>
      </c>
      <c r="C3" s="77" t="s">
        <v>148</v>
      </c>
      <c r="D3" s="77" t="s">
        <v>137</v>
      </c>
      <c r="E3" s="77" t="s">
        <v>152</v>
      </c>
      <c r="F3" s="272" t="s">
        <v>153</v>
      </c>
      <c r="G3" s="279" t="s">
        <v>141</v>
      </c>
    </row>
    <row r="4" spans="1:7" s="19" customFormat="1" ht="15.95" customHeight="1">
      <c r="A4" s="283"/>
      <c r="B4" s="273"/>
      <c r="C4" s="78" t="s">
        <v>168</v>
      </c>
      <c r="D4" s="78" t="s">
        <v>87</v>
      </c>
      <c r="E4" s="78"/>
      <c r="F4" s="273"/>
      <c r="G4" s="280"/>
    </row>
    <row r="5" spans="1:7" s="19" customFormat="1" ht="14.25">
      <c r="A5" s="283"/>
      <c r="B5" s="273"/>
      <c r="C5" s="84"/>
      <c r="D5" s="84" t="s">
        <v>84</v>
      </c>
      <c r="E5" s="84"/>
      <c r="F5" s="278"/>
      <c r="G5" s="281"/>
    </row>
    <row r="6" spans="1:7" s="19" customFormat="1">
      <c r="A6" s="283"/>
      <c r="B6" s="273"/>
      <c r="C6" s="87" t="s">
        <v>145</v>
      </c>
      <c r="D6" s="87" t="s">
        <v>68</v>
      </c>
      <c r="E6" s="87"/>
      <c r="F6" s="88" t="s">
        <v>81</v>
      </c>
      <c r="G6" s="89" t="s">
        <v>146</v>
      </c>
    </row>
    <row r="7" spans="1:7" s="19" customFormat="1">
      <c r="A7" s="284"/>
      <c r="B7" s="274"/>
      <c r="C7" s="79"/>
      <c r="D7" s="79" t="s">
        <v>150</v>
      </c>
      <c r="E7" s="79"/>
      <c r="F7" s="90"/>
      <c r="G7" s="86"/>
    </row>
    <row r="8" spans="1:7" s="19" customFormat="1" ht="14.25">
      <c r="A8" s="275" t="s">
        <v>181</v>
      </c>
      <c r="B8" s="272" t="s">
        <v>127</v>
      </c>
      <c r="C8" s="80" t="s">
        <v>134</v>
      </c>
      <c r="D8" s="77" t="s">
        <v>138</v>
      </c>
      <c r="E8" s="77" t="s">
        <v>142</v>
      </c>
      <c r="F8" s="77" t="s">
        <v>85</v>
      </c>
      <c r="G8" s="83" t="s">
        <v>154</v>
      </c>
    </row>
    <row r="9" spans="1:7" s="19" customFormat="1">
      <c r="A9" s="276"/>
      <c r="B9" s="273"/>
      <c r="C9" s="81"/>
      <c r="D9" s="78" t="s">
        <v>68</v>
      </c>
      <c r="E9" s="78"/>
      <c r="F9" s="78"/>
      <c r="G9" s="85"/>
    </row>
    <row r="10" spans="1:7" s="19" customFormat="1">
      <c r="A10" s="275" t="s">
        <v>182</v>
      </c>
      <c r="B10" s="272" t="s">
        <v>128</v>
      </c>
      <c r="C10" s="80" t="s">
        <v>164</v>
      </c>
      <c r="D10" s="77" t="s">
        <v>169</v>
      </c>
      <c r="E10" s="77" t="s">
        <v>144</v>
      </c>
      <c r="F10" s="77" t="s">
        <v>135</v>
      </c>
      <c r="G10" s="83" t="s">
        <v>136</v>
      </c>
    </row>
    <row r="11" spans="1:7" s="19" customFormat="1">
      <c r="A11" s="277"/>
      <c r="B11" s="274"/>
      <c r="C11" s="81"/>
      <c r="D11" s="79" t="s">
        <v>89</v>
      </c>
      <c r="E11" s="79"/>
      <c r="F11" s="79"/>
      <c r="G11" s="86"/>
    </row>
    <row r="12" spans="1:7" s="19" customFormat="1" ht="14.25">
      <c r="A12" s="276" t="s">
        <v>182</v>
      </c>
      <c r="B12" s="273" t="s">
        <v>165</v>
      </c>
      <c r="C12" s="78" t="s">
        <v>145</v>
      </c>
      <c r="D12" s="78" t="s">
        <v>139</v>
      </c>
      <c r="E12" s="78"/>
      <c r="F12" s="78" t="s">
        <v>85</v>
      </c>
      <c r="G12" s="85" t="s">
        <v>136</v>
      </c>
    </row>
    <row r="13" spans="1:7" s="19" customFormat="1" ht="14.25">
      <c r="A13" s="276"/>
      <c r="B13" s="273"/>
      <c r="C13" s="82"/>
      <c r="D13" s="78" t="s">
        <v>140</v>
      </c>
      <c r="E13" s="78"/>
      <c r="F13" s="78"/>
      <c r="G13" s="85"/>
    </row>
    <row r="14" spans="1:7" s="19" customFormat="1" ht="16.5">
      <c r="A14" s="276"/>
      <c r="B14" s="273"/>
      <c r="C14" s="82"/>
      <c r="D14" s="82" t="s">
        <v>84</v>
      </c>
      <c r="E14" s="82" t="s">
        <v>149</v>
      </c>
      <c r="F14" s="78"/>
      <c r="G14" s="85"/>
    </row>
    <row r="15" spans="1:7" s="19" customFormat="1" ht="14.25">
      <c r="A15" s="276"/>
      <c r="B15" s="273"/>
      <c r="C15" s="82"/>
      <c r="D15" s="78" t="s">
        <v>86</v>
      </c>
      <c r="E15" s="78"/>
      <c r="F15" s="78"/>
      <c r="G15" s="85"/>
    </row>
    <row r="16" spans="1:7" s="19" customFormat="1">
      <c r="A16" s="276"/>
      <c r="B16" s="273"/>
      <c r="C16" s="82"/>
      <c r="D16" s="78" t="s">
        <v>71</v>
      </c>
      <c r="E16" s="78"/>
      <c r="F16" s="78"/>
      <c r="G16" s="85"/>
    </row>
    <row r="17" spans="1:7" s="19" customFormat="1">
      <c r="A17" s="276"/>
      <c r="B17" s="273"/>
      <c r="C17" s="82"/>
      <c r="D17" s="78" t="s">
        <v>68</v>
      </c>
      <c r="E17" s="78"/>
      <c r="F17" s="78"/>
      <c r="G17" s="85"/>
    </row>
    <row r="18" spans="1:7" s="19" customFormat="1" ht="12" customHeight="1">
      <c r="A18" s="277"/>
      <c r="B18" s="274"/>
      <c r="C18" s="81"/>
      <c r="D18" s="79" t="s">
        <v>90</v>
      </c>
      <c r="E18" s="79"/>
      <c r="F18" s="79"/>
      <c r="G18" s="86"/>
    </row>
    <row r="19" spans="1:7" s="19" customFormat="1" ht="12" customHeight="1">
      <c r="A19" s="92" t="s">
        <v>163</v>
      </c>
      <c r="B19" s="272" t="s">
        <v>170</v>
      </c>
      <c r="C19" s="87" t="s">
        <v>166</v>
      </c>
      <c r="D19" s="78" t="s">
        <v>262</v>
      </c>
      <c r="E19" s="78"/>
      <c r="F19" s="78"/>
      <c r="G19" s="85"/>
    </row>
    <row r="20" spans="1:7" s="19" customFormat="1" ht="12" customHeight="1">
      <c r="A20" s="92"/>
      <c r="B20" s="273"/>
      <c r="D20" s="78" t="s">
        <v>263</v>
      </c>
      <c r="E20" s="78"/>
      <c r="F20" s="78"/>
      <c r="G20" s="85"/>
    </row>
    <row r="21" spans="1:7" s="19" customFormat="1">
      <c r="A21" s="282" t="s">
        <v>184</v>
      </c>
      <c r="B21" s="272" t="s">
        <v>129</v>
      </c>
      <c r="C21" s="80" t="s">
        <v>167</v>
      </c>
      <c r="D21" s="77" t="s">
        <v>66</v>
      </c>
      <c r="E21" s="77" t="s">
        <v>147</v>
      </c>
      <c r="F21" s="77" t="s">
        <v>85</v>
      </c>
      <c r="G21" s="83" t="s">
        <v>155</v>
      </c>
    </row>
    <row r="22" spans="1:7" s="19" customFormat="1">
      <c r="A22" s="283"/>
      <c r="B22" s="273"/>
      <c r="C22" s="82"/>
      <c r="D22" s="78" t="s">
        <v>71</v>
      </c>
      <c r="E22" s="78" t="s">
        <v>143</v>
      </c>
      <c r="F22" s="78"/>
      <c r="G22" s="85"/>
    </row>
    <row r="23" spans="1:7" s="19" customFormat="1">
      <c r="A23" s="284"/>
      <c r="B23" s="81"/>
      <c r="C23" s="81"/>
      <c r="D23" s="79" t="s">
        <v>89</v>
      </c>
      <c r="E23" s="79"/>
      <c r="F23" s="79"/>
      <c r="G23" s="86"/>
    </row>
    <row r="24" spans="1:7" s="19" customFormat="1" ht="25.5">
      <c r="A24" s="94" t="s">
        <v>185</v>
      </c>
      <c r="B24" s="202" t="s">
        <v>171</v>
      </c>
      <c r="C24" s="203" t="s">
        <v>166</v>
      </c>
      <c r="D24" s="204" t="s">
        <v>172</v>
      </c>
      <c r="E24" s="205"/>
      <c r="F24" s="204" t="s">
        <v>173</v>
      </c>
      <c r="G24" s="206" t="s">
        <v>174</v>
      </c>
    </row>
    <row r="25" spans="1:7" s="93" customFormat="1" ht="25.5">
      <c r="A25" s="94" t="s">
        <v>186</v>
      </c>
      <c r="B25" s="202" t="s">
        <v>171</v>
      </c>
      <c r="C25" s="203" t="s">
        <v>166</v>
      </c>
      <c r="D25" s="204" t="s">
        <v>176</v>
      </c>
      <c r="E25" s="204"/>
      <c r="F25" s="204" t="s">
        <v>173</v>
      </c>
      <c r="G25" s="206" t="s">
        <v>179</v>
      </c>
    </row>
    <row r="26" spans="1:7" s="21" customFormat="1" ht="26.25">
      <c r="A26" s="94" t="s">
        <v>177</v>
      </c>
      <c r="B26" s="207" t="s">
        <v>175</v>
      </c>
      <c r="C26" s="203" t="s">
        <v>145</v>
      </c>
      <c r="D26" s="204" t="s">
        <v>178</v>
      </c>
      <c r="E26" s="208"/>
      <c r="F26" s="204" t="s">
        <v>173</v>
      </c>
      <c r="G26" s="206" t="s">
        <v>179</v>
      </c>
    </row>
    <row r="27" spans="1:7" s="21" customFormat="1" ht="15.75">
      <c r="A27" s="19" t="s">
        <v>143</v>
      </c>
    </row>
    <row r="28" spans="1:7" s="21" customFormat="1" ht="15.75"/>
  </sheetData>
  <mergeCells count="14">
    <mergeCell ref="A1:G1"/>
    <mergeCell ref="B8:B9"/>
    <mergeCell ref="B10:B11"/>
    <mergeCell ref="B12:B18"/>
    <mergeCell ref="B21:B22"/>
    <mergeCell ref="A8:A9"/>
    <mergeCell ref="A10:A11"/>
    <mergeCell ref="A12:A18"/>
    <mergeCell ref="F3:F5"/>
    <mergeCell ref="G3:G5"/>
    <mergeCell ref="A3:A7"/>
    <mergeCell ref="B3:B7"/>
    <mergeCell ref="A21:A23"/>
    <mergeCell ref="B19:B20"/>
  </mergeCells>
  <printOptions horizontalCentered="1"/>
  <pageMargins left="0.7" right="0.7" top="1.25" bottom="0.75" header="0.6" footer="0.5"/>
  <pageSetup orientation="landscape" useFirstPageNumber="1" r:id="rId1"/>
  <headerFooter scaleWithDoc="0">
    <oddHeader>&amp;L&amp;"Arial,Bold"Pit Lake Sediments Paper&amp;R&amp;"Arial,Bold"Tables</oddHeader>
    <oddFooter>&amp;L&amp;6&amp;Z&amp;F&amp;R&amp;A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BEB1-4958-4058-A01A-C89AC9AD11A5}">
  <dimension ref="A1:E34"/>
  <sheetViews>
    <sheetView tabSelected="1" workbookViewId="0">
      <selection activeCell="K18" sqref="K18"/>
    </sheetView>
  </sheetViews>
  <sheetFormatPr defaultColWidth="9.140625" defaultRowHeight="12.75"/>
  <cols>
    <col min="1" max="4" width="14.7109375" style="158" customWidth="1"/>
    <col min="5" max="16384" width="9.140625" style="158"/>
  </cols>
  <sheetData>
    <row r="1" spans="1:5" ht="51" customHeight="1">
      <c r="A1" s="285" t="s">
        <v>285</v>
      </c>
      <c r="B1" s="286"/>
      <c r="C1" s="286"/>
      <c r="D1" s="286"/>
    </row>
    <row r="2" spans="1:5" ht="31.5">
      <c r="A2" s="159" t="s">
        <v>35</v>
      </c>
      <c r="B2" s="160" t="s">
        <v>286</v>
      </c>
      <c r="C2" s="160" t="s">
        <v>287</v>
      </c>
      <c r="D2" s="160" t="s">
        <v>288</v>
      </c>
    </row>
    <row r="3" spans="1:5" ht="15.75">
      <c r="A3" s="161" t="s">
        <v>2</v>
      </c>
      <c r="B3" s="162">
        <v>45159</v>
      </c>
      <c r="C3" s="163">
        <v>32000</v>
      </c>
      <c r="D3" s="164">
        <v>33900</v>
      </c>
      <c r="E3" s="165"/>
    </row>
    <row r="4" spans="1:5" ht="15.75">
      <c r="A4" s="166" t="s">
        <v>78</v>
      </c>
      <c r="B4" s="167">
        <v>45159</v>
      </c>
      <c r="C4" s="168" t="s">
        <v>289</v>
      </c>
      <c r="D4" s="169" t="s">
        <v>290</v>
      </c>
      <c r="E4" s="165"/>
    </row>
    <row r="5" spans="1:5" ht="15.75">
      <c r="A5" s="166" t="s">
        <v>79</v>
      </c>
      <c r="B5" s="167">
        <v>45159</v>
      </c>
      <c r="C5" s="168">
        <v>6130</v>
      </c>
      <c r="D5" s="170">
        <v>5580</v>
      </c>
      <c r="E5" s="165"/>
    </row>
    <row r="6" spans="1:5" ht="15.75">
      <c r="A6" s="166" t="s">
        <v>41</v>
      </c>
      <c r="B6" s="167">
        <v>45159</v>
      </c>
      <c r="C6" s="168">
        <v>183</v>
      </c>
      <c r="D6" s="169">
        <v>256</v>
      </c>
      <c r="E6" s="165"/>
    </row>
    <row r="7" spans="1:5" ht="15.75">
      <c r="A7" s="166" t="s">
        <v>205</v>
      </c>
      <c r="B7" s="167">
        <v>45159</v>
      </c>
      <c r="C7" s="168">
        <v>8.48</v>
      </c>
      <c r="D7" s="169">
        <v>7.8</v>
      </c>
      <c r="E7" s="165"/>
    </row>
    <row r="8" spans="1:5" ht="15.75">
      <c r="A8" s="166" t="s">
        <v>291</v>
      </c>
      <c r="B8" s="171">
        <v>45159</v>
      </c>
      <c r="C8" s="172" t="s">
        <v>292</v>
      </c>
      <c r="D8" s="169" t="s">
        <v>293</v>
      </c>
      <c r="E8" s="165"/>
    </row>
    <row r="9" spans="1:5" ht="15.75">
      <c r="A9" s="166" t="s">
        <v>294</v>
      </c>
      <c r="B9" s="171">
        <v>45159</v>
      </c>
      <c r="C9" s="172">
        <v>131</v>
      </c>
      <c r="D9" s="169">
        <v>121</v>
      </c>
      <c r="E9" s="165"/>
    </row>
    <row r="10" spans="1:5" ht="15.75">
      <c r="A10" s="166" t="s">
        <v>43</v>
      </c>
      <c r="B10" s="171">
        <v>45159</v>
      </c>
      <c r="C10" s="172">
        <v>32.200000000000003</v>
      </c>
      <c r="D10" s="169">
        <v>45.9</v>
      </c>
      <c r="E10" s="165"/>
    </row>
    <row r="11" spans="1:5" ht="15.75">
      <c r="A11" s="166" t="s">
        <v>42</v>
      </c>
      <c r="B11" s="171">
        <v>45159</v>
      </c>
      <c r="C11" s="173">
        <v>28800</v>
      </c>
      <c r="D11" s="170">
        <v>20500</v>
      </c>
      <c r="E11" s="165"/>
    </row>
    <row r="12" spans="1:5" ht="15.75">
      <c r="A12" s="166" t="s">
        <v>47</v>
      </c>
      <c r="B12" s="171">
        <v>45159</v>
      </c>
      <c r="C12" s="172">
        <v>43.8</v>
      </c>
      <c r="D12" s="169">
        <v>44.5</v>
      </c>
      <c r="E12" s="165"/>
    </row>
    <row r="13" spans="1:5" ht="15.75">
      <c r="A13" s="166" t="s">
        <v>295</v>
      </c>
      <c r="B13" s="171">
        <v>45159</v>
      </c>
      <c r="C13" s="172">
        <v>123</v>
      </c>
      <c r="D13" s="169">
        <v>252</v>
      </c>
      <c r="E13" s="165"/>
    </row>
    <row r="14" spans="1:5" ht="15.75">
      <c r="A14" s="166" t="s">
        <v>80</v>
      </c>
      <c r="B14" s="171">
        <v>45159</v>
      </c>
      <c r="C14" s="173">
        <v>1020</v>
      </c>
      <c r="D14" s="170">
        <v>924</v>
      </c>
      <c r="E14" s="165"/>
    </row>
    <row r="15" spans="1:5" ht="15.75">
      <c r="A15" s="166" t="s">
        <v>49</v>
      </c>
      <c r="B15" s="171">
        <v>45159</v>
      </c>
      <c r="C15" s="173">
        <v>148000</v>
      </c>
      <c r="D15" s="170">
        <v>154000</v>
      </c>
      <c r="E15" s="165"/>
    </row>
    <row r="16" spans="1:5" ht="15.75">
      <c r="A16" s="166" t="s">
        <v>61</v>
      </c>
      <c r="B16" s="171">
        <v>45159</v>
      </c>
      <c r="C16" s="172" t="s">
        <v>296</v>
      </c>
      <c r="D16" s="169" t="s">
        <v>297</v>
      </c>
      <c r="E16" s="165"/>
    </row>
    <row r="17" spans="1:5" ht="15.75">
      <c r="A17" s="166" t="s">
        <v>216</v>
      </c>
      <c r="B17" s="171">
        <v>45159</v>
      </c>
      <c r="C17" s="173">
        <v>23.3</v>
      </c>
      <c r="D17" s="169">
        <v>28.8</v>
      </c>
      <c r="E17" s="165"/>
    </row>
    <row r="18" spans="1:5" ht="15.75">
      <c r="A18" s="166" t="s">
        <v>53</v>
      </c>
      <c r="B18" s="171">
        <v>45159</v>
      </c>
      <c r="C18" s="173">
        <v>5360</v>
      </c>
      <c r="D18" s="170">
        <v>6260</v>
      </c>
      <c r="E18" s="165"/>
    </row>
    <row r="19" spans="1:5" ht="15.75">
      <c r="A19" s="166" t="s">
        <v>54</v>
      </c>
      <c r="B19" s="171">
        <v>45159</v>
      </c>
      <c r="C19" s="173">
        <v>7450</v>
      </c>
      <c r="D19" s="170">
        <v>29200</v>
      </c>
      <c r="E19" s="165"/>
    </row>
    <row r="20" spans="1:5" ht="15.75">
      <c r="A20" s="166" t="s">
        <v>99</v>
      </c>
      <c r="B20" s="171">
        <v>45159</v>
      </c>
      <c r="C20" s="172">
        <v>84.5</v>
      </c>
      <c r="D20" s="169">
        <v>434</v>
      </c>
      <c r="E20" s="165"/>
    </row>
    <row r="21" spans="1:5" ht="15.75">
      <c r="A21" s="166" t="s">
        <v>57</v>
      </c>
      <c r="B21" s="171">
        <v>45159</v>
      </c>
      <c r="C21" s="172">
        <v>418</v>
      </c>
      <c r="D21" s="169">
        <v>705</v>
      </c>
      <c r="E21" s="165"/>
    </row>
    <row r="22" spans="1:5" ht="15.75">
      <c r="A22" s="166" t="s">
        <v>100</v>
      </c>
      <c r="B22" s="171">
        <v>45159</v>
      </c>
      <c r="C22" s="173">
        <v>1760</v>
      </c>
      <c r="D22" s="170">
        <v>1610</v>
      </c>
      <c r="E22" s="165"/>
    </row>
    <row r="23" spans="1:5" ht="15.75">
      <c r="A23" s="166" t="s">
        <v>26</v>
      </c>
      <c r="B23" s="171">
        <v>45159</v>
      </c>
      <c r="C23" s="173">
        <v>1520</v>
      </c>
      <c r="D23" s="170">
        <v>1720</v>
      </c>
      <c r="E23" s="165"/>
    </row>
    <row r="24" spans="1:5" ht="15.75">
      <c r="A24" s="166" t="s">
        <v>298</v>
      </c>
      <c r="B24" s="171">
        <v>45159</v>
      </c>
      <c r="C24" s="172" t="s">
        <v>299</v>
      </c>
      <c r="D24" s="169" t="s">
        <v>300</v>
      </c>
      <c r="E24" s="165"/>
    </row>
    <row r="25" spans="1:5" ht="15.75">
      <c r="A25" s="166" t="s">
        <v>62</v>
      </c>
      <c r="B25" s="171">
        <v>45159</v>
      </c>
      <c r="C25" s="172" t="s">
        <v>292</v>
      </c>
      <c r="D25" s="169" t="s">
        <v>293</v>
      </c>
      <c r="E25" s="165"/>
    </row>
    <row r="26" spans="1:5" ht="15.75">
      <c r="A26" s="166" t="s">
        <v>37</v>
      </c>
      <c r="B26" s="171">
        <v>45159</v>
      </c>
      <c r="C26" s="172" t="s">
        <v>299</v>
      </c>
      <c r="D26" s="169" t="s">
        <v>300</v>
      </c>
      <c r="E26" s="165"/>
    </row>
    <row r="27" spans="1:5" ht="15.75">
      <c r="A27" s="166" t="s">
        <v>101</v>
      </c>
      <c r="B27" s="171">
        <v>45159</v>
      </c>
      <c r="C27" s="172">
        <v>250</v>
      </c>
      <c r="D27" s="169">
        <v>220</v>
      </c>
      <c r="E27" s="165"/>
    </row>
    <row r="28" spans="1:5" ht="15.75">
      <c r="A28" s="166" t="s">
        <v>63</v>
      </c>
      <c r="B28" s="171">
        <v>45159</v>
      </c>
      <c r="C28" s="172" t="s">
        <v>296</v>
      </c>
      <c r="D28" s="169" t="s">
        <v>297</v>
      </c>
      <c r="E28" s="165"/>
    </row>
    <row r="29" spans="1:5" ht="15.75">
      <c r="A29" s="166" t="s">
        <v>301</v>
      </c>
      <c r="B29" s="171">
        <v>45159</v>
      </c>
      <c r="C29" s="172">
        <v>130</v>
      </c>
      <c r="D29" s="169">
        <v>119</v>
      </c>
      <c r="E29" s="165"/>
    </row>
    <row r="30" spans="1:5" ht="15.75">
      <c r="A30" s="166" t="s">
        <v>230</v>
      </c>
      <c r="B30" s="171">
        <v>45159</v>
      </c>
      <c r="C30" s="172" t="s">
        <v>292</v>
      </c>
      <c r="D30" s="169" t="s">
        <v>293</v>
      </c>
      <c r="E30" s="165"/>
    </row>
    <row r="31" spans="1:5" ht="15.75">
      <c r="A31" s="166" t="s">
        <v>302</v>
      </c>
      <c r="B31" s="171">
        <v>45159</v>
      </c>
      <c r="C31" s="172">
        <v>161</v>
      </c>
      <c r="D31" s="169">
        <v>220</v>
      </c>
      <c r="E31" s="165"/>
    </row>
    <row r="32" spans="1:5" ht="15.75">
      <c r="A32" s="166" t="s">
        <v>303</v>
      </c>
      <c r="B32" s="171">
        <v>45159</v>
      </c>
      <c r="C32" s="172" t="s">
        <v>292</v>
      </c>
      <c r="D32" s="169" t="s">
        <v>293</v>
      </c>
      <c r="E32" s="165"/>
    </row>
    <row r="33" spans="1:5" ht="15.75">
      <c r="A33" s="166" t="s">
        <v>102</v>
      </c>
      <c r="B33" s="171">
        <v>45159</v>
      </c>
      <c r="C33" s="172">
        <v>183</v>
      </c>
      <c r="D33" s="169">
        <v>175</v>
      </c>
      <c r="E33" s="165"/>
    </row>
    <row r="34" spans="1:5" ht="15.75">
      <c r="A34" s="174" t="s">
        <v>64</v>
      </c>
      <c r="B34" s="175">
        <v>45159</v>
      </c>
      <c r="C34" s="176">
        <v>2730</v>
      </c>
      <c r="D34" s="177">
        <v>3450</v>
      </c>
      <c r="E34" s="165"/>
    </row>
  </sheetData>
  <mergeCells count="1">
    <mergeCell ref="A1:D1"/>
  </mergeCells>
  <printOptions horizontalCentered="1"/>
  <pageMargins left="0.7" right="0.7" top="1.25" bottom="0.75" header="0.6" footer="0.5"/>
  <pageSetup orientation="portrait" useFirstPageNumber="1" r:id="rId1"/>
  <headerFooter scaleWithDoc="0">
    <oddHeader>&amp;L&amp;"Arial,Bold"Pit Lake Sediments Paper&amp;R&amp;"Arial,Bold"Tables</oddHeader>
    <oddFooter>&amp;L&amp;6&amp;Z&amp;F&amp;R&amp;A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A92E-555A-4F63-94E5-386B4B99066D}">
  <dimension ref="A1:H58"/>
  <sheetViews>
    <sheetView topLeftCell="A29" workbookViewId="0">
      <selection activeCell="F20" sqref="F20"/>
    </sheetView>
  </sheetViews>
  <sheetFormatPr defaultRowHeight="12.75"/>
  <cols>
    <col min="1" max="1" width="8.140625" style="179" bestFit="1" customWidth="1"/>
    <col min="2" max="2" width="6.5703125" style="179" bestFit="1" customWidth="1"/>
    <col min="3" max="3" width="11.28515625" style="179" bestFit="1" customWidth="1"/>
    <col min="4" max="7" width="11.28515625" style="179" customWidth="1"/>
    <col min="8" max="8" width="11.28515625" style="179" bestFit="1" customWidth="1"/>
    <col min="9" max="256" width="9.140625" style="179"/>
    <col min="257" max="258" width="12.28515625" style="179" customWidth="1"/>
    <col min="259" max="259" width="14.28515625" style="179" bestFit="1" customWidth="1"/>
    <col min="260" max="261" width="14.28515625" style="179" customWidth="1"/>
    <col min="262" max="262" width="12.42578125" style="179" customWidth="1"/>
    <col min="263" max="263" width="9.140625" style="179"/>
    <col min="264" max="264" width="14.7109375" style="179" customWidth="1"/>
    <col min="265" max="512" width="9.140625" style="179"/>
    <col min="513" max="514" width="12.28515625" style="179" customWidth="1"/>
    <col min="515" max="515" width="14.28515625" style="179" bestFit="1" customWidth="1"/>
    <col min="516" max="517" width="14.28515625" style="179" customWidth="1"/>
    <col min="518" max="518" width="12.42578125" style="179" customWidth="1"/>
    <col min="519" max="519" width="9.140625" style="179"/>
    <col min="520" max="520" width="14.7109375" style="179" customWidth="1"/>
    <col min="521" max="768" width="9.140625" style="179"/>
    <col min="769" max="770" width="12.28515625" style="179" customWidth="1"/>
    <col min="771" max="771" width="14.28515625" style="179" bestFit="1" customWidth="1"/>
    <col min="772" max="773" width="14.28515625" style="179" customWidth="1"/>
    <col min="774" max="774" width="12.42578125" style="179" customWidth="1"/>
    <col min="775" max="775" width="9.140625" style="179"/>
    <col min="776" max="776" width="14.7109375" style="179" customWidth="1"/>
    <col min="777" max="1024" width="9.140625" style="179"/>
    <col min="1025" max="1026" width="12.28515625" style="179" customWidth="1"/>
    <col min="1027" max="1027" width="14.28515625" style="179" bestFit="1" customWidth="1"/>
    <col min="1028" max="1029" width="14.28515625" style="179" customWidth="1"/>
    <col min="1030" max="1030" width="12.42578125" style="179" customWidth="1"/>
    <col min="1031" max="1031" width="9.140625" style="179"/>
    <col min="1032" max="1032" width="14.7109375" style="179" customWidth="1"/>
    <col min="1033" max="1280" width="9.140625" style="179"/>
    <col min="1281" max="1282" width="12.28515625" style="179" customWidth="1"/>
    <col min="1283" max="1283" width="14.28515625" style="179" bestFit="1" customWidth="1"/>
    <col min="1284" max="1285" width="14.28515625" style="179" customWidth="1"/>
    <col min="1286" max="1286" width="12.42578125" style="179" customWidth="1"/>
    <col min="1287" max="1287" width="9.140625" style="179"/>
    <col min="1288" max="1288" width="14.7109375" style="179" customWidth="1"/>
    <col min="1289" max="1536" width="9.140625" style="179"/>
    <col min="1537" max="1538" width="12.28515625" style="179" customWidth="1"/>
    <col min="1539" max="1539" width="14.28515625" style="179" bestFit="1" customWidth="1"/>
    <col min="1540" max="1541" width="14.28515625" style="179" customWidth="1"/>
    <col min="1542" max="1542" width="12.42578125" style="179" customWidth="1"/>
    <col min="1543" max="1543" width="9.140625" style="179"/>
    <col min="1544" max="1544" width="14.7109375" style="179" customWidth="1"/>
    <col min="1545" max="1792" width="9.140625" style="179"/>
    <col min="1793" max="1794" width="12.28515625" style="179" customWidth="1"/>
    <col min="1795" max="1795" width="14.28515625" style="179" bestFit="1" customWidth="1"/>
    <col min="1796" max="1797" width="14.28515625" style="179" customWidth="1"/>
    <col min="1798" max="1798" width="12.42578125" style="179" customWidth="1"/>
    <col min="1799" max="1799" width="9.140625" style="179"/>
    <col min="1800" max="1800" width="14.7109375" style="179" customWidth="1"/>
    <col min="1801" max="2048" width="9.140625" style="179"/>
    <col min="2049" max="2050" width="12.28515625" style="179" customWidth="1"/>
    <col min="2051" max="2051" width="14.28515625" style="179" bestFit="1" customWidth="1"/>
    <col min="2052" max="2053" width="14.28515625" style="179" customWidth="1"/>
    <col min="2054" max="2054" width="12.42578125" style="179" customWidth="1"/>
    <col min="2055" max="2055" width="9.140625" style="179"/>
    <col min="2056" max="2056" width="14.7109375" style="179" customWidth="1"/>
    <col min="2057" max="2304" width="9.140625" style="179"/>
    <col min="2305" max="2306" width="12.28515625" style="179" customWidth="1"/>
    <col min="2307" max="2307" width="14.28515625" style="179" bestFit="1" customWidth="1"/>
    <col min="2308" max="2309" width="14.28515625" style="179" customWidth="1"/>
    <col min="2310" max="2310" width="12.42578125" style="179" customWidth="1"/>
    <col min="2311" max="2311" width="9.140625" style="179"/>
    <col min="2312" max="2312" width="14.7109375" style="179" customWidth="1"/>
    <col min="2313" max="2560" width="9.140625" style="179"/>
    <col min="2561" max="2562" width="12.28515625" style="179" customWidth="1"/>
    <col min="2563" max="2563" width="14.28515625" style="179" bestFit="1" customWidth="1"/>
    <col min="2564" max="2565" width="14.28515625" style="179" customWidth="1"/>
    <col min="2566" max="2566" width="12.42578125" style="179" customWidth="1"/>
    <col min="2567" max="2567" width="9.140625" style="179"/>
    <col min="2568" max="2568" width="14.7109375" style="179" customWidth="1"/>
    <col min="2569" max="2816" width="9.140625" style="179"/>
    <col min="2817" max="2818" width="12.28515625" style="179" customWidth="1"/>
    <col min="2819" max="2819" width="14.28515625" style="179" bestFit="1" customWidth="1"/>
    <col min="2820" max="2821" width="14.28515625" style="179" customWidth="1"/>
    <col min="2822" max="2822" width="12.42578125" style="179" customWidth="1"/>
    <col min="2823" max="2823" width="9.140625" style="179"/>
    <col min="2824" max="2824" width="14.7109375" style="179" customWidth="1"/>
    <col min="2825" max="3072" width="9.140625" style="179"/>
    <col min="3073" max="3074" width="12.28515625" style="179" customWidth="1"/>
    <col min="3075" max="3075" width="14.28515625" style="179" bestFit="1" customWidth="1"/>
    <col min="3076" max="3077" width="14.28515625" style="179" customWidth="1"/>
    <col min="3078" max="3078" width="12.42578125" style="179" customWidth="1"/>
    <col min="3079" max="3079" width="9.140625" style="179"/>
    <col min="3080" max="3080" width="14.7109375" style="179" customWidth="1"/>
    <col min="3081" max="3328" width="9.140625" style="179"/>
    <col min="3329" max="3330" width="12.28515625" style="179" customWidth="1"/>
    <col min="3331" max="3331" width="14.28515625" style="179" bestFit="1" customWidth="1"/>
    <col min="3332" max="3333" width="14.28515625" style="179" customWidth="1"/>
    <col min="3334" max="3334" width="12.42578125" style="179" customWidth="1"/>
    <col min="3335" max="3335" width="9.140625" style="179"/>
    <col min="3336" max="3336" width="14.7109375" style="179" customWidth="1"/>
    <col min="3337" max="3584" width="9.140625" style="179"/>
    <col min="3585" max="3586" width="12.28515625" style="179" customWidth="1"/>
    <col min="3587" max="3587" width="14.28515625" style="179" bestFit="1" customWidth="1"/>
    <col min="3588" max="3589" width="14.28515625" style="179" customWidth="1"/>
    <col min="3590" max="3590" width="12.42578125" style="179" customWidth="1"/>
    <col min="3591" max="3591" width="9.140625" style="179"/>
    <col min="3592" max="3592" width="14.7109375" style="179" customWidth="1"/>
    <col min="3593" max="3840" width="9.140625" style="179"/>
    <col min="3841" max="3842" width="12.28515625" style="179" customWidth="1"/>
    <col min="3843" max="3843" width="14.28515625" style="179" bestFit="1" customWidth="1"/>
    <col min="3844" max="3845" width="14.28515625" style="179" customWidth="1"/>
    <col min="3846" max="3846" width="12.42578125" style="179" customWidth="1"/>
    <col min="3847" max="3847" width="9.140625" style="179"/>
    <col min="3848" max="3848" width="14.7109375" style="179" customWidth="1"/>
    <col min="3849" max="4096" width="9.140625" style="179"/>
    <col min="4097" max="4098" width="12.28515625" style="179" customWidth="1"/>
    <col min="4099" max="4099" width="14.28515625" style="179" bestFit="1" customWidth="1"/>
    <col min="4100" max="4101" width="14.28515625" style="179" customWidth="1"/>
    <col min="4102" max="4102" width="12.42578125" style="179" customWidth="1"/>
    <col min="4103" max="4103" width="9.140625" style="179"/>
    <col min="4104" max="4104" width="14.7109375" style="179" customWidth="1"/>
    <col min="4105" max="4352" width="9.140625" style="179"/>
    <col min="4353" max="4354" width="12.28515625" style="179" customWidth="1"/>
    <col min="4355" max="4355" width="14.28515625" style="179" bestFit="1" customWidth="1"/>
    <col min="4356" max="4357" width="14.28515625" style="179" customWidth="1"/>
    <col min="4358" max="4358" width="12.42578125" style="179" customWidth="1"/>
    <col min="4359" max="4359" width="9.140625" style="179"/>
    <col min="4360" max="4360" width="14.7109375" style="179" customWidth="1"/>
    <col min="4361" max="4608" width="9.140625" style="179"/>
    <col min="4609" max="4610" width="12.28515625" style="179" customWidth="1"/>
    <col min="4611" max="4611" width="14.28515625" style="179" bestFit="1" customWidth="1"/>
    <col min="4612" max="4613" width="14.28515625" style="179" customWidth="1"/>
    <col min="4614" max="4614" width="12.42578125" style="179" customWidth="1"/>
    <col min="4615" max="4615" width="9.140625" style="179"/>
    <col min="4616" max="4616" width="14.7109375" style="179" customWidth="1"/>
    <col min="4617" max="4864" width="9.140625" style="179"/>
    <col min="4865" max="4866" width="12.28515625" style="179" customWidth="1"/>
    <col min="4867" max="4867" width="14.28515625" style="179" bestFit="1" customWidth="1"/>
    <col min="4868" max="4869" width="14.28515625" style="179" customWidth="1"/>
    <col min="4870" max="4870" width="12.42578125" style="179" customWidth="1"/>
    <col min="4871" max="4871" width="9.140625" style="179"/>
    <col min="4872" max="4872" width="14.7109375" style="179" customWidth="1"/>
    <col min="4873" max="5120" width="9.140625" style="179"/>
    <col min="5121" max="5122" width="12.28515625" style="179" customWidth="1"/>
    <col min="5123" max="5123" width="14.28515625" style="179" bestFit="1" customWidth="1"/>
    <col min="5124" max="5125" width="14.28515625" style="179" customWidth="1"/>
    <col min="5126" max="5126" width="12.42578125" style="179" customWidth="1"/>
    <col min="5127" max="5127" width="9.140625" style="179"/>
    <col min="5128" max="5128" width="14.7109375" style="179" customWidth="1"/>
    <col min="5129" max="5376" width="9.140625" style="179"/>
    <col min="5377" max="5378" width="12.28515625" style="179" customWidth="1"/>
    <col min="5379" max="5379" width="14.28515625" style="179" bestFit="1" customWidth="1"/>
    <col min="5380" max="5381" width="14.28515625" style="179" customWidth="1"/>
    <col min="5382" max="5382" width="12.42578125" style="179" customWidth="1"/>
    <col min="5383" max="5383" width="9.140625" style="179"/>
    <col min="5384" max="5384" width="14.7109375" style="179" customWidth="1"/>
    <col min="5385" max="5632" width="9.140625" style="179"/>
    <col min="5633" max="5634" width="12.28515625" style="179" customWidth="1"/>
    <col min="5635" max="5635" width="14.28515625" style="179" bestFit="1" customWidth="1"/>
    <col min="5636" max="5637" width="14.28515625" style="179" customWidth="1"/>
    <col min="5638" max="5638" width="12.42578125" style="179" customWidth="1"/>
    <col min="5639" max="5639" width="9.140625" style="179"/>
    <col min="5640" max="5640" width="14.7109375" style="179" customWidth="1"/>
    <col min="5641" max="5888" width="9.140625" style="179"/>
    <col min="5889" max="5890" width="12.28515625" style="179" customWidth="1"/>
    <col min="5891" max="5891" width="14.28515625" style="179" bestFit="1" customWidth="1"/>
    <col min="5892" max="5893" width="14.28515625" style="179" customWidth="1"/>
    <col min="5894" max="5894" width="12.42578125" style="179" customWidth="1"/>
    <col min="5895" max="5895" width="9.140625" style="179"/>
    <col min="5896" max="5896" width="14.7109375" style="179" customWidth="1"/>
    <col min="5897" max="6144" width="9.140625" style="179"/>
    <col min="6145" max="6146" width="12.28515625" style="179" customWidth="1"/>
    <col min="6147" max="6147" width="14.28515625" style="179" bestFit="1" customWidth="1"/>
    <col min="6148" max="6149" width="14.28515625" style="179" customWidth="1"/>
    <col min="6150" max="6150" width="12.42578125" style="179" customWidth="1"/>
    <col min="6151" max="6151" width="9.140625" style="179"/>
    <col min="6152" max="6152" width="14.7109375" style="179" customWidth="1"/>
    <col min="6153" max="6400" width="9.140625" style="179"/>
    <col min="6401" max="6402" width="12.28515625" style="179" customWidth="1"/>
    <col min="6403" max="6403" width="14.28515625" style="179" bestFit="1" customWidth="1"/>
    <col min="6404" max="6405" width="14.28515625" style="179" customWidth="1"/>
    <col min="6406" max="6406" width="12.42578125" style="179" customWidth="1"/>
    <col min="6407" max="6407" width="9.140625" style="179"/>
    <col min="6408" max="6408" width="14.7109375" style="179" customWidth="1"/>
    <col min="6409" max="6656" width="9.140625" style="179"/>
    <col min="6657" max="6658" width="12.28515625" style="179" customWidth="1"/>
    <col min="6659" max="6659" width="14.28515625" style="179" bestFit="1" customWidth="1"/>
    <col min="6660" max="6661" width="14.28515625" style="179" customWidth="1"/>
    <col min="6662" max="6662" width="12.42578125" style="179" customWidth="1"/>
    <col min="6663" max="6663" width="9.140625" style="179"/>
    <col min="6664" max="6664" width="14.7109375" style="179" customWidth="1"/>
    <col min="6665" max="6912" width="9.140625" style="179"/>
    <col min="6913" max="6914" width="12.28515625" style="179" customWidth="1"/>
    <col min="6915" max="6915" width="14.28515625" style="179" bestFit="1" customWidth="1"/>
    <col min="6916" max="6917" width="14.28515625" style="179" customWidth="1"/>
    <col min="6918" max="6918" width="12.42578125" style="179" customWidth="1"/>
    <col min="6919" max="6919" width="9.140625" style="179"/>
    <col min="6920" max="6920" width="14.7109375" style="179" customWidth="1"/>
    <col min="6921" max="7168" width="9.140625" style="179"/>
    <col min="7169" max="7170" width="12.28515625" style="179" customWidth="1"/>
    <col min="7171" max="7171" width="14.28515625" style="179" bestFit="1" customWidth="1"/>
    <col min="7172" max="7173" width="14.28515625" style="179" customWidth="1"/>
    <col min="7174" max="7174" width="12.42578125" style="179" customWidth="1"/>
    <col min="7175" max="7175" width="9.140625" style="179"/>
    <col min="7176" max="7176" width="14.7109375" style="179" customWidth="1"/>
    <col min="7177" max="7424" width="9.140625" style="179"/>
    <col min="7425" max="7426" width="12.28515625" style="179" customWidth="1"/>
    <col min="7427" max="7427" width="14.28515625" style="179" bestFit="1" customWidth="1"/>
    <col min="7428" max="7429" width="14.28515625" style="179" customWidth="1"/>
    <col min="7430" max="7430" width="12.42578125" style="179" customWidth="1"/>
    <col min="7431" max="7431" width="9.140625" style="179"/>
    <col min="7432" max="7432" width="14.7109375" style="179" customWidth="1"/>
    <col min="7433" max="7680" width="9.140625" style="179"/>
    <col min="7681" max="7682" width="12.28515625" style="179" customWidth="1"/>
    <col min="7683" max="7683" width="14.28515625" style="179" bestFit="1" customWidth="1"/>
    <col min="7684" max="7685" width="14.28515625" style="179" customWidth="1"/>
    <col min="7686" max="7686" width="12.42578125" style="179" customWidth="1"/>
    <col min="7687" max="7687" width="9.140625" style="179"/>
    <col min="7688" max="7688" width="14.7109375" style="179" customWidth="1"/>
    <col min="7689" max="7936" width="9.140625" style="179"/>
    <col min="7937" max="7938" width="12.28515625" style="179" customWidth="1"/>
    <col min="7939" max="7939" width="14.28515625" style="179" bestFit="1" customWidth="1"/>
    <col min="7940" max="7941" width="14.28515625" style="179" customWidth="1"/>
    <col min="7942" max="7942" width="12.42578125" style="179" customWidth="1"/>
    <col min="7943" max="7943" width="9.140625" style="179"/>
    <col min="7944" max="7944" width="14.7109375" style="179" customWidth="1"/>
    <col min="7945" max="8192" width="9.140625" style="179"/>
    <col min="8193" max="8194" width="12.28515625" style="179" customWidth="1"/>
    <col min="8195" max="8195" width="14.28515625" style="179" bestFit="1" customWidth="1"/>
    <col min="8196" max="8197" width="14.28515625" style="179" customWidth="1"/>
    <col min="8198" max="8198" width="12.42578125" style="179" customWidth="1"/>
    <col min="8199" max="8199" width="9.140625" style="179"/>
    <col min="8200" max="8200" width="14.7109375" style="179" customWidth="1"/>
    <col min="8201" max="8448" width="9.140625" style="179"/>
    <col min="8449" max="8450" width="12.28515625" style="179" customWidth="1"/>
    <col min="8451" max="8451" width="14.28515625" style="179" bestFit="1" customWidth="1"/>
    <col min="8452" max="8453" width="14.28515625" style="179" customWidth="1"/>
    <col min="8454" max="8454" width="12.42578125" style="179" customWidth="1"/>
    <col min="8455" max="8455" width="9.140625" style="179"/>
    <col min="8456" max="8456" width="14.7109375" style="179" customWidth="1"/>
    <col min="8457" max="8704" width="9.140625" style="179"/>
    <col min="8705" max="8706" width="12.28515625" style="179" customWidth="1"/>
    <col min="8707" max="8707" width="14.28515625" style="179" bestFit="1" customWidth="1"/>
    <col min="8708" max="8709" width="14.28515625" style="179" customWidth="1"/>
    <col min="8710" max="8710" width="12.42578125" style="179" customWidth="1"/>
    <col min="8711" max="8711" width="9.140625" style="179"/>
    <col min="8712" max="8712" width="14.7109375" style="179" customWidth="1"/>
    <col min="8713" max="8960" width="9.140625" style="179"/>
    <col min="8961" max="8962" width="12.28515625" style="179" customWidth="1"/>
    <col min="8963" max="8963" width="14.28515625" style="179" bestFit="1" customWidth="1"/>
    <col min="8964" max="8965" width="14.28515625" style="179" customWidth="1"/>
    <col min="8966" max="8966" width="12.42578125" style="179" customWidth="1"/>
    <col min="8967" max="8967" width="9.140625" style="179"/>
    <col min="8968" max="8968" width="14.7109375" style="179" customWidth="1"/>
    <col min="8969" max="9216" width="9.140625" style="179"/>
    <col min="9217" max="9218" width="12.28515625" style="179" customWidth="1"/>
    <col min="9219" max="9219" width="14.28515625" style="179" bestFit="1" customWidth="1"/>
    <col min="9220" max="9221" width="14.28515625" style="179" customWidth="1"/>
    <col min="9222" max="9222" width="12.42578125" style="179" customWidth="1"/>
    <col min="9223" max="9223" width="9.140625" style="179"/>
    <col min="9224" max="9224" width="14.7109375" style="179" customWidth="1"/>
    <col min="9225" max="9472" width="9.140625" style="179"/>
    <col min="9473" max="9474" width="12.28515625" style="179" customWidth="1"/>
    <col min="9475" max="9475" width="14.28515625" style="179" bestFit="1" customWidth="1"/>
    <col min="9476" max="9477" width="14.28515625" style="179" customWidth="1"/>
    <col min="9478" max="9478" width="12.42578125" style="179" customWidth="1"/>
    <col min="9479" max="9479" width="9.140625" style="179"/>
    <col min="9480" max="9480" width="14.7109375" style="179" customWidth="1"/>
    <col min="9481" max="9728" width="9.140625" style="179"/>
    <col min="9729" max="9730" width="12.28515625" style="179" customWidth="1"/>
    <col min="9731" max="9731" width="14.28515625" style="179" bestFit="1" customWidth="1"/>
    <col min="9732" max="9733" width="14.28515625" style="179" customWidth="1"/>
    <col min="9734" max="9734" width="12.42578125" style="179" customWidth="1"/>
    <col min="9735" max="9735" width="9.140625" style="179"/>
    <col min="9736" max="9736" width="14.7109375" style="179" customWidth="1"/>
    <col min="9737" max="9984" width="9.140625" style="179"/>
    <col min="9985" max="9986" width="12.28515625" style="179" customWidth="1"/>
    <col min="9987" max="9987" width="14.28515625" style="179" bestFit="1" customWidth="1"/>
    <col min="9988" max="9989" width="14.28515625" style="179" customWidth="1"/>
    <col min="9990" max="9990" width="12.42578125" style="179" customWidth="1"/>
    <col min="9991" max="9991" width="9.140625" style="179"/>
    <col min="9992" max="9992" width="14.7109375" style="179" customWidth="1"/>
    <col min="9993" max="10240" width="9.140625" style="179"/>
    <col min="10241" max="10242" width="12.28515625" style="179" customWidth="1"/>
    <col min="10243" max="10243" width="14.28515625" style="179" bestFit="1" customWidth="1"/>
    <col min="10244" max="10245" width="14.28515625" style="179" customWidth="1"/>
    <col min="10246" max="10246" width="12.42578125" style="179" customWidth="1"/>
    <col min="10247" max="10247" width="9.140625" style="179"/>
    <col min="10248" max="10248" width="14.7109375" style="179" customWidth="1"/>
    <col min="10249" max="10496" width="9.140625" style="179"/>
    <col min="10497" max="10498" width="12.28515625" style="179" customWidth="1"/>
    <col min="10499" max="10499" width="14.28515625" style="179" bestFit="1" customWidth="1"/>
    <col min="10500" max="10501" width="14.28515625" style="179" customWidth="1"/>
    <col min="10502" max="10502" width="12.42578125" style="179" customWidth="1"/>
    <col min="10503" max="10503" width="9.140625" style="179"/>
    <col min="10504" max="10504" width="14.7109375" style="179" customWidth="1"/>
    <col min="10505" max="10752" width="9.140625" style="179"/>
    <col min="10753" max="10754" width="12.28515625" style="179" customWidth="1"/>
    <col min="10755" max="10755" width="14.28515625" style="179" bestFit="1" customWidth="1"/>
    <col min="10756" max="10757" width="14.28515625" style="179" customWidth="1"/>
    <col min="10758" max="10758" width="12.42578125" style="179" customWidth="1"/>
    <col min="10759" max="10759" width="9.140625" style="179"/>
    <col min="10760" max="10760" width="14.7109375" style="179" customWidth="1"/>
    <col min="10761" max="11008" width="9.140625" style="179"/>
    <col min="11009" max="11010" width="12.28515625" style="179" customWidth="1"/>
    <col min="11011" max="11011" width="14.28515625" style="179" bestFit="1" customWidth="1"/>
    <col min="11012" max="11013" width="14.28515625" style="179" customWidth="1"/>
    <col min="11014" max="11014" width="12.42578125" style="179" customWidth="1"/>
    <col min="11015" max="11015" width="9.140625" style="179"/>
    <col min="11016" max="11016" width="14.7109375" style="179" customWidth="1"/>
    <col min="11017" max="11264" width="9.140625" style="179"/>
    <col min="11265" max="11266" width="12.28515625" style="179" customWidth="1"/>
    <col min="11267" max="11267" width="14.28515625" style="179" bestFit="1" customWidth="1"/>
    <col min="11268" max="11269" width="14.28515625" style="179" customWidth="1"/>
    <col min="11270" max="11270" width="12.42578125" style="179" customWidth="1"/>
    <col min="11271" max="11271" width="9.140625" style="179"/>
    <col min="11272" max="11272" width="14.7109375" style="179" customWidth="1"/>
    <col min="11273" max="11520" width="9.140625" style="179"/>
    <col min="11521" max="11522" width="12.28515625" style="179" customWidth="1"/>
    <col min="11523" max="11523" width="14.28515625" style="179" bestFit="1" customWidth="1"/>
    <col min="11524" max="11525" width="14.28515625" style="179" customWidth="1"/>
    <col min="11526" max="11526" width="12.42578125" style="179" customWidth="1"/>
    <col min="11527" max="11527" width="9.140625" style="179"/>
    <col min="11528" max="11528" width="14.7109375" style="179" customWidth="1"/>
    <col min="11529" max="11776" width="9.140625" style="179"/>
    <col min="11777" max="11778" width="12.28515625" style="179" customWidth="1"/>
    <col min="11779" max="11779" width="14.28515625" style="179" bestFit="1" customWidth="1"/>
    <col min="11780" max="11781" width="14.28515625" style="179" customWidth="1"/>
    <col min="11782" max="11782" width="12.42578125" style="179" customWidth="1"/>
    <col min="11783" max="11783" width="9.140625" style="179"/>
    <col min="11784" max="11784" width="14.7109375" style="179" customWidth="1"/>
    <col min="11785" max="12032" width="9.140625" style="179"/>
    <col min="12033" max="12034" width="12.28515625" style="179" customWidth="1"/>
    <col min="12035" max="12035" width="14.28515625" style="179" bestFit="1" customWidth="1"/>
    <col min="12036" max="12037" width="14.28515625" style="179" customWidth="1"/>
    <col min="12038" max="12038" width="12.42578125" style="179" customWidth="1"/>
    <col min="12039" max="12039" width="9.140625" style="179"/>
    <col min="12040" max="12040" width="14.7109375" style="179" customWidth="1"/>
    <col min="12041" max="12288" width="9.140625" style="179"/>
    <col min="12289" max="12290" width="12.28515625" style="179" customWidth="1"/>
    <col min="12291" max="12291" width="14.28515625" style="179" bestFit="1" customWidth="1"/>
    <col min="12292" max="12293" width="14.28515625" style="179" customWidth="1"/>
    <col min="12294" max="12294" width="12.42578125" style="179" customWidth="1"/>
    <col min="12295" max="12295" width="9.140625" style="179"/>
    <col min="12296" max="12296" width="14.7109375" style="179" customWidth="1"/>
    <col min="12297" max="12544" width="9.140625" style="179"/>
    <col min="12545" max="12546" width="12.28515625" style="179" customWidth="1"/>
    <col min="12547" max="12547" width="14.28515625" style="179" bestFit="1" customWidth="1"/>
    <col min="12548" max="12549" width="14.28515625" style="179" customWidth="1"/>
    <col min="12550" max="12550" width="12.42578125" style="179" customWidth="1"/>
    <col min="12551" max="12551" width="9.140625" style="179"/>
    <col min="12552" max="12552" width="14.7109375" style="179" customWidth="1"/>
    <col min="12553" max="12800" width="9.140625" style="179"/>
    <col min="12801" max="12802" width="12.28515625" style="179" customWidth="1"/>
    <col min="12803" max="12803" width="14.28515625" style="179" bestFit="1" customWidth="1"/>
    <col min="12804" max="12805" width="14.28515625" style="179" customWidth="1"/>
    <col min="12806" max="12806" width="12.42578125" style="179" customWidth="1"/>
    <col min="12807" max="12807" width="9.140625" style="179"/>
    <col min="12808" max="12808" width="14.7109375" style="179" customWidth="1"/>
    <col min="12809" max="13056" width="9.140625" style="179"/>
    <col min="13057" max="13058" width="12.28515625" style="179" customWidth="1"/>
    <col min="13059" max="13059" width="14.28515625" style="179" bestFit="1" customWidth="1"/>
    <col min="13060" max="13061" width="14.28515625" style="179" customWidth="1"/>
    <col min="13062" max="13062" width="12.42578125" style="179" customWidth="1"/>
    <col min="13063" max="13063" width="9.140625" style="179"/>
    <col min="13064" max="13064" width="14.7109375" style="179" customWidth="1"/>
    <col min="13065" max="13312" width="9.140625" style="179"/>
    <col min="13313" max="13314" width="12.28515625" style="179" customWidth="1"/>
    <col min="13315" max="13315" width="14.28515625" style="179" bestFit="1" customWidth="1"/>
    <col min="13316" max="13317" width="14.28515625" style="179" customWidth="1"/>
    <col min="13318" max="13318" width="12.42578125" style="179" customWidth="1"/>
    <col min="13319" max="13319" width="9.140625" style="179"/>
    <col min="13320" max="13320" width="14.7109375" style="179" customWidth="1"/>
    <col min="13321" max="13568" width="9.140625" style="179"/>
    <col min="13569" max="13570" width="12.28515625" style="179" customWidth="1"/>
    <col min="13571" max="13571" width="14.28515625" style="179" bestFit="1" customWidth="1"/>
    <col min="13572" max="13573" width="14.28515625" style="179" customWidth="1"/>
    <col min="13574" max="13574" width="12.42578125" style="179" customWidth="1"/>
    <col min="13575" max="13575" width="9.140625" style="179"/>
    <col min="13576" max="13576" width="14.7109375" style="179" customWidth="1"/>
    <col min="13577" max="13824" width="9.140625" style="179"/>
    <col min="13825" max="13826" width="12.28515625" style="179" customWidth="1"/>
    <col min="13827" max="13827" width="14.28515625" style="179" bestFit="1" customWidth="1"/>
    <col min="13828" max="13829" width="14.28515625" style="179" customWidth="1"/>
    <col min="13830" max="13830" width="12.42578125" style="179" customWidth="1"/>
    <col min="13831" max="13831" width="9.140625" style="179"/>
    <col min="13832" max="13832" width="14.7109375" style="179" customWidth="1"/>
    <col min="13833" max="14080" width="9.140625" style="179"/>
    <col min="14081" max="14082" width="12.28515625" style="179" customWidth="1"/>
    <col min="14083" max="14083" width="14.28515625" style="179" bestFit="1" customWidth="1"/>
    <col min="14084" max="14085" width="14.28515625" style="179" customWidth="1"/>
    <col min="14086" max="14086" width="12.42578125" style="179" customWidth="1"/>
    <col min="14087" max="14087" width="9.140625" style="179"/>
    <col min="14088" max="14088" width="14.7109375" style="179" customWidth="1"/>
    <col min="14089" max="14336" width="9.140625" style="179"/>
    <col min="14337" max="14338" width="12.28515625" style="179" customWidth="1"/>
    <col min="14339" max="14339" width="14.28515625" style="179" bestFit="1" customWidth="1"/>
    <col min="14340" max="14341" width="14.28515625" style="179" customWidth="1"/>
    <col min="14342" max="14342" width="12.42578125" style="179" customWidth="1"/>
    <col min="14343" max="14343" width="9.140625" style="179"/>
    <col min="14344" max="14344" width="14.7109375" style="179" customWidth="1"/>
    <col min="14345" max="14592" width="9.140625" style="179"/>
    <col min="14593" max="14594" width="12.28515625" style="179" customWidth="1"/>
    <col min="14595" max="14595" width="14.28515625" style="179" bestFit="1" customWidth="1"/>
    <col min="14596" max="14597" width="14.28515625" style="179" customWidth="1"/>
    <col min="14598" max="14598" width="12.42578125" style="179" customWidth="1"/>
    <col min="14599" max="14599" width="9.140625" style="179"/>
    <col min="14600" max="14600" width="14.7109375" style="179" customWidth="1"/>
    <col min="14601" max="14848" width="9.140625" style="179"/>
    <col min="14849" max="14850" width="12.28515625" style="179" customWidth="1"/>
    <col min="14851" max="14851" width="14.28515625" style="179" bestFit="1" customWidth="1"/>
    <col min="14852" max="14853" width="14.28515625" style="179" customWidth="1"/>
    <col min="14854" max="14854" width="12.42578125" style="179" customWidth="1"/>
    <col min="14855" max="14855" width="9.140625" style="179"/>
    <col min="14856" max="14856" width="14.7109375" style="179" customWidth="1"/>
    <col min="14857" max="15104" width="9.140625" style="179"/>
    <col min="15105" max="15106" width="12.28515625" style="179" customWidth="1"/>
    <col min="15107" max="15107" width="14.28515625" style="179" bestFit="1" customWidth="1"/>
    <col min="15108" max="15109" width="14.28515625" style="179" customWidth="1"/>
    <col min="15110" max="15110" width="12.42578125" style="179" customWidth="1"/>
    <col min="15111" max="15111" width="9.140625" style="179"/>
    <col min="15112" max="15112" width="14.7109375" style="179" customWidth="1"/>
    <col min="15113" max="15360" width="9.140625" style="179"/>
    <col min="15361" max="15362" width="12.28515625" style="179" customWidth="1"/>
    <col min="15363" max="15363" width="14.28515625" style="179" bestFit="1" customWidth="1"/>
    <col min="15364" max="15365" width="14.28515625" style="179" customWidth="1"/>
    <col min="15366" max="15366" width="12.42578125" style="179" customWidth="1"/>
    <col min="15367" max="15367" width="9.140625" style="179"/>
    <col min="15368" max="15368" width="14.7109375" style="179" customWidth="1"/>
    <col min="15369" max="15616" width="9.140625" style="179"/>
    <col min="15617" max="15618" width="12.28515625" style="179" customWidth="1"/>
    <col min="15619" max="15619" width="14.28515625" style="179" bestFit="1" customWidth="1"/>
    <col min="15620" max="15621" width="14.28515625" style="179" customWidth="1"/>
    <col min="15622" max="15622" width="12.42578125" style="179" customWidth="1"/>
    <col min="15623" max="15623" width="9.140625" style="179"/>
    <col min="15624" max="15624" width="14.7109375" style="179" customWidth="1"/>
    <col min="15625" max="15872" width="9.140625" style="179"/>
    <col min="15873" max="15874" width="12.28515625" style="179" customWidth="1"/>
    <col min="15875" max="15875" width="14.28515625" style="179" bestFit="1" customWidth="1"/>
    <col min="15876" max="15877" width="14.28515625" style="179" customWidth="1"/>
    <col min="15878" max="15878" width="12.42578125" style="179" customWidth="1"/>
    <col min="15879" max="15879" width="9.140625" style="179"/>
    <col min="15880" max="15880" width="14.7109375" style="179" customWidth="1"/>
    <col min="15881" max="16128" width="9.140625" style="179"/>
    <col min="16129" max="16130" width="12.28515625" style="179" customWidth="1"/>
    <col min="16131" max="16131" width="14.28515625" style="179" bestFit="1" customWidth="1"/>
    <col min="16132" max="16133" width="14.28515625" style="179" customWidth="1"/>
    <col min="16134" max="16134" width="12.42578125" style="179" customWidth="1"/>
    <col min="16135" max="16135" width="9.140625" style="179"/>
    <col min="16136" max="16136" width="14.7109375" style="179" customWidth="1"/>
    <col min="16137" max="16384" width="9.140625" style="179"/>
  </cols>
  <sheetData>
    <row r="1" spans="1:8" s="178" customFormat="1" ht="25.5" customHeight="1">
      <c r="A1" s="287" t="s">
        <v>304</v>
      </c>
      <c r="B1" s="287"/>
      <c r="C1" s="287"/>
      <c r="D1" s="287"/>
      <c r="E1" s="287"/>
      <c r="F1" s="287"/>
      <c r="G1" s="287"/>
      <c r="H1" s="287"/>
    </row>
    <row r="2" spans="1:8" hidden="1">
      <c r="A2" s="179" t="s">
        <v>305</v>
      </c>
      <c r="B2" s="179">
        <f>21.135/1.5</f>
        <v>14.090000000000002</v>
      </c>
      <c r="C2" s="179" t="s">
        <v>306</v>
      </c>
      <c r="D2" s="179" t="s">
        <v>307</v>
      </c>
      <c r="F2" s="179" t="s">
        <v>308</v>
      </c>
      <c r="G2" s="179">
        <v>7.2729999999999997</v>
      </c>
      <c r="H2" s="179" t="s">
        <v>306</v>
      </c>
    </row>
    <row r="3" spans="1:8" hidden="1">
      <c r="A3" s="179" t="s">
        <v>309</v>
      </c>
      <c r="B3" s="179">
        <v>5</v>
      </c>
      <c r="C3" s="179" t="s">
        <v>310</v>
      </c>
    </row>
    <row r="4" spans="1:8" hidden="1">
      <c r="A4" s="179" t="s">
        <v>311</v>
      </c>
      <c r="B4" s="179">
        <v>3.19</v>
      </c>
      <c r="C4" s="179" t="s">
        <v>312</v>
      </c>
      <c r="D4" s="179" t="s">
        <v>313</v>
      </c>
      <c r="E4" s="179">
        <v>2.94</v>
      </c>
      <c r="F4" s="179" t="s">
        <v>312</v>
      </c>
    </row>
    <row r="5" spans="1:8" hidden="1">
      <c r="A5" s="179" t="s">
        <v>314</v>
      </c>
      <c r="B5" s="179">
        <v>504</v>
      </c>
      <c r="D5" s="179" t="s">
        <v>314</v>
      </c>
      <c r="E5" s="179">
        <v>526</v>
      </c>
      <c r="F5" s="179" t="s">
        <v>315</v>
      </c>
    </row>
    <row r="6" spans="1:8" hidden="1"/>
    <row r="7" spans="1:8" hidden="1"/>
    <row r="8" spans="1:8" ht="25.5">
      <c r="A8" s="180" t="s">
        <v>316</v>
      </c>
      <c r="B8" s="181" t="s">
        <v>305</v>
      </c>
      <c r="C8" s="180" t="s">
        <v>317</v>
      </c>
      <c r="D8" s="180" t="s">
        <v>317</v>
      </c>
      <c r="E8" s="180" t="s">
        <v>317</v>
      </c>
      <c r="F8" s="288" t="s">
        <v>236</v>
      </c>
      <c r="G8" s="181" t="s">
        <v>314</v>
      </c>
      <c r="H8" s="180" t="s">
        <v>317</v>
      </c>
    </row>
    <row r="9" spans="1:8">
      <c r="A9" s="182" t="s">
        <v>318</v>
      </c>
      <c r="B9" s="182" t="s">
        <v>319</v>
      </c>
      <c r="C9" s="182" t="s">
        <v>319</v>
      </c>
      <c r="D9" s="182" t="s">
        <v>320</v>
      </c>
      <c r="E9" s="182" t="s">
        <v>321</v>
      </c>
      <c r="F9" s="289"/>
      <c r="G9" s="182" t="s">
        <v>322</v>
      </c>
      <c r="H9" s="182" t="s">
        <v>321</v>
      </c>
    </row>
    <row r="10" spans="1:8">
      <c r="A10" s="183">
        <v>2.5</v>
      </c>
      <c r="B10" s="184">
        <f t="shared" ref="B10:B57" si="0">$B$2*A10/1000</f>
        <v>3.5224999999999999E-2</v>
      </c>
      <c r="C10" s="184">
        <f>B10</f>
        <v>3.5224999999999999E-2</v>
      </c>
      <c r="D10" s="184">
        <f>C10/56</f>
        <v>6.2901785714285718E-4</v>
      </c>
      <c r="E10" s="184">
        <f>D10/5</f>
        <v>1.2580357142857144E-4</v>
      </c>
      <c r="F10" s="185">
        <v>3.06</v>
      </c>
      <c r="G10" s="185">
        <v>550</v>
      </c>
      <c r="H10" s="186">
        <f>D10/5</f>
        <v>1.2580357142857144E-4</v>
      </c>
    </row>
    <row r="11" spans="1:8">
      <c r="A11" s="187">
        <v>2.5</v>
      </c>
      <c r="B11" s="188">
        <f t="shared" si="0"/>
        <v>3.5224999999999999E-2</v>
      </c>
      <c r="C11" s="188">
        <f>B11+C10</f>
        <v>7.0449999999999999E-2</v>
      </c>
      <c r="D11" s="188">
        <f t="shared" ref="D11:D57" si="1">C11/56</f>
        <v>1.2580357142857144E-3</v>
      </c>
      <c r="E11" s="188">
        <f t="shared" ref="E11:E57" si="2">D11/5</f>
        <v>2.5160714285714288E-4</v>
      </c>
      <c r="F11" s="189">
        <v>3.12</v>
      </c>
      <c r="G11" s="189">
        <v>563</v>
      </c>
      <c r="H11" s="190">
        <f t="shared" ref="H11:H57" si="3">D11/5</f>
        <v>2.5160714285714288E-4</v>
      </c>
    </row>
    <row r="12" spans="1:8">
      <c r="A12" s="187">
        <v>2.5</v>
      </c>
      <c r="B12" s="188">
        <f t="shared" si="0"/>
        <v>3.5224999999999999E-2</v>
      </c>
      <c r="C12" s="188">
        <f t="shared" ref="C12:C54" si="4">B12+C11</f>
        <v>0.10567499999999999</v>
      </c>
      <c r="D12" s="188">
        <f t="shared" si="1"/>
        <v>1.8870535714285712E-3</v>
      </c>
      <c r="E12" s="188">
        <f t="shared" si="2"/>
        <v>3.7741071428571424E-4</v>
      </c>
      <c r="F12" s="189">
        <v>3.22</v>
      </c>
      <c r="G12" s="189">
        <v>562</v>
      </c>
      <c r="H12" s="190">
        <f t="shared" si="3"/>
        <v>3.7741071428571424E-4</v>
      </c>
    </row>
    <row r="13" spans="1:8">
      <c r="A13" s="187">
        <v>2.5</v>
      </c>
      <c r="B13" s="188">
        <f t="shared" si="0"/>
        <v>3.5224999999999999E-2</v>
      </c>
      <c r="C13" s="188">
        <f t="shared" si="4"/>
        <v>0.1409</v>
      </c>
      <c r="D13" s="188">
        <f t="shared" si="1"/>
        <v>2.5160714285714287E-3</v>
      </c>
      <c r="E13" s="188">
        <f t="shared" si="2"/>
        <v>5.0321428571428576E-4</v>
      </c>
      <c r="F13" s="189">
        <v>3.3</v>
      </c>
      <c r="G13" s="189">
        <v>565</v>
      </c>
      <c r="H13" s="190">
        <f t="shared" si="3"/>
        <v>5.0321428571428576E-4</v>
      </c>
    </row>
    <row r="14" spans="1:8">
      <c r="A14" s="187">
        <v>2.5</v>
      </c>
      <c r="B14" s="188">
        <f t="shared" si="0"/>
        <v>3.5224999999999999E-2</v>
      </c>
      <c r="C14" s="188">
        <f t="shared" si="4"/>
        <v>0.176125</v>
      </c>
      <c r="D14" s="188">
        <f t="shared" si="1"/>
        <v>3.1450892857142858E-3</v>
      </c>
      <c r="E14" s="188">
        <f t="shared" si="2"/>
        <v>6.2901785714285718E-4</v>
      </c>
      <c r="F14" s="189">
        <v>3.38</v>
      </c>
      <c r="G14" s="189">
        <v>562</v>
      </c>
      <c r="H14" s="190">
        <f t="shared" si="3"/>
        <v>6.2901785714285718E-4</v>
      </c>
    </row>
    <row r="15" spans="1:8">
      <c r="A15" s="187">
        <v>2.5</v>
      </c>
      <c r="B15" s="188">
        <f t="shared" si="0"/>
        <v>3.5224999999999999E-2</v>
      </c>
      <c r="C15" s="188">
        <f t="shared" si="4"/>
        <v>0.21135000000000001</v>
      </c>
      <c r="D15" s="188">
        <f t="shared" si="1"/>
        <v>3.7741071428571429E-3</v>
      </c>
      <c r="E15" s="188">
        <f t="shared" si="2"/>
        <v>7.5482142857142859E-4</v>
      </c>
      <c r="F15" s="189">
        <v>3.44</v>
      </c>
      <c r="G15" s="189">
        <v>559</v>
      </c>
      <c r="H15" s="190">
        <f t="shared" si="3"/>
        <v>7.5482142857142859E-4</v>
      </c>
    </row>
    <row r="16" spans="1:8">
      <c r="A16" s="187">
        <v>2.5</v>
      </c>
      <c r="B16" s="188">
        <f t="shared" si="0"/>
        <v>3.5224999999999999E-2</v>
      </c>
      <c r="C16" s="188">
        <f t="shared" si="4"/>
        <v>0.24657500000000002</v>
      </c>
      <c r="D16" s="188">
        <f t="shared" si="1"/>
        <v>4.4031249999999999E-3</v>
      </c>
      <c r="E16" s="188">
        <f t="shared" si="2"/>
        <v>8.8062500000000001E-4</v>
      </c>
      <c r="F16" s="189">
        <v>3.49</v>
      </c>
      <c r="G16" s="189">
        <v>556</v>
      </c>
      <c r="H16" s="190">
        <f t="shared" si="3"/>
        <v>8.8062500000000001E-4</v>
      </c>
    </row>
    <row r="17" spans="1:8">
      <c r="A17" s="187">
        <v>2.5</v>
      </c>
      <c r="B17" s="188">
        <f t="shared" si="0"/>
        <v>3.5224999999999999E-2</v>
      </c>
      <c r="C17" s="188">
        <f t="shared" si="4"/>
        <v>0.28179999999999999</v>
      </c>
      <c r="D17" s="188">
        <f t="shared" si="1"/>
        <v>5.0321428571428574E-3</v>
      </c>
      <c r="E17" s="188">
        <f t="shared" si="2"/>
        <v>1.0064285714285715E-3</v>
      </c>
      <c r="F17" s="189">
        <v>3.51</v>
      </c>
      <c r="G17" s="189">
        <v>552</v>
      </c>
      <c r="H17" s="190">
        <f t="shared" si="3"/>
        <v>1.0064285714285715E-3</v>
      </c>
    </row>
    <row r="18" spans="1:8">
      <c r="A18" s="187">
        <v>2.5</v>
      </c>
      <c r="B18" s="188">
        <f t="shared" si="0"/>
        <v>3.5224999999999999E-2</v>
      </c>
      <c r="C18" s="188">
        <f t="shared" si="4"/>
        <v>0.317025</v>
      </c>
      <c r="D18" s="188">
        <f t="shared" si="1"/>
        <v>5.6611607142857141E-3</v>
      </c>
      <c r="E18" s="188">
        <f t="shared" si="2"/>
        <v>1.1322321428571427E-3</v>
      </c>
      <c r="F18" s="189">
        <v>3.61</v>
      </c>
      <c r="G18" s="189">
        <v>545</v>
      </c>
      <c r="H18" s="190">
        <f t="shared" si="3"/>
        <v>1.1322321428571427E-3</v>
      </c>
    </row>
    <row r="19" spans="1:8">
      <c r="A19" s="187">
        <v>2.5</v>
      </c>
      <c r="B19" s="188">
        <f t="shared" si="0"/>
        <v>3.5224999999999999E-2</v>
      </c>
      <c r="C19" s="188">
        <f t="shared" si="4"/>
        <v>0.35225000000000001</v>
      </c>
      <c r="D19" s="188">
        <f t="shared" si="1"/>
        <v>6.2901785714285716E-3</v>
      </c>
      <c r="E19" s="188">
        <f t="shared" si="2"/>
        <v>1.2580357142857144E-3</v>
      </c>
      <c r="F19" s="189">
        <v>3.74</v>
      </c>
      <c r="G19" s="189">
        <v>536</v>
      </c>
      <c r="H19" s="190">
        <f t="shared" si="3"/>
        <v>1.2580357142857144E-3</v>
      </c>
    </row>
    <row r="20" spans="1:8">
      <c r="A20" s="187">
        <v>2.5</v>
      </c>
      <c r="B20" s="188">
        <f t="shared" si="0"/>
        <v>3.5224999999999999E-2</v>
      </c>
      <c r="C20" s="188">
        <f t="shared" si="4"/>
        <v>0.38747500000000001</v>
      </c>
      <c r="D20" s="188">
        <f t="shared" si="1"/>
        <v>6.9191964285714291E-3</v>
      </c>
      <c r="E20" s="188">
        <f t="shared" si="2"/>
        <v>1.3838392857142858E-3</v>
      </c>
      <c r="F20" s="189">
        <v>3.88</v>
      </c>
      <c r="G20" s="189">
        <v>522</v>
      </c>
      <c r="H20" s="190">
        <f t="shared" si="3"/>
        <v>1.3838392857142858E-3</v>
      </c>
    </row>
    <row r="21" spans="1:8">
      <c r="A21" s="187">
        <v>2.5</v>
      </c>
      <c r="B21" s="188">
        <f t="shared" si="0"/>
        <v>3.5224999999999999E-2</v>
      </c>
      <c r="C21" s="188">
        <f t="shared" si="4"/>
        <v>0.42270000000000002</v>
      </c>
      <c r="D21" s="188">
        <f t="shared" si="1"/>
        <v>7.5482142857142857E-3</v>
      </c>
      <c r="E21" s="188">
        <f t="shared" si="2"/>
        <v>1.5096428571428572E-3</v>
      </c>
      <c r="F21" s="189">
        <v>4.09</v>
      </c>
      <c r="G21" s="189">
        <v>508</v>
      </c>
      <c r="H21" s="190">
        <f t="shared" si="3"/>
        <v>1.5096428571428572E-3</v>
      </c>
    </row>
    <row r="22" spans="1:8">
      <c r="A22" s="187">
        <v>2.5</v>
      </c>
      <c r="B22" s="188">
        <f t="shared" si="0"/>
        <v>3.5224999999999999E-2</v>
      </c>
      <c r="C22" s="188">
        <f t="shared" si="4"/>
        <v>0.45792500000000003</v>
      </c>
      <c r="D22" s="188">
        <f t="shared" si="1"/>
        <v>8.1772321428571441E-3</v>
      </c>
      <c r="E22" s="188">
        <f t="shared" si="2"/>
        <v>1.6354464285714288E-3</v>
      </c>
      <c r="F22" s="189">
        <v>4.2699999999999996</v>
      </c>
      <c r="G22" s="189">
        <v>487</v>
      </c>
      <c r="H22" s="190">
        <f t="shared" si="3"/>
        <v>1.6354464285714288E-3</v>
      </c>
    </row>
    <row r="23" spans="1:8">
      <c r="A23" s="187">
        <v>2.5</v>
      </c>
      <c r="B23" s="188">
        <f t="shared" si="0"/>
        <v>3.5224999999999999E-2</v>
      </c>
      <c r="C23" s="188">
        <f t="shared" si="4"/>
        <v>0.49315000000000003</v>
      </c>
      <c r="D23" s="188">
        <f t="shared" si="1"/>
        <v>8.8062499999999998E-3</v>
      </c>
      <c r="E23" s="188">
        <f t="shared" si="2"/>
        <v>1.76125E-3</v>
      </c>
      <c r="F23" s="189">
        <v>4.38</v>
      </c>
      <c r="G23" s="189">
        <v>477</v>
      </c>
      <c r="H23" s="190">
        <f t="shared" si="3"/>
        <v>1.76125E-3</v>
      </c>
    </row>
    <row r="24" spans="1:8">
      <c r="A24" s="187">
        <v>2.5</v>
      </c>
      <c r="B24" s="188">
        <f t="shared" si="0"/>
        <v>3.5224999999999999E-2</v>
      </c>
      <c r="C24" s="188">
        <f t="shared" si="4"/>
        <v>0.52837500000000004</v>
      </c>
      <c r="D24" s="188">
        <f t="shared" si="1"/>
        <v>9.4352678571428573E-3</v>
      </c>
      <c r="E24" s="188">
        <f t="shared" si="2"/>
        <v>1.8870535714285714E-3</v>
      </c>
      <c r="F24" s="189">
        <v>4.4400000000000004</v>
      </c>
      <c r="G24" s="189">
        <v>471</v>
      </c>
      <c r="H24" s="190">
        <f t="shared" si="3"/>
        <v>1.8870535714285714E-3</v>
      </c>
    </row>
    <row r="25" spans="1:8">
      <c r="A25" s="187">
        <v>2.5</v>
      </c>
      <c r="B25" s="188">
        <f t="shared" si="0"/>
        <v>3.5224999999999999E-2</v>
      </c>
      <c r="C25" s="188">
        <f t="shared" si="4"/>
        <v>0.56359999999999999</v>
      </c>
      <c r="D25" s="188">
        <f t="shared" si="1"/>
        <v>1.0064285714285715E-2</v>
      </c>
      <c r="E25" s="188">
        <f t="shared" si="2"/>
        <v>2.0128571428571431E-3</v>
      </c>
      <c r="F25" s="189">
        <v>4.47</v>
      </c>
      <c r="G25" s="189">
        <v>465</v>
      </c>
      <c r="H25" s="190">
        <f t="shared" si="3"/>
        <v>2.0128571428571431E-3</v>
      </c>
    </row>
    <row r="26" spans="1:8">
      <c r="A26" s="187">
        <v>2.5</v>
      </c>
      <c r="B26" s="188">
        <f t="shared" si="0"/>
        <v>3.5224999999999999E-2</v>
      </c>
      <c r="C26" s="188">
        <f t="shared" si="4"/>
        <v>0.59882499999999994</v>
      </c>
      <c r="D26" s="188">
        <f t="shared" si="1"/>
        <v>1.0693303571428571E-2</v>
      </c>
      <c r="E26" s="188">
        <f t="shared" si="2"/>
        <v>2.138660714285714E-3</v>
      </c>
      <c r="F26" s="189">
        <v>4.51</v>
      </c>
      <c r="G26" s="189">
        <v>460</v>
      </c>
      <c r="H26" s="190">
        <f t="shared" si="3"/>
        <v>2.138660714285714E-3</v>
      </c>
    </row>
    <row r="27" spans="1:8">
      <c r="A27" s="187">
        <v>2.5</v>
      </c>
      <c r="B27" s="188">
        <f t="shared" si="0"/>
        <v>3.5224999999999999E-2</v>
      </c>
      <c r="C27" s="188">
        <f t="shared" si="4"/>
        <v>0.63404999999999989</v>
      </c>
      <c r="D27" s="188">
        <f t="shared" si="1"/>
        <v>1.1322321428571426E-2</v>
      </c>
      <c r="E27" s="188">
        <f t="shared" si="2"/>
        <v>2.2644642857142855E-3</v>
      </c>
      <c r="F27" s="189">
        <v>4.5199999999999996</v>
      </c>
      <c r="G27" s="189">
        <v>457</v>
      </c>
      <c r="H27" s="190">
        <f t="shared" si="3"/>
        <v>2.2644642857142855E-3</v>
      </c>
    </row>
    <row r="28" spans="1:8">
      <c r="A28" s="187">
        <v>2.5</v>
      </c>
      <c r="B28" s="188">
        <f t="shared" si="0"/>
        <v>3.5224999999999999E-2</v>
      </c>
      <c r="C28" s="188">
        <f t="shared" si="4"/>
        <v>0.66927499999999984</v>
      </c>
      <c r="D28" s="188">
        <f t="shared" si="1"/>
        <v>1.1951339285714282E-2</v>
      </c>
      <c r="E28" s="188">
        <f t="shared" si="2"/>
        <v>2.3902678571428564E-3</v>
      </c>
      <c r="F28" s="189">
        <v>4.54</v>
      </c>
      <c r="G28" s="189">
        <v>453</v>
      </c>
      <c r="H28" s="190">
        <f t="shared" si="3"/>
        <v>2.3902678571428564E-3</v>
      </c>
    </row>
    <row r="29" spans="1:8">
      <c r="A29" s="187">
        <v>2.5</v>
      </c>
      <c r="B29" s="188">
        <f t="shared" si="0"/>
        <v>3.5224999999999999E-2</v>
      </c>
      <c r="C29" s="188">
        <f t="shared" si="4"/>
        <v>0.70449999999999979</v>
      </c>
      <c r="D29" s="188">
        <f t="shared" si="1"/>
        <v>1.258035714285714E-2</v>
      </c>
      <c r="E29" s="188">
        <f t="shared" si="2"/>
        <v>2.5160714285714278E-3</v>
      </c>
      <c r="F29" s="189">
        <v>4.57</v>
      </c>
      <c r="G29" s="189">
        <v>450</v>
      </c>
      <c r="H29" s="190">
        <f t="shared" si="3"/>
        <v>2.5160714285714278E-3</v>
      </c>
    </row>
    <row r="30" spans="1:8">
      <c r="A30" s="187">
        <v>2.5</v>
      </c>
      <c r="B30" s="188">
        <f t="shared" si="0"/>
        <v>3.5224999999999999E-2</v>
      </c>
      <c r="C30" s="188">
        <f t="shared" si="4"/>
        <v>0.73972499999999974</v>
      </c>
      <c r="D30" s="188">
        <f t="shared" si="1"/>
        <v>1.3209374999999995E-2</v>
      </c>
      <c r="E30" s="188">
        <f t="shared" si="2"/>
        <v>2.6418749999999993E-3</v>
      </c>
      <c r="F30" s="189">
        <v>4.59</v>
      </c>
      <c r="G30" s="189">
        <v>447</v>
      </c>
      <c r="H30" s="190">
        <f t="shared" si="3"/>
        <v>2.6418749999999993E-3</v>
      </c>
    </row>
    <row r="31" spans="1:8">
      <c r="A31" s="187">
        <v>2.5</v>
      </c>
      <c r="B31" s="188">
        <f t="shared" si="0"/>
        <v>3.5224999999999999E-2</v>
      </c>
      <c r="C31" s="188">
        <f t="shared" si="4"/>
        <v>0.77494999999999969</v>
      </c>
      <c r="D31" s="188">
        <f t="shared" si="1"/>
        <v>1.3838392857142851E-2</v>
      </c>
      <c r="E31" s="188">
        <f t="shared" si="2"/>
        <v>2.7676785714285702E-3</v>
      </c>
      <c r="F31" s="189">
        <v>4.6100000000000003</v>
      </c>
      <c r="G31" s="189">
        <v>444</v>
      </c>
      <c r="H31" s="190">
        <f t="shared" si="3"/>
        <v>2.7676785714285702E-3</v>
      </c>
    </row>
    <row r="32" spans="1:8">
      <c r="A32" s="187">
        <v>2.5</v>
      </c>
      <c r="B32" s="188">
        <f t="shared" si="0"/>
        <v>3.5224999999999999E-2</v>
      </c>
      <c r="C32" s="188">
        <f t="shared" si="4"/>
        <v>0.81017499999999965</v>
      </c>
      <c r="D32" s="188">
        <f t="shared" si="1"/>
        <v>1.4467410714285709E-2</v>
      </c>
      <c r="E32" s="188">
        <f t="shared" si="2"/>
        <v>2.8934821428571417E-3</v>
      </c>
      <c r="F32" s="189">
        <v>4.6399999999999997</v>
      </c>
      <c r="G32" s="189">
        <v>441</v>
      </c>
      <c r="H32" s="190">
        <f t="shared" si="3"/>
        <v>2.8934821428571417E-3</v>
      </c>
    </row>
    <row r="33" spans="1:8">
      <c r="A33" s="187">
        <v>2.5</v>
      </c>
      <c r="B33" s="188">
        <f t="shared" si="0"/>
        <v>3.5224999999999999E-2</v>
      </c>
      <c r="C33" s="188">
        <f t="shared" si="4"/>
        <v>0.8453999999999996</v>
      </c>
      <c r="D33" s="188">
        <f t="shared" si="1"/>
        <v>1.5096428571428564E-2</v>
      </c>
      <c r="E33" s="188">
        <f t="shared" si="2"/>
        <v>3.0192857142857131E-3</v>
      </c>
      <c r="F33" s="189">
        <v>4.67</v>
      </c>
      <c r="G33" s="189">
        <v>438</v>
      </c>
      <c r="H33" s="190">
        <f t="shared" si="3"/>
        <v>3.0192857142857131E-3</v>
      </c>
    </row>
    <row r="34" spans="1:8">
      <c r="A34" s="187">
        <v>2.5</v>
      </c>
      <c r="B34" s="188">
        <f t="shared" si="0"/>
        <v>3.5224999999999999E-2</v>
      </c>
      <c r="C34" s="188">
        <f t="shared" si="4"/>
        <v>0.88062499999999955</v>
      </c>
      <c r="D34" s="188">
        <f t="shared" si="1"/>
        <v>1.5725446428571422E-2</v>
      </c>
      <c r="E34" s="188">
        <f t="shared" si="2"/>
        <v>3.1450892857142845E-3</v>
      </c>
      <c r="F34" s="189">
        <v>4.71</v>
      </c>
      <c r="G34" s="189">
        <v>435</v>
      </c>
      <c r="H34" s="190">
        <f t="shared" si="3"/>
        <v>3.1450892857142845E-3</v>
      </c>
    </row>
    <row r="35" spans="1:8">
      <c r="A35" s="187">
        <v>2.5</v>
      </c>
      <c r="B35" s="188">
        <f t="shared" si="0"/>
        <v>3.5224999999999999E-2</v>
      </c>
      <c r="C35" s="188">
        <f t="shared" si="4"/>
        <v>0.9158499999999995</v>
      </c>
      <c r="D35" s="188">
        <f t="shared" si="1"/>
        <v>1.6354464285714278E-2</v>
      </c>
      <c r="E35" s="188">
        <f t="shared" si="2"/>
        <v>3.2708928571428555E-3</v>
      </c>
      <c r="F35" s="189">
        <v>4.75</v>
      </c>
      <c r="G35" s="189">
        <v>425</v>
      </c>
      <c r="H35" s="190">
        <f t="shared" si="3"/>
        <v>3.2708928571428555E-3</v>
      </c>
    </row>
    <row r="36" spans="1:8">
      <c r="A36" s="187">
        <v>2.5</v>
      </c>
      <c r="B36" s="188">
        <f t="shared" si="0"/>
        <v>3.5224999999999999E-2</v>
      </c>
      <c r="C36" s="188">
        <f t="shared" si="4"/>
        <v>0.95107499999999945</v>
      </c>
      <c r="D36" s="188">
        <f t="shared" si="1"/>
        <v>1.6983482142857134E-2</v>
      </c>
      <c r="E36" s="188">
        <f t="shared" si="2"/>
        <v>3.3966964285714269E-3</v>
      </c>
      <c r="F36" s="189">
        <v>4.78</v>
      </c>
      <c r="G36" s="189">
        <v>420</v>
      </c>
      <c r="H36" s="190">
        <f t="shared" si="3"/>
        <v>3.3966964285714269E-3</v>
      </c>
    </row>
    <row r="37" spans="1:8">
      <c r="A37" s="187">
        <v>2.5</v>
      </c>
      <c r="B37" s="188">
        <f t="shared" si="0"/>
        <v>3.5224999999999999E-2</v>
      </c>
      <c r="C37" s="188">
        <f t="shared" si="4"/>
        <v>0.9862999999999994</v>
      </c>
      <c r="D37" s="188">
        <f t="shared" si="1"/>
        <v>1.7612499999999989E-2</v>
      </c>
      <c r="E37" s="188">
        <f t="shared" si="2"/>
        <v>3.5224999999999979E-3</v>
      </c>
      <c r="F37" s="189">
        <v>4.84</v>
      </c>
      <c r="G37" s="189">
        <v>414</v>
      </c>
      <c r="H37" s="190">
        <f t="shared" si="3"/>
        <v>3.5224999999999979E-3</v>
      </c>
    </row>
    <row r="38" spans="1:8">
      <c r="A38" s="187">
        <v>2.5</v>
      </c>
      <c r="B38" s="188">
        <f t="shared" si="0"/>
        <v>3.5224999999999999E-2</v>
      </c>
      <c r="C38" s="188">
        <f t="shared" si="4"/>
        <v>1.0215249999999994</v>
      </c>
      <c r="D38" s="188">
        <f t="shared" si="1"/>
        <v>1.8241517857142845E-2</v>
      </c>
      <c r="E38" s="188">
        <f t="shared" si="2"/>
        <v>3.6483035714285688E-3</v>
      </c>
      <c r="F38" s="189">
        <v>4.91</v>
      </c>
      <c r="G38" s="189">
        <v>411</v>
      </c>
      <c r="H38" s="190">
        <f t="shared" si="3"/>
        <v>3.6483035714285688E-3</v>
      </c>
    </row>
    <row r="39" spans="1:8">
      <c r="A39" s="187">
        <v>2.5</v>
      </c>
      <c r="B39" s="188">
        <f t="shared" si="0"/>
        <v>3.5224999999999999E-2</v>
      </c>
      <c r="C39" s="188">
        <f t="shared" si="4"/>
        <v>1.0567499999999994</v>
      </c>
      <c r="D39" s="188">
        <f t="shared" si="1"/>
        <v>1.8870535714285704E-2</v>
      </c>
      <c r="E39" s="188">
        <f t="shared" si="2"/>
        <v>3.7741071428571407E-3</v>
      </c>
      <c r="F39" s="189">
        <v>5</v>
      </c>
      <c r="G39" s="189">
        <v>408</v>
      </c>
      <c r="H39" s="190">
        <f t="shared" si="3"/>
        <v>3.7741071428571407E-3</v>
      </c>
    </row>
    <row r="40" spans="1:8">
      <c r="A40" s="187">
        <v>2.5</v>
      </c>
      <c r="B40" s="188">
        <f t="shared" si="0"/>
        <v>3.5224999999999999E-2</v>
      </c>
      <c r="C40" s="188">
        <f t="shared" si="4"/>
        <v>1.0919749999999995</v>
      </c>
      <c r="D40" s="188">
        <f t="shared" si="1"/>
        <v>1.9499553571428564E-2</v>
      </c>
      <c r="E40" s="188">
        <f t="shared" si="2"/>
        <v>3.8999107142857125E-3</v>
      </c>
      <c r="F40" s="189">
        <v>5.0999999999999996</v>
      </c>
      <c r="G40" s="189">
        <v>404</v>
      </c>
      <c r="H40" s="190">
        <f t="shared" si="3"/>
        <v>3.8999107142857125E-3</v>
      </c>
    </row>
    <row r="41" spans="1:8">
      <c r="A41" s="187">
        <v>2.5</v>
      </c>
      <c r="B41" s="188">
        <f t="shared" si="0"/>
        <v>3.5224999999999999E-2</v>
      </c>
      <c r="C41" s="188">
        <f t="shared" si="4"/>
        <v>1.1271999999999995</v>
      </c>
      <c r="D41" s="188">
        <f t="shared" si="1"/>
        <v>2.0128571428571419E-2</v>
      </c>
      <c r="E41" s="188">
        <f t="shared" si="2"/>
        <v>4.0257142857142835E-3</v>
      </c>
      <c r="F41" s="189">
        <v>5.23</v>
      </c>
      <c r="G41" s="189">
        <v>399</v>
      </c>
      <c r="H41" s="190">
        <f t="shared" si="3"/>
        <v>4.0257142857142835E-3</v>
      </c>
    </row>
    <row r="42" spans="1:8">
      <c r="A42" s="187">
        <v>2.5</v>
      </c>
      <c r="B42" s="188">
        <f t="shared" si="0"/>
        <v>3.5224999999999999E-2</v>
      </c>
      <c r="C42" s="188">
        <f t="shared" si="4"/>
        <v>1.1624249999999996</v>
      </c>
      <c r="D42" s="188">
        <f t="shared" si="1"/>
        <v>2.0757589285714279E-2</v>
      </c>
      <c r="E42" s="188">
        <f t="shared" si="2"/>
        <v>4.1515178571428554E-3</v>
      </c>
      <c r="F42" s="189">
        <v>5.39</v>
      </c>
      <c r="G42" s="189">
        <v>393</v>
      </c>
      <c r="H42" s="190">
        <f t="shared" si="3"/>
        <v>4.1515178571428554E-3</v>
      </c>
    </row>
    <row r="43" spans="1:8">
      <c r="A43" s="187">
        <v>2.5</v>
      </c>
      <c r="B43" s="188">
        <f t="shared" si="0"/>
        <v>3.5224999999999999E-2</v>
      </c>
      <c r="C43" s="188">
        <f t="shared" si="4"/>
        <v>1.1976499999999997</v>
      </c>
      <c r="D43" s="188">
        <f t="shared" si="1"/>
        <v>2.1386607142857138E-2</v>
      </c>
      <c r="E43" s="188">
        <f t="shared" si="2"/>
        <v>4.2773214285714272E-3</v>
      </c>
      <c r="F43" s="189">
        <v>5.57</v>
      </c>
      <c r="G43" s="189">
        <v>3.88</v>
      </c>
      <c r="H43" s="190">
        <f t="shared" si="3"/>
        <v>4.2773214285714272E-3</v>
      </c>
    </row>
    <row r="44" spans="1:8">
      <c r="A44" s="187">
        <v>2.5</v>
      </c>
      <c r="B44" s="188">
        <f t="shared" si="0"/>
        <v>3.5224999999999999E-2</v>
      </c>
      <c r="C44" s="188">
        <f t="shared" si="4"/>
        <v>1.2328749999999997</v>
      </c>
      <c r="D44" s="188">
        <f t="shared" si="1"/>
        <v>2.2015624999999994E-2</v>
      </c>
      <c r="E44" s="188">
        <f t="shared" si="2"/>
        <v>4.4031249999999991E-3</v>
      </c>
      <c r="F44" s="189">
        <v>5.75</v>
      </c>
      <c r="G44" s="189">
        <v>381</v>
      </c>
      <c r="H44" s="190">
        <f t="shared" si="3"/>
        <v>4.4031249999999991E-3</v>
      </c>
    </row>
    <row r="45" spans="1:8">
      <c r="A45" s="187">
        <v>2.5</v>
      </c>
      <c r="B45" s="188">
        <f t="shared" si="0"/>
        <v>3.5224999999999999E-2</v>
      </c>
      <c r="C45" s="188">
        <f t="shared" si="4"/>
        <v>1.2680999999999998</v>
      </c>
      <c r="D45" s="188">
        <f t="shared" si="1"/>
        <v>2.2644642857142853E-2</v>
      </c>
      <c r="E45" s="188">
        <f t="shared" si="2"/>
        <v>4.5289285714285709E-3</v>
      </c>
      <c r="F45" s="189">
        <v>5.94</v>
      </c>
      <c r="G45" s="189">
        <v>376</v>
      </c>
      <c r="H45" s="190">
        <f t="shared" si="3"/>
        <v>4.5289285714285709E-3</v>
      </c>
    </row>
    <row r="46" spans="1:8">
      <c r="A46" s="187">
        <v>2.5</v>
      </c>
      <c r="B46" s="188">
        <f t="shared" si="0"/>
        <v>3.5224999999999999E-2</v>
      </c>
      <c r="C46" s="188">
        <f t="shared" si="4"/>
        <v>1.3033249999999998</v>
      </c>
      <c r="D46" s="188">
        <f t="shared" si="1"/>
        <v>2.3273660714285712E-2</v>
      </c>
      <c r="E46" s="188">
        <f t="shared" si="2"/>
        <v>4.6547321428571427E-3</v>
      </c>
      <c r="F46" s="189">
        <v>6.13</v>
      </c>
      <c r="G46" s="189">
        <v>364</v>
      </c>
      <c r="H46" s="190">
        <f t="shared" si="3"/>
        <v>4.6547321428571427E-3</v>
      </c>
    </row>
    <row r="47" spans="1:8">
      <c r="A47" s="187">
        <v>2.5</v>
      </c>
      <c r="B47" s="188">
        <f t="shared" si="0"/>
        <v>3.5224999999999999E-2</v>
      </c>
      <c r="C47" s="188">
        <f t="shared" si="4"/>
        <v>1.3385499999999999</v>
      </c>
      <c r="D47" s="188">
        <f t="shared" si="1"/>
        <v>2.3902678571428571E-2</v>
      </c>
      <c r="E47" s="188">
        <f t="shared" si="2"/>
        <v>4.7805357142857146E-3</v>
      </c>
      <c r="F47" s="189">
        <v>6.34</v>
      </c>
      <c r="G47" s="189">
        <v>352</v>
      </c>
      <c r="H47" s="190">
        <f t="shared" si="3"/>
        <v>4.7805357142857146E-3</v>
      </c>
    </row>
    <row r="48" spans="1:8">
      <c r="A48" s="187">
        <v>2.5</v>
      </c>
      <c r="B48" s="188">
        <f t="shared" si="0"/>
        <v>3.5224999999999999E-2</v>
      </c>
      <c r="C48" s="188">
        <f t="shared" si="4"/>
        <v>1.373775</v>
      </c>
      <c r="D48" s="188">
        <f t="shared" si="1"/>
        <v>2.4531696428571427E-2</v>
      </c>
      <c r="E48" s="188">
        <f t="shared" si="2"/>
        <v>4.9063392857142856E-3</v>
      </c>
      <c r="F48" s="189">
        <v>6.56</v>
      </c>
      <c r="G48" s="189">
        <v>343</v>
      </c>
      <c r="H48" s="190">
        <f t="shared" si="3"/>
        <v>4.9063392857142856E-3</v>
      </c>
    </row>
    <row r="49" spans="1:8">
      <c r="A49" s="187">
        <v>2.5</v>
      </c>
      <c r="B49" s="188">
        <f t="shared" si="0"/>
        <v>3.5224999999999999E-2</v>
      </c>
      <c r="C49" s="188">
        <f t="shared" si="4"/>
        <v>1.409</v>
      </c>
      <c r="D49" s="188">
        <f t="shared" si="1"/>
        <v>2.5160714285714286E-2</v>
      </c>
      <c r="E49" s="188">
        <f t="shared" si="2"/>
        <v>5.0321428571428574E-3</v>
      </c>
      <c r="F49" s="189">
        <v>6.75</v>
      </c>
      <c r="G49" s="189">
        <v>326</v>
      </c>
      <c r="H49" s="190">
        <f t="shared" si="3"/>
        <v>5.0321428571428574E-3</v>
      </c>
    </row>
    <row r="50" spans="1:8">
      <c r="A50" s="187">
        <v>2.5</v>
      </c>
      <c r="B50" s="188">
        <f t="shared" si="0"/>
        <v>3.5224999999999999E-2</v>
      </c>
      <c r="C50" s="188">
        <f t="shared" si="4"/>
        <v>1.4442250000000001</v>
      </c>
      <c r="D50" s="188">
        <f t="shared" si="1"/>
        <v>2.5789732142857145E-2</v>
      </c>
      <c r="E50" s="188">
        <f t="shared" si="2"/>
        <v>5.1579464285714293E-3</v>
      </c>
      <c r="F50" s="189">
        <v>6.95</v>
      </c>
      <c r="G50" s="189">
        <v>320</v>
      </c>
      <c r="H50" s="190">
        <f t="shared" si="3"/>
        <v>5.1579464285714293E-3</v>
      </c>
    </row>
    <row r="51" spans="1:8">
      <c r="A51" s="187">
        <v>2.5</v>
      </c>
      <c r="B51" s="188">
        <f t="shared" si="0"/>
        <v>3.5224999999999999E-2</v>
      </c>
      <c r="C51" s="188">
        <f t="shared" si="4"/>
        <v>1.4794500000000002</v>
      </c>
      <c r="D51" s="188">
        <f t="shared" si="1"/>
        <v>2.6418750000000001E-2</v>
      </c>
      <c r="E51" s="188">
        <f t="shared" si="2"/>
        <v>5.2837500000000003E-3</v>
      </c>
      <c r="F51" s="189">
        <v>7.11</v>
      </c>
      <c r="G51" s="189">
        <v>310</v>
      </c>
      <c r="H51" s="190">
        <f t="shared" si="3"/>
        <v>5.2837500000000003E-3</v>
      </c>
    </row>
    <row r="52" spans="1:8">
      <c r="A52" s="187">
        <v>2.5</v>
      </c>
      <c r="B52" s="188">
        <f t="shared" si="0"/>
        <v>3.5224999999999999E-2</v>
      </c>
      <c r="C52" s="188">
        <f t="shared" si="4"/>
        <v>1.5146750000000002</v>
      </c>
      <c r="D52" s="188">
        <f t="shared" si="1"/>
        <v>2.704776785714286E-2</v>
      </c>
      <c r="E52" s="188">
        <f t="shared" si="2"/>
        <v>5.4095535714285721E-3</v>
      </c>
      <c r="F52" s="189">
        <v>7.35</v>
      </c>
      <c r="G52" s="189">
        <v>301</v>
      </c>
      <c r="H52" s="190">
        <f t="shared" si="3"/>
        <v>5.4095535714285721E-3</v>
      </c>
    </row>
    <row r="53" spans="1:8">
      <c r="A53" s="187">
        <v>2.5</v>
      </c>
      <c r="B53" s="188">
        <f t="shared" si="0"/>
        <v>3.5224999999999999E-2</v>
      </c>
      <c r="C53" s="188">
        <f t="shared" si="4"/>
        <v>1.5499000000000003</v>
      </c>
      <c r="D53" s="188">
        <f t="shared" si="1"/>
        <v>2.767678571428572E-2</v>
      </c>
      <c r="E53" s="188">
        <f t="shared" si="2"/>
        <v>5.5353571428571439E-3</v>
      </c>
      <c r="F53" s="189">
        <v>7.66</v>
      </c>
      <c r="G53" s="189">
        <v>287</v>
      </c>
      <c r="H53" s="190">
        <f t="shared" si="3"/>
        <v>5.5353571428571439E-3</v>
      </c>
    </row>
    <row r="54" spans="1:8">
      <c r="A54" s="187">
        <v>2.5</v>
      </c>
      <c r="B54" s="188">
        <f t="shared" si="0"/>
        <v>3.5224999999999999E-2</v>
      </c>
      <c r="C54" s="188">
        <f t="shared" si="4"/>
        <v>1.5851250000000003</v>
      </c>
      <c r="D54" s="188">
        <f t="shared" si="1"/>
        <v>2.8305803571428579E-2</v>
      </c>
      <c r="E54" s="188">
        <f t="shared" si="2"/>
        <v>5.6611607142857158E-3</v>
      </c>
      <c r="F54" s="189">
        <v>8.02</v>
      </c>
      <c r="G54" s="189">
        <v>276</v>
      </c>
      <c r="H54" s="190">
        <f t="shared" si="3"/>
        <v>5.6611607142857158E-3</v>
      </c>
    </row>
    <row r="55" spans="1:8">
      <c r="A55" s="187">
        <v>2.5</v>
      </c>
      <c r="B55" s="188">
        <f t="shared" si="0"/>
        <v>3.5224999999999999E-2</v>
      </c>
      <c r="C55" s="188">
        <f>B55+C54</f>
        <v>1.6203500000000004</v>
      </c>
      <c r="D55" s="188">
        <f t="shared" si="1"/>
        <v>2.8934821428571435E-2</v>
      </c>
      <c r="E55" s="188">
        <f t="shared" si="2"/>
        <v>5.7869642857142868E-3</v>
      </c>
      <c r="F55" s="189">
        <v>8.3699999999999992</v>
      </c>
      <c r="G55" s="189">
        <v>255</v>
      </c>
      <c r="H55" s="190">
        <f t="shared" si="3"/>
        <v>5.7869642857142868E-3</v>
      </c>
    </row>
    <row r="56" spans="1:8">
      <c r="A56" s="187">
        <v>2.5</v>
      </c>
      <c r="B56" s="188">
        <f t="shared" si="0"/>
        <v>3.5224999999999999E-2</v>
      </c>
      <c r="C56" s="188">
        <f>B56+C55</f>
        <v>1.6555750000000005</v>
      </c>
      <c r="D56" s="188">
        <f t="shared" si="1"/>
        <v>2.9563839285714294E-2</v>
      </c>
      <c r="E56" s="188">
        <f t="shared" si="2"/>
        <v>5.9127678571428586E-3</v>
      </c>
      <c r="F56" s="189">
        <v>8.7100000000000009</v>
      </c>
      <c r="G56" s="189">
        <v>242</v>
      </c>
      <c r="H56" s="190">
        <f t="shared" si="3"/>
        <v>5.9127678571428586E-3</v>
      </c>
    </row>
    <row r="57" spans="1:8">
      <c r="A57" s="191">
        <v>2.5</v>
      </c>
      <c r="B57" s="192">
        <f t="shared" si="0"/>
        <v>3.5224999999999999E-2</v>
      </c>
      <c r="C57" s="192">
        <f>B57+C56</f>
        <v>1.6908000000000005</v>
      </c>
      <c r="D57" s="192">
        <f t="shared" si="1"/>
        <v>3.0192857142857153E-2</v>
      </c>
      <c r="E57" s="192">
        <f t="shared" si="2"/>
        <v>6.0385714285714305E-3</v>
      </c>
      <c r="F57" s="193">
        <v>8.9700000000000006</v>
      </c>
      <c r="G57" s="193">
        <v>201</v>
      </c>
      <c r="H57" s="194">
        <f t="shared" si="3"/>
        <v>6.0385714285714305E-3</v>
      </c>
    </row>
    <row r="58" spans="1:8">
      <c r="B58" s="195"/>
      <c r="C58" s="195"/>
      <c r="D58" s="195"/>
      <c r="E58" s="195"/>
      <c r="H58" s="195"/>
    </row>
  </sheetData>
  <mergeCells count="2">
    <mergeCell ref="A1:H1"/>
    <mergeCell ref="F8:F9"/>
  </mergeCells>
  <printOptions horizontalCentered="1"/>
  <pageMargins left="0.75" right="0.75" top="1.25" bottom="1" header="0.6" footer="0.5"/>
  <pageSetup scale="95" orientation="portrait" useFirstPageNumber="1" r:id="rId1"/>
  <headerFooter scaleWithDoc="0">
    <oddHeader>&amp;L&amp;"Arial,Bold"Pit Lake Sediments Paper&amp;R&amp;"Arial,Bold"Tables</oddHeader>
    <oddFooter>&amp;L&amp;6&amp;Z&amp;F&amp;R&amp;A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5</vt:i4>
      </vt:variant>
    </vt:vector>
  </HeadingPairs>
  <TitlesOfParts>
    <vt:vector size="24" baseType="lpstr">
      <vt:lpstr>Table 1</vt:lpstr>
      <vt:lpstr>Table 2</vt:lpstr>
      <vt:lpstr>Table 3</vt:lpstr>
      <vt:lpstr>Table 4</vt:lpstr>
      <vt:lpstr>Table 5</vt:lpstr>
      <vt:lpstr>Table 6</vt:lpstr>
      <vt:lpstr>Table 7</vt:lpstr>
      <vt:lpstr>Table S-1</vt:lpstr>
      <vt:lpstr>Table S-2_pH8.8a</vt:lpstr>
      <vt:lpstr>Table S-2_pH 8.8b</vt:lpstr>
      <vt:lpstr>Table S-2_pH7a</vt:lpstr>
      <vt:lpstr>Table S-2_pH7b</vt:lpstr>
      <vt:lpstr>Table S-2_pH6a</vt:lpstr>
      <vt:lpstr>Table S-2_pH6b</vt:lpstr>
      <vt:lpstr>Table S-2_pH5a</vt:lpstr>
      <vt:lpstr>Table S-2_pH5b</vt:lpstr>
      <vt:lpstr>Table S-2_pH4a</vt:lpstr>
      <vt:lpstr>Table S-2_pH4b</vt:lpstr>
      <vt:lpstr>Table S-3</vt:lpstr>
      <vt:lpstr>'Table 2'!Print_Area</vt:lpstr>
      <vt:lpstr>'Table 3'!Print_Area</vt:lpstr>
      <vt:lpstr>'Table 5'!Print_Area</vt:lpstr>
      <vt:lpstr>'Table 7'!Print_Area</vt:lpstr>
      <vt:lpstr>'Table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jclark</dc:creator>
  <cp:lastModifiedBy>Confroom2</cp:lastModifiedBy>
  <cp:lastPrinted>2023-11-17T22:47:10Z</cp:lastPrinted>
  <dcterms:created xsi:type="dcterms:W3CDTF">2020-07-02T19:43:58Z</dcterms:created>
  <dcterms:modified xsi:type="dcterms:W3CDTF">2023-11-27T19:15:45Z</dcterms:modified>
</cp:coreProperties>
</file>