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ehobbie\Documents\Hasselquist\"/>
    </mc:Choice>
  </mc:AlternateContent>
  <xr:revisionPtr revIDLastSave="0" documentId="8_{1763151C-B118-46F8-BD93-824A5AD23799}" xr6:coauthVersionLast="47" xr6:coauthVersionMax="47" xr10:uidLastSave="{00000000-0000-0000-0000-000000000000}"/>
  <bookViews>
    <workbookView xWindow="4665" yWindow="240" windowWidth="15600" windowHeight="10710" xr2:uid="{9A90352F-F51F-43FE-AA2B-0A267104E25A}"/>
  </bookViews>
  <sheets>
    <sheet name="Article Data " sheetId="10" r:id="rId1"/>
    <sheet name="Supplementary Table S1-regress" sheetId="1" r:id="rId2"/>
    <sheet name="Supplementary Table S1-steps" sheetId="2" r:id="rId3"/>
    <sheet name="Supplementary Table S2-regress" sheetId="4" r:id="rId4"/>
    <sheet name="Supplementary Table S2-steps" sheetId="5" r:id="rId5"/>
    <sheet name="Supplementary Table S3-regress" sheetId="6" r:id="rId6"/>
    <sheet name="Supplementary Table S3-steps" sheetId="7" r:id="rId7"/>
    <sheet name="Supplementary Table S4-regress" sheetId="8" r:id="rId8"/>
    <sheet name="Supplementary Table S4-steps" sheetId="9"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4" i="8" l="1"/>
  <c r="B23" i="8"/>
  <c r="B22" i="8"/>
  <c r="B21" i="8"/>
  <c r="B20" i="8"/>
  <c r="B22" i="6"/>
  <c r="I21" i="6"/>
  <c r="H21" i="6"/>
  <c r="B21" i="6"/>
  <c r="I20" i="6"/>
  <c r="H20" i="6"/>
  <c r="B20" i="6"/>
  <c r="I19" i="6"/>
  <c r="H19" i="6"/>
  <c r="B19" i="6"/>
  <c r="I18" i="6"/>
  <c r="H18" i="6"/>
  <c r="B18" i="6"/>
  <c r="I17" i="6"/>
  <c r="H17" i="6"/>
  <c r="B17" i="6"/>
  <c r="B16" i="6"/>
  <c r="B17" i="4"/>
  <c r="B16" i="4"/>
  <c r="B27" i="1"/>
  <c r="B26" i="1"/>
  <c r="B25" i="1"/>
  <c r="B24" i="1"/>
  <c r="B23" i="1"/>
  <c r="B22" i="1"/>
  <c r="B21" i="1"/>
</calcChain>
</file>

<file path=xl/sharedStrings.xml><?xml version="1.0" encoding="utf-8"?>
<sst xmlns="http://schemas.openxmlformats.org/spreadsheetml/2006/main" count="759" uniqueCount="242">
  <si>
    <t>Source</t>
  </si>
  <si>
    <t>log C/N S</t>
  </si>
  <si>
    <t>GPP-8th d prior new</t>
  </si>
  <si>
    <t>log CN</t>
  </si>
  <si>
    <t>RSquare</t>
  </si>
  <si>
    <t>RSquare Adj</t>
  </si>
  <si>
    <t>Root Mean Square Error</t>
  </si>
  <si>
    <t>Mean of Response</t>
  </si>
  <si>
    <t>Analysis of Variance</t>
  </si>
  <si>
    <t>DF</t>
  </si>
  <si>
    <t>Sum of Squares</t>
  </si>
  <si>
    <t>Mean Square</t>
  </si>
  <si>
    <t>F Ratio</t>
  </si>
  <si>
    <t>Model</t>
  </si>
  <si>
    <t>Error</t>
  </si>
  <si>
    <t>Prob &gt; F</t>
  </si>
  <si>
    <t>C. Total</t>
  </si>
  <si>
    <t>&lt;.0001</t>
  </si>
  <si>
    <t>Parameter Estimates</t>
  </si>
  <si>
    <t>Term</t>
  </si>
  <si>
    <t>Estimate</t>
  </si>
  <si>
    <t>Std Error</t>
  </si>
  <si>
    <t>Prob&gt;|t|</t>
  </si>
  <si>
    <t>VIF</t>
  </si>
  <si>
    <t>Intercept</t>
  </si>
  <si>
    <t>Effect Tests</t>
  </si>
  <si>
    <t>Nparm</t>
  </si>
  <si>
    <t>Stepwise Regression Control</t>
  </si>
  <si>
    <t>Stopping Rule:</t>
  </si>
  <si>
    <t>Minimum BIC</t>
  </si>
  <si>
    <t>Direction:</t>
  </si>
  <si>
    <t>Forward</t>
  </si>
  <si>
    <t xml:space="preserve">Rules:       </t>
  </si>
  <si>
    <t>Combine</t>
  </si>
  <si>
    <t>SSE</t>
  </si>
  <si>
    <t>DFE</t>
  </si>
  <si>
    <t>RMSE</t>
  </si>
  <si>
    <t>Cp</t>
  </si>
  <si>
    <t>p</t>
  </si>
  <si>
    <t>AICc</t>
  </si>
  <si>
    <t>BIC</t>
  </si>
  <si>
    <t>Current Estimates</t>
  </si>
  <si>
    <t>Lock</t>
  </si>
  <si>
    <t>Entered</t>
  </si>
  <si>
    <t>Parameter</t>
  </si>
  <si>
    <t>nDF</t>
  </si>
  <si>
    <t>SS</t>
  </si>
  <si>
    <t>Prob&gt;F</t>
  </si>
  <si>
    <t>[x]</t>
  </si>
  <si>
    <t>[ ]</t>
  </si>
  <si>
    <t>Step History</t>
  </si>
  <si>
    <t>Step</t>
  </si>
  <si>
    <t xml:space="preserve"> </t>
  </si>
  <si>
    <t>Action</t>
  </si>
  <si>
    <t>Sig Prob</t>
  </si>
  <si>
    <t>Seq SS</t>
  </si>
  <si>
    <t>( )</t>
  </si>
  <si>
    <t>(x)</t>
  </si>
  <si>
    <t>All Possible Models</t>
  </si>
  <si>
    <t>Number</t>
  </si>
  <si>
    <t>%Variance</t>
  </si>
  <si>
    <t>--</t>
  </si>
  <si>
    <t xml:space="preserve"> GPP 7-9 d</t>
  </si>
  <si>
    <t>GPP 7-10 d</t>
  </si>
  <si>
    <t>GPP 7-8 day</t>
  </si>
  <si>
    <t>GPP 8-9 d</t>
  </si>
  <si>
    <t>GPP 7 1-d</t>
  </si>
  <si>
    <t>GPP 9 1-d</t>
  </si>
  <si>
    <t>GPP 10 1-d</t>
  </si>
  <si>
    <t>1-d PPFD 10</t>
  </si>
  <si>
    <t>1-d PPFD 11</t>
  </si>
  <si>
    <t>1-d PPFD 12</t>
  </si>
  <si>
    <t>1-d PPFD 13</t>
  </si>
  <si>
    <t>1-d PPFD 14</t>
  </si>
  <si>
    <t>Groups</t>
  </si>
  <si>
    <t>1, 2, 3 - 4, 5, 6</t>
  </si>
  <si>
    <t>1 - 2, 3</t>
  </si>
  <si>
    <t>2 - 3</t>
  </si>
  <si>
    <t>4 - 6</t>
  </si>
  <si>
    <t>Response sporocarp d13C stepwise regression</t>
  </si>
  <si>
    <t>GPP - 7th day prior</t>
  </si>
  <si>
    <t>Treatment{N2&amp;RL&amp;N1 - RH} x log CN</t>
  </si>
  <si>
    <t>Group Number, Value (d13C, ‰), Species included: Group 1,  - 1.28±0.16‰, Lactarius olivaceoumbrinus; Group 2,  - 0.14±0.16‰, Cortinarius evernius, C. ochrophyllus, Paxillus involutus; Group 3, 0.26±0.16‰, C. brunneus, C. cinnamomeus, C. delibutus, C. integerrimus, C. semisanguineus, C. speciosissmus, C. traganus, Laccaria laccata, Phellodon niger, Suillus variegatus, Xerocomus subtomentosus; Group 4, 0.29±0.15‰, Laccaria bicolor; Group 5, 0.61±0.07‰, C. paleaceus, C. talus, Lactarius. rufus, Russula luteolacta; Group 6, 0.93±0.15‰, Russula aeruginea.</t>
  </si>
  <si>
    <t>Appendix 2. Stepwise regression for sporocarp d13C. Data used for the regression are in Appendix 7. Genus abbreviations: C. = Cortinarius; L. = Lactarius; R. = Russula.</t>
  </si>
  <si>
    <t>Steps for the final stepwise regression that was selected.</t>
  </si>
  <si>
    <t>Data were analyzed using the statistical software JMP (SAS Institute, Cary, North Carolina, USA). Analyses of sporocarp d13C, sporocarp loge C/N, and soil d13C were analyzed using multiple regressions. Stepwise regressions of sporocarps only included species with three or more samples. In the stepwise regressions, nominal variables (such as species or soil horizon) were initially separated into two groups that maximized the explained variance. Each group could then be further separated into additional groups. Thus, several species could have the same model coefficients if additional separation did not further minimize the values of BIC (Bayesian Information Criterion). For example, for the d13C regression, one species term could be expressed as Group 2 – 3, with a coefficient of -0.20‰. This means that species in Group 2 would be assigned a value of -0.20‰ and species in Group 3 assigned a value of +0.20‰. If a group appeared in multiple terms, then the values of the terms in which a group was included were added together. Standard errors of multiple terms are calculated from the square root of the sum of the squared standard errors of individual terms. Data for statistical analyses are available in Appendix 7 for sporocarps and as a Mendeley Dataset for soils, doi: 10.17632/p6hfv4p486.2.</t>
  </si>
  <si>
    <t>File sheets.</t>
  </si>
  <si>
    <t xml:space="preserve"> d13C sporocarps-stepwise reg.  This shows the regression of sporocarp d13C used in the submitted paper.</t>
  </si>
  <si>
    <t>stepwise d13C, GPP &amp; PPFD. This shows the steps of the regression testing if GPP (gross primary productivity) or PPFD (photosynthetic photon flux density) provided a better fit to the d13C regression.</t>
  </si>
  <si>
    <t xml:space="preserve">stepwise d13C, final. This shows the steps of the regression used to generate the d13C regression used in the submitted paper. </t>
  </si>
  <si>
    <t>Observations (or Sum Wgts)</t>
  </si>
  <si>
    <t>Term, .327</t>
  </si>
  <si>
    <t>.</t>
  </si>
  <si>
    <t>Treatment{N3&amp;N0-RC}</t>
  </si>
  <si>
    <t>Treatment{N3-N0}</t>
  </si>
  <si>
    <t>Treatment{N2-N1&amp;RL}</t>
  </si>
  <si>
    <t>Hydrophobicity[hydrophilic]</t>
  </si>
  <si>
    <t>(log CN-2.46467)*Hydrophobicity[hydrophilic]</t>
  </si>
  <si>
    <t>Hydrophobicity</t>
  </si>
  <si>
    <t>log CN*Hydrophobicity</t>
  </si>
  <si>
    <t>1 rows not used due to excluded rows or missing values.</t>
  </si>
  <si>
    <t>Treatment{N3&amp;N0&amp;RC-N2&amp;N1&amp;RL&amp;RVH}</t>
  </si>
  <si>
    <t>Treatment{N2&amp;N1&amp;RL-RVH}</t>
  </si>
  <si>
    <t>Treatment{N1-RL}</t>
  </si>
  <si>
    <t>Hydrophobicity{hydrophobic-hydrophilic}</t>
  </si>
  <si>
    <t>Treatment{N3&amp;N0&amp;RC-N2&amp;N1&amp;RL&amp;RVH}*(log CN-2.46467)</t>
  </si>
  <si>
    <t>Treatment{N3&amp;N0-RC}*(log CN-2.46467)</t>
  </si>
  <si>
    <t>Treatment{N3-N0}*(log CN-2.46467)</t>
  </si>
  <si>
    <t>Treatment{N2&amp;N1&amp;RL-RVH}*(log CN-2.46467)</t>
  </si>
  <si>
    <t>Treatment{N2-N1&amp;RL}*(log CN-2.46467)</t>
  </si>
  <si>
    <t>Treatment{N1-RL}*(log CN-2.46467)</t>
  </si>
  <si>
    <t>(log CN-2.46467)*Hydrophobicity{hydrophobic-hydrophilic}</t>
  </si>
  <si>
    <t>Treatment{N3&amp;N0&amp;RC-N2&amp;N1&amp;RL&amp;RVH}*Hydrophobicity{hydrophobic-hydrophilic}</t>
  </si>
  <si>
    <t>Treatment{N3&amp;N0-RC}*Hydrophobicity{hydrophobic-hydrophilic}</t>
  </si>
  <si>
    <t>Treatment{N3-N0}*Hydrophobicity{hydrophobic-hydrophilic}</t>
  </si>
  <si>
    <t>Treatment{N2&amp;N1&amp;RL-RVH}*Hydrophobicity{hydrophobic-hydrophilic}</t>
  </si>
  <si>
    <t>Treatment{N2-N1&amp;RL}*Hydrophobicity{hydrophobic-hydrophilic}</t>
  </si>
  <si>
    <t>Treatment{N1-RL}*Hydrophobicity{hydrophobic-hydrophilic}</t>
  </si>
  <si>
    <t>Removed</t>
  </si>
  <si>
    <t>Ordered up to best 3 models up to 7 terms per model.</t>
  </si>
  <si>
    <t>Terms Locked In: log CN, Hydrophobicity{hydrophobic-hydrophilic}</t>
  </si>
  <si>
    <t>Treatment{N2-N1&amp;RL},(log CN-2.46467)*Hydrophobicity{hydrophobic-hydrophilic}</t>
  </si>
  <si>
    <t>Treatment{N2-N1&amp;RL},GPP 8-9 d</t>
  </si>
  <si>
    <t>Treatment{N3&amp;N0-RC},Treatment{N2-N1&amp;RL}</t>
  </si>
  <si>
    <t>Treatment{N2-N1&amp;RL},GPP 8-9 d,(log CN-2.46467)*Hydrophobicity{hydrophobic-hydrophilic}</t>
  </si>
  <si>
    <t>Treatment{N2-N1&amp;RL},GPP-8th d prior new,(log CN-2.46467)*Hydrophobicity{hydrophobic-hydrophilic}</t>
  </si>
  <si>
    <t>Treatment{N3&amp;N0-RC},Treatment{N2-N1&amp;RL},(log CN-2.46467)*Hydrophobicity{hydrophobic-hydrophilic}</t>
  </si>
  <si>
    <t>Treatment{N3&amp;N0-RC},Treatment{N2-N1&amp;RL},GPP-8th d prior new,(log CN-2.46467)*Hydrophobicity{hydrophobic-hydrophilic}</t>
  </si>
  <si>
    <t>Treatment{N3&amp;N0-RC},Treatment{N2-N1&amp;RL},GPP 8-9 d,(log CN-2.46467)*Hydrophobicity{hydrophobic-hydrophilic}</t>
  </si>
  <si>
    <t>Treatment{N3&amp;N0-RC},Treatment{N2-N1&amp;RL},GPP 7-8 day,(log CN-2.46467)*Hydrophobicity{hydrophobic-hydrophilic}</t>
  </si>
  <si>
    <t>Treatment{N3&amp;N0-RC},Treatment{N3-N0},Treatment{N2-N1&amp;RL},GPP-8th d prior new,(log CN-2.46467)*Hydrophobicity{hydrophobic-hydrophilic}</t>
  </si>
  <si>
    <t>Treatment{N3&amp;N0-RC},Treatment{N3-N0},Treatment{N2-N1&amp;RL},GPP 8-9 d,(log CN-2.46467)*Hydrophobicity{hydrophobic-hydrophilic}</t>
  </si>
  <si>
    <t>Treatment{N3&amp;N0-RC},Treatment{N2-N1&amp;RL},Treatment{N1-RL},GPP-8th d prior new,(log CN-2.46467)*Hydrophobicity{hydrophobic-hydrophilic}</t>
  </si>
  <si>
    <t>Treatment{N3&amp;N0-RC},Treatment{N3-N0},Treatment{N2-N1&amp;RL},Treatment{N1-RL},GPP-8th d prior new,(log CN-2.46467)*Hydrophobicity{hydrophobic-hydrophilic}</t>
  </si>
  <si>
    <t>Treatment{N3&amp;N0-RC},Treatment{N3-N0},Treatment{N2-N1&amp;RL},GPP-8th d prior new,Treatment{N3&amp;N0&amp;RC-N2&amp;N1&amp;RL&amp;RVH}*(log CN-2.46467),(log CN-2.46467)*Hydrophobicity{hydrophobic-hydrophilic}</t>
  </si>
  <si>
    <t>Treatment{N3&amp;N0-RC},Treatment{N3-N0},Treatment{N2-N1&amp;RL},GPP-8th d prior new,Treatment{N3-N0}*(log CN-2.46467),(log CN-2.46467)*Hydrophobicity{hydrophobic-hydrophilic}</t>
  </si>
  <si>
    <t>Treatment{N3&amp;N0-RC},Treatment{N3-N0},Treatment{N2-N1&amp;RL},Treatment{N1-RL},GPP-8th d prior new,Treatment{N3-N0}*(log CN-2.46467),(log CN-2.46467)*Hydrophobicity{hydrophobic-hydrophilic}</t>
  </si>
  <si>
    <t>Treatment{N3&amp;N0-RC},Treatment{N3-N0},Treatment{N2-N1&amp;RL},GPP 7-10 d,GPP 7 1-d,GPP 9 1-d,(log CN-2.46467)*Hydrophobicity{hydrophobic-hydrophilic}</t>
  </si>
  <si>
    <t>Treatment{N3&amp;N0-RC},Treatment{N3-N0},Treatment{N2-N1&amp;RL},Treatment{N1-RL},GPP-8th d prior new,Treatment{N3&amp;N0&amp;RC-N2&amp;N1&amp;RL&amp;RVH}*(log CN-2.46467),(log CN-2.46467)*Hydrophobicity{hydrophobic-hydrophilic}</t>
  </si>
  <si>
    <t>Response d15N</t>
  </si>
  <si>
    <t>se</t>
  </si>
  <si>
    <t>Hydrophobicity[hydrophilic]*(log CN-2.46467)</t>
  </si>
  <si>
    <t>Hydrophobicity*log CN</t>
  </si>
  <si>
    <t>Stepwise Fit for d15N</t>
  </si>
  <si>
    <t>Treatment{RVH&amp;N2-N1&amp;RL&amp;N3&amp;RC&amp;N0}</t>
  </si>
  <si>
    <t>Treatment{RVH-N2}</t>
  </si>
  <si>
    <t>Treatment{N1&amp;RL&amp;N3&amp;RC-N0}</t>
  </si>
  <si>
    <t>Treatment{N1-RL&amp;N3&amp;RC}</t>
  </si>
  <si>
    <t>Treatment{RL-N3&amp;RC}</t>
  </si>
  <si>
    <t>Treatment{N3-RC}</t>
  </si>
  <si>
    <t>Hydrophobicity{hydrophilic-hydrophobic}</t>
  </si>
  <si>
    <t>Hydrophobicity{hydrophilic-hydrophobic}*(log CN-2.46467)</t>
  </si>
  <si>
    <t>Day of Year 2</t>
  </si>
  <si>
    <t>Ordered up to best 2 models up to 5 terms per model.</t>
  </si>
  <si>
    <t>Hydrophobicity{hydrophilic-hydrophobic},Hydrophobicity{hydrophilic-hydrophobic}*(log CN-2.46467)</t>
  </si>
  <si>
    <t>Treatment{N3-RC},Hydrophobicity{hydrophilic-hydrophobic}</t>
  </si>
  <si>
    <t>Treatment{N1&amp;RL&amp;N3&amp;RC-N0},Hydrophobicity{hydrophilic-hydrophobic},Hydrophobicity{hydrophilic-hydrophobic}*(log CN-2.46467)</t>
  </si>
  <si>
    <t>Treatment{N3-RC},Hydrophobicity{hydrophilic-hydrophobic},Hydrophobicity{hydrophilic-hydrophobic}*(log CN-2.46467)</t>
  </si>
  <si>
    <t>Treatment{N1&amp;RL&amp;N3&amp;RC-N0},Treatment{N1-RL&amp;N3&amp;RC},Hydrophobicity{hydrophilic-hydrophobic},Hydrophobicity{hydrophilic-hydrophobic}*(log CN-2.46467)</t>
  </si>
  <si>
    <t>Treatment{N1&amp;RL&amp;N3&amp;RC-N0},Treatment{N3-RC},Hydrophobicity{hydrophilic-hydrophobic},Hydrophobicity{hydrophilic-hydrophobic}*(log CN-2.46467)</t>
  </si>
  <si>
    <t>Treatment{N1&amp;RL&amp;N3&amp;RC-N0},Treatment{N1-RL&amp;N3&amp;RC},Treatment{N3-RC},Hydrophobicity{hydrophilic-hydrophobic},Hydrophobicity{hydrophilic-hydrophobic}*(log CN-2.46467)</t>
  </si>
  <si>
    <t>Treatment{RVH&amp;N2-N1&amp;RL&amp;N3&amp;RC&amp;N0},Treatment{N1&amp;RL&amp;N3&amp;RC-N0},Treatment{N3-RC},Hydrophobicity{hydrophilic-hydrophobic},Hydrophobicity{hydrophilic-hydrophobic}*(log CN-2.46467)</t>
  </si>
  <si>
    <t>Response log CN</t>
  </si>
  <si>
    <t>Treatment{RL-RC&amp;N0}</t>
  </si>
  <si>
    <r>
      <t>Species{X. subtomentosus&amp;Lacc. bicolor&amp;B. pinophilus&amp;Lecc. versipelle&amp;</t>
    </r>
    <r>
      <rPr>
        <b/>
        <i/>
        <u/>
        <sz val="11"/>
        <color rgb="FFFF0000"/>
        <rFont val="Calibri"/>
        <family val="2"/>
        <scheme val="minor"/>
      </rPr>
      <t>Lacc. laccata&amp;C. laniger&amp;P. involutus</t>
    </r>
    <r>
      <rPr>
        <sz val="11"/>
        <color theme="1"/>
        <rFont val="Calibri"/>
        <family val="2"/>
        <scheme val="minor"/>
      </rPr>
      <t>-R. aeruginea&amp;C. ochrophyllus&amp;C. traganus&amp;C. semisanguineus&amp;Phellodon tomentosus&amp;L. rufus&amp;C. anomalus&amp;C. paleaceus&amp;C. evernius&amp;C. brunneus&amp;Phellodon niger&amp;C. talus&amp;S. variegatus&amp;C. lucorum&amp;</t>
    </r>
    <r>
      <rPr>
        <b/>
        <i/>
        <u/>
        <sz val="11"/>
        <color rgb="FFFF0000"/>
        <rFont val="Calibri"/>
        <family val="2"/>
        <scheme val="minor"/>
      </rPr>
      <t>C. integerrimus&amp;C. delibutus&amp;R. delica&amp;L. olivaceoumbrinus&amp;C. speciosissmus</t>
    </r>
    <r>
      <rPr>
        <sz val="11"/>
        <color theme="1"/>
        <rFont val="Calibri"/>
        <family val="2"/>
        <scheme val="minor"/>
      </rPr>
      <t>&amp;R. integra&amp;R. luteolacta&amp;C. cinnamomeus&amp;R. roseipes&amp;L. fuliginosus&amp;C. mucosus}</t>
    </r>
  </si>
  <si>
    <t>X.. Lecc.</t>
  </si>
  <si>
    <t>Species{X. subtomentosus&amp;Lacc. bicolor&amp;B. pinophilus&amp;Lecc. versipelle-Lacc. laccata&amp;C. laniger&amp;P. involutus}</t>
  </si>
  <si>
    <t>Lacc.. P.</t>
  </si>
  <si>
    <t>Species{R. aeruginea&amp;C. ochrophyllus&amp;C. traganus&amp;C. semisanguineus&amp;Phellodon tomentosus&amp;L. rufus&amp;C. anomalus&amp;C. paleaceus&amp;C. evernius&amp;C. brunneus&amp;Phellodon niger&amp;C. talus&amp;S. variegatus&amp;C. lucorum-C. integerrimus&amp;C. delibutus&amp;R. delica&amp;L. olivaceoumbrinus&amp;C. speciosissmus&amp;R. integra&amp;R. luteolacta&amp;C. cinnamomeus&amp;R. roseipes&amp;L. fuliginosus&amp;C. mucosus}</t>
  </si>
  <si>
    <t>R.ae..C. luc.</t>
  </si>
  <si>
    <t>Species{C. integerrimus&amp;C. delibutus&amp;R. delica&amp;L. olivaceoumbrinus&amp;C. speciosissmus-R. integra&amp;R. luteolacta&amp;C. cinnamomeus&amp;R. roseipes&amp;L. fuliginosus&amp;C. mucosus}</t>
  </si>
  <si>
    <t>C. int..C. specio</t>
  </si>
  <si>
    <t>R. inte..C.muc</t>
  </si>
  <si>
    <t>Species{X. subtomentosus&amp;Lacc. bicolor&amp;B. pinophilus&amp;Lecc. versipelle&amp;Lacc. laccata&amp;C. laniger&amp;P. involutus-R. aeruginea&amp;C. ochrophyllus&amp;C. traganus&amp;C. semisanguineus&amp;Phellodon tomentosus&amp;L. rufus&amp;C. anomalus&amp;C. paleaceus&amp;C. evernius&amp;C. brunneus&amp;Phellodon niger&amp;C. talus&amp;S. variegatus&amp;C. lucorum&amp;C. integerrimus&amp;C. delibutus&amp;R. delica&amp;L. olivaceoumbrinus&amp;C. speciosissmus&amp;R. integra&amp;R. luteolacta&amp;C. cinnamomeus&amp;R. roseipes&amp;L. fuliginosus&amp;C. mucosus}</t>
  </si>
  <si>
    <t>Stepwise Fit for log CN</t>
  </si>
  <si>
    <t>Treatment{RVH&amp;N1&amp;N2-N3&amp;RL&amp;RC&amp;N0}</t>
  </si>
  <si>
    <t>Treatment{RVH-N1&amp;N2}</t>
  </si>
  <si>
    <t>Treatment{N1-N2}</t>
  </si>
  <si>
    <t>Treatment{N3-RL&amp;RC&amp;N0}</t>
  </si>
  <si>
    <t>Treatment{RC-N0}</t>
  </si>
  <si>
    <t>Species{Xerocomus subtomentosus&amp;Laccaria bicolor&amp;Boletus pinophilus&amp;Leccinum versipelle&amp;Laccaria laccata&amp;Cortinarius laniger&amp;Paxillus involutus-Russula aeruginea&amp;Cortinarius ochrophyllus&amp;Cortinarius traganus&amp;Cortinarius semisanguineus&amp;Phellodon tomentosus&amp;Lactarius rufus&amp;Cortinarius anomalus&amp;Cortinarius paleaceus&amp;Cortinarius evernius&amp;Cortinarius brunneus&amp;Phellodon niger&amp;Cortinarius talus&amp;Suillus variegatus&amp;Cortinarius lucorum&amp;Cortinarius integerrimus&amp;Cortinarius delibutus&amp;Russula delica&amp;Lactarius olivaceoumbrinus&amp;Cortinarius speciosissmus&amp;Russula integra&amp;Russula luteolacta&amp;Cortinarius cinnamomeus&amp;Russula roseipes&amp;Lactarius fuliginosus&amp;Cortinarius mucosus}</t>
  </si>
  <si>
    <t>Species{Xerocomus subtomentosus&amp;Laccaria bicolor&amp;Boletus pinophilus&amp;Leccinum versipelle-Laccaria laccata&amp;Cortinarius laniger&amp;Paxillus involutus}</t>
  </si>
  <si>
    <t>Species{Xerocomus subtomentosus&amp;Laccaria bicolor&amp;Boletus pinophilus-Leccinum versipelle}</t>
  </si>
  <si>
    <t>Species{Xerocomus subtomentosus-Laccaria bicolor&amp;Boletus pinophilus}</t>
  </si>
  <si>
    <t>Species{Laccaria bicolor-Boletus pinophilus}</t>
  </si>
  <si>
    <t>Species{Laccaria laccata&amp;Cortinarius laniger-Paxillus involutus}</t>
  </si>
  <si>
    <t>Species{Laccaria laccata-Cortinarius laniger}</t>
  </si>
  <si>
    <t>Species{Russula aeruginea&amp;Cortinarius ochrophyllus&amp;Cortinarius traganus&amp;Cortinarius semisanguineus&amp;Phellodon tomentosus&amp;Lactarius rufus&amp;Cortinarius anomalus&amp;Cortinarius paleaceus&amp;Cortinarius evernius&amp;Cortinarius brunneus&amp;Phellodon niger&amp;Cortinarius talus&amp;Suillus variegatus&amp;Cortinarius lucorum-Cortinarius integerrimus&amp;Cortinarius delibutus&amp;Russula delica&amp;Lactarius olivaceoumbrinus&amp;Cortinarius speciosissmus&amp;Russula integra&amp;Russula luteolacta&amp;Cortinarius cinnamomeus&amp;Russula roseipes&amp;Lactarius fuliginosus&amp;Cortinarius mucosus}</t>
  </si>
  <si>
    <t>Species{Russula aeruginea&amp;Cortinarius ochrophyllus&amp;Cortinarius traganus&amp;Cortinarius semisanguineus&amp;Phellodon tomentosus&amp;Lactarius rufus-Cortinarius anomalus&amp;Cortinarius paleaceus&amp;Cortinarius evernius&amp;Cortinarius brunneus&amp;Phellodon niger&amp;Cortinarius talus&amp;Suillus variegatus&amp;Cortinarius lucorum}</t>
  </si>
  <si>
    <t>Species{Russula aeruginea-Cortinarius ochrophyllus&amp;Cortinarius traganus&amp;Cortinarius semisanguineus&amp;Phellodon tomentosus&amp;Lactarius rufus}</t>
  </si>
  <si>
    <t>Species{Cortinarius ochrophyllus&amp;Cortinarius traganus&amp;Cortinarius semisanguineus-Phellodon tomentosus&amp;Lactarius rufus}</t>
  </si>
  <si>
    <t>Species{Cortinarius ochrophyllus&amp;Cortinarius traganus-Cortinarius semisanguineus}</t>
  </si>
  <si>
    <t>Species{Cortinarius ochrophyllus-Cortinarius traganus}</t>
  </si>
  <si>
    <t>Species{Phellodon tomentosus-Lactarius rufus}</t>
  </si>
  <si>
    <t>Species{Cortinarius anomalus&amp;Cortinarius paleaceus&amp;Cortinarius evernius&amp;Cortinarius brunneus&amp;Phellodon niger-Cortinarius talus&amp;Suillus variegatus&amp;Cortinarius lucorum}</t>
  </si>
  <si>
    <t>Species{Cortinarius anomalus&amp;Cortinarius paleaceus&amp;Cortinarius evernius-Cortinarius brunneus&amp;Phellodon niger}</t>
  </si>
  <si>
    <t>Species{Cortinarius anomalus-Cortinarius paleaceus&amp;Cortinarius evernius}</t>
  </si>
  <si>
    <t>Species{Cortinarius paleaceus-Cortinarius evernius}</t>
  </si>
  <si>
    <t>Species{Cortinarius brunneus-Phellodon niger}</t>
  </si>
  <si>
    <t>Species{Cortinarius talus&amp;Suillus variegatus-Cortinarius lucorum}</t>
  </si>
  <si>
    <t>Species{Cortinarius talus-Suillus variegatus}</t>
  </si>
  <si>
    <t>Species{Cortinarius integerrimus&amp;Cortinarius delibutus&amp;Russula delica&amp;Lactarius olivaceoumbrinus&amp;Cortinarius speciosissmus-Russula integra&amp;Russula luteolacta&amp;Cortinarius cinnamomeus&amp;Russula roseipes&amp;Lactarius fuliginosus&amp;Cortinarius mucosus}</t>
  </si>
  <si>
    <t>Species{Cortinarius integerrimus&amp;Cortinarius delibutus&amp;Russula delica&amp;Lactarius olivaceoumbrinus-Cortinarius speciosissmus}</t>
  </si>
  <si>
    <t>Species{Cortinarius integerrimus&amp;Cortinarius delibutus-Russula delica&amp;Lactarius olivaceoumbrinus}</t>
  </si>
  <si>
    <t>Species{Cortinarius integerrimus-Cortinarius delibutus}</t>
  </si>
  <si>
    <t>Species{Russula delica-Lactarius olivaceoumbrinus}</t>
  </si>
  <si>
    <t>Species{Russula integra&amp;Russula luteolacta&amp;Cortinarius cinnamomeus&amp;Russula roseipes&amp;Lactarius fuliginosus-Cortinarius mucosus}</t>
  </si>
  <si>
    <t>Species{Russula integra&amp;Russula luteolacta-Cortinarius cinnamomeus&amp;Russula roseipes&amp;Lactarius fuliginosus}</t>
  </si>
  <si>
    <t>Species{Russula integra-Russula luteolacta}</t>
  </si>
  <si>
    <t>Species{Cortinarius cinnamomeus-Russula roseipes&amp;Lactarius fuliginosus}</t>
  </si>
  <si>
    <t>Species{Russula roseipes-Lactarius fuliginosus}</t>
  </si>
  <si>
    <t>Terms Locked In: Treatment{RVH&amp;N1&amp;N2-N3&amp;RL&amp;RC&amp;N0}, Species{Xerocomus subtomentosus&amp;Laccaria bicolor&amp;Boletus pinophilus&amp;Leccinum versipelle&amp;Laccaria laccata&amp;Cortinarius laniger&amp;Paxillus involutus-Russula aeruginea&amp;Cortinarius ochrophyllus&amp;Cortinarius traganus&amp;Cortinarius semisanguineus&amp;Phellodon tomentosus&amp;Lactarius rufus&amp;Cortinarius anomalus&amp;Cortinarius paleaceus&amp;Cortinarius evernius&amp;Cortinarius brunneus&amp;Phellodon niger&amp;Cortinarius talus&amp;Suillus variegatus&amp;Cortinarius lucorum&amp;Cortinarius integerrimus&amp;Cortinarius delibutus&amp;Russula delica&amp;Lactarius olivaceoumbrinus&amp;Cortinarius speciosissmus&amp;Russula integra&amp;Russula luteolacta&amp;Cortinarius cinnamomeus&amp;Russula roseipes&amp;Lactarius fuliginosus&amp;Cortinarius mucosus}, Species{Russula aeruginea&amp;Cortinarius ochrophyllus&amp;Cortinarius traganus&amp;Cortinarius semisanguineus&amp;Phellodon tomentosus&amp;Lactarius rufus&amp;Cortinarius anomalus&amp;Cortinarius paleaceus&amp;Cortinarius evernius&amp;Cortinarius brunneus&amp;Phellodon niger&amp;Cortinarius talus&amp;Suillus variegatus&amp;Cortinarius lucorum-Cortinarius integerrimus&amp;Cortinarius delibutus&amp;Russula delica&amp;Lactarius olivaceoumbrinus&amp;Cortinarius speciosissmus&amp;Russula integra&amp;Russula luteolacta&amp;Cortinarius cinnamomeus&amp;Russula roseipes&amp;Lactarius fuliginosus&amp;Cortinarius mucosus}</t>
  </si>
  <si>
    <t>Treatment{N3-RL&amp;RC&amp;N0},Species{Xerocomus subtomentosus&amp;Laccaria bicolor&amp;Boletus pinophilus&amp;Leccinum versipelle-Laccaria laccata&amp;Cortinarius laniger&amp;Paxillus involutus}</t>
  </si>
  <si>
    <t>Species{Xerocomus subtomentosus&amp;Laccaria bicolor&amp;Boletus pinophilus&amp;Leccinum versipelle-Laccaria laccata&amp;Cortinarius laniger&amp;Paxillus involutus},Species{Cortinarius integerrimus&amp;Cortinarius delibutus&amp;Russula delica&amp;Lactarius olivaceoumbrinus&amp;Cortinarius speciosissmus-Russula integra&amp;Russula luteolacta&amp;Cortinarius cinnamomeus&amp;Russula roseipes&amp;Lactarius fuliginosus&amp;Cortinarius mucosus}</t>
  </si>
  <si>
    <t>Treatment{N3-RL&amp;RC&amp;N0},Species{Xerocomus subtomentosus&amp;Laccaria bicolor&amp;Boletus pinophilus&amp;Leccinum versipelle-Laccaria laccata&amp;Cortinarius laniger&amp;Paxillus involutus},GPP 7-10 d</t>
  </si>
  <si>
    <t>Treatment{N3-RL&amp;RC&amp;N0},Species{Xerocomus subtomentosus&amp;Laccaria bicolor&amp;Boletus pinophilus&amp;Leccinum versipelle-Laccaria laccata&amp;Cortinarius laniger&amp;Paxillus involutus},GPP 7-8 day</t>
  </si>
  <si>
    <t>Treatment{N3-RL&amp;RC&amp;N0},Species{Xerocomus subtomentosus&amp;Laccaria bicolor&amp;Boletus pinophilus&amp;Leccinum versipelle-Laccaria laccata&amp;Cortinarius laniger&amp;Paxillus involutus},Species{Cortinarius integerrimus&amp;Cortinarius delibutus&amp;Russula delica&amp;Lactarius olivaceoumbrinus&amp;Cortinarius speciosissmus-Russula integra&amp;Russula luteolacta&amp;Cortinarius cinnamomeus&amp;Russula roseipes&amp;Lactarius fuliginosus&amp;Cortinarius mucosus},GPP 7-10 d</t>
  </si>
  <si>
    <t>Treatment{N3-RL&amp;RC&amp;N0},Species{Xerocomus subtomentosus&amp;Laccaria bicolor&amp;Boletus pinophilus&amp;Leccinum versipelle-Laccaria laccata&amp;Cortinarius laniger&amp;Paxillus involutus},Species{Cortinarius integerrimus&amp;Cortinarius delibutus&amp;Russula delica&amp;Lactarius olivaceoumbrinus&amp;Cortinarius speciosissmus-Russula integra&amp;Russula luteolacta&amp;Cortinarius cinnamomeus&amp;Russula roseipes&amp;Lactarius fuliginosus&amp;Cortinarius mucosus},GPP 7-8 day</t>
  </si>
  <si>
    <t>Treatment{N3-RL&amp;RC&amp;N0},Species{Xerocomus subtomentosus&amp;Laccaria bicolor&amp;Boletus pinophilus&amp;Leccinum versipelle-Laccaria laccata&amp;Cortinarius laniger&amp;Paxillus involutus},Species{Cortinarius ochrophyllus&amp;Cortinarius traganus&amp;Cortinarius semisanguineus-Phellodon tomentosus&amp;Lactarius rufus},Species{Cortinarius integerrimus&amp;Cortinarius delibutus&amp;Russula delica&amp;Lactarius olivaceoumbrinus&amp;Cortinarius speciosissmus-Russula integra&amp;Russula luteolacta&amp;Cortinarius cinnamomeus&amp;Russula roseipes&amp;Lactarius fuliginosus&amp;Cortinarius mucosus},GPP 7-10 d</t>
  </si>
  <si>
    <t>Treatment{N3-RL&amp;RC&amp;N0},Species{Xerocomus subtomentosus&amp;Laccaria bicolor&amp;Boletus pinophilus&amp;Leccinum versipelle-Laccaria laccata&amp;Cortinarius laniger&amp;Paxillus involutus},Species{Cortinarius ochrophyllus&amp;Cortinarius traganus&amp;Cortinarius semisanguineus-Phellodon tomentosus&amp;Lactarius rufus},Species{Cortinarius integerrimus&amp;Cortinarius delibutus&amp;Russula delica&amp;Lactarius olivaceoumbrinus&amp;Cortinarius speciosissmus-Russula integra&amp;Russula luteolacta&amp;Cortinarius cinnamomeus&amp;Russula roseipes&amp;Lactarius fuliginosus&amp;Cortinarius mucosus}, GPP 7-9 d</t>
  </si>
  <si>
    <t>Notes:</t>
  </si>
  <si>
    <r>
      <rPr>
        <b/>
        <sz val="11"/>
        <color theme="1"/>
        <rFont val="Calibri"/>
        <family val="2"/>
        <scheme val="minor"/>
      </rPr>
      <t>Soil d13C regression</t>
    </r>
    <r>
      <rPr>
        <sz val="11"/>
        <color theme="1"/>
        <rFont val="Calibri"/>
        <family val="2"/>
        <scheme val="minor"/>
      </rPr>
      <t>.  This shows the regression of soil d13C used in the submitted paper.</t>
    </r>
  </si>
  <si>
    <t xml:space="preserve">Horizons (designated 'Horizon 2): </t>
  </si>
  <si>
    <r>
      <rPr>
        <b/>
        <sz val="11"/>
        <color theme="1"/>
        <rFont val="Calibri"/>
        <family val="2"/>
        <scheme val="minor"/>
      </rPr>
      <t>stepwise regression soil d13C</t>
    </r>
    <r>
      <rPr>
        <sz val="11"/>
        <color theme="1"/>
        <rFont val="Calibri"/>
        <family val="2"/>
        <scheme val="minor"/>
      </rPr>
      <t xml:space="preserve">. This shows the steps of the regression used to generate the d13C regression used in the submitted paper. </t>
    </r>
  </si>
  <si>
    <t>S (surficial litter)</t>
  </si>
  <si>
    <t>Response d13C</t>
  </si>
  <si>
    <t>OF (fermentation)</t>
  </si>
  <si>
    <t>H (humic)</t>
  </si>
  <si>
    <t>Treatment abbreviations: Sites were either Norrliden (designated with "N") or Rosinedalsheden (designated with "R"). These sites were subject to differing levels of N addition, with RC, RL, and RH representing control, low, and high levels of added N at Rosinedalsheden. Similarly, treatments at Norrliden are designated N0, N1, N2, and N3, corresponding to control (N0, no added N), low N addition (N1), intermediate N addition (N2), and high N addition (N3).</t>
  </si>
  <si>
    <t>More treatment details are given in Hasselquist NJ, Högberg P (2014) Dosage and duration effects of nitrogen additions on ectomycorrhizal sporocarp production and functioning: an example from two N‐limited boreal forests. Ecology and Evolution 4:3015-3026</t>
  </si>
  <si>
    <t>Horizon 2{S&amp;OF-H} 2</t>
  </si>
  <si>
    <t>Horizon 2{S-OF} 2</t>
  </si>
  <si>
    <t>Treatment{N0&amp;control-N3&amp;low&amp;N2&amp;N1&amp;high}</t>
  </si>
  <si>
    <t>Treatment{N3&amp;low&amp;N2-N1&amp;high}</t>
  </si>
  <si>
    <t>(Horizon 2{S&amp;OF-H} 2-0.33333) x (Treatment{N0&amp;control-N3&amp;low&amp;N2&amp;N1&amp;high}+0.36842)</t>
  </si>
  <si>
    <t>Horizon 2{S&amp;OF-H} 2*Treatment{N0&amp;control-N3&amp;low&amp;N2&amp;N1&amp;high}</t>
  </si>
  <si>
    <t>Supplementary Table S4. Stepwise regression for soil d13C. Data for analysis are at: Mendeley Dataset, doi: 10.17632/p6hfv4p486.2.</t>
  </si>
  <si>
    <r>
      <t>Article title</t>
    </r>
    <r>
      <rPr>
        <sz val="12"/>
        <color theme="1"/>
        <rFont val="Times New Roman"/>
        <family val="1"/>
      </rPr>
      <t>: Ectomycorrhizal hydrophobicity influences ectomycorrhizal C dynamics, N dynamics, and fruiting patterns in N addition experiments under pine</t>
    </r>
  </si>
  <si>
    <r>
      <t>Journal name</t>
    </r>
    <r>
      <rPr>
        <sz val="12"/>
        <color theme="1"/>
        <rFont val="Times New Roman"/>
        <family val="1"/>
      </rPr>
      <t>: Plant and Soil</t>
    </r>
  </si>
  <si>
    <r>
      <t>Author names</t>
    </r>
    <r>
      <rPr>
        <sz val="12"/>
        <color theme="1"/>
        <rFont val="Times New Roman"/>
        <family val="1"/>
      </rPr>
      <t>: Erik A. Hobbie</t>
    </r>
    <r>
      <rPr>
        <vertAlign val="superscript"/>
        <sz val="12"/>
        <color theme="1"/>
        <rFont val="Times New Roman"/>
        <family val="1"/>
      </rPr>
      <t>*</t>
    </r>
    <r>
      <rPr>
        <sz val="12"/>
        <color theme="1"/>
        <rFont val="Times New Roman"/>
        <family val="1"/>
      </rPr>
      <t>, Georg Jocher, Matthias Peichl, Peng Zhao, Zaixing Zhou, Niles J. Hasselquist</t>
    </r>
  </si>
  <si>
    <r>
      <t>*</t>
    </r>
    <r>
      <rPr>
        <u/>
        <sz val="12"/>
        <color theme="1"/>
        <rFont val="Times New Roman"/>
        <family val="1"/>
      </rPr>
      <t>Affiliation of corresponding author</t>
    </r>
    <r>
      <rPr>
        <sz val="12"/>
        <color theme="1"/>
        <rFont val="Times New Roman"/>
        <family val="1"/>
      </rPr>
      <t xml:space="preserve">: Earth Systems Research Center, University of New Hampshire, Durham, New Hampshire, 03824, USA; </t>
    </r>
  </si>
  <si>
    <t>*E-mail of corresponding author: Erik.Hobbie@unh.edu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</si>
</sst>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0.0000"/>
  </numFmts>
  <fonts count="10" x14ac:knownFonts="1">
    <font>
      <sz val="11"/>
      <color theme="1"/>
      <name val="Calibri"/>
      <family val="2"/>
      <scheme val="minor"/>
    </font>
    <font>
      <sz val="12"/>
      <color theme="1"/>
      <name val="Times New Roman"/>
      <family val="1"/>
    </font>
    <font>
      <b/>
      <sz val="11"/>
      <color theme="1"/>
      <name val="Calibri"/>
      <family val="2"/>
      <scheme val="minor"/>
    </font>
    <font>
      <u/>
      <sz val="11"/>
      <color rgb="FF0070C0"/>
      <name val="Calibri"/>
      <family val="2"/>
      <scheme val="minor"/>
    </font>
    <font>
      <b/>
      <u/>
      <sz val="11"/>
      <color rgb="FFFF0000"/>
      <name val="Calibri"/>
      <family val="2"/>
      <scheme val="minor"/>
    </font>
    <font>
      <b/>
      <u/>
      <sz val="11"/>
      <color theme="4"/>
      <name val="Calibri"/>
      <family val="2"/>
      <scheme val="minor"/>
    </font>
    <font>
      <b/>
      <i/>
      <u/>
      <sz val="11"/>
      <color rgb="FFFF0000"/>
      <name val="Calibri"/>
      <family val="2"/>
      <scheme val="minor"/>
    </font>
    <font>
      <u/>
      <sz val="12"/>
      <color theme="1"/>
      <name val="Times New Roman"/>
      <family val="1"/>
    </font>
    <font>
      <vertAlign val="superscript"/>
      <sz val="12"/>
      <color theme="1"/>
      <name val="Times New Roman"/>
      <family val="1"/>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9" fillId="0" borderId="0" applyNumberFormat="0" applyFill="0" applyBorder="0" applyAlignment="0" applyProtection="0"/>
  </cellStyleXfs>
  <cellXfs count="25">
    <xf numFmtId="0" fontId="0" fillId="0" borderId="0" xfId="0"/>
    <xf numFmtId="11" fontId="0" fillId="0" borderId="0" xfId="0" applyNumberFormat="1"/>
    <xf numFmtId="0" fontId="0" fillId="0" borderId="0" xfId="0" applyAlignment="1">
      <alignment wrapText="1"/>
    </xf>
    <xf numFmtId="0" fontId="0" fillId="0" borderId="0" xfId="0" quotePrefix="1"/>
    <xf numFmtId="164" fontId="0" fillId="0" borderId="0" xfId="0" applyNumberFormat="1"/>
    <xf numFmtId="165" fontId="0" fillId="0" borderId="0" xfId="0" applyNumberFormat="1"/>
    <xf numFmtId="2" fontId="0" fillId="0" borderId="0" xfId="0" applyNumberFormat="1"/>
    <xf numFmtId="0" fontId="1" fillId="0" borderId="0" xfId="0" applyFont="1" applyAlignment="1">
      <alignment vertical="center" wrapText="1"/>
    </xf>
    <xf numFmtId="0" fontId="0" fillId="0" borderId="0" xfId="0" quotePrefix="1" applyAlignment="1">
      <alignment wrapText="1"/>
    </xf>
    <xf numFmtId="0" fontId="1" fillId="0" borderId="0" xfId="0" applyFont="1" applyAlignment="1">
      <alignment vertical="center" wrapText="1"/>
    </xf>
    <xf numFmtId="0" fontId="0" fillId="0" borderId="0" xfId="0"/>
    <xf numFmtId="0" fontId="0" fillId="0" borderId="0" xfId="0" applyAlignment="1">
      <alignment wrapText="1"/>
    </xf>
    <xf numFmtId="164" fontId="0" fillId="0" borderId="0" xfId="0" quotePrefix="1" applyNumberFormat="1"/>
    <xf numFmtId="0" fontId="3" fillId="0" borderId="0" xfId="0" applyFont="1" applyAlignment="1">
      <alignment wrapText="1"/>
    </xf>
    <xf numFmtId="0" fontId="3" fillId="0" borderId="0" xfId="0" applyFont="1"/>
    <xf numFmtId="0" fontId="4" fillId="0" borderId="0" xfId="0" applyFont="1" applyAlignment="1">
      <alignment wrapText="1"/>
    </xf>
    <xf numFmtId="0" fontId="4" fillId="0" borderId="0" xfId="0" applyFont="1"/>
    <xf numFmtId="1" fontId="0" fillId="0" borderId="0" xfId="0" applyNumberFormat="1"/>
    <xf numFmtId="165" fontId="0" fillId="0" borderId="0" xfId="0" quotePrefix="1" applyNumberFormat="1"/>
    <xf numFmtId="0" fontId="5" fillId="0" borderId="0" xfId="0" applyFont="1"/>
    <xf numFmtId="166" fontId="0" fillId="0" borderId="0" xfId="0" applyNumberFormat="1"/>
    <xf numFmtId="0" fontId="7" fillId="0" borderId="0" xfId="0" applyFont="1" applyAlignment="1">
      <alignment vertical="center"/>
    </xf>
    <xf numFmtId="0" fontId="8" fillId="0" borderId="0" xfId="0" applyFont="1" applyAlignment="1">
      <alignment vertical="center"/>
    </xf>
    <xf numFmtId="0" fontId="9" fillId="0" borderId="0" xfId="1" applyAlignment="1">
      <alignment vertical="center"/>
    </xf>
    <xf numFmtId="0" fontId="1" fillId="0" borderId="0" xfId="0" applyFont="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Erik.Hobbie@unh.edu"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DDBD0-749E-47E7-8FF0-BE0082E297FC}">
  <dimension ref="A1:A6"/>
  <sheetViews>
    <sheetView tabSelected="1" workbookViewId="0">
      <selection activeCell="C16" sqref="C16"/>
    </sheetView>
  </sheetViews>
  <sheetFormatPr defaultRowHeight="15" x14ac:dyDescent="0.25"/>
  <sheetData>
    <row r="1" spans="1:1" ht="15.75" x14ac:dyDescent="0.25">
      <c r="A1" s="21" t="s">
        <v>237</v>
      </c>
    </row>
    <row r="2" spans="1:1" ht="15.75" x14ac:dyDescent="0.25">
      <c r="A2" s="21" t="s">
        <v>238</v>
      </c>
    </row>
    <row r="3" spans="1:1" ht="18.75" x14ac:dyDescent="0.25">
      <c r="A3" s="21" t="s">
        <v>239</v>
      </c>
    </row>
    <row r="4" spans="1:1" ht="18.75" x14ac:dyDescent="0.25">
      <c r="A4" s="22" t="s">
        <v>240</v>
      </c>
    </row>
    <row r="5" spans="1:1" x14ac:dyDescent="0.25">
      <c r="A5" s="23" t="s">
        <v>241</v>
      </c>
    </row>
    <row r="6" spans="1:1" ht="15.75" x14ac:dyDescent="0.25">
      <c r="A6" s="24"/>
    </row>
  </sheetData>
  <hyperlinks>
    <hyperlink ref="A5" r:id="rId1" display="mailto:Erik.Hobbie@unh.edu" xr:uid="{40C2874D-B939-47FD-9AD0-0ADA57A7D14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52D09-D74C-4E05-8E72-6E58593B55CE}">
  <sheetPr>
    <pageSetUpPr fitToPage="1"/>
  </sheetPr>
  <dimension ref="A1:N41"/>
  <sheetViews>
    <sheetView view="pageLayout" zoomScale="75" zoomScaleNormal="75" zoomScalePageLayoutView="75" workbookViewId="0">
      <selection activeCell="A8" sqref="A8"/>
    </sheetView>
  </sheetViews>
  <sheetFormatPr defaultRowHeight="15" x14ac:dyDescent="0.25"/>
  <cols>
    <col min="1" max="1" width="78.7109375" customWidth="1"/>
    <col min="2" max="2" width="16.5703125" customWidth="1"/>
    <col min="7" max="7" width="22.5703125" customWidth="1"/>
    <col min="8" max="8" width="93.28515625" customWidth="1"/>
  </cols>
  <sheetData>
    <row r="1" spans="1:14" x14ac:dyDescent="0.25">
      <c r="A1" t="s">
        <v>83</v>
      </c>
    </row>
    <row r="2" spans="1:14" ht="117" customHeight="1" x14ac:dyDescent="0.25">
      <c r="A2" s="11" t="s">
        <v>85</v>
      </c>
      <c r="B2" s="11"/>
      <c r="C2" s="11"/>
      <c r="D2" s="11"/>
      <c r="E2" s="11"/>
      <c r="F2" s="11"/>
      <c r="G2" s="11"/>
    </row>
    <row r="3" spans="1:14" ht="21.75" customHeight="1" x14ac:dyDescent="0.25">
      <c r="A3" s="2" t="s">
        <v>86</v>
      </c>
      <c r="B3" s="2"/>
      <c r="C3" s="2"/>
      <c r="D3" s="2"/>
      <c r="E3" s="2"/>
      <c r="F3" s="2"/>
      <c r="G3" s="2"/>
    </row>
    <row r="4" spans="1:14" ht="21.75" customHeight="1" x14ac:dyDescent="0.25">
      <c r="A4" s="11" t="s">
        <v>87</v>
      </c>
      <c r="B4" s="11"/>
      <c r="C4" s="11"/>
      <c r="D4" s="2"/>
      <c r="E4" s="2"/>
      <c r="F4" s="2"/>
      <c r="G4" s="2"/>
    </row>
    <row r="5" spans="1:14" ht="36.75" customHeight="1" x14ac:dyDescent="0.25">
      <c r="A5" s="11" t="s">
        <v>88</v>
      </c>
      <c r="B5" s="11"/>
      <c r="C5" s="11"/>
      <c r="D5" s="2"/>
      <c r="E5" s="2"/>
      <c r="F5" s="2"/>
      <c r="G5" s="2"/>
    </row>
    <row r="6" spans="1:14" ht="36" customHeight="1" x14ac:dyDescent="0.25">
      <c r="A6" s="2" t="s">
        <v>89</v>
      </c>
      <c r="B6" s="2"/>
      <c r="C6" s="2"/>
      <c r="D6" s="2"/>
      <c r="E6" s="2"/>
      <c r="F6" s="2"/>
      <c r="G6" s="2"/>
    </row>
    <row r="7" spans="1:14" x14ac:dyDescent="0.25">
      <c r="A7" t="s">
        <v>79</v>
      </c>
    </row>
    <row r="8" spans="1:14" x14ac:dyDescent="0.25">
      <c r="A8" t="s">
        <v>4</v>
      </c>
      <c r="B8" s="5">
        <v>0.34591300000000003</v>
      </c>
    </row>
    <row r="9" spans="1:14" x14ac:dyDescent="0.25">
      <c r="A9" t="s">
        <v>5</v>
      </c>
      <c r="B9" s="5">
        <v>0.32683499999999999</v>
      </c>
    </row>
    <row r="10" spans="1:14" ht="15.75" customHeight="1" x14ac:dyDescent="0.25">
      <c r="A10" t="s">
        <v>6</v>
      </c>
      <c r="B10" s="6">
        <v>0.55148200000000003</v>
      </c>
      <c r="H10" s="7"/>
      <c r="I10" s="2"/>
      <c r="J10" s="2"/>
      <c r="K10" s="2"/>
      <c r="L10" s="2"/>
      <c r="M10" s="2"/>
      <c r="N10" s="2"/>
    </row>
    <row r="11" spans="1:14" x14ac:dyDescent="0.25">
      <c r="A11" t="s">
        <v>7</v>
      </c>
      <c r="B11" s="6">
        <v>-26.051100000000002</v>
      </c>
      <c r="H11" s="2"/>
      <c r="I11" s="2"/>
      <c r="J11" s="2"/>
      <c r="K11" s="2"/>
      <c r="L11" s="2"/>
      <c r="M11" s="2"/>
      <c r="N11" s="2"/>
    </row>
    <row r="12" spans="1:14" x14ac:dyDescent="0.25">
      <c r="A12" t="s">
        <v>90</v>
      </c>
      <c r="B12">
        <v>248</v>
      </c>
      <c r="H12" s="2"/>
      <c r="I12" s="2"/>
      <c r="J12" s="2"/>
      <c r="K12" s="2"/>
      <c r="L12" s="2"/>
      <c r="M12" s="2"/>
      <c r="N12" s="2"/>
    </row>
    <row r="13" spans="1:14" x14ac:dyDescent="0.25">
      <c r="A13" t="s">
        <v>8</v>
      </c>
      <c r="H13" s="2"/>
      <c r="I13" s="2"/>
      <c r="J13" s="2"/>
      <c r="K13" s="2"/>
      <c r="L13" s="2"/>
      <c r="M13" s="2"/>
      <c r="N13" s="2"/>
    </row>
    <row r="14" spans="1:14" x14ac:dyDescent="0.25">
      <c r="A14" t="s">
        <v>0</v>
      </c>
      <c r="B14" t="s">
        <v>9</v>
      </c>
      <c r="C14" t="s">
        <v>10</v>
      </c>
      <c r="D14" t="s">
        <v>11</v>
      </c>
      <c r="E14" t="s">
        <v>12</v>
      </c>
      <c r="H14" s="2"/>
      <c r="I14" s="2"/>
      <c r="J14" s="2"/>
      <c r="K14" s="2"/>
      <c r="L14" s="2"/>
      <c r="M14" s="2"/>
      <c r="N14" s="2"/>
    </row>
    <row r="15" spans="1:14" x14ac:dyDescent="0.25">
      <c r="A15" t="s">
        <v>13</v>
      </c>
      <c r="B15">
        <v>7</v>
      </c>
      <c r="C15" s="4">
        <v>38.601529999999997</v>
      </c>
      <c r="D15" s="4">
        <v>5.5145</v>
      </c>
      <c r="E15" s="4">
        <v>18.131900000000002</v>
      </c>
      <c r="H15" s="2"/>
      <c r="I15" s="2"/>
      <c r="J15" s="2"/>
      <c r="K15" s="2"/>
      <c r="L15" s="2"/>
      <c r="M15" s="2"/>
      <c r="N15" s="2"/>
    </row>
    <row r="16" spans="1:14" x14ac:dyDescent="0.25">
      <c r="A16" t="s">
        <v>14</v>
      </c>
      <c r="B16">
        <v>240</v>
      </c>
      <c r="C16" s="4">
        <v>72.991690000000006</v>
      </c>
      <c r="D16" s="4">
        <v>0.30413000000000001</v>
      </c>
      <c r="F16" t="s">
        <v>15</v>
      </c>
      <c r="H16" s="2"/>
      <c r="I16" s="2"/>
      <c r="J16" s="2"/>
      <c r="K16" s="2"/>
      <c r="L16" s="2"/>
      <c r="M16" s="2"/>
      <c r="N16" s="2"/>
    </row>
    <row r="17" spans="1:14" x14ac:dyDescent="0.25">
      <c r="A17" t="s">
        <v>16</v>
      </c>
      <c r="B17">
        <v>247</v>
      </c>
      <c r="C17" s="4">
        <v>111.59323000000001</v>
      </c>
      <c r="D17" s="4"/>
      <c r="E17" t="s">
        <v>17</v>
      </c>
      <c r="H17" s="2"/>
      <c r="I17" s="2"/>
      <c r="J17" s="2"/>
      <c r="K17" s="2"/>
      <c r="L17" s="2"/>
      <c r="M17" s="2"/>
      <c r="N17" s="2"/>
    </row>
    <row r="18" spans="1:14" x14ac:dyDescent="0.25">
      <c r="A18" t="s">
        <v>18</v>
      </c>
      <c r="C18" s="4">
        <v>0.32700000000000001</v>
      </c>
      <c r="H18" s="2"/>
      <c r="I18" s="2"/>
      <c r="J18" s="2"/>
      <c r="K18" s="2"/>
      <c r="L18" s="2"/>
      <c r="M18" s="2"/>
      <c r="N18" s="2"/>
    </row>
    <row r="19" spans="1:14" x14ac:dyDescent="0.25">
      <c r="A19" t="s">
        <v>91</v>
      </c>
      <c r="B19" t="s">
        <v>60</v>
      </c>
      <c r="C19" t="s">
        <v>20</v>
      </c>
      <c r="D19" t="s">
        <v>21</v>
      </c>
      <c r="E19" t="s">
        <v>22</v>
      </c>
      <c r="F19" s="4" t="s">
        <v>23</v>
      </c>
      <c r="G19" t="s">
        <v>74</v>
      </c>
      <c r="H19" s="2"/>
      <c r="I19" s="2"/>
      <c r="J19" s="2"/>
      <c r="K19" s="2"/>
      <c r="L19" s="2"/>
      <c r="M19" s="2"/>
      <c r="N19" s="2"/>
    </row>
    <row r="20" spans="1:14" ht="76.5" customHeight="1" x14ac:dyDescent="0.25">
      <c r="A20" t="s">
        <v>24</v>
      </c>
      <c r="B20" s="12" t="s">
        <v>61</v>
      </c>
      <c r="C20" s="6">
        <v>-23.510760000000001</v>
      </c>
      <c r="D20" s="6">
        <v>0.52853499999999998</v>
      </c>
      <c r="E20" t="s">
        <v>17</v>
      </c>
      <c r="F20" s="4" t="s">
        <v>92</v>
      </c>
      <c r="G20" s="8" t="s">
        <v>75</v>
      </c>
    </row>
    <row r="21" spans="1:14" ht="63" customHeight="1" x14ac:dyDescent="0.25">
      <c r="A21" t="s">
        <v>93</v>
      </c>
      <c r="B21" s="4">
        <f>B$3*100*D30/SUM(D$23:D$29)</f>
        <v>0</v>
      </c>
      <c r="C21" s="6">
        <v>-0.15563299999999999</v>
      </c>
      <c r="D21" s="6">
        <v>4.7375E-2</v>
      </c>
      <c r="E21">
        <v>1.1999999999999999E-3</v>
      </c>
      <c r="F21" s="4">
        <v>1.0550146</v>
      </c>
      <c r="G21" s="3" t="s">
        <v>76</v>
      </c>
    </row>
    <row r="22" spans="1:14" ht="62.25" customHeight="1" x14ac:dyDescent="0.25">
      <c r="A22" t="s">
        <v>94</v>
      </c>
      <c r="B22" s="4">
        <f>B$3*100*D31/SUM(D$23:D$29)</f>
        <v>0</v>
      </c>
      <c r="C22" s="6">
        <v>-0.176534</v>
      </c>
      <c r="D22" s="6">
        <v>6.7229999999999998E-2</v>
      </c>
      <c r="E22">
        <v>9.1999999999999998E-3</v>
      </c>
      <c r="F22" s="4">
        <v>1.0714184</v>
      </c>
      <c r="G22" s="3" t="s">
        <v>77</v>
      </c>
    </row>
    <row r="23" spans="1:14" x14ac:dyDescent="0.25">
      <c r="A23" t="s">
        <v>95</v>
      </c>
      <c r="B23" s="4">
        <f>B$3*100*D32/SUM(D$23:D$29)</f>
        <v>0</v>
      </c>
      <c r="C23" s="6">
        <v>-0.44038100000000002</v>
      </c>
      <c r="D23" s="6">
        <v>6.1950999999999999E-2</v>
      </c>
      <c r="E23" t="s">
        <v>17</v>
      </c>
      <c r="F23" s="4">
        <v>1.0978311000000001</v>
      </c>
      <c r="G23" s="3" t="s">
        <v>78</v>
      </c>
    </row>
    <row r="24" spans="1:14" x14ac:dyDescent="0.25">
      <c r="A24" t="s">
        <v>3</v>
      </c>
      <c r="B24" s="4">
        <f>B$3*100*D33/SUM(D$23:D$29)</f>
        <v>0</v>
      </c>
      <c r="C24" s="5">
        <v>-1.2319249999999999</v>
      </c>
      <c r="D24" s="5">
        <v>0.21327199999999999</v>
      </c>
      <c r="E24" t="s">
        <v>17</v>
      </c>
      <c r="F24" s="4">
        <v>1.2371131</v>
      </c>
    </row>
    <row r="25" spans="1:14" x14ac:dyDescent="0.25">
      <c r="A25" t="s">
        <v>2</v>
      </c>
      <c r="B25" s="4">
        <f>B$3*100*D34/SUM(D$23:D$29)</f>
        <v>0</v>
      </c>
      <c r="C25" s="5">
        <v>0.1037748</v>
      </c>
      <c r="D25" s="5">
        <v>2.4826999999999998E-2</v>
      </c>
      <c r="E25" t="s">
        <v>17</v>
      </c>
      <c r="F25" s="4">
        <v>1.1406372</v>
      </c>
    </row>
    <row r="26" spans="1:14" x14ac:dyDescent="0.25">
      <c r="A26" t="s">
        <v>96</v>
      </c>
      <c r="B26" s="4">
        <f>B$3*100*D35/SUM(D$23:D$29)</f>
        <v>0</v>
      </c>
      <c r="C26" s="6">
        <v>0.18660660000000001</v>
      </c>
      <c r="D26" s="6">
        <v>4.2051999999999999E-2</v>
      </c>
      <c r="E26" t="s">
        <v>17</v>
      </c>
      <c r="F26" s="4">
        <v>1.2259019</v>
      </c>
    </row>
    <row r="27" spans="1:14" x14ac:dyDescent="0.25">
      <c r="A27" t="s">
        <v>97</v>
      </c>
      <c r="B27" s="4">
        <f>B$3*100*D36/SUM(D$23:D$29)</f>
        <v>0</v>
      </c>
      <c r="C27" s="5">
        <v>-1.020165</v>
      </c>
      <c r="D27" s="5">
        <v>0.21279200000000001</v>
      </c>
      <c r="E27" t="s">
        <v>17</v>
      </c>
      <c r="F27" s="4">
        <v>1.2130863000000001</v>
      </c>
    </row>
    <row r="28" spans="1:14" x14ac:dyDescent="0.25">
      <c r="A28" t="s">
        <v>25</v>
      </c>
    </row>
    <row r="29" spans="1:14" x14ac:dyDescent="0.25">
      <c r="A29" t="s">
        <v>0</v>
      </c>
      <c r="B29" t="s">
        <v>26</v>
      </c>
      <c r="C29" t="s">
        <v>9</v>
      </c>
      <c r="D29" t="s">
        <v>10</v>
      </c>
      <c r="E29" t="s">
        <v>12</v>
      </c>
      <c r="F29" t="s">
        <v>15</v>
      </c>
    </row>
    <row r="30" spans="1:14" x14ac:dyDescent="0.25">
      <c r="A30" t="s">
        <v>93</v>
      </c>
      <c r="B30">
        <v>1</v>
      </c>
      <c r="C30">
        <v>1</v>
      </c>
      <c r="D30" s="4">
        <v>3.2822269999999998</v>
      </c>
      <c r="E30" s="4">
        <v>10.7921</v>
      </c>
      <c r="F30">
        <v>1.1999999999999999E-3</v>
      </c>
    </row>
    <row r="31" spans="1:14" x14ac:dyDescent="0.25">
      <c r="A31" t="s">
        <v>94</v>
      </c>
      <c r="B31">
        <v>1</v>
      </c>
      <c r="C31">
        <v>1</v>
      </c>
      <c r="D31" s="4">
        <v>2.0969600000000002</v>
      </c>
      <c r="E31" s="4">
        <v>6.8948999999999998</v>
      </c>
      <c r="F31">
        <v>9.1999999999999998E-3</v>
      </c>
    </row>
    <row r="32" spans="1:14" x14ac:dyDescent="0.25">
      <c r="A32" t="s">
        <v>95</v>
      </c>
      <c r="B32">
        <v>1</v>
      </c>
      <c r="C32">
        <v>1</v>
      </c>
      <c r="D32" s="4">
        <v>15.368112</v>
      </c>
      <c r="E32" s="4">
        <v>50.531100000000002</v>
      </c>
      <c r="F32" t="s">
        <v>17</v>
      </c>
    </row>
    <row r="33" spans="1:7" x14ac:dyDescent="0.25">
      <c r="A33" t="s">
        <v>3</v>
      </c>
      <c r="B33">
        <v>1</v>
      </c>
      <c r="C33">
        <v>1</v>
      </c>
      <c r="D33" s="4">
        <v>10.147563</v>
      </c>
      <c r="E33" s="4">
        <v>33.365600000000001</v>
      </c>
      <c r="F33" t="s">
        <v>17</v>
      </c>
    </row>
    <row r="34" spans="1:7" x14ac:dyDescent="0.25">
      <c r="A34" t="s">
        <v>2</v>
      </c>
      <c r="B34">
        <v>1</v>
      </c>
      <c r="C34">
        <v>1</v>
      </c>
      <c r="D34" s="4">
        <v>5.3136109999999999</v>
      </c>
      <c r="E34" s="4">
        <v>17.471399999999999</v>
      </c>
      <c r="F34" t="s">
        <v>17</v>
      </c>
    </row>
    <row r="35" spans="1:7" x14ac:dyDescent="0.25">
      <c r="A35" t="s">
        <v>98</v>
      </c>
      <c r="B35">
        <v>1</v>
      </c>
      <c r="C35">
        <v>1</v>
      </c>
      <c r="D35" s="4">
        <v>5.9889250000000001</v>
      </c>
      <c r="E35" s="4">
        <v>19.6919</v>
      </c>
      <c r="F35" t="s">
        <v>17</v>
      </c>
    </row>
    <row r="36" spans="1:7" x14ac:dyDescent="0.25">
      <c r="A36" t="s">
        <v>99</v>
      </c>
      <c r="B36">
        <v>1</v>
      </c>
      <c r="C36">
        <v>1</v>
      </c>
      <c r="D36" s="4">
        <v>6.9902389999999999</v>
      </c>
      <c r="E36" s="4">
        <v>22.984200000000001</v>
      </c>
      <c r="F36" t="s">
        <v>17</v>
      </c>
    </row>
    <row r="37" spans="1:7" x14ac:dyDescent="0.25">
      <c r="A37" t="s">
        <v>3</v>
      </c>
      <c r="B37">
        <v>1</v>
      </c>
      <c r="C37">
        <v>1</v>
      </c>
      <c r="D37" s="4">
        <v>1.675195</v>
      </c>
      <c r="E37" s="4">
        <v>8.0280000000000005</v>
      </c>
      <c r="F37">
        <v>5.0000000000000001E-3</v>
      </c>
    </row>
    <row r="38" spans="1:7" x14ac:dyDescent="0.25">
      <c r="A38" t="s">
        <v>81</v>
      </c>
      <c r="B38">
        <v>1</v>
      </c>
      <c r="C38">
        <v>1</v>
      </c>
      <c r="D38" s="4">
        <v>2.299966</v>
      </c>
      <c r="E38" s="4">
        <v>11.0221</v>
      </c>
      <c r="F38">
        <v>1.1000000000000001E-3</v>
      </c>
    </row>
    <row r="39" spans="1:7" x14ac:dyDescent="0.25">
      <c r="A39" t="s">
        <v>80</v>
      </c>
      <c r="B39">
        <v>1</v>
      </c>
      <c r="C39">
        <v>1</v>
      </c>
      <c r="D39" s="4">
        <v>5.04162</v>
      </c>
      <c r="E39" s="4">
        <v>24.160799999999998</v>
      </c>
      <c r="F39" t="s">
        <v>17</v>
      </c>
    </row>
    <row r="40" spans="1:7" x14ac:dyDescent="0.25">
      <c r="D40" s="4"/>
      <c r="E40" s="4"/>
    </row>
    <row r="41" spans="1:7" ht="73.5" customHeight="1" x14ac:dyDescent="0.25">
      <c r="A41" s="9" t="s">
        <v>82</v>
      </c>
      <c r="B41" s="10"/>
      <c r="C41" s="10"/>
      <c r="D41" s="10"/>
      <c r="E41" s="10"/>
      <c r="F41" s="10"/>
      <c r="G41" s="10"/>
    </row>
  </sheetData>
  <mergeCells count="4">
    <mergeCell ref="A41:G41"/>
    <mergeCell ref="A2:G2"/>
    <mergeCell ref="A4:C4"/>
    <mergeCell ref="A5:C5"/>
  </mergeCells>
  <pageMargins left="0.7" right="0.7" top="0.75" bottom="0.75" header="0.3" footer="0.3"/>
  <pageSetup scale="58" orientation="portrait" r:id="rId1"/>
  <headerFooter>
    <oddHeader>&amp;C&amp;Z&amp;F&amp;D</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6402F-22AC-4BBB-81D5-E45BF1CC36E3}">
  <dimension ref="A1:L72"/>
  <sheetViews>
    <sheetView topLeftCell="A61" zoomScale="75" zoomScaleNormal="75" workbookViewId="0">
      <selection activeCell="A75" sqref="A75"/>
    </sheetView>
  </sheetViews>
  <sheetFormatPr defaultRowHeight="15" x14ac:dyDescent="0.25"/>
  <cols>
    <col min="1" max="1" width="59" customWidth="1"/>
    <col min="3" max="3" width="103.28515625" customWidth="1"/>
  </cols>
  <sheetData>
    <row r="1" spans="1:9" x14ac:dyDescent="0.25">
      <c r="A1" t="s">
        <v>84</v>
      </c>
    </row>
    <row r="2" spans="1:9" x14ac:dyDescent="0.25">
      <c r="A2" t="s">
        <v>27</v>
      </c>
    </row>
    <row r="3" spans="1:9" x14ac:dyDescent="0.25">
      <c r="A3" t="s">
        <v>28</v>
      </c>
      <c r="B3" t="s">
        <v>29</v>
      </c>
    </row>
    <row r="4" spans="1:9" x14ac:dyDescent="0.25">
      <c r="A4" t="s">
        <v>30</v>
      </c>
      <c r="B4" t="s">
        <v>31</v>
      </c>
    </row>
    <row r="5" spans="1:9" x14ac:dyDescent="0.25">
      <c r="A5" t="s">
        <v>32</v>
      </c>
      <c r="B5" t="s">
        <v>33</v>
      </c>
    </row>
    <row r="6" spans="1:9" x14ac:dyDescent="0.25">
      <c r="A6" t="s">
        <v>100</v>
      </c>
    </row>
    <row r="7" spans="1:9" x14ac:dyDescent="0.25">
      <c r="A7" t="s">
        <v>34</v>
      </c>
      <c r="B7" t="s">
        <v>35</v>
      </c>
      <c r="C7" t="s">
        <v>36</v>
      </c>
      <c r="D7" t="s">
        <v>4</v>
      </c>
      <c r="E7" t="s">
        <v>5</v>
      </c>
      <c r="F7" t="s">
        <v>37</v>
      </c>
      <c r="G7" t="s">
        <v>38</v>
      </c>
      <c r="H7" t="s">
        <v>39</v>
      </c>
      <c r="I7" t="s">
        <v>40</v>
      </c>
    </row>
    <row r="8" spans="1:9" x14ac:dyDescent="0.25">
      <c r="A8">
        <v>72.991692999999998</v>
      </c>
      <c r="B8">
        <v>240</v>
      </c>
      <c r="C8">
        <v>0.55148169999999996</v>
      </c>
      <c r="D8">
        <v>0.34589999999999999</v>
      </c>
      <c r="E8">
        <v>0.32679999999999998</v>
      </c>
      <c r="F8">
        <v>16.015982999999999</v>
      </c>
      <c r="G8">
        <v>8</v>
      </c>
      <c r="H8">
        <v>419.22519999999997</v>
      </c>
      <c r="I8">
        <v>450.08980000000003</v>
      </c>
    </row>
    <row r="9" spans="1:9" x14ac:dyDescent="0.25">
      <c r="A9" t="s">
        <v>41</v>
      </c>
    </row>
    <row r="10" spans="1:9" x14ac:dyDescent="0.25">
      <c r="A10" t="s">
        <v>42</v>
      </c>
      <c r="B10" t="s">
        <v>43</v>
      </c>
      <c r="C10" t="s">
        <v>44</v>
      </c>
      <c r="D10" t="s">
        <v>20</v>
      </c>
      <c r="E10" t="s">
        <v>45</v>
      </c>
      <c r="F10" t="s">
        <v>46</v>
      </c>
      <c r="G10" t="s">
        <v>12</v>
      </c>
      <c r="H10" t="s">
        <v>47</v>
      </c>
    </row>
    <row r="11" spans="1:9" x14ac:dyDescent="0.25">
      <c r="A11" t="s">
        <v>48</v>
      </c>
      <c r="B11" t="s">
        <v>48</v>
      </c>
      <c r="C11" t="s">
        <v>24</v>
      </c>
      <c r="D11">
        <v>-23.510756000000001</v>
      </c>
      <c r="E11">
        <v>1</v>
      </c>
      <c r="F11">
        <v>0</v>
      </c>
      <c r="G11">
        <v>0</v>
      </c>
      <c r="H11">
        <v>1</v>
      </c>
    </row>
    <row r="12" spans="1:9" x14ac:dyDescent="0.25">
      <c r="A12" t="s">
        <v>49</v>
      </c>
      <c r="B12" t="s">
        <v>49</v>
      </c>
      <c r="C12" t="s">
        <v>101</v>
      </c>
      <c r="D12">
        <v>0</v>
      </c>
      <c r="E12">
        <v>1</v>
      </c>
      <c r="F12">
        <v>0.25690600000000002</v>
      </c>
      <c r="G12">
        <v>0.84399999999999997</v>
      </c>
      <c r="H12">
        <v>0.35913</v>
      </c>
    </row>
    <row r="13" spans="1:9" x14ac:dyDescent="0.25">
      <c r="A13" t="s">
        <v>49</v>
      </c>
      <c r="B13" t="s">
        <v>48</v>
      </c>
      <c r="C13" t="s">
        <v>93</v>
      </c>
      <c r="D13">
        <v>-0.15563260000000001</v>
      </c>
      <c r="E13">
        <v>2</v>
      </c>
      <c r="F13">
        <v>6.0108610000000002</v>
      </c>
      <c r="G13">
        <v>9.8819999999999997</v>
      </c>
      <c r="H13" s="1">
        <v>7.5099999999999996E-5</v>
      </c>
    </row>
    <row r="14" spans="1:9" x14ac:dyDescent="0.25">
      <c r="A14" t="s">
        <v>49</v>
      </c>
      <c r="B14" t="s">
        <v>48</v>
      </c>
      <c r="C14" t="s">
        <v>94</v>
      </c>
      <c r="D14">
        <v>-0.1765342</v>
      </c>
      <c r="E14">
        <v>1</v>
      </c>
      <c r="F14">
        <v>2.0969600000000002</v>
      </c>
      <c r="G14">
        <v>6.8949999999999996</v>
      </c>
      <c r="H14">
        <v>9.1999999999999998E-3</v>
      </c>
    </row>
    <row r="15" spans="1:9" x14ac:dyDescent="0.25">
      <c r="A15" t="s">
        <v>49</v>
      </c>
      <c r="B15" t="s">
        <v>49</v>
      </c>
      <c r="C15" t="s">
        <v>102</v>
      </c>
      <c r="D15">
        <v>0</v>
      </c>
      <c r="E15">
        <v>1</v>
      </c>
      <c r="F15">
        <v>1.3261999999999999E-2</v>
      </c>
      <c r="G15">
        <v>4.2999999999999997E-2</v>
      </c>
      <c r="H15">
        <v>0.83509</v>
      </c>
    </row>
    <row r="16" spans="1:9" x14ac:dyDescent="0.25">
      <c r="A16" t="s">
        <v>49</v>
      </c>
      <c r="B16" t="s">
        <v>48</v>
      </c>
      <c r="C16" t="s">
        <v>95</v>
      </c>
      <c r="D16">
        <v>-0.44038090000000002</v>
      </c>
      <c r="E16">
        <v>1</v>
      </c>
      <c r="F16">
        <v>15.36811</v>
      </c>
      <c r="G16">
        <v>50.530999999999999</v>
      </c>
      <c r="H16" s="1">
        <v>1.3E-11</v>
      </c>
    </row>
    <row r="17" spans="1:8" x14ac:dyDescent="0.25">
      <c r="A17" t="s">
        <v>49</v>
      </c>
      <c r="B17" t="s">
        <v>49</v>
      </c>
      <c r="C17" t="s">
        <v>103</v>
      </c>
      <c r="D17">
        <v>0</v>
      </c>
      <c r="E17">
        <v>3</v>
      </c>
      <c r="F17">
        <v>1.508154</v>
      </c>
      <c r="G17">
        <v>1.667</v>
      </c>
      <c r="H17">
        <v>0.17485000000000001</v>
      </c>
    </row>
    <row r="18" spans="1:8" x14ac:dyDescent="0.25">
      <c r="A18" t="s">
        <v>48</v>
      </c>
      <c r="B18" t="s">
        <v>48</v>
      </c>
      <c r="C18" t="s">
        <v>3</v>
      </c>
      <c r="D18">
        <v>-1.2319249000000001</v>
      </c>
      <c r="E18">
        <v>2</v>
      </c>
      <c r="F18">
        <v>12.45302</v>
      </c>
      <c r="G18">
        <v>20.472999999999999</v>
      </c>
      <c r="H18" s="1">
        <v>6.17E-9</v>
      </c>
    </row>
    <row r="19" spans="1:8" x14ac:dyDescent="0.25">
      <c r="A19" t="s">
        <v>49</v>
      </c>
      <c r="B19" t="s">
        <v>49</v>
      </c>
      <c r="C19" t="s">
        <v>62</v>
      </c>
      <c r="D19">
        <v>0</v>
      </c>
      <c r="E19">
        <v>1</v>
      </c>
      <c r="F19">
        <v>1.9789999999999999E-2</v>
      </c>
      <c r="G19">
        <v>6.5000000000000002E-2</v>
      </c>
      <c r="H19">
        <v>0.79925999999999997</v>
      </c>
    </row>
    <row r="20" spans="1:8" x14ac:dyDescent="0.25">
      <c r="A20" t="s">
        <v>49</v>
      </c>
      <c r="B20" t="s">
        <v>49</v>
      </c>
      <c r="C20" t="s">
        <v>63</v>
      </c>
      <c r="D20">
        <v>0</v>
      </c>
      <c r="E20">
        <v>1</v>
      </c>
      <c r="F20">
        <v>9.5580000000000005E-3</v>
      </c>
      <c r="G20">
        <v>3.1E-2</v>
      </c>
      <c r="H20">
        <v>0.85972000000000004</v>
      </c>
    </row>
    <row r="21" spans="1:8" x14ac:dyDescent="0.25">
      <c r="A21" t="s">
        <v>49</v>
      </c>
      <c r="B21" t="s">
        <v>49</v>
      </c>
      <c r="C21" t="s">
        <v>64</v>
      </c>
      <c r="D21">
        <v>0</v>
      </c>
      <c r="E21">
        <v>1</v>
      </c>
      <c r="F21">
        <v>3.1092999999999999E-2</v>
      </c>
      <c r="G21">
        <v>0.10199999999999999</v>
      </c>
      <c r="H21">
        <v>0.74990000000000001</v>
      </c>
    </row>
    <row r="22" spans="1:8" x14ac:dyDescent="0.25">
      <c r="A22" t="s">
        <v>49</v>
      </c>
      <c r="B22" t="s">
        <v>49</v>
      </c>
      <c r="C22" t="s">
        <v>65</v>
      </c>
      <c r="D22">
        <v>0</v>
      </c>
      <c r="E22">
        <v>1</v>
      </c>
      <c r="F22">
        <v>0.20044300000000001</v>
      </c>
      <c r="G22">
        <v>0.65800000000000003</v>
      </c>
      <c r="H22">
        <v>0.41803000000000001</v>
      </c>
    </row>
    <row r="23" spans="1:8" x14ac:dyDescent="0.25">
      <c r="A23" t="s">
        <v>49</v>
      </c>
      <c r="B23" t="s">
        <v>49</v>
      </c>
      <c r="C23" t="s">
        <v>66</v>
      </c>
      <c r="D23">
        <v>0</v>
      </c>
      <c r="E23">
        <v>1</v>
      </c>
      <c r="F23">
        <v>3.2545999999999999E-2</v>
      </c>
      <c r="G23">
        <v>0.107</v>
      </c>
      <c r="H23">
        <v>0.74431999999999998</v>
      </c>
    </row>
    <row r="24" spans="1:8" x14ac:dyDescent="0.25">
      <c r="A24" t="s">
        <v>49</v>
      </c>
      <c r="B24" t="s">
        <v>48</v>
      </c>
      <c r="C24" t="s">
        <v>2</v>
      </c>
      <c r="D24">
        <v>0.10377483999999999</v>
      </c>
      <c r="E24">
        <v>1</v>
      </c>
      <c r="F24">
        <v>5.3136109999999999</v>
      </c>
      <c r="G24">
        <v>17.471</v>
      </c>
      <c r="H24">
        <v>4.0000000000000003E-5</v>
      </c>
    </row>
    <row r="25" spans="1:8" x14ac:dyDescent="0.25">
      <c r="A25" t="s">
        <v>49</v>
      </c>
      <c r="B25" t="s">
        <v>49</v>
      </c>
      <c r="C25" t="s">
        <v>67</v>
      </c>
      <c r="D25">
        <v>0</v>
      </c>
      <c r="E25">
        <v>1</v>
      </c>
      <c r="F25">
        <v>0.198411</v>
      </c>
      <c r="G25">
        <v>0.65100000000000002</v>
      </c>
      <c r="H25">
        <v>0.4204</v>
      </c>
    </row>
    <row r="26" spans="1:8" x14ac:dyDescent="0.25">
      <c r="A26" t="s">
        <v>49</v>
      </c>
      <c r="B26" t="s">
        <v>49</v>
      </c>
      <c r="C26" t="s">
        <v>68</v>
      </c>
      <c r="D26">
        <v>0</v>
      </c>
      <c r="E26">
        <v>1</v>
      </c>
      <c r="F26">
        <v>0.15836600000000001</v>
      </c>
      <c r="G26">
        <v>0.52</v>
      </c>
      <c r="H26">
        <v>0.47169</v>
      </c>
    </row>
    <row r="27" spans="1:8" x14ac:dyDescent="0.25">
      <c r="A27" t="s">
        <v>48</v>
      </c>
      <c r="B27" t="s">
        <v>48</v>
      </c>
      <c r="C27" t="s">
        <v>104</v>
      </c>
      <c r="D27">
        <v>-0.18660660000000001</v>
      </c>
      <c r="E27">
        <v>2</v>
      </c>
      <c r="F27">
        <v>14.256169999999999</v>
      </c>
      <c r="G27">
        <v>23.437000000000001</v>
      </c>
      <c r="H27" s="1">
        <v>5.0000000000000003E-10</v>
      </c>
    </row>
    <row r="28" spans="1:8" x14ac:dyDescent="0.25">
      <c r="A28" t="s">
        <v>49</v>
      </c>
      <c r="B28" t="s">
        <v>49</v>
      </c>
      <c r="C28" t="s">
        <v>105</v>
      </c>
      <c r="D28">
        <v>0</v>
      </c>
      <c r="E28">
        <v>2</v>
      </c>
      <c r="F28">
        <v>1.322775</v>
      </c>
      <c r="G28">
        <v>2.1960000000000002</v>
      </c>
      <c r="H28">
        <v>0.11346000000000001</v>
      </c>
    </row>
    <row r="29" spans="1:8" x14ac:dyDescent="0.25">
      <c r="A29" t="s">
        <v>49</v>
      </c>
      <c r="B29" t="s">
        <v>49</v>
      </c>
      <c r="C29" t="s">
        <v>106</v>
      </c>
      <c r="D29">
        <v>0</v>
      </c>
      <c r="E29">
        <v>1</v>
      </c>
      <c r="F29">
        <v>2.081E-3</v>
      </c>
      <c r="G29">
        <v>7.0000000000000001E-3</v>
      </c>
      <c r="H29">
        <v>0.93428</v>
      </c>
    </row>
    <row r="30" spans="1:8" x14ac:dyDescent="0.25">
      <c r="A30" t="s">
        <v>49</v>
      </c>
      <c r="B30" t="s">
        <v>49</v>
      </c>
      <c r="C30" t="s">
        <v>107</v>
      </c>
      <c r="D30">
        <v>0</v>
      </c>
      <c r="E30">
        <v>2</v>
      </c>
      <c r="F30">
        <v>1.4545319999999999</v>
      </c>
      <c r="G30">
        <v>2.42</v>
      </c>
      <c r="H30">
        <v>9.1149999999999995E-2</v>
      </c>
    </row>
    <row r="31" spans="1:8" x14ac:dyDescent="0.25">
      <c r="A31" t="s">
        <v>49</v>
      </c>
      <c r="B31" t="s">
        <v>49</v>
      </c>
      <c r="C31" t="s">
        <v>108</v>
      </c>
      <c r="D31">
        <v>0</v>
      </c>
      <c r="E31">
        <v>3</v>
      </c>
      <c r="F31">
        <v>1.4138139999999999</v>
      </c>
      <c r="G31">
        <v>1.56</v>
      </c>
      <c r="H31">
        <v>0.19968</v>
      </c>
    </row>
    <row r="32" spans="1:8" x14ac:dyDescent="0.25">
      <c r="A32" t="s">
        <v>49</v>
      </c>
      <c r="B32" t="s">
        <v>49</v>
      </c>
      <c r="C32" t="s">
        <v>109</v>
      </c>
      <c r="D32">
        <v>0</v>
      </c>
      <c r="E32">
        <v>1</v>
      </c>
      <c r="F32" s="1">
        <v>4.7460000000000003E-5</v>
      </c>
      <c r="G32">
        <v>0</v>
      </c>
      <c r="H32">
        <v>0.99006000000000005</v>
      </c>
    </row>
    <row r="33" spans="1:12" x14ac:dyDescent="0.25">
      <c r="A33" t="s">
        <v>49</v>
      </c>
      <c r="B33" t="s">
        <v>49</v>
      </c>
      <c r="C33" t="s">
        <v>110</v>
      </c>
      <c r="D33">
        <v>0</v>
      </c>
      <c r="E33">
        <v>1</v>
      </c>
      <c r="F33">
        <v>7.6412999999999995E-2</v>
      </c>
      <c r="G33">
        <v>0.25</v>
      </c>
      <c r="H33">
        <v>0.61721000000000004</v>
      </c>
    </row>
    <row r="34" spans="1:12" x14ac:dyDescent="0.25">
      <c r="A34" t="s">
        <v>49</v>
      </c>
      <c r="B34" t="s">
        <v>48</v>
      </c>
      <c r="C34" t="s">
        <v>111</v>
      </c>
      <c r="D34">
        <v>1.02016459</v>
      </c>
      <c r="E34">
        <v>1</v>
      </c>
      <c r="F34">
        <v>6.9902389999999999</v>
      </c>
      <c r="G34">
        <v>22.984000000000002</v>
      </c>
      <c r="H34" s="1">
        <v>2.8700000000000001E-6</v>
      </c>
    </row>
    <row r="35" spans="1:12" x14ac:dyDescent="0.25">
      <c r="A35" t="s">
        <v>49</v>
      </c>
      <c r="B35" t="s">
        <v>49</v>
      </c>
      <c r="C35" t="s">
        <v>112</v>
      </c>
      <c r="D35">
        <v>0</v>
      </c>
      <c r="E35">
        <v>1</v>
      </c>
      <c r="F35">
        <v>2.1364000000000001E-2</v>
      </c>
      <c r="G35">
        <v>7.0000000000000007E-2</v>
      </c>
      <c r="H35">
        <v>0.79161000000000004</v>
      </c>
    </row>
    <row r="36" spans="1:12" x14ac:dyDescent="0.25">
      <c r="A36" t="s">
        <v>49</v>
      </c>
      <c r="B36" t="s">
        <v>49</v>
      </c>
      <c r="C36" t="s">
        <v>113</v>
      </c>
      <c r="D36">
        <v>0</v>
      </c>
      <c r="E36">
        <v>2</v>
      </c>
      <c r="F36">
        <v>0.66193100000000005</v>
      </c>
      <c r="G36">
        <v>1.089</v>
      </c>
      <c r="H36">
        <v>0.33821000000000001</v>
      </c>
    </row>
    <row r="37" spans="1:12" x14ac:dyDescent="0.25">
      <c r="A37" t="s">
        <v>49</v>
      </c>
      <c r="B37" t="s">
        <v>49</v>
      </c>
      <c r="C37" t="s">
        <v>114</v>
      </c>
      <c r="D37">
        <v>0</v>
      </c>
      <c r="E37">
        <v>2</v>
      </c>
      <c r="F37">
        <v>0.377888</v>
      </c>
      <c r="G37">
        <v>0.61899999999999999</v>
      </c>
      <c r="H37">
        <v>0.53918999999999995</v>
      </c>
    </row>
    <row r="38" spans="1:12" x14ac:dyDescent="0.25">
      <c r="A38" t="s">
        <v>49</v>
      </c>
      <c r="B38" t="s">
        <v>49</v>
      </c>
      <c r="C38" t="s">
        <v>115</v>
      </c>
      <c r="D38">
        <v>0</v>
      </c>
      <c r="E38">
        <v>3</v>
      </c>
      <c r="F38">
        <v>0.29158099999999998</v>
      </c>
      <c r="G38">
        <v>0.317</v>
      </c>
      <c r="H38">
        <v>0.81318999999999997</v>
      </c>
    </row>
    <row r="39" spans="1:12" x14ac:dyDescent="0.25">
      <c r="A39" t="s">
        <v>49</v>
      </c>
      <c r="B39" t="s">
        <v>49</v>
      </c>
      <c r="C39" t="s">
        <v>116</v>
      </c>
      <c r="D39">
        <v>0</v>
      </c>
      <c r="E39">
        <v>3</v>
      </c>
      <c r="F39">
        <v>0.73083299999999995</v>
      </c>
      <c r="G39">
        <v>0.79900000000000004</v>
      </c>
      <c r="H39">
        <v>0.49551000000000001</v>
      </c>
    </row>
    <row r="40" spans="1:12" x14ac:dyDescent="0.25">
      <c r="A40" t="s">
        <v>49</v>
      </c>
      <c r="B40" t="s">
        <v>49</v>
      </c>
      <c r="C40" t="s">
        <v>117</v>
      </c>
      <c r="D40">
        <v>0</v>
      </c>
      <c r="E40">
        <v>1</v>
      </c>
      <c r="F40">
        <v>4.0783E-2</v>
      </c>
      <c r="G40">
        <v>0.13400000000000001</v>
      </c>
      <c r="H40">
        <v>0.71504000000000001</v>
      </c>
    </row>
    <row r="41" spans="1:12" x14ac:dyDescent="0.25">
      <c r="A41" t="s">
        <v>50</v>
      </c>
    </row>
    <row r="42" spans="1:12" x14ac:dyDescent="0.25">
      <c r="A42" t="s">
        <v>51</v>
      </c>
      <c r="B42" t="s">
        <v>52</v>
      </c>
      <c r="C42" t="s">
        <v>44</v>
      </c>
      <c r="D42" t="s">
        <v>53</v>
      </c>
      <c r="E42" t="s">
        <v>54</v>
      </c>
      <c r="F42" t="s">
        <v>55</v>
      </c>
      <c r="G42" t="s">
        <v>4</v>
      </c>
      <c r="H42" t="s">
        <v>37</v>
      </c>
      <c r="I42" t="s">
        <v>38</v>
      </c>
      <c r="J42" t="s">
        <v>39</v>
      </c>
      <c r="K42" t="s">
        <v>40</v>
      </c>
    </row>
    <row r="43" spans="1:12" x14ac:dyDescent="0.25">
      <c r="A43">
        <v>1</v>
      </c>
      <c r="C43" t="s">
        <v>101</v>
      </c>
      <c r="D43" t="s">
        <v>43</v>
      </c>
      <c r="E43">
        <v>0</v>
      </c>
      <c r="F43">
        <v>15.87091</v>
      </c>
      <c r="G43">
        <v>0.14219999999999999</v>
      </c>
      <c r="H43">
        <v>81.251999999999995</v>
      </c>
      <c r="I43">
        <v>2</v>
      </c>
      <c r="J43">
        <v>473.80200000000002</v>
      </c>
      <c r="K43">
        <v>484.24299999999999</v>
      </c>
      <c r="L43" t="s">
        <v>56</v>
      </c>
    </row>
    <row r="44" spans="1:12" x14ac:dyDescent="0.25">
      <c r="A44">
        <v>2</v>
      </c>
      <c r="C44" t="s">
        <v>2</v>
      </c>
      <c r="D44" t="s">
        <v>43</v>
      </c>
      <c r="E44">
        <v>1E-4</v>
      </c>
      <c r="F44">
        <v>5.9730699999999999</v>
      </c>
      <c r="G44">
        <v>0.19570000000000001</v>
      </c>
      <c r="H44">
        <v>62.956000000000003</v>
      </c>
      <c r="I44">
        <v>3</v>
      </c>
      <c r="J44">
        <v>459.88900000000001</v>
      </c>
      <c r="K44">
        <v>473.77800000000002</v>
      </c>
      <c r="L44" t="s">
        <v>56</v>
      </c>
    </row>
    <row r="45" spans="1:12" x14ac:dyDescent="0.25">
      <c r="A45">
        <v>3</v>
      </c>
      <c r="C45" t="s">
        <v>3</v>
      </c>
      <c r="D45" t="s">
        <v>43</v>
      </c>
      <c r="E45">
        <v>8.9399999999999993E-2</v>
      </c>
      <c r="F45">
        <v>1.0573870000000001</v>
      </c>
      <c r="G45">
        <v>0.20519999999999999</v>
      </c>
      <c r="H45">
        <v>61.363</v>
      </c>
      <c r="I45">
        <v>4</v>
      </c>
      <c r="J45">
        <v>459.03300000000002</v>
      </c>
      <c r="K45">
        <v>476.35199999999998</v>
      </c>
      <c r="L45" t="s">
        <v>56</v>
      </c>
    </row>
    <row r="46" spans="1:12" x14ac:dyDescent="0.25">
      <c r="A46">
        <v>4</v>
      </c>
      <c r="C46" t="s">
        <v>104</v>
      </c>
      <c r="D46" t="s">
        <v>43</v>
      </c>
      <c r="E46">
        <v>2.7E-2</v>
      </c>
      <c r="F46">
        <v>1.770913</v>
      </c>
      <c r="G46">
        <v>0.22109999999999999</v>
      </c>
      <c r="H46">
        <v>57.345999999999997</v>
      </c>
      <c r="I46">
        <v>5</v>
      </c>
      <c r="J46">
        <v>456.13099999999997</v>
      </c>
      <c r="K46">
        <v>476.86399999999998</v>
      </c>
      <c r="L46" t="s">
        <v>56</v>
      </c>
    </row>
    <row r="47" spans="1:12" x14ac:dyDescent="0.25">
      <c r="A47">
        <v>5</v>
      </c>
      <c r="C47" t="s">
        <v>2</v>
      </c>
      <c r="D47" t="s">
        <v>118</v>
      </c>
      <c r="E47">
        <v>0</v>
      </c>
      <c r="F47">
        <v>5.1951489999999998</v>
      </c>
      <c r="G47">
        <v>0.30170000000000002</v>
      </c>
      <c r="H47">
        <v>32.795000000000002</v>
      </c>
      <c r="I47">
        <v>8</v>
      </c>
      <c r="J47">
        <v>435.46</v>
      </c>
      <c r="K47">
        <v>466.32499999999999</v>
      </c>
      <c r="L47" t="s">
        <v>57</v>
      </c>
    </row>
    <row r="48" spans="1:12" x14ac:dyDescent="0.25">
      <c r="A48" t="s">
        <v>58</v>
      </c>
    </row>
    <row r="49" spans="1:7" x14ac:dyDescent="0.25">
      <c r="A49" t="s">
        <v>119</v>
      </c>
    </row>
    <row r="50" spans="1:7" x14ac:dyDescent="0.25">
      <c r="A50" t="s">
        <v>120</v>
      </c>
    </row>
    <row r="51" spans="1:7" x14ac:dyDescent="0.25">
      <c r="A51" t="s">
        <v>13</v>
      </c>
      <c r="B51" t="s">
        <v>59</v>
      </c>
      <c r="C51" t="s">
        <v>4</v>
      </c>
      <c r="D51" t="s">
        <v>36</v>
      </c>
      <c r="E51" t="s">
        <v>39</v>
      </c>
      <c r="F51" t="s">
        <v>40</v>
      </c>
    </row>
    <row r="52" spans="1:7" x14ac:dyDescent="0.25">
      <c r="A52" t="s">
        <v>95</v>
      </c>
      <c r="B52">
        <v>3</v>
      </c>
      <c r="C52">
        <v>0.19489999999999999</v>
      </c>
      <c r="D52">
        <v>0.60680000000000001</v>
      </c>
      <c r="E52">
        <v>462.22</v>
      </c>
      <c r="F52">
        <v>479.54</v>
      </c>
      <c r="G52" t="s">
        <v>56</v>
      </c>
    </row>
    <row r="53" spans="1:7" x14ac:dyDescent="0.25">
      <c r="A53" t="s">
        <v>101</v>
      </c>
      <c r="B53">
        <v>3</v>
      </c>
      <c r="C53">
        <v>0.1898</v>
      </c>
      <c r="D53">
        <v>0.60870000000000002</v>
      </c>
      <c r="E53">
        <v>463.79899999999998</v>
      </c>
      <c r="F53">
        <v>481.11799999999999</v>
      </c>
      <c r="G53" t="s">
        <v>56</v>
      </c>
    </row>
    <row r="54" spans="1:7" x14ac:dyDescent="0.25">
      <c r="A54" t="s">
        <v>103</v>
      </c>
      <c r="B54">
        <v>3</v>
      </c>
      <c r="C54">
        <v>0.1734</v>
      </c>
      <c r="D54">
        <v>0.61480000000000001</v>
      </c>
      <c r="E54">
        <v>468.75900000000001</v>
      </c>
      <c r="F54">
        <v>486.07799999999997</v>
      </c>
      <c r="G54" t="s">
        <v>56</v>
      </c>
    </row>
    <row r="55" spans="1:7" x14ac:dyDescent="0.25">
      <c r="A55" t="s">
        <v>121</v>
      </c>
      <c r="B55">
        <v>4</v>
      </c>
      <c r="C55">
        <v>0.25530000000000003</v>
      </c>
      <c r="D55">
        <v>0.58479999999999999</v>
      </c>
      <c r="E55">
        <v>444.988</v>
      </c>
      <c r="F55">
        <v>465.72</v>
      </c>
      <c r="G55" t="s">
        <v>56</v>
      </c>
    </row>
    <row r="56" spans="1:7" x14ac:dyDescent="0.25">
      <c r="A56" t="s">
        <v>122</v>
      </c>
      <c r="B56">
        <v>4</v>
      </c>
      <c r="C56">
        <v>0.23150000000000001</v>
      </c>
      <c r="D56">
        <v>0.59409999999999996</v>
      </c>
      <c r="E56">
        <v>452.803</v>
      </c>
      <c r="F56">
        <v>473.53500000000003</v>
      </c>
      <c r="G56" t="s">
        <v>56</v>
      </c>
    </row>
    <row r="57" spans="1:7" x14ac:dyDescent="0.25">
      <c r="A57" t="s">
        <v>123</v>
      </c>
      <c r="B57">
        <v>4</v>
      </c>
      <c r="C57">
        <v>0.2291</v>
      </c>
      <c r="D57">
        <v>0.59499999999999997</v>
      </c>
      <c r="E57">
        <v>453.55399999999997</v>
      </c>
      <c r="F57">
        <v>474.286</v>
      </c>
      <c r="G57" t="s">
        <v>56</v>
      </c>
    </row>
    <row r="58" spans="1:7" x14ac:dyDescent="0.25">
      <c r="A58" t="s">
        <v>124</v>
      </c>
      <c r="B58">
        <v>5</v>
      </c>
      <c r="C58">
        <v>0.29249999999999998</v>
      </c>
      <c r="D58">
        <v>0.57120000000000004</v>
      </c>
      <c r="E58">
        <v>434.41399999999999</v>
      </c>
      <c r="F58">
        <v>458.541</v>
      </c>
      <c r="G58" t="s">
        <v>56</v>
      </c>
    </row>
    <row r="59" spans="1:7" x14ac:dyDescent="0.25">
      <c r="A59" t="s">
        <v>125</v>
      </c>
      <c r="B59">
        <v>5</v>
      </c>
      <c r="C59">
        <v>0.29199999999999998</v>
      </c>
      <c r="D59">
        <v>0.57140000000000002</v>
      </c>
      <c r="E59">
        <v>434.56099999999998</v>
      </c>
      <c r="F59">
        <v>458.68799999999999</v>
      </c>
      <c r="G59" t="s">
        <v>56</v>
      </c>
    </row>
    <row r="60" spans="1:7" x14ac:dyDescent="0.25">
      <c r="A60" t="s">
        <v>126</v>
      </c>
      <c r="B60">
        <v>5</v>
      </c>
      <c r="C60">
        <v>0.28620000000000001</v>
      </c>
      <c r="D60">
        <v>0.57369999999999999</v>
      </c>
      <c r="E60">
        <v>436.60599999999999</v>
      </c>
      <c r="F60">
        <v>460.733</v>
      </c>
      <c r="G60" t="s">
        <v>56</v>
      </c>
    </row>
    <row r="61" spans="1:7" ht="54.75" customHeight="1" x14ac:dyDescent="0.25">
      <c r="A61" s="13" t="s">
        <v>127</v>
      </c>
      <c r="B61" s="14">
        <v>6</v>
      </c>
      <c r="C61" s="14">
        <v>0.3271</v>
      </c>
      <c r="D61" s="14">
        <v>0.55820000000000003</v>
      </c>
      <c r="E61" s="14">
        <v>424.096</v>
      </c>
      <c r="F61" s="14">
        <v>451.601</v>
      </c>
      <c r="G61" s="14" t="s">
        <v>56</v>
      </c>
    </row>
    <row r="62" spans="1:7" ht="47.25" customHeight="1" x14ac:dyDescent="0.25">
      <c r="A62" s="13" t="s">
        <v>128</v>
      </c>
      <c r="B62" s="14">
        <v>6</v>
      </c>
      <c r="C62" s="14">
        <v>0.32669999999999999</v>
      </c>
      <c r="D62" s="14">
        <v>0.55840000000000001</v>
      </c>
      <c r="E62" s="14">
        <v>424.24299999999999</v>
      </c>
      <c r="F62" s="14">
        <v>451.74700000000001</v>
      </c>
      <c r="G62" s="14" t="s">
        <v>56</v>
      </c>
    </row>
    <row r="63" spans="1:7" x14ac:dyDescent="0.25">
      <c r="A63" t="s">
        <v>129</v>
      </c>
      <c r="B63">
        <v>6</v>
      </c>
      <c r="C63">
        <v>0.31819999999999998</v>
      </c>
      <c r="D63">
        <v>0.56189999999999996</v>
      </c>
      <c r="E63">
        <v>427.34500000000003</v>
      </c>
      <c r="F63">
        <v>454.85</v>
      </c>
      <c r="G63" t="s">
        <v>56</v>
      </c>
    </row>
    <row r="64" spans="1:7" ht="36.75" customHeight="1" x14ac:dyDescent="0.25">
      <c r="A64" s="15" t="s">
        <v>130</v>
      </c>
      <c r="B64" s="16">
        <v>7</v>
      </c>
      <c r="C64" s="16">
        <v>0.34589999999999999</v>
      </c>
      <c r="D64" s="16">
        <v>0.55149999999999999</v>
      </c>
      <c r="E64" s="16">
        <v>419.22500000000002</v>
      </c>
      <c r="F64" s="16">
        <v>450.09</v>
      </c>
      <c r="G64" s="16" t="s">
        <v>57</v>
      </c>
    </row>
    <row r="65" spans="1:12" ht="54" customHeight="1" x14ac:dyDescent="0.25">
      <c r="A65" s="13" t="s">
        <v>131</v>
      </c>
      <c r="B65" s="14">
        <v>7</v>
      </c>
      <c r="C65" s="14">
        <v>0.34100000000000003</v>
      </c>
      <c r="D65" s="14">
        <v>0.55359999999999998</v>
      </c>
      <c r="E65" s="14">
        <v>421.084</v>
      </c>
      <c r="F65" s="14">
        <v>451.94799999999998</v>
      </c>
      <c r="G65" s="14" t="s">
        <v>56</v>
      </c>
    </row>
    <row r="66" spans="1:12" x14ac:dyDescent="0.25">
      <c r="A66" t="s">
        <v>132</v>
      </c>
      <c r="B66">
        <v>7</v>
      </c>
      <c r="C66">
        <v>0.34010000000000001</v>
      </c>
      <c r="D66">
        <v>0.55389999999999995</v>
      </c>
      <c r="E66">
        <v>421.41500000000002</v>
      </c>
      <c r="F66">
        <v>452.28</v>
      </c>
      <c r="G66" t="s">
        <v>56</v>
      </c>
    </row>
    <row r="67" spans="1:12" ht="48" customHeight="1" x14ac:dyDescent="0.25">
      <c r="A67" s="13" t="s">
        <v>133</v>
      </c>
      <c r="B67" s="14">
        <v>8</v>
      </c>
      <c r="C67" s="14">
        <v>0.35920000000000002</v>
      </c>
      <c r="D67" s="14">
        <v>0.54700000000000004</v>
      </c>
      <c r="E67" s="14">
        <v>416.3</v>
      </c>
      <c r="F67" s="14">
        <v>450.50599999999997</v>
      </c>
      <c r="G67" s="14" t="s">
        <v>56</v>
      </c>
      <c r="H67" s="14"/>
      <c r="I67" s="14"/>
      <c r="J67" s="14"/>
      <c r="K67" s="14"/>
      <c r="L67" s="14"/>
    </row>
    <row r="68" spans="1:12" x14ac:dyDescent="0.25">
      <c r="A68" t="s">
        <v>134</v>
      </c>
      <c r="B68">
        <v>8</v>
      </c>
      <c r="C68">
        <v>0.35510000000000003</v>
      </c>
      <c r="D68">
        <v>0.54869999999999997</v>
      </c>
      <c r="E68">
        <v>417.88</v>
      </c>
      <c r="F68">
        <v>452.08600000000001</v>
      </c>
      <c r="G68" t="s">
        <v>56</v>
      </c>
    </row>
    <row r="69" spans="1:12" x14ac:dyDescent="0.25">
      <c r="A69" t="s">
        <v>135</v>
      </c>
      <c r="B69">
        <v>8</v>
      </c>
      <c r="C69">
        <v>0.35439999999999999</v>
      </c>
      <c r="D69">
        <v>0.54900000000000004</v>
      </c>
      <c r="E69">
        <v>418.16199999999998</v>
      </c>
      <c r="F69">
        <v>452.36799999999999</v>
      </c>
      <c r="G69" t="s">
        <v>56</v>
      </c>
    </row>
    <row r="70" spans="1:12" x14ac:dyDescent="0.25">
      <c r="A70" t="s">
        <v>136</v>
      </c>
      <c r="B70">
        <v>9</v>
      </c>
      <c r="C70">
        <v>0.36890000000000001</v>
      </c>
      <c r="D70">
        <v>0.54400000000000004</v>
      </c>
      <c r="E70">
        <v>414.70499999999998</v>
      </c>
      <c r="F70">
        <v>452.23399999999998</v>
      </c>
      <c r="G70" t="s">
        <v>56</v>
      </c>
    </row>
    <row r="71" spans="1:12" x14ac:dyDescent="0.25">
      <c r="A71" t="s">
        <v>137</v>
      </c>
      <c r="B71">
        <v>9</v>
      </c>
      <c r="C71">
        <v>0.36559999999999998</v>
      </c>
      <c r="D71">
        <v>0.5454</v>
      </c>
      <c r="E71">
        <v>416.02</v>
      </c>
      <c r="F71">
        <v>453.54899999999998</v>
      </c>
      <c r="G71" t="s">
        <v>56</v>
      </c>
    </row>
    <row r="72" spans="1:12" x14ac:dyDescent="0.25">
      <c r="A72" t="s">
        <v>138</v>
      </c>
      <c r="B72">
        <v>9</v>
      </c>
      <c r="C72">
        <v>0.36309999999999998</v>
      </c>
      <c r="D72">
        <v>0.54649999999999999</v>
      </c>
      <c r="E72">
        <v>416.99099999999999</v>
      </c>
      <c r="F72">
        <v>454.52</v>
      </c>
      <c r="G72" t="s">
        <v>56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D3121-E833-4D63-9E53-291B8B7E2E1B}">
  <dimension ref="A2:F22"/>
  <sheetViews>
    <sheetView workbookViewId="0">
      <selection activeCell="A2" sqref="A2:F22"/>
    </sheetView>
  </sheetViews>
  <sheetFormatPr defaultRowHeight="15" x14ac:dyDescent="0.25"/>
  <cols>
    <col min="1" max="1" width="43.85546875" customWidth="1"/>
  </cols>
  <sheetData>
    <row r="2" spans="1:6" x14ac:dyDescent="0.25">
      <c r="A2" t="s">
        <v>139</v>
      </c>
    </row>
    <row r="3" spans="1:6" x14ac:dyDescent="0.25">
      <c r="A3" t="s">
        <v>4</v>
      </c>
      <c r="B3" s="5">
        <v>0.38494899999999999</v>
      </c>
      <c r="C3" s="5"/>
      <c r="D3" s="5"/>
      <c r="E3" s="5"/>
      <c r="F3" s="5"/>
    </row>
    <row r="4" spans="1:6" x14ac:dyDescent="0.25">
      <c r="A4" t="s">
        <v>5</v>
      </c>
      <c r="B4" s="5">
        <v>0.37992799999999999</v>
      </c>
      <c r="C4" s="5"/>
      <c r="D4" s="5"/>
      <c r="E4" s="5"/>
      <c r="F4" s="5"/>
    </row>
    <row r="5" spans="1:6" x14ac:dyDescent="0.25">
      <c r="A5" t="s">
        <v>6</v>
      </c>
      <c r="B5" s="5">
        <v>2.1548639999999999</v>
      </c>
      <c r="C5" s="5"/>
      <c r="D5" s="5"/>
      <c r="E5" s="5"/>
      <c r="F5" s="5"/>
    </row>
    <row r="6" spans="1:6" x14ac:dyDescent="0.25">
      <c r="A6" t="s">
        <v>7</v>
      </c>
      <c r="B6" s="5">
        <v>5.3659220000000003</v>
      </c>
      <c r="C6" s="5"/>
      <c r="D6" s="5"/>
      <c r="E6" s="5"/>
      <c r="F6" s="5"/>
    </row>
    <row r="7" spans="1:6" x14ac:dyDescent="0.25">
      <c r="A7" t="s">
        <v>90</v>
      </c>
      <c r="B7" s="17">
        <v>248</v>
      </c>
      <c r="C7" s="5"/>
      <c r="D7" s="5"/>
      <c r="E7" s="5"/>
      <c r="F7" s="5"/>
    </row>
    <row r="8" spans="1:6" x14ac:dyDescent="0.25">
      <c r="A8" t="s">
        <v>8</v>
      </c>
      <c r="B8" s="5"/>
      <c r="C8" s="5"/>
      <c r="D8" s="5"/>
      <c r="E8" s="5"/>
      <c r="F8" s="5"/>
    </row>
    <row r="9" spans="1:6" x14ac:dyDescent="0.25">
      <c r="A9" t="s">
        <v>0</v>
      </c>
      <c r="B9" s="5" t="s">
        <v>9</v>
      </c>
      <c r="C9" s="5" t="s">
        <v>10</v>
      </c>
      <c r="D9" s="5" t="s">
        <v>11</v>
      </c>
      <c r="E9" s="5" t="s">
        <v>12</v>
      </c>
      <c r="F9" s="5"/>
    </row>
    <row r="10" spans="1:6" x14ac:dyDescent="0.25">
      <c r="A10" t="s">
        <v>13</v>
      </c>
      <c r="B10" s="17">
        <v>2</v>
      </c>
      <c r="C10" s="4">
        <v>712.02930000000003</v>
      </c>
      <c r="D10" s="4">
        <v>356.01499999999999</v>
      </c>
      <c r="E10" s="4">
        <v>76.670400000000001</v>
      </c>
      <c r="F10" s="5"/>
    </row>
    <row r="11" spans="1:6" x14ac:dyDescent="0.25">
      <c r="A11" t="s">
        <v>14</v>
      </c>
      <c r="B11" s="17">
        <v>245</v>
      </c>
      <c r="C11" s="4">
        <v>1137.6429000000001</v>
      </c>
      <c r="D11" s="4">
        <v>4.6429999999999998</v>
      </c>
      <c r="E11" s="5"/>
      <c r="F11" s="5" t="s">
        <v>15</v>
      </c>
    </row>
    <row r="12" spans="1:6" x14ac:dyDescent="0.25">
      <c r="A12" t="s">
        <v>16</v>
      </c>
      <c r="B12" s="17">
        <v>247</v>
      </c>
      <c r="C12" s="4">
        <v>1849.6722</v>
      </c>
      <c r="D12" s="5"/>
      <c r="E12" s="5" t="s">
        <v>17</v>
      </c>
      <c r="F12" s="5"/>
    </row>
    <row r="13" spans="1:6" x14ac:dyDescent="0.25">
      <c r="A13" t="s">
        <v>18</v>
      </c>
      <c r="B13" s="5"/>
      <c r="C13" s="4">
        <v>0.37992799999999999</v>
      </c>
      <c r="D13" s="5"/>
      <c r="E13" s="5"/>
      <c r="F13" s="5"/>
    </row>
    <row r="14" spans="1:6" x14ac:dyDescent="0.25">
      <c r="A14" t="s">
        <v>19</v>
      </c>
      <c r="B14" s="5" t="s">
        <v>60</v>
      </c>
      <c r="C14" s="5" t="s">
        <v>20</v>
      </c>
      <c r="D14" s="5" t="s">
        <v>140</v>
      </c>
      <c r="E14" s="5" t="s">
        <v>22</v>
      </c>
      <c r="F14" s="5" t="s">
        <v>23</v>
      </c>
    </row>
    <row r="15" spans="1:6" x14ac:dyDescent="0.25">
      <c r="A15" t="s">
        <v>24</v>
      </c>
      <c r="B15" s="18" t="s">
        <v>61</v>
      </c>
      <c r="C15" s="5">
        <v>4.7628284000000001</v>
      </c>
      <c r="D15" s="5">
        <v>0.14973</v>
      </c>
      <c r="E15" s="5" t="s">
        <v>17</v>
      </c>
      <c r="F15" s="5" t="s">
        <v>92</v>
      </c>
    </row>
    <row r="16" spans="1:6" x14ac:dyDescent="0.25">
      <c r="A16" t="s">
        <v>96</v>
      </c>
      <c r="B16" s="4">
        <f>D21*100*B$3/SUM(D$20:D$23)</f>
        <v>34.831652111456876</v>
      </c>
      <c r="C16" s="5">
        <v>-1.7220960000000001</v>
      </c>
      <c r="D16" s="5">
        <v>0.14860300000000001</v>
      </c>
      <c r="E16" s="5" t="s">
        <v>17</v>
      </c>
      <c r="F16" s="4">
        <v>1.0026895</v>
      </c>
    </row>
    <row r="17" spans="1:6" x14ac:dyDescent="0.25">
      <c r="A17" t="s">
        <v>141</v>
      </c>
      <c r="B17" s="4">
        <f t="shared" ref="B17" si="0">D22*100*B$3/SUM(D$20:D$23)</f>
        <v>3.663247888543125</v>
      </c>
      <c r="C17" s="5">
        <v>2.8409070000000001</v>
      </c>
      <c r="D17" s="5">
        <v>0.75592999999999999</v>
      </c>
      <c r="E17" s="5">
        <v>2.0000000000000001E-4</v>
      </c>
      <c r="F17" s="4">
        <v>1.0026895</v>
      </c>
    </row>
    <row r="18" spans="1:6" x14ac:dyDescent="0.25">
      <c r="B18" s="5"/>
      <c r="C18" s="5"/>
      <c r="D18" s="5"/>
      <c r="E18" s="5"/>
      <c r="F18" s="5"/>
    </row>
    <row r="19" spans="1:6" x14ac:dyDescent="0.25">
      <c r="B19" s="5"/>
      <c r="C19" s="5"/>
      <c r="D19" s="5"/>
      <c r="E19" s="5"/>
      <c r="F19" s="5"/>
    </row>
    <row r="20" spans="1:6" x14ac:dyDescent="0.25">
      <c r="A20" t="s">
        <v>25</v>
      </c>
      <c r="B20" s="5" t="s">
        <v>26</v>
      </c>
      <c r="C20" s="5" t="s">
        <v>9</v>
      </c>
      <c r="D20" s="5" t="s">
        <v>10</v>
      </c>
      <c r="E20" s="5" t="s">
        <v>12</v>
      </c>
      <c r="F20" s="5" t="s">
        <v>15</v>
      </c>
    </row>
    <row r="21" spans="1:6" x14ac:dyDescent="0.25">
      <c r="A21" t="s">
        <v>98</v>
      </c>
      <c r="B21" s="5">
        <v>1</v>
      </c>
      <c r="C21" s="5">
        <v>1</v>
      </c>
      <c r="D21" s="4">
        <v>623.58910000000003</v>
      </c>
      <c r="E21" s="4">
        <v>134.2946</v>
      </c>
      <c r="F21" s="5" t="s">
        <v>17</v>
      </c>
    </row>
    <row r="22" spans="1:6" x14ac:dyDescent="0.25">
      <c r="A22" t="s">
        <v>142</v>
      </c>
      <c r="B22" s="5">
        <v>1</v>
      </c>
      <c r="C22" s="5">
        <v>1</v>
      </c>
      <c r="D22" s="4">
        <v>65.582920000000001</v>
      </c>
      <c r="E22" s="4">
        <v>14.123799999999999</v>
      </c>
      <c r="F22" s="5">
        <v>2.0000000000000001E-4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17CE8-6BC0-4205-8224-67710E856542}">
  <dimension ref="A2:I36"/>
  <sheetViews>
    <sheetView workbookViewId="0">
      <selection sqref="A1:XFD1"/>
    </sheetView>
  </sheetViews>
  <sheetFormatPr defaultRowHeight="15" x14ac:dyDescent="0.25"/>
  <cols>
    <col min="1" max="1" width="67.28515625" customWidth="1"/>
    <col min="3" max="3" width="14.42578125" customWidth="1"/>
  </cols>
  <sheetData>
    <row r="2" spans="1:9" x14ac:dyDescent="0.25">
      <c r="A2" t="s">
        <v>143</v>
      </c>
    </row>
    <row r="3" spans="1:9" x14ac:dyDescent="0.25">
      <c r="A3" t="s">
        <v>27</v>
      </c>
    </row>
    <row r="4" spans="1:9" x14ac:dyDescent="0.25">
      <c r="A4" t="s">
        <v>28</v>
      </c>
      <c r="B4" t="s">
        <v>29</v>
      </c>
    </row>
    <row r="5" spans="1:9" x14ac:dyDescent="0.25">
      <c r="A5" t="s">
        <v>30</v>
      </c>
      <c r="B5" t="s">
        <v>31</v>
      </c>
    </row>
    <row r="6" spans="1:9" x14ac:dyDescent="0.25">
      <c r="A6" t="s">
        <v>32</v>
      </c>
      <c r="B6" t="s">
        <v>33</v>
      </c>
    </row>
    <row r="7" spans="1:9" x14ac:dyDescent="0.25">
      <c r="A7" t="s">
        <v>100</v>
      </c>
    </row>
    <row r="8" spans="1:9" x14ac:dyDescent="0.25">
      <c r="A8" t="s">
        <v>34</v>
      </c>
      <c r="B8" t="s">
        <v>35</v>
      </c>
      <c r="C8" t="s">
        <v>36</v>
      </c>
      <c r="D8" t="s">
        <v>4</v>
      </c>
      <c r="E8" t="s">
        <v>5</v>
      </c>
      <c r="F8" t="s">
        <v>37</v>
      </c>
      <c r="G8" t="s">
        <v>38</v>
      </c>
      <c r="H8" t="s">
        <v>39</v>
      </c>
      <c r="I8" t="s">
        <v>40</v>
      </c>
    </row>
    <row r="9" spans="1:9" x14ac:dyDescent="0.25">
      <c r="A9">
        <v>1849.6722</v>
      </c>
      <c r="B9">
        <v>247</v>
      </c>
      <c r="C9">
        <v>2.7365216999999999</v>
      </c>
      <c r="D9">
        <v>0</v>
      </c>
      <c r="E9">
        <v>0</v>
      </c>
      <c r="F9">
        <v>165.99510000000001</v>
      </c>
      <c r="G9">
        <v>1</v>
      </c>
      <c r="H9">
        <v>1206.1579999999999</v>
      </c>
      <c r="I9">
        <v>1213.135</v>
      </c>
    </row>
    <row r="10" spans="1:9" x14ac:dyDescent="0.25">
      <c r="A10" t="s">
        <v>41</v>
      </c>
    </row>
    <row r="11" spans="1:9" x14ac:dyDescent="0.25">
      <c r="A11" t="s">
        <v>42</v>
      </c>
      <c r="B11" t="s">
        <v>43</v>
      </c>
      <c r="C11" t="s">
        <v>44</v>
      </c>
      <c r="D11" t="s">
        <v>20</v>
      </c>
      <c r="E11" t="s">
        <v>45</v>
      </c>
      <c r="F11" t="s">
        <v>46</v>
      </c>
      <c r="G11" t="s">
        <v>12</v>
      </c>
      <c r="H11" t="s">
        <v>47</v>
      </c>
    </row>
    <row r="12" spans="1:9" x14ac:dyDescent="0.25">
      <c r="A12" t="s">
        <v>48</v>
      </c>
      <c r="B12" t="s">
        <v>48</v>
      </c>
      <c r="C12" t="s">
        <v>24</v>
      </c>
      <c r="D12">
        <v>5.3659221800000001</v>
      </c>
      <c r="E12">
        <v>1</v>
      </c>
      <c r="F12">
        <v>0</v>
      </c>
      <c r="G12">
        <v>0</v>
      </c>
      <c r="H12">
        <v>1</v>
      </c>
    </row>
    <row r="13" spans="1:9" x14ac:dyDescent="0.25">
      <c r="A13" t="s">
        <v>49</v>
      </c>
      <c r="B13" t="s">
        <v>49</v>
      </c>
      <c r="C13" t="s">
        <v>144</v>
      </c>
      <c r="D13">
        <v>0</v>
      </c>
      <c r="E13">
        <v>1</v>
      </c>
      <c r="F13">
        <v>172.40539999999999</v>
      </c>
      <c r="G13">
        <v>25.286000000000001</v>
      </c>
      <c r="H13" s="1">
        <v>9.5300000000000002E-7</v>
      </c>
    </row>
    <row r="14" spans="1:9" x14ac:dyDescent="0.25">
      <c r="A14" t="s">
        <v>49</v>
      </c>
      <c r="B14" t="s">
        <v>49</v>
      </c>
      <c r="C14" t="s">
        <v>145</v>
      </c>
      <c r="D14">
        <v>0</v>
      </c>
      <c r="E14">
        <v>1</v>
      </c>
      <c r="F14">
        <v>10.9819</v>
      </c>
      <c r="G14">
        <v>1.4690000000000001</v>
      </c>
      <c r="H14">
        <v>0.22661999999999999</v>
      </c>
    </row>
    <row r="15" spans="1:9" x14ac:dyDescent="0.25">
      <c r="A15" t="s">
        <v>49</v>
      </c>
      <c r="B15" t="s">
        <v>49</v>
      </c>
      <c r="C15" t="s">
        <v>146</v>
      </c>
      <c r="D15">
        <v>0</v>
      </c>
      <c r="E15">
        <v>1</v>
      </c>
      <c r="F15">
        <v>38.790640000000003</v>
      </c>
      <c r="G15">
        <v>5.27</v>
      </c>
      <c r="H15">
        <v>2.2540000000000001E-2</v>
      </c>
    </row>
    <row r="16" spans="1:9" x14ac:dyDescent="0.25">
      <c r="A16" t="s">
        <v>49</v>
      </c>
      <c r="B16" t="s">
        <v>49</v>
      </c>
      <c r="C16" t="s">
        <v>147</v>
      </c>
      <c r="D16">
        <v>0</v>
      </c>
      <c r="E16">
        <v>1</v>
      </c>
      <c r="F16">
        <v>10.51459</v>
      </c>
      <c r="G16">
        <v>1.4059999999999999</v>
      </c>
      <c r="H16">
        <v>0.23680000000000001</v>
      </c>
    </row>
    <row r="17" spans="1:8" x14ac:dyDescent="0.25">
      <c r="A17" t="s">
        <v>49</v>
      </c>
      <c r="B17" t="s">
        <v>49</v>
      </c>
      <c r="C17" t="s">
        <v>148</v>
      </c>
      <c r="D17">
        <v>0</v>
      </c>
      <c r="E17">
        <v>1</v>
      </c>
      <c r="F17">
        <v>1.317466</v>
      </c>
      <c r="G17">
        <v>0.17499999999999999</v>
      </c>
      <c r="H17">
        <v>0.67576999999999998</v>
      </c>
    </row>
    <row r="18" spans="1:8" x14ac:dyDescent="0.25">
      <c r="A18" t="s">
        <v>49</v>
      </c>
      <c r="B18" t="s">
        <v>49</v>
      </c>
      <c r="C18" t="s">
        <v>149</v>
      </c>
      <c r="D18">
        <v>0</v>
      </c>
      <c r="E18">
        <v>1</v>
      </c>
      <c r="F18">
        <v>8.3493999999999999E-2</v>
      </c>
      <c r="G18">
        <v>1.0999999999999999E-2</v>
      </c>
      <c r="H18">
        <v>0.91615999999999997</v>
      </c>
    </row>
    <row r="19" spans="1:8" x14ac:dyDescent="0.25">
      <c r="A19" t="s">
        <v>49</v>
      </c>
      <c r="B19" t="s">
        <v>49</v>
      </c>
      <c r="C19" t="s">
        <v>150</v>
      </c>
      <c r="D19">
        <v>0</v>
      </c>
      <c r="E19">
        <v>1</v>
      </c>
      <c r="F19">
        <v>646.44640000000004</v>
      </c>
      <c r="G19">
        <v>132.166</v>
      </c>
      <c r="H19" s="1">
        <v>9.0999999999999999E-25</v>
      </c>
    </row>
    <row r="20" spans="1:8" x14ac:dyDescent="0.25">
      <c r="A20" t="s">
        <v>49</v>
      </c>
      <c r="B20" t="s">
        <v>49</v>
      </c>
      <c r="C20" t="s">
        <v>3</v>
      </c>
      <c r="D20">
        <v>0</v>
      </c>
      <c r="E20">
        <v>1</v>
      </c>
      <c r="F20">
        <v>1.4292739999999999</v>
      </c>
      <c r="G20">
        <v>0.19</v>
      </c>
      <c r="H20">
        <v>0.66310000000000002</v>
      </c>
    </row>
    <row r="21" spans="1:8" x14ac:dyDescent="0.25">
      <c r="A21" t="s">
        <v>49</v>
      </c>
      <c r="B21" t="s">
        <v>49</v>
      </c>
      <c r="C21" t="s">
        <v>151</v>
      </c>
      <c r="D21">
        <v>0</v>
      </c>
      <c r="E21">
        <v>1</v>
      </c>
      <c r="F21">
        <v>61.703809999999997</v>
      </c>
      <c r="G21">
        <v>8.49</v>
      </c>
      <c r="H21">
        <v>3.8999999999999998E-3</v>
      </c>
    </row>
    <row r="22" spans="1:8" x14ac:dyDescent="0.25">
      <c r="A22" t="s">
        <v>49</v>
      </c>
      <c r="B22" t="s">
        <v>49</v>
      </c>
      <c r="C22" t="s">
        <v>152</v>
      </c>
      <c r="D22">
        <v>0</v>
      </c>
      <c r="E22">
        <v>1</v>
      </c>
      <c r="F22">
        <v>94.526250000000005</v>
      </c>
      <c r="G22">
        <v>13.249000000000001</v>
      </c>
      <c r="H22">
        <v>3.3E-4</v>
      </c>
    </row>
    <row r="23" spans="1:8" x14ac:dyDescent="0.25">
      <c r="A23" t="s">
        <v>50</v>
      </c>
    </row>
    <row r="24" spans="1:8" x14ac:dyDescent="0.25">
      <c r="A24" t="s">
        <v>58</v>
      </c>
    </row>
    <row r="25" spans="1:8" x14ac:dyDescent="0.25">
      <c r="A25" t="s">
        <v>153</v>
      </c>
    </row>
    <row r="26" spans="1:8" x14ac:dyDescent="0.25">
      <c r="A26" t="s">
        <v>13</v>
      </c>
      <c r="B26" t="s">
        <v>59</v>
      </c>
      <c r="C26" t="s">
        <v>4</v>
      </c>
      <c r="D26" t="s">
        <v>36</v>
      </c>
      <c r="E26" t="s">
        <v>39</v>
      </c>
      <c r="F26" t="s">
        <v>40</v>
      </c>
    </row>
    <row r="27" spans="1:8" x14ac:dyDescent="0.25">
      <c r="A27" t="s">
        <v>150</v>
      </c>
      <c r="B27">
        <v>1</v>
      </c>
      <c r="C27">
        <v>0.34949999999999998</v>
      </c>
      <c r="D27">
        <v>2.2115999999999998</v>
      </c>
      <c r="E27">
        <v>1101.57</v>
      </c>
      <c r="F27">
        <v>1112.01</v>
      </c>
      <c r="G27" t="s">
        <v>56</v>
      </c>
    </row>
    <row r="28" spans="1:8" x14ac:dyDescent="0.25">
      <c r="A28" t="s">
        <v>144</v>
      </c>
      <c r="B28">
        <v>1</v>
      </c>
      <c r="C28">
        <v>9.3200000000000005E-2</v>
      </c>
      <c r="D28">
        <v>2.6112000000000002</v>
      </c>
      <c r="E28">
        <v>1183.94</v>
      </c>
      <c r="F28">
        <v>1194.3800000000001</v>
      </c>
      <c r="G28" t="s">
        <v>56</v>
      </c>
    </row>
    <row r="29" spans="1:8" ht="30" x14ac:dyDescent="0.25">
      <c r="A29" s="15" t="s">
        <v>154</v>
      </c>
      <c r="B29" s="16">
        <v>2</v>
      </c>
      <c r="C29" s="16">
        <v>0.38490000000000002</v>
      </c>
      <c r="D29" s="16">
        <v>2.1549</v>
      </c>
      <c r="E29" s="16">
        <v>1089.73</v>
      </c>
      <c r="F29" s="16">
        <v>1103.6199999999999</v>
      </c>
      <c r="G29" s="16" t="s">
        <v>56</v>
      </c>
    </row>
    <row r="30" spans="1:8" x14ac:dyDescent="0.25">
      <c r="A30" t="s">
        <v>155</v>
      </c>
      <c r="B30">
        <v>2</v>
      </c>
      <c r="C30">
        <v>0.36249999999999999</v>
      </c>
      <c r="D30">
        <v>2.1938</v>
      </c>
      <c r="E30">
        <v>1098.6099999999999</v>
      </c>
      <c r="F30">
        <v>1112.5</v>
      </c>
      <c r="G30" t="s">
        <v>56</v>
      </c>
    </row>
    <row r="31" spans="1:8" x14ac:dyDescent="0.25">
      <c r="A31" s="19" t="s">
        <v>156</v>
      </c>
      <c r="B31" s="19">
        <v>3</v>
      </c>
      <c r="C31" s="19">
        <v>0.39600000000000002</v>
      </c>
      <c r="D31" s="19">
        <v>2.1398000000000001</v>
      </c>
      <c r="E31" s="19">
        <v>1087.33</v>
      </c>
      <c r="F31" s="19">
        <v>1104.6500000000001</v>
      </c>
      <c r="G31" s="19" t="s">
        <v>56</v>
      </c>
    </row>
    <row r="32" spans="1:8" x14ac:dyDescent="0.25">
      <c r="A32" s="19" t="s">
        <v>157</v>
      </c>
      <c r="B32" s="19">
        <v>3</v>
      </c>
      <c r="C32" s="19">
        <v>0.3947</v>
      </c>
      <c r="D32" s="19">
        <v>2.1421000000000001</v>
      </c>
      <c r="E32" s="19">
        <v>1087.8599999999999</v>
      </c>
      <c r="F32" s="19">
        <v>1105.18</v>
      </c>
      <c r="G32" s="19" t="s">
        <v>56</v>
      </c>
    </row>
    <row r="33" spans="1:7" x14ac:dyDescent="0.25">
      <c r="A33" t="s">
        <v>158</v>
      </c>
      <c r="B33">
        <v>4</v>
      </c>
      <c r="C33">
        <v>0.40649999999999997</v>
      </c>
      <c r="D33">
        <v>2.1255000000000002</v>
      </c>
      <c r="E33">
        <v>1085.08</v>
      </c>
      <c r="F33">
        <v>1105.81</v>
      </c>
      <c r="G33" t="s">
        <v>56</v>
      </c>
    </row>
    <row r="34" spans="1:7" x14ac:dyDescent="0.25">
      <c r="A34" t="s">
        <v>159</v>
      </c>
      <c r="B34">
        <v>4</v>
      </c>
      <c r="C34">
        <v>0.40450000000000003</v>
      </c>
      <c r="D34">
        <v>2.1291000000000002</v>
      </c>
      <c r="E34">
        <v>1085.92</v>
      </c>
      <c r="F34">
        <v>1106.6500000000001</v>
      </c>
      <c r="G34" t="s">
        <v>56</v>
      </c>
    </row>
    <row r="35" spans="1:7" x14ac:dyDescent="0.25">
      <c r="A35" t="s">
        <v>160</v>
      </c>
      <c r="B35">
        <v>5</v>
      </c>
      <c r="C35">
        <v>0.41489999999999999</v>
      </c>
      <c r="D35">
        <v>2.1147999999999998</v>
      </c>
      <c r="E35">
        <v>1083.67</v>
      </c>
      <c r="F35">
        <v>1107.8</v>
      </c>
      <c r="G35" t="s">
        <v>56</v>
      </c>
    </row>
    <row r="36" spans="1:7" x14ac:dyDescent="0.25">
      <c r="A36" t="s">
        <v>161</v>
      </c>
      <c r="B36">
        <v>5</v>
      </c>
      <c r="C36">
        <v>0.41170000000000001</v>
      </c>
      <c r="D36">
        <v>2.1204999999999998</v>
      </c>
      <c r="E36">
        <v>1084.99</v>
      </c>
      <c r="F36">
        <v>1109.1199999999999</v>
      </c>
      <c r="G36" t="s">
        <v>56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42669-DF85-46E1-90A2-E4F97AC1B8AD}">
  <dimension ref="A2:I31"/>
  <sheetViews>
    <sheetView workbookViewId="0">
      <selection sqref="A1:XFD1"/>
    </sheetView>
  </sheetViews>
  <sheetFormatPr defaultRowHeight="15" x14ac:dyDescent="0.25"/>
  <cols>
    <col min="1" max="1" width="85.5703125" customWidth="1"/>
    <col min="2" max="5" width="7.85546875" customWidth="1"/>
    <col min="6" max="6" width="7.7109375" customWidth="1"/>
    <col min="7" max="7" width="14" customWidth="1"/>
    <col min="8" max="8" width="6.42578125" customWidth="1"/>
    <col min="9" max="9" width="7.28515625" customWidth="1"/>
  </cols>
  <sheetData>
    <row r="2" spans="1:9" x14ac:dyDescent="0.25">
      <c r="A2" t="s">
        <v>162</v>
      </c>
    </row>
    <row r="3" spans="1:9" x14ac:dyDescent="0.25">
      <c r="A3" t="s">
        <v>4</v>
      </c>
      <c r="B3" s="5">
        <v>0.58102200000000004</v>
      </c>
    </row>
    <row r="4" spans="1:9" x14ac:dyDescent="0.25">
      <c r="A4" t="s">
        <v>5</v>
      </c>
      <c r="B4" s="5">
        <v>0.56880200000000003</v>
      </c>
    </row>
    <row r="5" spans="1:9" x14ac:dyDescent="0.25">
      <c r="A5" t="s">
        <v>6</v>
      </c>
      <c r="B5" s="5">
        <v>0.120169</v>
      </c>
    </row>
    <row r="6" spans="1:9" x14ac:dyDescent="0.25">
      <c r="A6" t="s">
        <v>7</v>
      </c>
      <c r="B6" s="5">
        <v>2.4646690000000002</v>
      </c>
    </row>
    <row r="7" spans="1:9" x14ac:dyDescent="0.25">
      <c r="A7" t="s">
        <v>90</v>
      </c>
      <c r="B7">
        <v>248</v>
      </c>
    </row>
    <row r="8" spans="1:9" x14ac:dyDescent="0.25">
      <c r="A8" t="s">
        <v>8</v>
      </c>
    </row>
    <row r="9" spans="1:9" x14ac:dyDescent="0.25">
      <c r="A9" t="s">
        <v>0</v>
      </c>
      <c r="B9" t="s">
        <v>9</v>
      </c>
      <c r="C9" t="s">
        <v>10</v>
      </c>
      <c r="D9" t="s">
        <v>11</v>
      </c>
      <c r="E9" t="s">
        <v>12</v>
      </c>
    </row>
    <row r="10" spans="1:9" x14ac:dyDescent="0.25">
      <c r="A10" t="s">
        <v>13</v>
      </c>
      <c r="B10">
        <v>7</v>
      </c>
      <c r="C10" s="4">
        <v>4.8061306999999998</v>
      </c>
      <c r="D10" s="4">
        <v>0.68659000000000003</v>
      </c>
      <c r="E10" s="4">
        <v>47.546100000000003</v>
      </c>
    </row>
    <row r="11" spans="1:9" x14ac:dyDescent="0.25">
      <c r="A11" t="s">
        <v>14</v>
      </c>
      <c r="B11">
        <v>240</v>
      </c>
      <c r="C11" s="4">
        <v>3.4657206</v>
      </c>
      <c r="D11" s="4">
        <v>1.4441000000000001E-2</v>
      </c>
      <c r="F11" t="s">
        <v>15</v>
      </c>
    </row>
    <row r="12" spans="1:9" x14ac:dyDescent="0.25">
      <c r="A12" t="s">
        <v>16</v>
      </c>
      <c r="B12">
        <v>247</v>
      </c>
      <c r="C12" s="4">
        <v>8.2718512999999998</v>
      </c>
      <c r="D12" s="4"/>
      <c r="E12" t="s">
        <v>17</v>
      </c>
    </row>
    <row r="13" spans="1:9" x14ac:dyDescent="0.25">
      <c r="A13" t="s">
        <v>18</v>
      </c>
    </row>
    <row r="14" spans="1:9" x14ac:dyDescent="0.25">
      <c r="A14" t="s">
        <v>19</v>
      </c>
      <c r="B14" s="4" t="s">
        <v>60</v>
      </c>
      <c r="C14" t="s">
        <v>20</v>
      </c>
      <c r="D14" t="s">
        <v>21</v>
      </c>
      <c r="E14" t="s">
        <v>22</v>
      </c>
      <c r="F14" s="4" t="s">
        <v>23</v>
      </c>
    </row>
    <row r="15" spans="1:9" x14ac:dyDescent="0.25">
      <c r="A15" t="s">
        <v>24</v>
      </c>
      <c r="B15" s="12" t="s">
        <v>61</v>
      </c>
      <c r="C15" s="5">
        <v>1.1541283</v>
      </c>
      <c r="D15" s="5">
        <v>0.18910199999999999</v>
      </c>
      <c r="E15" t="s">
        <v>17</v>
      </c>
      <c r="F15" s="4" t="s">
        <v>92</v>
      </c>
    </row>
    <row r="16" spans="1:9" x14ac:dyDescent="0.25">
      <c r="A16" t="s">
        <v>163</v>
      </c>
      <c r="B16" s="4">
        <f>B$4*100*D25/SUM(D$25:D$31)</f>
        <v>1.6343819227700298</v>
      </c>
      <c r="C16" s="5">
        <v>3.29594E-2</v>
      </c>
      <c r="D16" s="5">
        <v>1.157E-2</v>
      </c>
      <c r="E16">
        <v>4.7999999999999996E-3</v>
      </c>
      <c r="F16" s="4">
        <v>1.5465103</v>
      </c>
      <c r="I16" t="s">
        <v>140</v>
      </c>
    </row>
    <row r="17" spans="1:9" ht="90" x14ac:dyDescent="0.25">
      <c r="A17" s="2" t="s">
        <v>164</v>
      </c>
      <c r="B17" s="4">
        <f t="shared" ref="B17:B22" si="0">B$4*100*D26/SUM(D$25:D$31)</f>
        <v>28.920561842206947</v>
      </c>
      <c r="C17" s="5">
        <v>-0.15639400000000001</v>
      </c>
      <c r="D17" s="5">
        <v>1.3051E-2</v>
      </c>
      <c r="E17" t="s">
        <v>17</v>
      </c>
      <c r="F17" s="4">
        <v>1.24414</v>
      </c>
      <c r="G17" t="s">
        <v>165</v>
      </c>
      <c r="H17" s="5">
        <f>C$17+C$18</f>
        <v>-0.27725100000000003</v>
      </c>
      <c r="I17" s="5">
        <f>(D$17^2+D$18^2)^0.5</f>
        <v>2.5871983341058336E-2</v>
      </c>
    </row>
    <row r="18" spans="1:9" ht="30" x14ac:dyDescent="0.25">
      <c r="A18" s="2" t="s">
        <v>166</v>
      </c>
      <c r="B18" s="4">
        <f t="shared" si="0"/>
        <v>5.8947242333679402</v>
      </c>
      <c r="C18" s="5">
        <v>-0.12085700000000001</v>
      </c>
      <c r="D18" s="5">
        <v>2.2339000000000001E-2</v>
      </c>
      <c r="E18" t="s">
        <v>17</v>
      </c>
      <c r="F18" s="4">
        <v>1.0361416999999999</v>
      </c>
      <c r="G18" t="s">
        <v>167</v>
      </c>
      <c r="H18" s="5">
        <f>C$17-C$18</f>
        <v>-3.5536999999999999E-2</v>
      </c>
      <c r="I18" s="5">
        <f>(D$17^2+D$18^2)^0.5</f>
        <v>2.5871983341058336E-2</v>
      </c>
    </row>
    <row r="19" spans="1:9" ht="75" x14ac:dyDescent="0.25">
      <c r="A19" s="2" t="s">
        <v>168</v>
      </c>
      <c r="B19" s="4">
        <f t="shared" si="0"/>
        <v>9.9265119410890925</v>
      </c>
      <c r="C19" s="5">
        <v>-6.8971000000000005E-2</v>
      </c>
      <c r="D19" s="5">
        <v>9.8239999999999994E-3</v>
      </c>
      <c r="E19" t="s">
        <v>17</v>
      </c>
      <c r="F19" s="4">
        <v>1.1189197</v>
      </c>
      <c r="G19" t="s">
        <v>169</v>
      </c>
      <c r="H19" s="5">
        <f>-C$17+C$19</f>
        <v>8.7423000000000001E-2</v>
      </c>
      <c r="I19" s="5">
        <f>(D$17^2+D$19^2)^0.5</f>
        <v>1.6335225036711309E-2</v>
      </c>
    </row>
    <row r="20" spans="1:9" ht="30" x14ac:dyDescent="0.25">
      <c r="A20" s="2" t="s">
        <v>170</v>
      </c>
      <c r="B20" s="4">
        <f t="shared" si="0"/>
        <v>1.3803200209542861</v>
      </c>
      <c r="C20" s="5">
        <v>-4.5170000000000002E-2</v>
      </c>
      <c r="D20" s="5">
        <v>1.7253000000000001E-2</v>
      </c>
      <c r="E20">
        <v>9.4000000000000004E-3</v>
      </c>
      <c r="F20" s="4">
        <v>1.0738612000000001</v>
      </c>
      <c r="G20" t="s">
        <v>171</v>
      </c>
      <c r="H20" s="5">
        <f>-C$17-C$19+C$20</f>
        <v>0.18019499999999999</v>
      </c>
      <c r="I20" s="5">
        <f>(D$17^2+D$19^2+D$20^2)^0.5</f>
        <v>2.3759326295162499E-2</v>
      </c>
    </row>
    <row r="21" spans="1:9" x14ac:dyDescent="0.25">
      <c r="A21" t="s">
        <v>63</v>
      </c>
      <c r="B21" s="4">
        <f t="shared" si="0"/>
        <v>1.3896541025179077</v>
      </c>
      <c r="C21" s="20">
        <v>1.8711200000000001E-2</v>
      </c>
      <c r="D21" s="20">
        <v>7.123E-3</v>
      </c>
      <c r="E21">
        <v>9.1999999999999998E-3</v>
      </c>
      <c r="F21" s="4">
        <v>1.0430628</v>
      </c>
      <c r="G21" t="s">
        <v>172</v>
      </c>
      <c r="H21" s="5">
        <f>-C$17-C$19-C$20</f>
        <v>0.27053500000000003</v>
      </c>
      <c r="I21" s="5">
        <f>(D$17^2+D$19^2+D$20^2)^0.5</f>
        <v>2.3759326295162499E-2</v>
      </c>
    </row>
    <row r="22" spans="1:9" x14ac:dyDescent="0.25">
      <c r="A22" t="s">
        <v>1</v>
      </c>
      <c r="B22" s="4">
        <f t="shared" si="0"/>
        <v>7.7340459370937946</v>
      </c>
      <c r="C22" s="5">
        <v>0.29437190000000002</v>
      </c>
      <c r="D22" s="5">
        <v>4.7502000000000003E-2</v>
      </c>
      <c r="E22" t="s">
        <v>17</v>
      </c>
      <c r="F22" s="4">
        <v>1.8410276000000001</v>
      </c>
    </row>
    <row r="23" spans="1:9" x14ac:dyDescent="0.25">
      <c r="A23" t="s">
        <v>25</v>
      </c>
    </row>
    <row r="24" spans="1:9" x14ac:dyDescent="0.25">
      <c r="A24" t="s">
        <v>0</v>
      </c>
      <c r="B24" t="s">
        <v>26</v>
      </c>
      <c r="C24" t="s">
        <v>9</v>
      </c>
      <c r="D24" t="s">
        <v>10</v>
      </c>
      <c r="E24" t="s">
        <v>12</v>
      </c>
      <c r="F24" t="s">
        <v>15</v>
      </c>
    </row>
    <row r="25" spans="1:9" x14ac:dyDescent="0.25">
      <c r="A25" t="s">
        <v>163</v>
      </c>
      <c r="B25">
        <v>1</v>
      </c>
      <c r="C25">
        <v>1</v>
      </c>
      <c r="D25" s="4">
        <v>0.1171933</v>
      </c>
      <c r="E25" s="4">
        <v>8.1156000000000006</v>
      </c>
      <c r="F25">
        <v>4.7999999999999996E-3</v>
      </c>
    </row>
    <row r="26" spans="1:9" x14ac:dyDescent="0.25">
      <c r="A26" t="s">
        <v>173</v>
      </c>
      <c r="B26">
        <v>1</v>
      </c>
      <c r="C26">
        <v>1</v>
      </c>
      <c r="D26" s="4">
        <v>2.0737478999999999</v>
      </c>
      <c r="E26" s="4">
        <v>143.60640000000001</v>
      </c>
      <c r="F26" t="s">
        <v>17</v>
      </c>
    </row>
    <row r="27" spans="1:9" x14ac:dyDescent="0.25">
      <c r="A27" t="s">
        <v>166</v>
      </c>
      <c r="B27">
        <v>1</v>
      </c>
      <c r="C27">
        <v>1</v>
      </c>
      <c r="D27" s="4">
        <v>0.42268099999999997</v>
      </c>
      <c r="E27" s="4">
        <v>29.270499999999998</v>
      </c>
      <c r="F27" t="s">
        <v>17</v>
      </c>
    </row>
    <row r="28" spans="1:9" x14ac:dyDescent="0.25">
      <c r="A28" t="s">
        <v>168</v>
      </c>
      <c r="B28">
        <v>1</v>
      </c>
      <c r="C28">
        <v>1</v>
      </c>
      <c r="D28" s="4">
        <v>0.71178019999999997</v>
      </c>
      <c r="E28" s="4">
        <v>49.290500000000002</v>
      </c>
      <c r="F28" t="s">
        <v>17</v>
      </c>
    </row>
    <row r="29" spans="1:9" x14ac:dyDescent="0.25">
      <c r="A29" t="s">
        <v>170</v>
      </c>
      <c r="B29">
        <v>1</v>
      </c>
      <c r="C29">
        <v>1</v>
      </c>
      <c r="D29" s="4">
        <v>9.8975800000000003E-2</v>
      </c>
      <c r="E29" s="4">
        <v>6.8540000000000001</v>
      </c>
      <c r="F29">
        <v>9.4000000000000004E-3</v>
      </c>
    </row>
    <row r="30" spans="1:9" x14ac:dyDescent="0.25">
      <c r="A30" t="s">
        <v>63</v>
      </c>
      <c r="B30">
        <v>1</v>
      </c>
      <c r="C30">
        <v>1</v>
      </c>
      <c r="D30" s="4">
        <v>9.96451E-2</v>
      </c>
      <c r="E30" s="4">
        <v>6.9004000000000003</v>
      </c>
      <c r="F30">
        <v>9.1999999999999998E-3</v>
      </c>
    </row>
    <row r="31" spans="1:9" x14ac:dyDescent="0.25">
      <c r="A31" t="s">
        <v>1</v>
      </c>
      <c r="B31">
        <v>1</v>
      </c>
      <c r="C31">
        <v>1</v>
      </c>
      <c r="D31" s="4">
        <v>0.55456950000000005</v>
      </c>
      <c r="E31" s="4">
        <v>38.403799999999997</v>
      </c>
      <c r="F31" t="s">
        <v>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CB7EA-39AF-46B8-A053-E3E108111393}">
  <dimension ref="A2:J82"/>
  <sheetViews>
    <sheetView workbookViewId="0">
      <selection activeCell="D14" sqref="D14"/>
    </sheetView>
  </sheetViews>
  <sheetFormatPr defaultRowHeight="15" x14ac:dyDescent="0.25"/>
  <cols>
    <col min="3" max="3" width="25.140625" customWidth="1"/>
  </cols>
  <sheetData>
    <row r="2" spans="1:9" x14ac:dyDescent="0.25">
      <c r="A2" t="s">
        <v>174</v>
      </c>
    </row>
    <row r="3" spans="1:9" x14ac:dyDescent="0.25">
      <c r="A3" t="s">
        <v>27</v>
      </c>
    </row>
    <row r="4" spans="1:9" x14ac:dyDescent="0.25">
      <c r="A4" t="s">
        <v>28</v>
      </c>
      <c r="B4" t="s">
        <v>29</v>
      </c>
    </row>
    <row r="5" spans="1:9" x14ac:dyDescent="0.25">
      <c r="A5" t="s">
        <v>30</v>
      </c>
      <c r="B5" t="s">
        <v>31</v>
      </c>
    </row>
    <row r="6" spans="1:9" x14ac:dyDescent="0.25">
      <c r="A6" t="s">
        <v>32</v>
      </c>
      <c r="B6" t="s">
        <v>33</v>
      </c>
    </row>
    <row r="7" spans="1:9" x14ac:dyDescent="0.25">
      <c r="A7" t="s">
        <v>100</v>
      </c>
    </row>
    <row r="8" spans="1:9" x14ac:dyDescent="0.25">
      <c r="A8" t="s">
        <v>34</v>
      </c>
      <c r="B8" t="s">
        <v>35</v>
      </c>
      <c r="C8" t="s">
        <v>36</v>
      </c>
      <c r="D8" t="s">
        <v>4</v>
      </c>
      <c r="E8" t="s">
        <v>5</v>
      </c>
      <c r="F8" t="s">
        <v>37</v>
      </c>
      <c r="G8" t="s">
        <v>38</v>
      </c>
      <c r="H8" t="s">
        <v>39</v>
      </c>
      <c r="I8" t="s">
        <v>40</v>
      </c>
    </row>
    <row r="9" spans="1:9" x14ac:dyDescent="0.25">
      <c r="A9">
        <v>3.4736327999999999</v>
      </c>
      <c r="B9">
        <v>240</v>
      </c>
      <c r="C9">
        <v>0.1203057</v>
      </c>
      <c r="D9">
        <v>0.58009999999999995</v>
      </c>
      <c r="E9">
        <v>0.56779999999999997</v>
      </c>
      <c r="F9">
        <v>-6.9915950000000002</v>
      </c>
      <c r="G9">
        <v>8</v>
      </c>
      <c r="H9">
        <v>-335.971</v>
      </c>
      <c r="I9">
        <v>-305.10599999999999</v>
      </c>
    </row>
    <row r="10" spans="1:9" x14ac:dyDescent="0.25">
      <c r="A10" t="s">
        <v>41</v>
      </c>
    </row>
    <row r="11" spans="1:9" x14ac:dyDescent="0.25">
      <c r="A11" t="s">
        <v>42</v>
      </c>
      <c r="B11" t="s">
        <v>43</v>
      </c>
      <c r="C11" t="s">
        <v>44</v>
      </c>
      <c r="D11" t="s">
        <v>20</v>
      </c>
      <c r="E11" t="s">
        <v>45</v>
      </c>
      <c r="F11" t="s">
        <v>46</v>
      </c>
      <c r="G11" t="s">
        <v>12</v>
      </c>
      <c r="H11" t="s">
        <v>47</v>
      </c>
    </row>
    <row r="12" spans="1:9" x14ac:dyDescent="0.25">
      <c r="A12" t="s">
        <v>48</v>
      </c>
      <c r="B12" t="s">
        <v>48</v>
      </c>
      <c r="C12" t="s">
        <v>24</v>
      </c>
      <c r="D12">
        <v>2.2460502199999999</v>
      </c>
      <c r="E12">
        <v>1</v>
      </c>
      <c r="F12">
        <v>0</v>
      </c>
      <c r="G12">
        <v>0</v>
      </c>
      <c r="H12">
        <v>1</v>
      </c>
    </row>
    <row r="13" spans="1:9" x14ac:dyDescent="0.25">
      <c r="A13" t="s">
        <v>49</v>
      </c>
      <c r="B13" t="s">
        <v>49</v>
      </c>
      <c r="C13" t="s">
        <v>150</v>
      </c>
      <c r="D13">
        <v>0</v>
      </c>
      <c r="E13">
        <v>1</v>
      </c>
      <c r="F13">
        <v>5.9360000000000003E-3</v>
      </c>
      <c r="G13">
        <v>0.40899999999999997</v>
      </c>
      <c r="H13">
        <v>0.52302000000000004</v>
      </c>
    </row>
    <row r="14" spans="1:9" x14ac:dyDescent="0.25">
      <c r="A14" t="s">
        <v>49</v>
      </c>
      <c r="B14" t="s">
        <v>49</v>
      </c>
      <c r="C14" t="s">
        <v>69</v>
      </c>
      <c r="D14">
        <v>0</v>
      </c>
      <c r="E14">
        <v>1</v>
      </c>
      <c r="F14">
        <v>2.3649999999999999E-3</v>
      </c>
      <c r="G14">
        <v>0.16300000000000001</v>
      </c>
      <c r="H14">
        <v>0.68691000000000002</v>
      </c>
    </row>
    <row r="15" spans="1:9" x14ac:dyDescent="0.25">
      <c r="A15" t="s">
        <v>49</v>
      </c>
      <c r="B15" t="s">
        <v>49</v>
      </c>
      <c r="C15" t="s">
        <v>70</v>
      </c>
      <c r="D15">
        <v>0</v>
      </c>
      <c r="E15">
        <v>1</v>
      </c>
      <c r="F15">
        <v>1.008E-3</v>
      </c>
      <c r="G15">
        <v>6.9000000000000006E-2</v>
      </c>
      <c r="H15">
        <v>0.79247999999999996</v>
      </c>
    </row>
    <row r="16" spans="1:9" x14ac:dyDescent="0.25">
      <c r="A16" t="s">
        <v>49</v>
      </c>
      <c r="B16" t="s">
        <v>49</v>
      </c>
      <c r="C16" t="s">
        <v>71</v>
      </c>
      <c r="D16">
        <v>0</v>
      </c>
      <c r="E16">
        <v>1</v>
      </c>
      <c r="F16">
        <v>1.9780000000000002E-3</v>
      </c>
      <c r="G16">
        <v>0.13600000000000001</v>
      </c>
      <c r="H16">
        <v>0.71245000000000003</v>
      </c>
    </row>
    <row r="17" spans="1:8" x14ac:dyDescent="0.25">
      <c r="A17" t="s">
        <v>49</v>
      </c>
      <c r="B17" t="s">
        <v>49</v>
      </c>
      <c r="C17" t="s">
        <v>72</v>
      </c>
      <c r="D17">
        <v>0</v>
      </c>
      <c r="E17">
        <v>1</v>
      </c>
      <c r="F17">
        <v>1.9940000000000001E-3</v>
      </c>
      <c r="G17">
        <v>0.13700000000000001</v>
      </c>
      <c r="H17">
        <v>0.71133000000000002</v>
      </c>
    </row>
    <row r="18" spans="1:8" x14ac:dyDescent="0.25">
      <c r="A18" t="s">
        <v>49</v>
      </c>
      <c r="B18" t="s">
        <v>49</v>
      </c>
      <c r="C18" t="s">
        <v>73</v>
      </c>
      <c r="D18">
        <v>0</v>
      </c>
      <c r="E18">
        <v>1</v>
      </c>
      <c r="F18">
        <v>1.8439999999999999E-3</v>
      </c>
      <c r="G18">
        <v>0.127</v>
      </c>
      <c r="H18">
        <v>0.72196000000000005</v>
      </c>
    </row>
    <row r="19" spans="1:8" x14ac:dyDescent="0.25">
      <c r="A19" t="s">
        <v>48</v>
      </c>
      <c r="B19" t="s">
        <v>48</v>
      </c>
      <c r="C19" t="s">
        <v>175</v>
      </c>
      <c r="D19">
        <v>-4.8683299999999999E-2</v>
      </c>
      <c r="E19">
        <v>2</v>
      </c>
      <c r="F19">
        <v>0.55975399999999997</v>
      </c>
      <c r="G19">
        <v>19.337</v>
      </c>
      <c r="H19" s="1">
        <v>1.6400000000000001E-8</v>
      </c>
    </row>
    <row r="20" spans="1:8" x14ac:dyDescent="0.25">
      <c r="A20" t="s">
        <v>49</v>
      </c>
      <c r="B20" t="s">
        <v>49</v>
      </c>
      <c r="C20" t="s">
        <v>176</v>
      </c>
      <c r="D20">
        <v>0</v>
      </c>
      <c r="E20">
        <v>1</v>
      </c>
      <c r="F20">
        <v>1.451E-3</v>
      </c>
      <c r="G20">
        <v>0.1</v>
      </c>
      <c r="H20">
        <v>0.75226000000000004</v>
      </c>
    </row>
    <row r="21" spans="1:8" x14ac:dyDescent="0.25">
      <c r="A21" t="s">
        <v>49</v>
      </c>
      <c r="B21" t="s">
        <v>49</v>
      </c>
      <c r="C21" t="s">
        <v>177</v>
      </c>
      <c r="D21">
        <v>0</v>
      </c>
      <c r="E21">
        <v>2</v>
      </c>
      <c r="F21">
        <v>7.0629999999999998E-3</v>
      </c>
      <c r="G21">
        <v>0.24199999999999999</v>
      </c>
      <c r="H21">
        <v>0.78488999999999998</v>
      </c>
    </row>
    <row r="22" spans="1:8" x14ac:dyDescent="0.25">
      <c r="A22" t="s">
        <v>49</v>
      </c>
      <c r="B22" t="s">
        <v>48</v>
      </c>
      <c r="C22" t="s">
        <v>178</v>
      </c>
      <c r="D22">
        <v>-4.6802900000000001E-2</v>
      </c>
      <c r="E22">
        <v>1</v>
      </c>
      <c r="F22">
        <v>0.28625299999999998</v>
      </c>
      <c r="G22">
        <v>19.777999999999999</v>
      </c>
      <c r="H22" s="1">
        <v>1.33E-5</v>
      </c>
    </row>
    <row r="23" spans="1:8" x14ac:dyDescent="0.25">
      <c r="A23" t="s">
        <v>49</v>
      </c>
      <c r="B23" t="s">
        <v>49</v>
      </c>
      <c r="C23" t="s">
        <v>163</v>
      </c>
      <c r="D23">
        <v>0</v>
      </c>
      <c r="E23">
        <v>1</v>
      </c>
      <c r="F23">
        <v>7.9030000000000003E-3</v>
      </c>
      <c r="G23">
        <v>0.54500000000000004</v>
      </c>
      <c r="H23">
        <v>0.46109</v>
      </c>
    </row>
    <row r="24" spans="1:8" x14ac:dyDescent="0.25">
      <c r="A24" t="s">
        <v>49</v>
      </c>
      <c r="B24" t="s">
        <v>49</v>
      </c>
      <c r="C24" t="s">
        <v>179</v>
      </c>
      <c r="D24">
        <v>0</v>
      </c>
      <c r="E24">
        <v>1</v>
      </c>
      <c r="F24">
        <v>1.0399999999999999E-3</v>
      </c>
      <c r="G24">
        <v>7.1999999999999995E-2</v>
      </c>
      <c r="H24">
        <v>0.78924000000000005</v>
      </c>
    </row>
    <row r="25" spans="1:8" x14ac:dyDescent="0.25">
      <c r="A25" t="s">
        <v>48</v>
      </c>
      <c r="B25" t="s">
        <v>48</v>
      </c>
      <c r="C25" t="s">
        <v>180</v>
      </c>
      <c r="D25">
        <v>-0.14726500000000001</v>
      </c>
      <c r="E25">
        <v>4</v>
      </c>
      <c r="F25">
        <v>2.4009459999999998</v>
      </c>
      <c r="G25">
        <v>41.472000000000001</v>
      </c>
      <c r="H25" s="1">
        <v>2.1000000000000001E-26</v>
      </c>
    </row>
    <row r="26" spans="1:8" x14ac:dyDescent="0.25">
      <c r="A26" t="s">
        <v>49</v>
      </c>
      <c r="B26" t="s">
        <v>48</v>
      </c>
      <c r="C26" t="s">
        <v>181</v>
      </c>
      <c r="D26">
        <v>-0.11185299999999999</v>
      </c>
      <c r="E26">
        <v>1</v>
      </c>
      <c r="F26">
        <v>0.364985</v>
      </c>
      <c r="G26">
        <v>25.216999999999999</v>
      </c>
      <c r="H26" s="1">
        <v>9.9900000000000009E-7</v>
      </c>
    </row>
    <row r="27" spans="1:8" x14ac:dyDescent="0.25">
      <c r="A27" t="s">
        <v>49</v>
      </c>
      <c r="B27" t="s">
        <v>49</v>
      </c>
      <c r="C27" t="s">
        <v>182</v>
      </c>
      <c r="D27">
        <v>0</v>
      </c>
      <c r="E27">
        <v>1</v>
      </c>
      <c r="F27">
        <v>4.1489999999999999E-3</v>
      </c>
      <c r="G27">
        <v>0.28599999999999998</v>
      </c>
      <c r="H27">
        <v>0.59340000000000004</v>
      </c>
    </row>
    <row r="28" spans="1:8" x14ac:dyDescent="0.25">
      <c r="A28" t="s">
        <v>49</v>
      </c>
      <c r="B28" t="s">
        <v>49</v>
      </c>
      <c r="C28" t="s">
        <v>183</v>
      </c>
      <c r="D28">
        <v>0</v>
      </c>
      <c r="E28">
        <v>2</v>
      </c>
      <c r="F28">
        <v>5.8799999999999998E-3</v>
      </c>
      <c r="G28">
        <v>0.20200000000000001</v>
      </c>
      <c r="H28">
        <v>0.81742000000000004</v>
      </c>
    </row>
    <row r="29" spans="1:8" x14ac:dyDescent="0.25">
      <c r="A29" t="s">
        <v>49</v>
      </c>
      <c r="B29" t="s">
        <v>49</v>
      </c>
      <c r="C29" t="s">
        <v>184</v>
      </c>
      <c r="D29">
        <v>0</v>
      </c>
      <c r="E29">
        <v>3</v>
      </c>
      <c r="F29">
        <v>1.1518E-2</v>
      </c>
      <c r="G29">
        <v>0.26300000000000001</v>
      </c>
      <c r="H29">
        <v>0.85214000000000001</v>
      </c>
    </row>
    <row r="30" spans="1:8" x14ac:dyDescent="0.25">
      <c r="A30" t="s">
        <v>49</v>
      </c>
      <c r="B30" t="s">
        <v>49</v>
      </c>
      <c r="C30" t="s">
        <v>185</v>
      </c>
      <c r="D30">
        <v>0</v>
      </c>
      <c r="E30">
        <v>1</v>
      </c>
      <c r="F30">
        <v>9.4830000000000001E-3</v>
      </c>
      <c r="G30">
        <v>0.65400000000000003</v>
      </c>
      <c r="H30">
        <v>0.4194</v>
      </c>
    </row>
    <row r="31" spans="1:8" x14ac:dyDescent="0.25">
      <c r="A31" t="s">
        <v>49</v>
      </c>
      <c r="B31" t="s">
        <v>49</v>
      </c>
      <c r="C31" t="s">
        <v>186</v>
      </c>
      <c r="D31">
        <v>0</v>
      </c>
      <c r="E31">
        <v>2</v>
      </c>
      <c r="F31">
        <v>2.3269999999999999E-2</v>
      </c>
      <c r="G31">
        <v>0.80300000000000005</v>
      </c>
      <c r="H31">
        <v>0.44939000000000001</v>
      </c>
    </row>
    <row r="32" spans="1:8" x14ac:dyDescent="0.25">
      <c r="A32" t="s">
        <v>48</v>
      </c>
      <c r="B32" t="s">
        <v>48</v>
      </c>
      <c r="C32" t="s">
        <v>187</v>
      </c>
      <c r="D32">
        <v>-6.7788299999999996E-2</v>
      </c>
      <c r="E32">
        <v>2</v>
      </c>
      <c r="F32">
        <v>0.94634300000000005</v>
      </c>
      <c r="G32">
        <v>32.692</v>
      </c>
      <c r="H32" s="1">
        <v>2.8000000000000002E-13</v>
      </c>
    </row>
    <row r="33" spans="1:8" x14ac:dyDescent="0.25">
      <c r="A33" t="s">
        <v>49</v>
      </c>
      <c r="B33" t="s">
        <v>49</v>
      </c>
      <c r="C33" t="s">
        <v>188</v>
      </c>
      <c r="D33">
        <v>0</v>
      </c>
      <c r="E33">
        <v>1</v>
      </c>
      <c r="F33">
        <v>2.8406000000000001E-2</v>
      </c>
      <c r="G33">
        <v>1.9710000000000001</v>
      </c>
      <c r="H33">
        <v>0.16169</v>
      </c>
    </row>
    <row r="34" spans="1:8" x14ac:dyDescent="0.25">
      <c r="A34" t="s">
        <v>49</v>
      </c>
      <c r="B34" t="s">
        <v>49</v>
      </c>
      <c r="C34" t="s">
        <v>189</v>
      </c>
      <c r="D34">
        <v>0</v>
      </c>
      <c r="E34">
        <v>1</v>
      </c>
      <c r="F34">
        <v>1.5939999999999999E-3</v>
      </c>
      <c r="G34">
        <v>0.11</v>
      </c>
      <c r="H34">
        <v>0.74075000000000002</v>
      </c>
    </row>
    <row r="35" spans="1:8" x14ac:dyDescent="0.25">
      <c r="A35" t="s">
        <v>49</v>
      </c>
      <c r="B35" t="s">
        <v>49</v>
      </c>
      <c r="C35" t="s">
        <v>190</v>
      </c>
      <c r="D35">
        <v>0</v>
      </c>
      <c r="E35">
        <v>3</v>
      </c>
      <c r="F35">
        <v>8.7839E-2</v>
      </c>
      <c r="G35">
        <v>2.0499999999999998</v>
      </c>
      <c r="H35">
        <v>0.10765</v>
      </c>
    </row>
    <row r="36" spans="1:8" x14ac:dyDescent="0.25">
      <c r="A36" t="s">
        <v>49</v>
      </c>
      <c r="B36" t="s">
        <v>49</v>
      </c>
      <c r="C36" t="s">
        <v>191</v>
      </c>
      <c r="D36">
        <v>0</v>
      </c>
      <c r="E36">
        <v>1</v>
      </c>
      <c r="F36">
        <v>6.378E-3</v>
      </c>
      <c r="G36">
        <v>0.44</v>
      </c>
      <c r="H36">
        <v>0.50793999999999995</v>
      </c>
    </row>
    <row r="37" spans="1:8" x14ac:dyDescent="0.25">
      <c r="A37" t="s">
        <v>49</v>
      </c>
      <c r="B37" t="s">
        <v>49</v>
      </c>
      <c r="C37" t="s">
        <v>192</v>
      </c>
      <c r="D37">
        <v>0</v>
      </c>
      <c r="E37">
        <v>1</v>
      </c>
      <c r="F37">
        <v>4.7399999999999997E-4</v>
      </c>
      <c r="G37">
        <v>3.3000000000000002E-2</v>
      </c>
      <c r="H37">
        <v>0.85680999999999996</v>
      </c>
    </row>
    <row r="38" spans="1:8" x14ac:dyDescent="0.25">
      <c r="A38" t="s">
        <v>49</v>
      </c>
      <c r="B38" t="s">
        <v>49</v>
      </c>
      <c r="C38" t="s">
        <v>193</v>
      </c>
      <c r="D38">
        <v>0</v>
      </c>
      <c r="E38">
        <v>1</v>
      </c>
      <c r="F38">
        <v>3.153E-3</v>
      </c>
      <c r="G38">
        <v>0.217</v>
      </c>
      <c r="H38">
        <v>0.64163000000000003</v>
      </c>
    </row>
    <row r="39" spans="1:8" x14ac:dyDescent="0.25">
      <c r="A39" t="s">
        <v>49</v>
      </c>
      <c r="B39" t="s">
        <v>49</v>
      </c>
      <c r="C39" t="s">
        <v>194</v>
      </c>
      <c r="D39">
        <v>0</v>
      </c>
      <c r="E39">
        <v>1</v>
      </c>
      <c r="F39">
        <v>5.633E-3</v>
      </c>
      <c r="G39">
        <v>0.38800000000000001</v>
      </c>
      <c r="H39">
        <v>0.53383999999999998</v>
      </c>
    </row>
    <row r="40" spans="1:8" x14ac:dyDescent="0.25">
      <c r="A40" t="s">
        <v>49</v>
      </c>
      <c r="B40" t="s">
        <v>49</v>
      </c>
      <c r="C40" t="s">
        <v>195</v>
      </c>
      <c r="D40">
        <v>0</v>
      </c>
      <c r="E40">
        <v>1</v>
      </c>
      <c r="F40">
        <v>7.3090000000000004E-3</v>
      </c>
      <c r="G40">
        <v>0.504</v>
      </c>
      <c r="H40">
        <v>0.47847000000000001</v>
      </c>
    </row>
    <row r="41" spans="1:8" x14ac:dyDescent="0.25">
      <c r="A41" t="s">
        <v>49</v>
      </c>
      <c r="B41" t="s">
        <v>49</v>
      </c>
      <c r="C41" t="s">
        <v>196</v>
      </c>
      <c r="D41">
        <v>0</v>
      </c>
      <c r="E41">
        <v>1</v>
      </c>
      <c r="F41">
        <v>7.4700000000000005E-4</v>
      </c>
      <c r="G41">
        <v>5.0999999999999997E-2</v>
      </c>
      <c r="H41">
        <v>0.82081999999999999</v>
      </c>
    </row>
    <row r="42" spans="1:8" x14ac:dyDescent="0.25">
      <c r="A42" t="s">
        <v>49</v>
      </c>
      <c r="B42" t="s">
        <v>49</v>
      </c>
      <c r="C42" t="s">
        <v>197</v>
      </c>
      <c r="D42">
        <v>0</v>
      </c>
      <c r="E42">
        <v>5</v>
      </c>
      <c r="F42">
        <v>4.4474E-2</v>
      </c>
      <c r="G42">
        <v>0.61</v>
      </c>
      <c r="H42">
        <v>0.69267000000000001</v>
      </c>
    </row>
    <row r="43" spans="1:8" x14ac:dyDescent="0.25">
      <c r="A43" t="s">
        <v>49</v>
      </c>
      <c r="B43" t="s">
        <v>49</v>
      </c>
      <c r="C43" t="s">
        <v>198</v>
      </c>
      <c r="D43">
        <v>0</v>
      </c>
      <c r="E43">
        <v>1</v>
      </c>
      <c r="F43">
        <v>6.8400000000000004E-4</v>
      </c>
      <c r="G43">
        <v>4.7E-2</v>
      </c>
      <c r="H43">
        <v>0.82838999999999996</v>
      </c>
    </row>
    <row r="44" spans="1:8" x14ac:dyDescent="0.25">
      <c r="A44" t="s">
        <v>49</v>
      </c>
      <c r="B44" t="s">
        <v>49</v>
      </c>
      <c r="C44" t="s">
        <v>199</v>
      </c>
      <c r="D44">
        <v>0</v>
      </c>
      <c r="E44">
        <v>1</v>
      </c>
      <c r="F44">
        <v>1.5E-5</v>
      </c>
      <c r="G44">
        <v>1E-3</v>
      </c>
      <c r="H44">
        <v>0.97446999999999995</v>
      </c>
    </row>
    <row r="45" spans="1:8" x14ac:dyDescent="0.25">
      <c r="A45" t="s">
        <v>49</v>
      </c>
      <c r="B45" t="s">
        <v>49</v>
      </c>
      <c r="C45" t="s">
        <v>200</v>
      </c>
      <c r="D45">
        <v>0</v>
      </c>
      <c r="E45">
        <v>1</v>
      </c>
      <c r="F45">
        <v>1.5790000000000001E-3</v>
      </c>
      <c r="G45">
        <v>0.109</v>
      </c>
      <c r="H45">
        <v>0.74194000000000004</v>
      </c>
    </row>
    <row r="46" spans="1:8" x14ac:dyDescent="0.25">
      <c r="A46" t="s">
        <v>49</v>
      </c>
      <c r="B46" t="s">
        <v>48</v>
      </c>
      <c r="C46" t="s">
        <v>201</v>
      </c>
      <c r="D46">
        <v>-4.2344600000000003E-2</v>
      </c>
      <c r="E46">
        <v>1</v>
      </c>
      <c r="F46">
        <v>8.7134000000000003E-2</v>
      </c>
      <c r="G46">
        <v>6.02</v>
      </c>
      <c r="H46">
        <v>1.485E-2</v>
      </c>
    </row>
    <row r="47" spans="1:8" x14ac:dyDescent="0.25">
      <c r="A47" t="s">
        <v>49</v>
      </c>
      <c r="B47" t="s">
        <v>49</v>
      </c>
      <c r="C47" t="s">
        <v>202</v>
      </c>
      <c r="D47">
        <v>0</v>
      </c>
      <c r="E47">
        <v>1</v>
      </c>
      <c r="F47">
        <v>3.6930000000000001E-3</v>
      </c>
      <c r="G47">
        <v>0.254</v>
      </c>
      <c r="H47">
        <v>0.61448000000000003</v>
      </c>
    </row>
    <row r="48" spans="1:8" x14ac:dyDescent="0.25">
      <c r="A48" t="s">
        <v>49</v>
      </c>
      <c r="B48" t="s">
        <v>49</v>
      </c>
      <c r="C48" t="s">
        <v>203</v>
      </c>
      <c r="D48">
        <v>0</v>
      </c>
      <c r="E48">
        <v>2</v>
      </c>
      <c r="F48">
        <v>1.5866000000000002E-2</v>
      </c>
      <c r="G48">
        <v>0.54600000000000004</v>
      </c>
      <c r="H48">
        <v>0.57998000000000005</v>
      </c>
    </row>
    <row r="49" spans="1:8" x14ac:dyDescent="0.25">
      <c r="A49" t="s">
        <v>49</v>
      </c>
      <c r="B49" t="s">
        <v>49</v>
      </c>
      <c r="C49" t="s">
        <v>204</v>
      </c>
      <c r="D49">
        <v>0</v>
      </c>
      <c r="E49">
        <v>1</v>
      </c>
      <c r="F49">
        <v>1.1E-4</v>
      </c>
      <c r="G49">
        <v>8.0000000000000002E-3</v>
      </c>
      <c r="H49">
        <v>0.93079000000000001</v>
      </c>
    </row>
    <row r="50" spans="1:8" x14ac:dyDescent="0.25">
      <c r="A50" t="s">
        <v>49</v>
      </c>
      <c r="B50" t="s">
        <v>49</v>
      </c>
      <c r="C50" t="s">
        <v>205</v>
      </c>
      <c r="D50">
        <v>0</v>
      </c>
      <c r="E50">
        <v>3</v>
      </c>
      <c r="F50">
        <v>2.1069000000000001E-2</v>
      </c>
      <c r="G50">
        <v>0.48199999999999998</v>
      </c>
      <c r="H50">
        <v>0.69504999999999995</v>
      </c>
    </row>
    <row r="51" spans="1:8" x14ac:dyDescent="0.25">
      <c r="A51" t="s">
        <v>49</v>
      </c>
      <c r="B51" t="s">
        <v>49</v>
      </c>
      <c r="C51" t="s">
        <v>206</v>
      </c>
      <c r="D51">
        <v>0</v>
      </c>
      <c r="E51">
        <v>1</v>
      </c>
      <c r="F51">
        <v>1.1405999999999999E-2</v>
      </c>
      <c r="G51">
        <v>0.78700000000000003</v>
      </c>
      <c r="H51">
        <v>0.37580000000000002</v>
      </c>
    </row>
    <row r="52" spans="1:8" x14ac:dyDescent="0.25">
      <c r="A52" t="s">
        <v>49</v>
      </c>
      <c r="B52" t="s">
        <v>49</v>
      </c>
      <c r="C52" t="s">
        <v>207</v>
      </c>
      <c r="D52">
        <v>0</v>
      </c>
      <c r="E52">
        <v>2</v>
      </c>
      <c r="F52">
        <v>3.2134999999999997E-2</v>
      </c>
      <c r="G52">
        <v>1.111</v>
      </c>
      <c r="H52">
        <v>0.33087</v>
      </c>
    </row>
    <row r="53" spans="1:8" x14ac:dyDescent="0.25">
      <c r="A53" t="s">
        <v>49</v>
      </c>
      <c r="B53" t="s">
        <v>49</v>
      </c>
      <c r="C53" t="s">
        <v>208</v>
      </c>
      <c r="D53">
        <v>0</v>
      </c>
      <c r="E53">
        <v>1</v>
      </c>
      <c r="F53" s="1">
        <v>6.3339999999999997E-8</v>
      </c>
      <c r="G53">
        <v>0</v>
      </c>
      <c r="H53">
        <v>0.99834000000000001</v>
      </c>
    </row>
    <row r="54" spans="1:8" x14ac:dyDescent="0.25">
      <c r="A54" t="s">
        <v>49</v>
      </c>
      <c r="B54" t="s">
        <v>49</v>
      </c>
      <c r="C54" t="s">
        <v>209</v>
      </c>
      <c r="D54">
        <v>0</v>
      </c>
      <c r="E54">
        <v>1</v>
      </c>
      <c r="F54">
        <v>5.2899999999999996E-4</v>
      </c>
      <c r="G54">
        <v>3.5999999999999997E-2</v>
      </c>
      <c r="H54">
        <v>0.84882000000000002</v>
      </c>
    </row>
    <row r="55" spans="1:8" x14ac:dyDescent="0.25">
      <c r="A55" t="s">
        <v>49</v>
      </c>
      <c r="B55" t="s">
        <v>49</v>
      </c>
      <c r="C55" t="s">
        <v>210</v>
      </c>
      <c r="D55">
        <v>0</v>
      </c>
      <c r="E55">
        <v>1</v>
      </c>
      <c r="F55" s="1">
        <v>4.2799999999999997E-5</v>
      </c>
      <c r="G55">
        <v>3.0000000000000001E-3</v>
      </c>
      <c r="H55">
        <v>0.95677000000000001</v>
      </c>
    </row>
    <row r="56" spans="1:8" x14ac:dyDescent="0.25">
      <c r="A56" t="s">
        <v>49</v>
      </c>
      <c r="B56" t="s">
        <v>49</v>
      </c>
      <c r="C56" t="s">
        <v>62</v>
      </c>
      <c r="D56">
        <v>0</v>
      </c>
      <c r="E56">
        <v>1</v>
      </c>
      <c r="F56">
        <v>5.2700000000000002E-4</v>
      </c>
      <c r="G56">
        <v>3.5999999999999997E-2</v>
      </c>
      <c r="H56">
        <v>0.84916999999999998</v>
      </c>
    </row>
    <row r="57" spans="1:8" x14ac:dyDescent="0.25">
      <c r="A57" t="s">
        <v>49</v>
      </c>
      <c r="B57" t="s">
        <v>48</v>
      </c>
      <c r="C57" t="s">
        <v>63</v>
      </c>
      <c r="D57">
        <v>1.9811889999999999E-2</v>
      </c>
      <c r="E57">
        <v>1</v>
      </c>
      <c r="F57">
        <v>0.110372</v>
      </c>
      <c r="G57">
        <v>7.6260000000000003</v>
      </c>
      <c r="H57">
        <v>6.1999999999999998E-3</v>
      </c>
    </row>
    <row r="58" spans="1:8" x14ac:dyDescent="0.25">
      <c r="A58" t="s">
        <v>49</v>
      </c>
      <c r="B58" t="s">
        <v>49</v>
      </c>
      <c r="C58" t="s">
        <v>64</v>
      </c>
      <c r="D58">
        <v>0</v>
      </c>
      <c r="E58">
        <v>1</v>
      </c>
      <c r="F58">
        <v>4.8999999999999998E-5</v>
      </c>
      <c r="G58">
        <v>3.0000000000000001E-3</v>
      </c>
      <c r="H58">
        <v>0.95374999999999999</v>
      </c>
    </row>
    <row r="59" spans="1:8" x14ac:dyDescent="0.25">
      <c r="A59" t="s">
        <v>49</v>
      </c>
      <c r="B59" t="s">
        <v>49</v>
      </c>
      <c r="C59" t="s">
        <v>65</v>
      </c>
      <c r="D59">
        <v>0</v>
      </c>
      <c r="E59">
        <v>1</v>
      </c>
      <c r="F59">
        <v>1.1659999999999999E-3</v>
      </c>
      <c r="G59">
        <v>0.08</v>
      </c>
      <c r="H59">
        <v>0.77720999999999996</v>
      </c>
    </row>
    <row r="60" spans="1:8" x14ac:dyDescent="0.25">
      <c r="A60" t="s">
        <v>49</v>
      </c>
      <c r="B60" t="s">
        <v>49</v>
      </c>
      <c r="C60" t="s">
        <v>66</v>
      </c>
      <c r="D60">
        <v>0</v>
      </c>
      <c r="E60">
        <v>1</v>
      </c>
      <c r="F60">
        <v>6.0400000000000004E-4</v>
      </c>
      <c r="G60">
        <v>4.2000000000000003E-2</v>
      </c>
      <c r="H60">
        <v>0.83860999999999997</v>
      </c>
    </row>
    <row r="61" spans="1:8" x14ac:dyDescent="0.25">
      <c r="A61" t="s">
        <v>49</v>
      </c>
      <c r="B61" t="s">
        <v>49</v>
      </c>
      <c r="C61" t="s">
        <v>2</v>
      </c>
      <c r="D61">
        <v>0</v>
      </c>
      <c r="E61">
        <v>1</v>
      </c>
      <c r="F61">
        <v>2.6899999999999998E-4</v>
      </c>
      <c r="G61">
        <v>1.9E-2</v>
      </c>
      <c r="H61">
        <v>0.89185999999999999</v>
      </c>
    </row>
    <row r="62" spans="1:8" x14ac:dyDescent="0.25">
      <c r="A62" t="s">
        <v>49</v>
      </c>
      <c r="B62" t="s">
        <v>49</v>
      </c>
      <c r="C62" t="s">
        <v>67</v>
      </c>
      <c r="D62">
        <v>0</v>
      </c>
      <c r="E62">
        <v>1</v>
      </c>
      <c r="F62">
        <v>4.6799999999999999E-4</v>
      </c>
      <c r="G62">
        <v>3.2000000000000001E-2</v>
      </c>
      <c r="H62">
        <v>0.85775000000000001</v>
      </c>
    </row>
    <row r="63" spans="1:8" x14ac:dyDescent="0.25">
      <c r="A63" t="s">
        <v>49</v>
      </c>
      <c r="B63" t="s">
        <v>49</v>
      </c>
      <c r="C63" t="s">
        <v>68</v>
      </c>
      <c r="D63">
        <v>0</v>
      </c>
      <c r="E63">
        <v>1</v>
      </c>
      <c r="F63">
        <v>5.2700000000000002E-4</v>
      </c>
      <c r="G63">
        <v>3.5999999999999997E-2</v>
      </c>
      <c r="H63">
        <v>0.84916999999999998</v>
      </c>
    </row>
    <row r="64" spans="1:8" x14ac:dyDescent="0.25">
      <c r="A64" t="s">
        <v>50</v>
      </c>
    </row>
    <row r="65" spans="1:10" x14ac:dyDescent="0.25">
      <c r="A65" t="s">
        <v>51</v>
      </c>
      <c r="B65" t="s">
        <v>52</v>
      </c>
      <c r="C65" t="s">
        <v>44</v>
      </c>
      <c r="D65" t="s">
        <v>53</v>
      </c>
      <c r="E65" t="s">
        <v>54</v>
      </c>
      <c r="F65" t="s">
        <v>55</v>
      </c>
      <c r="G65" t="s">
        <v>4</v>
      </c>
      <c r="H65" t="s">
        <v>37</v>
      </c>
      <c r="I65" t="s">
        <v>38</v>
      </c>
      <c r="J65" t="s">
        <v>39</v>
      </c>
    </row>
    <row r="66" spans="1:10" x14ac:dyDescent="0.25">
      <c r="A66">
        <v>1</v>
      </c>
      <c r="C66" t="s">
        <v>180</v>
      </c>
      <c r="D66" t="s">
        <v>43</v>
      </c>
      <c r="E66">
        <v>0</v>
      </c>
      <c r="F66">
        <v>2.868376</v>
      </c>
      <c r="G66">
        <v>0.3468</v>
      </c>
      <c r="H66">
        <v>106.02</v>
      </c>
      <c r="I66">
        <v>2</v>
      </c>
      <c r="J66">
        <v>-239.05</v>
      </c>
    </row>
    <row r="67" spans="1:10" x14ac:dyDescent="0.25">
      <c r="A67">
        <v>2</v>
      </c>
      <c r="C67" t="s">
        <v>187</v>
      </c>
      <c r="D67" t="s">
        <v>43</v>
      </c>
      <c r="E67">
        <v>0</v>
      </c>
      <c r="F67">
        <v>0.98804599999999998</v>
      </c>
      <c r="G67">
        <v>0.4662</v>
      </c>
      <c r="H67">
        <v>44.014000000000003</v>
      </c>
      <c r="I67">
        <v>3</v>
      </c>
      <c r="J67">
        <v>-287.07</v>
      </c>
    </row>
    <row r="68" spans="1:10" x14ac:dyDescent="0.25">
      <c r="A68">
        <v>3</v>
      </c>
      <c r="C68" t="s">
        <v>175</v>
      </c>
      <c r="D68" t="s">
        <v>43</v>
      </c>
      <c r="E68">
        <v>1E-4</v>
      </c>
      <c r="F68">
        <v>0.25489000000000001</v>
      </c>
      <c r="G68">
        <v>0.497</v>
      </c>
      <c r="H68">
        <v>29.504000000000001</v>
      </c>
      <c r="I68">
        <v>4</v>
      </c>
      <c r="J68">
        <v>-299.73</v>
      </c>
    </row>
    <row r="69" spans="1:10" x14ac:dyDescent="0.25">
      <c r="A69" t="s">
        <v>58</v>
      </c>
    </row>
    <row r="70" spans="1:10" x14ac:dyDescent="0.25">
      <c r="A70" t="s">
        <v>153</v>
      </c>
    </row>
    <row r="71" spans="1:10" x14ac:dyDescent="0.25">
      <c r="A71" t="s">
        <v>211</v>
      </c>
    </row>
    <row r="72" spans="1:10" x14ac:dyDescent="0.25">
      <c r="A72" t="s">
        <v>13</v>
      </c>
      <c r="B72" t="s">
        <v>59</v>
      </c>
      <c r="C72" t="s">
        <v>4</v>
      </c>
      <c r="D72" t="s">
        <v>36</v>
      </c>
      <c r="E72" t="s">
        <v>39</v>
      </c>
      <c r="F72" t="s">
        <v>40</v>
      </c>
    </row>
    <row r="73" spans="1:10" x14ac:dyDescent="0.25">
      <c r="A73" t="s">
        <v>181</v>
      </c>
      <c r="B73">
        <v>4</v>
      </c>
      <c r="C73">
        <v>0.5302</v>
      </c>
      <c r="D73">
        <v>0.1265</v>
      </c>
      <c r="E73">
        <v>-314.56</v>
      </c>
      <c r="F73">
        <v>-293.83</v>
      </c>
      <c r="G73" t="s">
        <v>56</v>
      </c>
    </row>
    <row r="74" spans="1:10" x14ac:dyDescent="0.25">
      <c r="A74" t="s">
        <v>178</v>
      </c>
      <c r="B74">
        <v>4</v>
      </c>
      <c r="C74">
        <v>0.51549999999999996</v>
      </c>
      <c r="D74">
        <v>0.12839999999999999</v>
      </c>
      <c r="E74">
        <v>-306.89</v>
      </c>
      <c r="F74">
        <v>-286.16000000000003</v>
      </c>
      <c r="G74" t="s">
        <v>56</v>
      </c>
    </row>
    <row r="75" spans="1:10" x14ac:dyDescent="0.25">
      <c r="A75" t="s">
        <v>212</v>
      </c>
      <c r="B75">
        <v>5</v>
      </c>
      <c r="C75">
        <v>0.55700000000000005</v>
      </c>
      <c r="D75">
        <v>0.1231</v>
      </c>
      <c r="E75">
        <v>-326.97000000000003</v>
      </c>
      <c r="F75">
        <v>-302.85000000000002</v>
      </c>
      <c r="G75" t="s">
        <v>56</v>
      </c>
    </row>
    <row r="76" spans="1:10" x14ac:dyDescent="0.25">
      <c r="A76" t="s">
        <v>213</v>
      </c>
      <c r="B76">
        <v>5</v>
      </c>
      <c r="C76">
        <v>0.53849999999999998</v>
      </c>
      <c r="D76">
        <v>0.12559999999999999</v>
      </c>
      <c r="E76">
        <v>-316.86</v>
      </c>
      <c r="F76">
        <v>-292.74</v>
      </c>
      <c r="G76" t="s">
        <v>56</v>
      </c>
    </row>
    <row r="77" spans="1:10" x14ac:dyDescent="0.25">
      <c r="A77" t="s">
        <v>214</v>
      </c>
      <c r="B77">
        <v>6</v>
      </c>
      <c r="C77">
        <v>0.56950000000000001</v>
      </c>
      <c r="D77">
        <v>0.1216</v>
      </c>
      <c r="E77">
        <v>-331.98</v>
      </c>
      <c r="F77">
        <v>-304.48</v>
      </c>
      <c r="G77" t="s">
        <v>56</v>
      </c>
    </row>
    <row r="78" spans="1:10" x14ac:dyDescent="0.25">
      <c r="A78" t="s">
        <v>215</v>
      </c>
      <c r="B78">
        <v>6</v>
      </c>
      <c r="C78">
        <v>0.56920000000000004</v>
      </c>
      <c r="D78">
        <v>0.1216</v>
      </c>
      <c r="E78">
        <v>-331.82</v>
      </c>
      <c r="F78">
        <v>-304.31</v>
      </c>
      <c r="G78" t="s">
        <v>56</v>
      </c>
    </row>
    <row r="79" spans="1:10" x14ac:dyDescent="0.25">
      <c r="A79" t="s">
        <v>216</v>
      </c>
      <c r="B79">
        <v>7</v>
      </c>
      <c r="C79">
        <v>0.58009999999999995</v>
      </c>
      <c r="D79">
        <v>0.1203</v>
      </c>
      <c r="E79">
        <v>-335.97</v>
      </c>
      <c r="F79">
        <v>-305.11</v>
      </c>
      <c r="G79" t="s">
        <v>57</v>
      </c>
    </row>
    <row r="80" spans="1:10" x14ac:dyDescent="0.25">
      <c r="A80" t="s">
        <v>217</v>
      </c>
      <c r="B80">
        <v>7</v>
      </c>
      <c r="C80">
        <v>0.57950000000000002</v>
      </c>
      <c r="D80">
        <v>0.12039999999999999</v>
      </c>
      <c r="E80">
        <v>-335.66</v>
      </c>
      <c r="F80">
        <v>-304.8</v>
      </c>
      <c r="G80" t="s">
        <v>56</v>
      </c>
    </row>
    <row r="81" spans="1:7" x14ac:dyDescent="0.25">
      <c r="A81" t="s">
        <v>218</v>
      </c>
      <c r="B81">
        <v>8</v>
      </c>
      <c r="C81">
        <v>0.58779999999999999</v>
      </c>
      <c r="D81">
        <v>0.11940000000000001</v>
      </c>
      <c r="E81">
        <v>-338.44</v>
      </c>
      <c r="F81">
        <v>-304.23</v>
      </c>
      <c r="G81" t="s">
        <v>56</v>
      </c>
    </row>
    <row r="82" spans="1:7" x14ac:dyDescent="0.25">
      <c r="A82" t="s">
        <v>219</v>
      </c>
      <c r="B82">
        <v>8</v>
      </c>
      <c r="C82">
        <v>0.5877</v>
      </c>
      <c r="D82">
        <v>0.1195</v>
      </c>
      <c r="E82">
        <v>-338.33</v>
      </c>
      <c r="F82">
        <v>-304.12</v>
      </c>
      <c r="G82" t="s">
        <v>56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42119-1A03-4E75-85AD-0AEDCFF81CCD}">
  <dimension ref="A1:M31"/>
  <sheetViews>
    <sheetView workbookViewId="0">
      <selection activeCell="H11" sqref="H11"/>
    </sheetView>
  </sheetViews>
  <sheetFormatPr defaultRowHeight="15" x14ac:dyDescent="0.25"/>
  <cols>
    <col min="1" max="1" width="36.28515625" customWidth="1"/>
  </cols>
  <sheetData>
    <row r="1" spans="1:13" x14ac:dyDescent="0.25">
      <c r="A1" t="s">
        <v>236</v>
      </c>
    </row>
    <row r="2" spans="1:13" x14ac:dyDescent="0.25">
      <c r="A2" s="11" t="s">
        <v>85</v>
      </c>
      <c r="B2" s="11"/>
      <c r="C2" s="11"/>
      <c r="D2" s="11"/>
      <c r="E2" s="11"/>
      <c r="F2" s="11"/>
      <c r="G2" s="2"/>
    </row>
    <row r="3" spans="1:13" x14ac:dyDescent="0.25">
      <c r="A3" s="2" t="s">
        <v>86</v>
      </c>
      <c r="G3" t="s">
        <v>220</v>
      </c>
      <c r="J3" s="2"/>
      <c r="K3" s="2"/>
    </row>
    <row r="4" spans="1:13" x14ac:dyDescent="0.25">
      <c r="A4" s="11" t="s">
        <v>221</v>
      </c>
      <c r="B4" s="11"/>
      <c r="C4" s="11"/>
      <c r="D4" s="10"/>
      <c r="E4" s="10"/>
      <c r="F4" s="10"/>
      <c r="G4" t="s">
        <v>222</v>
      </c>
    </row>
    <row r="5" spans="1:13" x14ac:dyDescent="0.25">
      <c r="A5" s="11" t="s">
        <v>223</v>
      </c>
      <c r="B5" s="10"/>
      <c r="C5" s="10"/>
      <c r="D5" s="10"/>
      <c r="G5" t="s">
        <v>224</v>
      </c>
      <c r="I5" s="11"/>
      <c r="J5" s="11"/>
      <c r="K5" s="11"/>
    </row>
    <row r="6" spans="1:13" x14ac:dyDescent="0.25">
      <c r="A6" t="s">
        <v>225</v>
      </c>
      <c r="G6" t="s">
        <v>226</v>
      </c>
      <c r="J6" s="2"/>
      <c r="K6" s="2"/>
    </row>
    <row r="7" spans="1:13" x14ac:dyDescent="0.25">
      <c r="A7" t="s">
        <v>4</v>
      </c>
      <c r="B7" s="5">
        <v>0.68103899999999995</v>
      </c>
      <c r="G7" t="s">
        <v>227</v>
      </c>
    </row>
    <row r="8" spans="1:13" x14ac:dyDescent="0.25">
      <c r="A8" t="s">
        <v>5</v>
      </c>
      <c r="B8" s="5">
        <v>0.671373</v>
      </c>
      <c r="G8" s="11" t="s">
        <v>228</v>
      </c>
      <c r="H8" s="11"/>
      <c r="I8" s="11"/>
      <c r="J8" s="11"/>
      <c r="K8" s="11"/>
      <c r="L8" s="10"/>
      <c r="M8" s="10"/>
    </row>
    <row r="9" spans="1:13" x14ac:dyDescent="0.25">
      <c r="A9" t="s">
        <v>6</v>
      </c>
      <c r="B9" s="5">
        <v>0.56776599999999999</v>
      </c>
      <c r="G9" s="11" t="s">
        <v>229</v>
      </c>
      <c r="H9" s="10"/>
      <c r="I9" s="10"/>
      <c r="J9" s="10"/>
      <c r="K9" s="10"/>
      <c r="L9" s="10"/>
      <c r="M9" s="10"/>
    </row>
    <row r="10" spans="1:13" x14ac:dyDescent="0.25">
      <c r="A10" t="s">
        <v>7</v>
      </c>
      <c r="B10" s="5">
        <v>-29.152000000000001</v>
      </c>
    </row>
    <row r="11" spans="1:13" x14ac:dyDescent="0.25">
      <c r="A11" t="s">
        <v>90</v>
      </c>
      <c r="B11">
        <v>171</v>
      </c>
    </row>
    <row r="12" spans="1:13" x14ac:dyDescent="0.25">
      <c r="A12" t="s">
        <v>8</v>
      </c>
    </row>
    <row r="13" spans="1:13" x14ac:dyDescent="0.25">
      <c r="A13" t="s">
        <v>0</v>
      </c>
      <c r="B13" t="s">
        <v>9</v>
      </c>
      <c r="C13" t="s">
        <v>10</v>
      </c>
      <c r="D13" t="s">
        <v>11</v>
      </c>
      <c r="E13" t="s">
        <v>12</v>
      </c>
    </row>
    <row r="14" spans="1:13" x14ac:dyDescent="0.25">
      <c r="A14" t="s">
        <v>13</v>
      </c>
      <c r="B14">
        <v>5</v>
      </c>
      <c r="C14" s="4">
        <v>113.56835</v>
      </c>
      <c r="D14" s="4">
        <v>22.713699999999999</v>
      </c>
      <c r="E14" s="4">
        <v>70.460899999999995</v>
      </c>
    </row>
    <row r="15" spans="1:13" x14ac:dyDescent="0.25">
      <c r="A15" t="s">
        <v>14</v>
      </c>
      <c r="B15">
        <v>165</v>
      </c>
      <c r="C15" s="4">
        <v>53.189169999999997</v>
      </c>
      <c r="D15" s="4">
        <v>0.32240000000000002</v>
      </c>
      <c r="F15" t="s">
        <v>15</v>
      </c>
    </row>
    <row r="16" spans="1:13" x14ac:dyDescent="0.25">
      <c r="A16" t="s">
        <v>16</v>
      </c>
      <c r="B16">
        <v>170</v>
      </c>
      <c r="C16" s="4">
        <v>166.75752</v>
      </c>
      <c r="D16" s="4"/>
      <c r="E16" t="s">
        <v>17</v>
      </c>
    </row>
    <row r="17" spans="1:6" x14ac:dyDescent="0.25">
      <c r="A17" t="s">
        <v>18</v>
      </c>
      <c r="C17" s="4"/>
      <c r="D17" s="4"/>
    </row>
    <row r="18" spans="1:6" x14ac:dyDescent="0.25">
      <c r="A18" t="s">
        <v>19</v>
      </c>
      <c r="B18" t="s">
        <v>60</v>
      </c>
      <c r="C18" t="s">
        <v>20</v>
      </c>
      <c r="D18" t="s">
        <v>21</v>
      </c>
      <c r="E18" t="s">
        <v>22</v>
      </c>
      <c r="F18" t="s">
        <v>23</v>
      </c>
    </row>
    <row r="19" spans="1:6" x14ac:dyDescent="0.25">
      <c r="A19" t="s">
        <v>24</v>
      </c>
      <c r="B19" s="3" t="s">
        <v>61</v>
      </c>
      <c r="C19" s="5">
        <v>-29.002040000000001</v>
      </c>
      <c r="D19" s="5">
        <v>4.9202999999999997E-2</v>
      </c>
      <c r="E19" t="s">
        <v>17</v>
      </c>
      <c r="F19" s="4" t="s">
        <v>92</v>
      </c>
    </row>
    <row r="20" spans="1:6" x14ac:dyDescent="0.25">
      <c r="A20" t="s">
        <v>230</v>
      </c>
      <c r="B20" s="4">
        <f>B$8*100*D27/SUM(D$27:D$31)</f>
        <v>51.649221379411962</v>
      </c>
      <c r="C20" s="5">
        <v>-0.76017500000000005</v>
      </c>
      <c r="D20" s="5">
        <v>4.6052000000000003E-2</v>
      </c>
      <c r="E20" t="s">
        <v>17</v>
      </c>
      <c r="F20" s="4">
        <v>1</v>
      </c>
    </row>
    <row r="21" spans="1:6" x14ac:dyDescent="0.25">
      <c r="A21" t="s">
        <v>231</v>
      </c>
      <c r="B21" s="4">
        <f t="shared" ref="B21:B24" si="0">B$8*100*D28/SUM(D$27:D$31)</f>
        <v>3.8555356742993823</v>
      </c>
      <c r="C21" s="5">
        <v>-0.23982500000000001</v>
      </c>
      <c r="D21" s="5">
        <v>5.3176000000000001E-2</v>
      </c>
      <c r="E21" t="s">
        <v>17</v>
      </c>
      <c r="F21" s="4">
        <v>1</v>
      </c>
    </row>
    <row r="22" spans="1:6" ht="30" x14ac:dyDescent="0.25">
      <c r="A22" s="2" t="s">
        <v>232</v>
      </c>
      <c r="B22" s="4">
        <f t="shared" si="0"/>
        <v>8.1739799638250314</v>
      </c>
      <c r="C22" s="5">
        <v>-0.30697799999999997</v>
      </c>
      <c r="D22" s="5">
        <v>4.6746999999999997E-2</v>
      </c>
      <c r="E22" t="s">
        <v>17</v>
      </c>
      <c r="F22" s="4">
        <v>1.0018796999999999</v>
      </c>
    </row>
    <row r="23" spans="1:6" x14ac:dyDescent="0.25">
      <c r="A23" t="s">
        <v>233</v>
      </c>
      <c r="B23" s="4">
        <f t="shared" si="0"/>
        <v>2.3016942384935009</v>
      </c>
      <c r="C23" s="5">
        <v>-0.183452</v>
      </c>
      <c r="D23" s="5">
        <v>5.2645999999999998E-2</v>
      </c>
      <c r="E23">
        <v>5.9999999999999995E-4</v>
      </c>
      <c r="F23" s="4">
        <v>1.0018796999999999</v>
      </c>
    </row>
    <row r="24" spans="1:6" ht="45" x14ac:dyDescent="0.25">
      <c r="A24" s="2" t="s">
        <v>234</v>
      </c>
      <c r="B24" s="4">
        <f t="shared" si="0"/>
        <v>1.1568687439701162</v>
      </c>
      <c r="C24" s="5">
        <v>-0.122377</v>
      </c>
      <c r="D24" s="5">
        <v>4.9535999999999997E-2</v>
      </c>
      <c r="E24">
        <v>1.4500000000000001E-2</v>
      </c>
      <c r="F24" s="4">
        <v>1</v>
      </c>
    </row>
    <row r="25" spans="1:6" x14ac:dyDescent="0.25">
      <c r="A25" t="s">
        <v>25</v>
      </c>
    </row>
    <row r="26" spans="1:6" x14ac:dyDescent="0.25">
      <c r="A26" t="s">
        <v>0</v>
      </c>
      <c r="B26" t="s">
        <v>26</v>
      </c>
      <c r="C26" t="s">
        <v>9</v>
      </c>
      <c r="D26" t="s">
        <v>10</v>
      </c>
      <c r="E26" t="s">
        <v>12</v>
      </c>
      <c r="F26" t="s">
        <v>15</v>
      </c>
    </row>
    <row r="27" spans="1:6" x14ac:dyDescent="0.25">
      <c r="A27" t="s">
        <v>230</v>
      </c>
      <c r="B27">
        <v>1</v>
      </c>
      <c r="C27">
        <v>1</v>
      </c>
      <c r="D27" s="4">
        <v>87.835738000000006</v>
      </c>
      <c r="E27" s="4">
        <v>272.47829999999999</v>
      </c>
      <c r="F27" t="s">
        <v>17</v>
      </c>
    </row>
    <row r="28" spans="1:6" x14ac:dyDescent="0.25">
      <c r="A28" t="s">
        <v>231</v>
      </c>
      <c r="B28">
        <v>1</v>
      </c>
      <c r="C28">
        <v>1</v>
      </c>
      <c r="D28" s="4">
        <v>6.5568039999999996</v>
      </c>
      <c r="E28" s="4">
        <v>20.3401</v>
      </c>
      <c r="F28" t="s">
        <v>17</v>
      </c>
    </row>
    <row r="29" spans="1:6" ht="30" x14ac:dyDescent="0.25">
      <c r="A29" s="2" t="s">
        <v>232</v>
      </c>
      <c r="B29">
        <v>1</v>
      </c>
      <c r="C29">
        <v>1</v>
      </c>
      <c r="D29" s="4">
        <v>13.900840000000001</v>
      </c>
      <c r="E29" s="4">
        <v>43.122300000000003</v>
      </c>
      <c r="F29" t="s">
        <v>17</v>
      </c>
    </row>
    <row r="30" spans="1:6" x14ac:dyDescent="0.25">
      <c r="A30" s="2" t="s">
        <v>233</v>
      </c>
      <c r="B30">
        <v>1</v>
      </c>
      <c r="C30">
        <v>1</v>
      </c>
      <c r="D30" s="4">
        <v>3.9143089999999998</v>
      </c>
      <c r="E30" s="4">
        <v>12.1427</v>
      </c>
      <c r="F30">
        <v>5.9999999999999995E-4</v>
      </c>
    </row>
    <row r="31" spans="1:6" ht="45" x14ac:dyDescent="0.25">
      <c r="A31" s="2" t="s">
        <v>235</v>
      </c>
      <c r="B31">
        <v>1</v>
      </c>
      <c r="C31">
        <v>1</v>
      </c>
      <c r="D31" s="4">
        <v>1.967395</v>
      </c>
      <c r="E31" s="4">
        <v>6.1031000000000004</v>
      </c>
      <c r="F31">
        <v>1.4500000000000001E-2</v>
      </c>
    </row>
  </sheetData>
  <mergeCells count="6">
    <mergeCell ref="A2:F2"/>
    <mergeCell ref="A4:F4"/>
    <mergeCell ref="A5:D5"/>
    <mergeCell ref="I5:K5"/>
    <mergeCell ref="G8:M8"/>
    <mergeCell ref="G9:M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E9B2-DE3D-4720-A1C4-99149A0A01F9}">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Article Data </vt:lpstr>
      <vt:lpstr>Supplementary Table S1-regress</vt:lpstr>
      <vt:lpstr>Supplementary Table S1-steps</vt:lpstr>
      <vt:lpstr>Supplementary Table S2-regress</vt:lpstr>
      <vt:lpstr>Supplementary Table S2-steps</vt:lpstr>
      <vt:lpstr>Supplementary Table S3-regress</vt:lpstr>
      <vt:lpstr>Supplementary Table S3-steps</vt:lpstr>
      <vt:lpstr>Supplementary Table S4-regress</vt:lpstr>
      <vt:lpstr>Supplementary Table S4-steps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ehobbie</dc:creator>
  <cp:lastModifiedBy>Erik Hobbie</cp:lastModifiedBy>
  <cp:lastPrinted>2023-11-22T11:59:16Z</cp:lastPrinted>
  <dcterms:created xsi:type="dcterms:W3CDTF">2022-03-22T07:30:32Z</dcterms:created>
  <dcterms:modified xsi:type="dcterms:W3CDTF">2023-11-22T14:30:05Z</dcterms:modified>
</cp:coreProperties>
</file>