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yesha PhD\Dis.Ind Manuscript\MF Manuscript\"/>
    </mc:Choice>
  </mc:AlternateContent>
  <xr:revisionPtr revIDLastSave="0" documentId="13_ncr:1_{1AA20C29-FF58-4519-8DC0-6286EC79D845}" xr6:coauthVersionLast="47" xr6:coauthVersionMax="47" xr10:uidLastSave="{00000000-0000-0000-0000-000000000000}"/>
  <bookViews>
    <workbookView xWindow="-108" yWindow="-108" windowWidth="23256" windowHeight="12456" xr2:uid="{47BC234C-A265-4D96-B55E-E3FFF3F54153}"/>
  </bookViews>
  <sheets>
    <sheet name="CFUmL Data" sheetId="1" r:id="rId1"/>
    <sheet name="ONE WAY ANOV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2" i="1"/>
  <c r="K3" i="1"/>
  <c r="K4" i="1"/>
  <c r="K5" i="1"/>
  <c r="K6" i="1"/>
  <c r="K7" i="1"/>
  <c r="K2" i="1"/>
  <c r="E3" i="1"/>
  <c r="E4" i="1"/>
  <c r="E5" i="1"/>
  <c r="F5" i="1" s="1"/>
  <c r="J3" i="1" s="1"/>
  <c r="E6" i="1"/>
  <c r="F6" i="1" s="1"/>
  <c r="E7" i="1"/>
  <c r="E8" i="1"/>
  <c r="E9" i="1"/>
  <c r="F9" i="1" s="1"/>
  <c r="J5" i="1" s="1"/>
  <c r="E10" i="1"/>
  <c r="F10" i="1" s="1"/>
  <c r="J6" i="1" s="1"/>
  <c r="E11" i="1"/>
  <c r="E12" i="1"/>
  <c r="E13" i="1"/>
  <c r="F13" i="1" s="1"/>
  <c r="E14" i="1"/>
  <c r="F14" i="1" s="1"/>
  <c r="E15" i="1"/>
  <c r="E16" i="1"/>
  <c r="E17" i="1"/>
  <c r="F17" i="1" s="1"/>
  <c r="E18" i="1"/>
  <c r="F18" i="1" s="1"/>
  <c r="E19" i="1"/>
  <c r="E2" i="1"/>
  <c r="F2" i="1" s="1"/>
  <c r="F3" i="1"/>
  <c r="F4" i="1"/>
  <c r="F7" i="1"/>
  <c r="F8" i="1"/>
  <c r="F11" i="1"/>
  <c r="F12" i="1"/>
  <c r="F15" i="1"/>
  <c r="F16" i="1"/>
  <c r="F19" i="1"/>
  <c r="J7" i="1" l="1"/>
  <c r="J4" i="1"/>
  <c r="J2" i="1"/>
</calcChain>
</file>

<file path=xl/sharedStrings.xml><?xml version="1.0" encoding="utf-8"?>
<sst xmlns="http://schemas.openxmlformats.org/spreadsheetml/2006/main" count="95" uniqueCount="57">
  <si>
    <t>Dilution</t>
  </si>
  <si>
    <t>No. of Colonies</t>
  </si>
  <si>
    <t>CFU/ml</t>
  </si>
  <si>
    <t>log</t>
  </si>
  <si>
    <t>STDEV (CFU)</t>
  </si>
  <si>
    <t>Sample Code</t>
  </si>
  <si>
    <t>Phy.RMF1</t>
  </si>
  <si>
    <t>Phy.RMF2</t>
  </si>
  <si>
    <t>Phy.RMF3</t>
  </si>
  <si>
    <t>Phy.pRMF1</t>
  </si>
  <si>
    <t>Phy.pRMF2</t>
  </si>
  <si>
    <t>Phy.pRMF3</t>
  </si>
  <si>
    <t>Phy.SMF1</t>
  </si>
  <si>
    <t>Phy.SMF2</t>
  </si>
  <si>
    <t>Phy.SMF3</t>
  </si>
  <si>
    <t>Rhi.RMF1</t>
  </si>
  <si>
    <t>Rhi.RMF2</t>
  </si>
  <si>
    <t>Rhi.RMF3</t>
  </si>
  <si>
    <t>Rhi.pRMF1</t>
  </si>
  <si>
    <t>Rhi.pRMF2</t>
  </si>
  <si>
    <t>Rhi.pRMF3</t>
  </si>
  <si>
    <t>Rhi.SMF1</t>
  </si>
  <si>
    <t>Rhi.SMF2</t>
  </si>
  <si>
    <t>Rhi.SMF3</t>
  </si>
  <si>
    <t>Total Dilution Factor</t>
  </si>
  <si>
    <t>Average LogCFU/mL</t>
  </si>
  <si>
    <t>Rhi.RMF</t>
  </si>
  <si>
    <t>Rhi.pRMF</t>
  </si>
  <si>
    <t>Rhi.SMF</t>
  </si>
  <si>
    <t>Phy.RMF</t>
  </si>
  <si>
    <t>Phy.pRMF</t>
  </si>
  <si>
    <t>Phy.SMF</t>
  </si>
  <si>
    <t>Multiple Comparisons</t>
  </si>
  <si>
    <t xml:space="preserve">Dependent Variable: </t>
  </si>
  <si>
    <t>Av.CFU</t>
  </si>
  <si>
    <t>Tukey HSD</t>
  </si>
  <si>
    <t>(I) MF.Type</t>
  </si>
  <si>
    <t>Mean Difference (I-J)</t>
  </si>
  <si>
    <t>Std. Error</t>
  </si>
  <si>
    <t>Sig.</t>
  </si>
  <si>
    <t>95% Confidence Interval</t>
  </si>
  <si>
    <t>Lower Bound</t>
  </si>
  <si>
    <t>Upper Bound</t>
  </si>
  <si>
    <t>*. The mean difference is significant at the 0.05 level.</t>
  </si>
  <si>
    <r>
      <t>845666.66667</t>
    </r>
    <r>
      <rPr>
        <vertAlign val="superscript"/>
        <sz val="9"/>
        <color indexed="60"/>
        <rFont val="Arial"/>
      </rPr>
      <t>*</t>
    </r>
  </si>
  <si>
    <r>
      <t>901666.66667</t>
    </r>
    <r>
      <rPr>
        <vertAlign val="superscript"/>
        <sz val="9"/>
        <color indexed="60"/>
        <rFont val="Arial"/>
      </rPr>
      <t>*</t>
    </r>
  </si>
  <si>
    <r>
      <t>896000.00000</t>
    </r>
    <r>
      <rPr>
        <vertAlign val="superscript"/>
        <sz val="9"/>
        <color indexed="60"/>
        <rFont val="Arial"/>
      </rPr>
      <t>*</t>
    </r>
  </si>
  <si>
    <r>
      <t>779000.00000</t>
    </r>
    <r>
      <rPr>
        <vertAlign val="superscript"/>
        <sz val="9"/>
        <color indexed="60"/>
        <rFont val="Arial"/>
      </rPr>
      <t>*</t>
    </r>
  </si>
  <si>
    <r>
      <t>835000.00000</t>
    </r>
    <r>
      <rPr>
        <vertAlign val="superscript"/>
        <sz val="9"/>
        <color indexed="60"/>
        <rFont val="Arial"/>
      </rPr>
      <t>*</t>
    </r>
  </si>
  <si>
    <r>
      <t>829333.33333</t>
    </r>
    <r>
      <rPr>
        <vertAlign val="superscript"/>
        <sz val="9"/>
        <color indexed="60"/>
        <rFont val="Arial"/>
      </rPr>
      <t>*</t>
    </r>
  </si>
  <si>
    <r>
      <t>-845666.66667</t>
    </r>
    <r>
      <rPr>
        <vertAlign val="superscript"/>
        <sz val="9"/>
        <color indexed="60"/>
        <rFont val="Arial"/>
      </rPr>
      <t>*</t>
    </r>
  </si>
  <si>
    <r>
      <t>-779000.00000</t>
    </r>
    <r>
      <rPr>
        <vertAlign val="superscript"/>
        <sz val="9"/>
        <color indexed="60"/>
        <rFont val="Arial"/>
      </rPr>
      <t>*</t>
    </r>
  </si>
  <si>
    <r>
      <t>-901666.66667</t>
    </r>
    <r>
      <rPr>
        <vertAlign val="superscript"/>
        <sz val="9"/>
        <color indexed="60"/>
        <rFont val="Arial"/>
      </rPr>
      <t>*</t>
    </r>
  </si>
  <si>
    <r>
      <t>-835000.00000</t>
    </r>
    <r>
      <rPr>
        <vertAlign val="superscript"/>
        <sz val="9"/>
        <color indexed="60"/>
        <rFont val="Arial"/>
      </rPr>
      <t>*</t>
    </r>
  </si>
  <si>
    <r>
      <t>-896000.00000</t>
    </r>
    <r>
      <rPr>
        <vertAlign val="superscript"/>
        <sz val="9"/>
        <color indexed="60"/>
        <rFont val="Arial"/>
      </rPr>
      <t>*</t>
    </r>
  </si>
  <si>
    <r>
      <t>-829333.33333</t>
    </r>
    <r>
      <rPr>
        <vertAlign val="superscript"/>
        <sz val="9"/>
        <color indexed="60"/>
        <rFont val="Arial"/>
      </rPr>
      <t>*</t>
    </r>
  </si>
  <si>
    <t>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</si>
</sst>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.00000"/>
    <numFmt numFmtId="165" formatCode="###0.000"/>
    <numFmt numFmtId="166" formatCode="###0.0000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</font>
    <font>
      <b/>
      <sz val="11"/>
      <color indexed="60"/>
      <name val="Arial Bold"/>
    </font>
    <font>
      <sz val="9"/>
      <color indexed="60"/>
      <name val="Arial"/>
    </font>
    <font>
      <sz val="9"/>
      <color indexed="62"/>
      <name val="Arial"/>
    </font>
    <font>
      <vertAlign val="superscript"/>
      <sz val="9"/>
      <color indexed="60"/>
      <name val="Arial"/>
    </font>
    <font>
      <sz val="11"/>
      <color theme="1"/>
      <name val="Helvetica"/>
    </font>
    <font>
      <b/>
      <sz val="8"/>
      <color rgb="FF000000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2" fillId="0" borderId="0" xfId="1"/>
    <xf numFmtId="0" fontId="5" fillId="0" borderId="9" xfId="1" applyFont="1" applyBorder="1" applyAlignment="1">
      <alignment horizontal="center" wrapText="1"/>
    </xf>
    <xf numFmtId="0" fontId="5" fillId="0" borderId="10" xfId="1" applyFont="1" applyBorder="1" applyAlignment="1">
      <alignment horizontal="center" wrapText="1"/>
    </xf>
    <xf numFmtId="0" fontId="5" fillId="3" borderId="12" xfId="1" applyFont="1" applyFill="1" applyBorder="1" applyAlignment="1">
      <alignment horizontal="left" vertical="top" wrapText="1"/>
    </xf>
    <xf numFmtId="164" fontId="4" fillId="0" borderId="13" xfId="1" applyNumberFormat="1" applyFont="1" applyBorder="1" applyAlignment="1">
      <alignment horizontal="right" vertical="top"/>
    </xf>
    <xf numFmtId="164" fontId="4" fillId="0" borderId="14" xfId="1" applyNumberFormat="1" applyFont="1" applyBorder="1" applyAlignment="1">
      <alignment horizontal="right" vertical="top"/>
    </xf>
    <xf numFmtId="165" fontId="4" fillId="0" borderId="14" xfId="1" applyNumberFormat="1" applyFont="1" applyBorder="1" applyAlignment="1">
      <alignment horizontal="right" vertical="top"/>
    </xf>
    <xf numFmtId="166" fontId="4" fillId="0" borderId="14" xfId="1" applyNumberFormat="1" applyFont="1" applyBorder="1" applyAlignment="1">
      <alignment horizontal="right" vertical="top"/>
    </xf>
    <xf numFmtId="166" fontId="4" fillId="0" borderId="15" xfId="1" applyNumberFormat="1" applyFont="1" applyBorder="1" applyAlignment="1">
      <alignment horizontal="right" vertical="top"/>
    </xf>
    <xf numFmtId="0" fontId="5" fillId="3" borderId="16" xfId="1" applyFont="1" applyFill="1" applyBorder="1" applyAlignment="1">
      <alignment horizontal="left" vertical="top" wrapText="1"/>
    </xf>
    <xf numFmtId="164" fontId="4" fillId="0" borderId="17" xfId="1" applyNumberFormat="1" applyFont="1" applyBorder="1" applyAlignment="1">
      <alignment horizontal="right" vertical="top"/>
    </xf>
    <xf numFmtId="164" fontId="4" fillId="0" borderId="18" xfId="1" applyNumberFormat="1" applyFont="1" applyBorder="1" applyAlignment="1">
      <alignment horizontal="right" vertical="top"/>
    </xf>
    <xf numFmtId="165" fontId="4" fillId="0" borderId="18" xfId="1" applyNumberFormat="1" applyFont="1" applyBorder="1" applyAlignment="1">
      <alignment horizontal="right" vertical="top"/>
    </xf>
    <xf numFmtId="166" fontId="4" fillId="0" borderId="18" xfId="1" applyNumberFormat="1" applyFont="1" applyBorder="1" applyAlignment="1">
      <alignment horizontal="right" vertical="top"/>
    </xf>
    <xf numFmtId="166" fontId="4" fillId="0" borderId="19" xfId="1" applyNumberFormat="1" applyFont="1" applyBorder="1" applyAlignment="1">
      <alignment horizontal="right" vertical="top"/>
    </xf>
    <xf numFmtId="0" fontId="5" fillId="3" borderId="20" xfId="1" applyFont="1" applyFill="1" applyBorder="1" applyAlignment="1">
      <alignment horizontal="left" vertical="top" wrapText="1"/>
    </xf>
    <xf numFmtId="164" fontId="4" fillId="0" borderId="22" xfId="1" applyNumberFormat="1" applyFont="1" applyBorder="1" applyAlignment="1">
      <alignment horizontal="right" vertical="top"/>
    </xf>
    <xf numFmtId="165" fontId="4" fillId="0" borderId="22" xfId="1" applyNumberFormat="1" applyFont="1" applyBorder="1" applyAlignment="1">
      <alignment horizontal="right" vertical="top"/>
    </xf>
    <xf numFmtId="166" fontId="4" fillId="0" borderId="22" xfId="1" applyNumberFormat="1" applyFont="1" applyBorder="1" applyAlignment="1">
      <alignment horizontal="right" vertical="top"/>
    </xf>
    <xf numFmtId="166" fontId="4" fillId="0" borderId="23" xfId="1" applyNumberFormat="1" applyFont="1" applyBorder="1" applyAlignment="1">
      <alignment horizontal="right" vertical="top"/>
    </xf>
    <xf numFmtId="164" fontId="4" fillId="0" borderId="21" xfId="1" applyNumberFormat="1" applyFont="1" applyBorder="1" applyAlignment="1">
      <alignment horizontal="right" vertical="top"/>
    </xf>
    <xf numFmtId="0" fontId="5" fillId="3" borderId="24" xfId="1" applyFont="1" applyFill="1" applyBorder="1" applyAlignment="1">
      <alignment horizontal="left" vertical="top" wrapText="1"/>
    </xf>
    <xf numFmtId="164" fontId="4" fillId="0" borderId="25" xfId="1" applyNumberFormat="1" applyFont="1" applyBorder="1" applyAlignment="1">
      <alignment horizontal="right" vertical="top"/>
    </xf>
    <xf numFmtId="164" fontId="4" fillId="0" borderId="26" xfId="1" applyNumberFormat="1" applyFont="1" applyBorder="1" applyAlignment="1">
      <alignment horizontal="right" vertical="top"/>
    </xf>
    <xf numFmtId="165" fontId="4" fillId="0" borderId="26" xfId="1" applyNumberFormat="1" applyFont="1" applyBorder="1" applyAlignment="1">
      <alignment horizontal="right" vertical="top"/>
    </xf>
    <xf numFmtId="166" fontId="4" fillId="0" borderId="26" xfId="1" applyNumberFormat="1" applyFont="1" applyBorder="1" applyAlignment="1">
      <alignment horizontal="right" vertical="top"/>
    </xf>
    <xf numFmtId="166" fontId="4" fillId="0" borderId="27" xfId="1" applyNumberFormat="1" applyFont="1" applyBorder="1" applyAlignment="1">
      <alignment horizontal="right" vertical="top"/>
    </xf>
    <xf numFmtId="0" fontId="5" fillId="4" borderId="16" xfId="1" applyFont="1" applyFill="1" applyBorder="1" applyAlignment="1">
      <alignment horizontal="left" vertical="top" wrapText="1"/>
    </xf>
    <xf numFmtId="0" fontId="4" fillId="4" borderId="17" xfId="1" applyFont="1" applyFill="1" applyBorder="1" applyAlignment="1">
      <alignment horizontal="right" vertical="top"/>
    </xf>
    <xf numFmtId="164" fontId="4" fillId="4" borderId="18" xfId="1" applyNumberFormat="1" applyFont="1" applyFill="1" applyBorder="1" applyAlignment="1">
      <alignment horizontal="right" vertical="top"/>
    </xf>
    <xf numFmtId="165" fontId="4" fillId="4" borderId="18" xfId="1" applyNumberFormat="1" applyFont="1" applyFill="1" applyBorder="1" applyAlignment="1">
      <alignment horizontal="right" vertical="top"/>
    </xf>
    <xf numFmtId="0" fontId="5" fillId="4" borderId="20" xfId="1" applyFont="1" applyFill="1" applyBorder="1" applyAlignment="1">
      <alignment horizontal="left" vertical="top" wrapText="1"/>
    </xf>
    <xf numFmtId="0" fontId="4" fillId="4" borderId="21" xfId="1" applyFont="1" applyFill="1" applyBorder="1" applyAlignment="1">
      <alignment horizontal="right" vertical="top"/>
    </xf>
    <xf numFmtId="164" fontId="4" fillId="4" borderId="22" xfId="1" applyNumberFormat="1" applyFont="1" applyFill="1" applyBorder="1" applyAlignment="1">
      <alignment horizontal="right" vertical="top"/>
    </xf>
    <xf numFmtId="165" fontId="4" fillId="4" borderId="22" xfId="1" applyNumberFormat="1" applyFont="1" applyFill="1" applyBorder="1" applyAlignment="1">
      <alignment horizontal="right" vertical="top"/>
    </xf>
    <xf numFmtId="0" fontId="4" fillId="0" borderId="0" xfId="1" applyFont="1" applyAlignment="1">
      <alignment horizontal="left" vertical="top" wrapText="1"/>
    </xf>
    <xf numFmtId="0" fontId="5" fillId="3" borderId="11" xfId="1" applyFont="1" applyFill="1" applyBorder="1" applyAlignment="1">
      <alignment horizontal="left" vertical="top" wrapText="1"/>
    </xf>
    <xf numFmtId="0" fontId="5" fillId="3" borderId="16" xfId="1" applyFont="1" applyFill="1" applyBorder="1" applyAlignment="1">
      <alignment horizontal="left" vertical="top" wrapText="1"/>
    </xf>
    <xf numFmtId="0" fontId="5" fillId="3" borderId="20" xfId="1" applyFont="1" applyFill="1" applyBorder="1" applyAlignment="1">
      <alignment horizontal="left" vertical="top" wrapText="1"/>
    </xf>
    <xf numFmtId="0" fontId="5" fillId="3" borderId="24" xfId="1" applyFont="1" applyFill="1" applyBorder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0" fontId="4" fillId="2" borderId="0" xfId="1" applyFont="1" applyFill="1"/>
    <xf numFmtId="0" fontId="2" fillId="0" borderId="0" xfId="1"/>
    <xf numFmtId="0" fontId="5" fillId="0" borderId="0" xfId="1" applyFont="1" applyAlignment="1">
      <alignment horizontal="left" wrapText="1"/>
    </xf>
    <xf numFmtId="0" fontId="5" fillId="0" borderId="7" xfId="1" applyFont="1" applyBorder="1" applyAlignment="1">
      <alignment horizontal="left" wrapText="1"/>
    </xf>
    <xf numFmtId="0" fontId="5" fillId="0" borderId="4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5" fillId="0" borderId="9" xfId="1" applyFont="1" applyBorder="1" applyAlignment="1">
      <alignment horizontal="center" wrapText="1"/>
    </xf>
    <xf numFmtId="0" fontId="5" fillId="0" borderId="6" xfId="1" applyFont="1" applyBorder="1" applyAlignment="1">
      <alignment horizontal="center" wrapText="1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1" fontId="7" fillId="0" borderId="0" xfId="0" applyNumberFormat="1" applyFont="1"/>
    <xf numFmtId="0" fontId="7" fillId="0" borderId="2" xfId="0" applyFont="1" applyBorder="1"/>
  </cellXfs>
  <cellStyles count="2">
    <cellStyle name="Normal" xfId="0" builtinId="0"/>
    <cellStyle name="Normal_ONE WAY ANOVA" xfId="1" xr:uid="{703C0BD1-47A2-43F5-A95F-0F71BF227C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41F2F-69DA-426D-A271-AAA7EA2FC8BB}">
  <dimension ref="A1:L19"/>
  <sheetViews>
    <sheetView tabSelected="1" workbookViewId="0">
      <selection activeCell="I12" sqref="I12"/>
    </sheetView>
  </sheetViews>
  <sheetFormatPr defaultRowHeight="13.8" x14ac:dyDescent="0.25"/>
  <cols>
    <col min="1" max="1" width="10.5546875" style="51" customWidth="1"/>
    <col min="2" max="2" width="9" style="51" bestFit="1" customWidth="1"/>
    <col min="3" max="3" width="15.109375" style="51" customWidth="1"/>
    <col min="4" max="4" width="17.6640625" style="51" customWidth="1"/>
    <col min="5" max="5" width="9.6640625" style="51" bestFit="1" customWidth="1"/>
    <col min="6" max="6" width="9" style="51" bestFit="1" customWidth="1"/>
    <col min="7" max="8" width="11.21875" style="51" customWidth="1"/>
    <col min="9" max="9" width="10.6640625" style="51" customWidth="1"/>
    <col min="10" max="10" width="15.5546875" style="51" customWidth="1"/>
    <col min="11" max="11" width="14" style="51" customWidth="1"/>
    <col min="12" max="12" width="9" style="51" bestFit="1" customWidth="1"/>
    <col min="13" max="16384" width="8.88671875" style="51"/>
  </cols>
  <sheetData>
    <row r="1" spans="1:12" x14ac:dyDescent="0.25">
      <c r="A1" s="51" t="s">
        <v>5</v>
      </c>
      <c r="B1" s="52" t="s">
        <v>0</v>
      </c>
      <c r="C1" s="52" t="s">
        <v>1</v>
      </c>
      <c r="D1" s="52" t="s">
        <v>24</v>
      </c>
      <c r="E1" s="52" t="s">
        <v>2</v>
      </c>
      <c r="F1" s="52" t="s">
        <v>3</v>
      </c>
      <c r="H1" s="53" t="s">
        <v>56</v>
      </c>
      <c r="I1" s="51" t="s">
        <v>5</v>
      </c>
      <c r="J1" s="54" t="s">
        <v>25</v>
      </c>
      <c r="K1" s="52" t="s">
        <v>4</v>
      </c>
      <c r="L1" s="54" t="s">
        <v>56</v>
      </c>
    </row>
    <row r="2" spans="1:12" x14ac:dyDescent="0.25">
      <c r="A2" s="51" t="s">
        <v>15</v>
      </c>
      <c r="B2" s="51">
        <v>1E-3</v>
      </c>
      <c r="C2" s="51">
        <v>51</v>
      </c>
      <c r="D2" s="51">
        <v>1000</v>
      </c>
      <c r="E2" s="55">
        <f>(C2)*(D2)/0.1</f>
        <v>510000</v>
      </c>
      <c r="F2" s="51">
        <f>LOG10(E2)</f>
        <v>5.7075701760979367</v>
      </c>
      <c r="I2" s="51" t="s">
        <v>26</v>
      </c>
      <c r="J2" s="51">
        <f>AVERAGE(F2:F4)</f>
        <v>5.9417242892626732</v>
      </c>
      <c r="K2" s="56">
        <f>_xlfn.STDEV.S(F2:F4)</f>
        <v>0.2183911892629164</v>
      </c>
      <c r="L2" s="51">
        <f>K2/1.7320508076</f>
        <v>0.12608821190732164</v>
      </c>
    </row>
    <row r="3" spans="1:12" x14ac:dyDescent="0.25">
      <c r="A3" s="51" t="s">
        <v>16</v>
      </c>
      <c r="B3" s="51">
        <v>1E-3</v>
      </c>
      <c r="C3" s="51">
        <v>138</v>
      </c>
      <c r="D3" s="51">
        <v>1000</v>
      </c>
      <c r="E3" s="55">
        <f t="shared" ref="E3:E19" si="0">(C3)*(D3)/0.1</f>
        <v>1380000</v>
      </c>
      <c r="F3" s="51">
        <f t="shared" ref="F3:F19" si="1">LOG10(E3)</f>
        <v>6.1398790864012369</v>
      </c>
      <c r="I3" s="51" t="s">
        <v>27</v>
      </c>
      <c r="J3" s="51">
        <f>AVERAGE(F5:F7)</f>
        <v>5.7017231426664443</v>
      </c>
      <c r="K3" s="56">
        <f t="shared" ref="K3:K7" si="2">_xlfn.STDEV.S(F3:F5)</f>
        <v>0.22300926316581285</v>
      </c>
      <c r="L3" s="51">
        <f t="shared" ref="L3:L7" si="3">K3/1.7320508076</f>
        <v>0.12875445811824859</v>
      </c>
    </row>
    <row r="4" spans="1:12" x14ac:dyDescent="0.25">
      <c r="A4" s="51" t="s">
        <v>17</v>
      </c>
      <c r="B4" s="51">
        <v>1E-3</v>
      </c>
      <c r="C4" s="51">
        <v>95</v>
      </c>
      <c r="D4" s="51">
        <v>1000</v>
      </c>
      <c r="E4" s="55">
        <f t="shared" si="0"/>
        <v>950000</v>
      </c>
      <c r="F4" s="51">
        <f t="shared" si="1"/>
        <v>5.9777236052888476</v>
      </c>
      <c r="I4" s="51" t="s">
        <v>28</v>
      </c>
      <c r="J4" s="51">
        <f>AVERAGE(F8:F10)</f>
        <v>5.9402142523252657</v>
      </c>
      <c r="K4" s="56">
        <f t="shared" si="2"/>
        <v>0.16353013462063329</v>
      </c>
      <c r="L4" s="51">
        <f t="shared" si="3"/>
        <v>9.4414167242141869E-2</v>
      </c>
    </row>
    <row r="5" spans="1:12" x14ac:dyDescent="0.25">
      <c r="A5" s="51" t="s">
        <v>18</v>
      </c>
      <c r="B5" s="51">
        <v>1E-3</v>
      </c>
      <c r="C5" s="51">
        <v>50</v>
      </c>
      <c r="D5" s="51">
        <v>1000</v>
      </c>
      <c r="E5" s="55">
        <f t="shared" si="0"/>
        <v>500000</v>
      </c>
      <c r="F5" s="51">
        <f t="shared" si="1"/>
        <v>5.6989700043360187</v>
      </c>
      <c r="I5" s="51" t="s">
        <v>29</v>
      </c>
      <c r="J5" s="51">
        <f>AVERAGE(F9:F11)</f>
        <v>5.6768406678060686</v>
      </c>
      <c r="K5" s="56">
        <f t="shared" si="2"/>
        <v>1.3122063165177987E-2</v>
      </c>
      <c r="L5" s="51">
        <f t="shared" si="3"/>
        <v>7.5760267006026519E-3</v>
      </c>
    </row>
    <row r="6" spans="1:12" x14ac:dyDescent="0.25">
      <c r="A6" s="51" t="s">
        <v>19</v>
      </c>
      <c r="B6" s="51">
        <v>1E-3</v>
      </c>
      <c r="C6" s="51">
        <v>49</v>
      </c>
      <c r="D6" s="51">
        <v>1000</v>
      </c>
      <c r="E6" s="55">
        <f t="shared" si="0"/>
        <v>490000</v>
      </c>
      <c r="F6" s="51">
        <f t="shared" si="1"/>
        <v>5.6901960800285138</v>
      </c>
      <c r="I6" s="51" t="s">
        <v>30</v>
      </c>
      <c r="J6" s="51">
        <f>AVERAGE(F10:F12)</f>
        <v>5.2370890625493418</v>
      </c>
      <c r="K6" s="56">
        <f t="shared" si="2"/>
        <v>0.17929197604485292</v>
      </c>
      <c r="L6" s="51">
        <f t="shared" si="3"/>
        <v>0.10351427063117574</v>
      </c>
    </row>
    <row r="7" spans="1:12" x14ac:dyDescent="0.25">
      <c r="A7" s="51" t="s">
        <v>20</v>
      </c>
      <c r="B7" s="51">
        <v>1E-3</v>
      </c>
      <c r="C7" s="51">
        <v>52</v>
      </c>
      <c r="D7" s="51">
        <v>1000</v>
      </c>
      <c r="E7" s="55">
        <f t="shared" si="0"/>
        <v>520000</v>
      </c>
      <c r="F7" s="51">
        <f t="shared" si="1"/>
        <v>5.7160033436347994</v>
      </c>
      <c r="I7" s="51" t="s">
        <v>31</v>
      </c>
      <c r="J7" s="51">
        <f>AVERAGE(F11:F13)</f>
        <v>4.9237019630935004</v>
      </c>
      <c r="K7" s="56">
        <f t="shared" si="2"/>
        <v>0.14841829295723574</v>
      </c>
      <c r="L7" s="51">
        <f t="shared" si="3"/>
        <v>8.568934138998506E-2</v>
      </c>
    </row>
    <row r="8" spans="1:12" x14ac:dyDescent="0.25">
      <c r="A8" s="51" t="s">
        <v>21</v>
      </c>
      <c r="B8" s="51">
        <v>1E-3</v>
      </c>
      <c r="C8" s="51">
        <v>103</v>
      </c>
      <c r="D8" s="51">
        <v>1000</v>
      </c>
      <c r="E8" s="55">
        <f t="shared" si="0"/>
        <v>1030000</v>
      </c>
      <c r="F8" s="51">
        <f t="shared" si="1"/>
        <v>6.012837224705172</v>
      </c>
    </row>
    <row r="9" spans="1:12" x14ac:dyDescent="0.25">
      <c r="A9" s="51" t="s">
        <v>22</v>
      </c>
      <c r="B9" s="51">
        <v>1E-3</v>
      </c>
      <c r="C9" s="51">
        <v>73</v>
      </c>
      <c r="D9" s="51">
        <v>1000</v>
      </c>
      <c r="E9" s="55">
        <f t="shared" si="0"/>
        <v>730000</v>
      </c>
      <c r="F9" s="51">
        <f t="shared" si="1"/>
        <v>5.8633228601204559</v>
      </c>
    </row>
    <row r="10" spans="1:12" x14ac:dyDescent="0.25">
      <c r="A10" s="51" t="s">
        <v>23</v>
      </c>
      <c r="B10" s="51">
        <v>1E-3</v>
      </c>
      <c r="C10" s="51">
        <v>88</v>
      </c>
      <c r="D10" s="51">
        <v>1000</v>
      </c>
      <c r="E10" s="55">
        <f t="shared" si="0"/>
        <v>880000</v>
      </c>
      <c r="F10" s="51">
        <f t="shared" si="1"/>
        <v>5.9444826721501682</v>
      </c>
    </row>
    <row r="11" spans="1:12" x14ac:dyDescent="0.25">
      <c r="A11" s="51" t="s">
        <v>6</v>
      </c>
      <c r="B11" s="51">
        <v>0.01</v>
      </c>
      <c r="C11" s="51">
        <v>167</v>
      </c>
      <c r="D11" s="51">
        <v>100</v>
      </c>
      <c r="E11" s="55">
        <f t="shared" si="0"/>
        <v>167000</v>
      </c>
      <c r="F11" s="51">
        <f t="shared" si="1"/>
        <v>5.2227164711475833</v>
      </c>
    </row>
    <row r="12" spans="1:12" x14ac:dyDescent="0.25">
      <c r="A12" s="51" t="s">
        <v>7</v>
      </c>
      <c r="B12" s="51">
        <v>0.01</v>
      </c>
      <c r="C12" s="51">
        <v>35</v>
      </c>
      <c r="D12" s="51">
        <v>100</v>
      </c>
      <c r="E12" s="55">
        <f t="shared" si="0"/>
        <v>35000</v>
      </c>
      <c r="F12" s="51">
        <f t="shared" si="1"/>
        <v>4.5440680443502757</v>
      </c>
    </row>
    <row r="13" spans="1:12" x14ac:dyDescent="0.25">
      <c r="A13" s="51" t="s">
        <v>8</v>
      </c>
      <c r="B13" s="51">
        <v>0.01</v>
      </c>
      <c r="C13" s="51">
        <v>101</v>
      </c>
      <c r="D13" s="51">
        <v>100</v>
      </c>
      <c r="E13" s="55">
        <f t="shared" si="0"/>
        <v>101000</v>
      </c>
      <c r="F13" s="51">
        <f t="shared" si="1"/>
        <v>5.0043213737826422</v>
      </c>
    </row>
    <row r="14" spans="1:12" x14ac:dyDescent="0.25">
      <c r="A14" s="51" t="s">
        <v>9</v>
      </c>
      <c r="B14" s="51">
        <v>0.01</v>
      </c>
      <c r="C14" s="51">
        <v>60</v>
      </c>
      <c r="D14" s="51">
        <v>100</v>
      </c>
      <c r="E14" s="55">
        <f t="shared" si="0"/>
        <v>60000</v>
      </c>
      <c r="F14" s="51">
        <f t="shared" si="1"/>
        <v>4.7781512503836439</v>
      </c>
    </row>
    <row r="15" spans="1:12" x14ac:dyDescent="0.25">
      <c r="A15" s="51" t="s">
        <v>10</v>
      </c>
      <c r="B15" s="51">
        <v>0.01</v>
      </c>
      <c r="C15" s="51">
        <v>30</v>
      </c>
      <c r="D15" s="51">
        <v>100</v>
      </c>
      <c r="E15" s="55">
        <f t="shared" si="0"/>
        <v>30000</v>
      </c>
      <c r="F15" s="51">
        <f t="shared" si="1"/>
        <v>4.4771212547196626</v>
      </c>
    </row>
    <row r="16" spans="1:12" x14ac:dyDescent="0.25">
      <c r="A16" s="51" t="s">
        <v>11</v>
      </c>
      <c r="B16" s="51">
        <v>0.01</v>
      </c>
      <c r="C16" s="51">
        <v>45</v>
      </c>
      <c r="D16" s="51">
        <v>100</v>
      </c>
      <c r="E16" s="55">
        <f t="shared" si="0"/>
        <v>45000</v>
      </c>
      <c r="F16" s="51">
        <f t="shared" si="1"/>
        <v>4.653212513775344</v>
      </c>
    </row>
    <row r="17" spans="1:6" x14ac:dyDescent="0.25">
      <c r="A17" s="51" t="s">
        <v>12</v>
      </c>
      <c r="B17" s="51">
        <v>0.01</v>
      </c>
      <c r="C17" s="51">
        <v>31</v>
      </c>
      <c r="D17" s="51">
        <v>100</v>
      </c>
      <c r="E17" s="55">
        <f t="shared" si="0"/>
        <v>31000</v>
      </c>
      <c r="F17" s="51">
        <f t="shared" si="1"/>
        <v>4.4913616938342731</v>
      </c>
    </row>
    <row r="18" spans="1:6" x14ac:dyDescent="0.25">
      <c r="A18" s="51" t="s">
        <v>13</v>
      </c>
      <c r="B18" s="51">
        <v>0.01</v>
      </c>
      <c r="C18" s="51">
        <v>73</v>
      </c>
      <c r="D18" s="51">
        <v>100</v>
      </c>
      <c r="E18" s="55">
        <f t="shared" si="0"/>
        <v>73000</v>
      </c>
      <c r="F18" s="51">
        <f t="shared" si="1"/>
        <v>4.8633228601204559</v>
      </c>
    </row>
    <row r="19" spans="1:6" x14ac:dyDescent="0.25">
      <c r="A19" s="51" t="s">
        <v>14</v>
      </c>
      <c r="B19" s="51">
        <v>0.01</v>
      </c>
      <c r="C19" s="51">
        <v>48</v>
      </c>
      <c r="D19" s="51">
        <v>100</v>
      </c>
      <c r="E19" s="55">
        <f t="shared" si="0"/>
        <v>48000</v>
      </c>
      <c r="F19" s="51">
        <f t="shared" si="1"/>
        <v>4.6812412373755876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A622F-5F7B-4E1A-9B33-A5ED8EE91FA4}">
  <dimension ref="A1:H36"/>
  <sheetViews>
    <sheetView workbookViewId="0">
      <selection activeCell="K22" sqref="K22"/>
    </sheetView>
  </sheetViews>
  <sheetFormatPr defaultRowHeight="14.4" x14ac:dyDescent="0.3"/>
  <cols>
    <col min="3" max="4" width="14" customWidth="1"/>
    <col min="5" max="5" width="10.109375" customWidth="1"/>
    <col min="6" max="6" width="13.44140625" customWidth="1"/>
    <col min="7" max="7" width="14.21875" customWidth="1"/>
  </cols>
  <sheetData>
    <row r="1" spans="1:8" x14ac:dyDescent="0.3">
      <c r="A1" s="41" t="s">
        <v>32</v>
      </c>
      <c r="B1" s="41"/>
      <c r="C1" s="41"/>
      <c r="D1" s="41"/>
      <c r="E1" s="41"/>
      <c r="F1" s="41"/>
      <c r="G1" s="41"/>
      <c r="H1" s="1"/>
    </row>
    <row r="2" spans="1:8" x14ac:dyDescent="0.3">
      <c r="A2" s="42" t="s">
        <v>33</v>
      </c>
      <c r="B2" s="42" t="s">
        <v>34</v>
      </c>
      <c r="C2" s="43"/>
      <c r="D2" s="43"/>
      <c r="E2" s="43"/>
      <c r="F2" s="43"/>
      <c r="G2" s="43"/>
      <c r="H2" s="1"/>
    </row>
    <row r="3" spans="1:8" x14ac:dyDescent="0.3">
      <c r="A3" s="42" t="s">
        <v>35</v>
      </c>
      <c r="B3" s="43"/>
      <c r="C3" s="43"/>
      <c r="D3" s="43"/>
      <c r="E3" s="43"/>
      <c r="F3" s="43"/>
      <c r="G3" s="43"/>
      <c r="H3" s="1"/>
    </row>
    <row r="4" spans="1:8" x14ac:dyDescent="0.3">
      <c r="A4" s="44" t="s">
        <v>36</v>
      </c>
      <c r="B4" s="44"/>
      <c r="C4" s="46" t="s">
        <v>37</v>
      </c>
      <c r="D4" s="48" t="s">
        <v>38</v>
      </c>
      <c r="E4" s="48" t="s">
        <v>39</v>
      </c>
      <c r="F4" s="48" t="s">
        <v>40</v>
      </c>
      <c r="G4" s="50"/>
      <c r="H4" s="1"/>
    </row>
    <row r="5" spans="1:8" x14ac:dyDescent="0.3">
      <c r="A5" s="45"/>
      <c r="B5" s="45"/>
      <c r="C5" s="47"/>
      <c r="D5" s="49"/>
      <c r="E5" s="49"/>
      <c r="F5" s="2" t="s">
        <v>41</v>
      </c>
      <c r="G5" s="3" t="s">
        <v>42</v>
      </c>
      <c r="H5" s="1"/>
    </row>
    <row r="6" spans="1:8" x14ac:dyDescent="0.3">
      <c r="A6" s="37" t="s">
        <v>26</v>
      </c>
      <c r="B6" s="4" t="s">
        <v>27</v>
      </c>
      <c r="C6" s="5">
        <v>443333.33333333331</v>
      </c>
      <c r="D6" s="6">
        <v>155275.38260923541</v>
      </c>
      <c r="E6" s="7">
        <v>0.11441801042653155</v>
      </c>
      <c r="F6" s="8">
        <v>-78224.389660847664</v>
      </c>
      <c r="G6" s="9">
        <v>964891.05632751435</v>
      </c>
      <c r="H6" s="1"/>
    </row>
    <row r="7" spans="1:8" x14ac:dyDescent="0.3">
      <c r="A7" s="38"/>
      <c r="B7" s="10" t="s">
        <v>28</v>
      </c>
      <c r="C7" s="11">
        <v>66666.666666666628</v>
      </c>
      <c r="D7" s="12">
        <v>155275.38260923541</v>
      </c>
      <c r="E7" s="13">
        <v>0.99765032493694672</v>
      </c>
      <c r="F7" s="14">
        <v>-454891.05632751435</v>
      </c>
      <c r="G7" s="15">
        <v>588224.38966084761</v>
      </c>
      <c r="H7" s="1"/>
    </row>
    <row r="8" spans="1:8" x14ac:dyDescent="0.3">
      <c r="A8" s="38"/>
      <c r="B8" s="28" t="s">
        <v>29</v>
      </c>
      <c r="C8" s="29" t="s">
        <v>44</v>
      </c>
      <c r="D8" s="30">
        <v>155275.38260923541</v>
      </c>
      <c r="E8" s="31">
        <v>1.5916518274100566E-3</v>
      </c>
      <c r="F8" s="14">
        <v>324108.94367248565</v>
      </c>
      <c r="G8" s="15">
        <v>1367224.3896608476</v>
      </c>
      <c r="H8" s="1"/>
    </row>
    <row r="9" spans="1:8" x14ac:dyDescent="0.3">
      <c r="A9" s="38"/>
      <c r="B9" s="28" t="s">
        <v>30</v>
      </c>
      <c r="C9" s="29" t="s">
        <v>45</v>
      </c>
      <c r="D9" s="30">
        <v>155275.38260923541</v>
      </c>
      <c r="E9" s="31">
        <v>9.1229935121495132E-4</v>
      </c>
      <c r="F9" s="14">
        <v>380108.94367248565</v>
      </c>
      <c r="G9" s="15">
        <v>1423224.3896608476</v>
      </c>
      <c r="H9" s="1"/>
    </row>
    <row r="10" spans="1:8" x14ac:dyDescent="0.3">
      <c r="A10" s="39"/>
      <c r="B10" s="32" t="s">
        <v>31</v>
      </c>
      <c r="C10" s="33" t="s">
        <v>46</v>
      </c>
      <c r="D10" s="34">
        <v>155275.38260923541</v>
      </c>
      <c r="E10" s="35">
        <v>9.644738974389222E-4</v>
      </c>
      <c r="F10" s="19">
        <v>374442.27700581902</v>
      </c>
      <c r="G10" s="20">
        <v>1417557.7229941809</v>
      </c>
      <c r="H10" s="1"/>
    </row>
    <row r="11" spans="1:8" x14ac:dyDescent="0.3">
      <c r="A11" s="39" t="s">
        <v>27</v>
      </c>
      <c r="B11" s="10" t="s">
        <v>26</v>
      </c>
      <c r="C11" s="11">
        <v>-443333.33333333331</v>
      </c>
      <c r="D11" s="12">
        <v>155275.38260923541</v>
      </c>
      <c r="E11" s="13">
        <v>0.11441801042653155</v>
      </c>
      <c r="F11" s="14">
        <v>-964891.05632751435</v>
      </c>
      <c r="G11" s="15">
        <v>78224.389660847664</v>
      </c>
      <c r="H11" s="1"/>
    </row>
    <row r="12" spans="1:8" x14ac:dyDescent="0.3">
      <c r="A12" s="38"/>
      <c r="B12" s="10" t="s">
        <v>28</v>
      </c>
      <c r="C12" s="11">
        <v>-376666.66666666669</v>
      </c>
      <c r="D12" s="12">
        <v>155275.38260923541</v>
      </c>
      <c r="E12" s="13">
        <v>0.22150108495863874</v>
      </c>
      <c r="F12" s="14">
        <v>-898224.38966084761</v>
      </c>
      <c r="G12" s="15">
        <v>144891.05632751429</v>
      </c>
      <c r="H12" s="1"/>
    </row>
    <row r="13" spans="1:8" x14ac:dyDescent="0.3">
      <c r="A13" s="38"/>
      <c r="B13" s="10" t="s">
        <v>29</v>
      </c>
      <c r="C13" s="11">
        <v>402333.33333333331</v>
      </c>
      <c r="D13" s="12">
        <v>155275.38260923541</v>
      </c>
      <c r="E13" s="13">
        <v>0.17296655867464761</v>
      </c>
      <c r="F13" s="14">
        <v>-119224.38966084766</v>
      </c>
      <c r="G13" s="15">
        <v>923891.05632751435</v>
      </c>
      <c r="H13" s="1"/>
    </row>
    <row r="14" spans="1:8" x14ac:dyDescent="0.3">
      <c r="A14" s="38"/>
      <c r="B14" s="10" t="s">
        <v>30</v>
      </c>
      <c r="C14" s="11">
        <v>458333.33333333331</v>
      </c>
      <c r="D14" s="12">
        <v>155275.38260923541</v>
      </c>
      <c r="E14" s="13">
        <v>9.7937377493797051E-2</v>
      </c>
      <c r="F14" s="14">
        <v>-63224.389660847664</v>
      </c>
      <c r="G14" s="15">
        <v>979891.05632751435</v>
      </c>
      <c r="H14" s="1"/>
    </row>
    <row r="15" spans="1:8" x14ac:dyDescent="0.3">
      <c r="A15" s="39"/>
      <c r="B15" s="16" t="s">
        <v>31</v>
      </c>
      <c r="C15" s="21">
        <v>452666.66666666663</v>
      </c>
      <c r="D15" s="17">
        <v>155275.38260923541</v>
      </c>
      <c r="E15" s="18">
        <v>0.10388808016797169</v>
      </c>
      <c r="F15" s="19">
        <v>-68891.05632751435</v>
      </c>
      <c r="G15" s="20">
        <v>974224.38966084761</v>
      </c>
      <c r="H15" s="1"/>
    </row>
    <row r="16" spans="1:8" x14ac:dyDescent="0.3">
      <c r="A16" s="39" t="s">
        <v>28</v>
      </c>
      <c r="B16" s="10" t="s">
        <v>26</v>
      </c>
      <c r="C16" s="11">
        <v>-66666.666666666628</v>
      </c>
      <c r="D16" s="12">
        <v>155275.38260923541</v>
      </c>
      <c r="E16" s="13">
        <v>0.99765032493694672</v>
      </c>
      <c r="F16" s="14">
        <v>-588224.38966084761</v>
      </c>
      <c r="G16" s="15">
        <v>454891.05632751435</v>
      </c>
      <c r="H16" s="1"/>
    </row>
    <row r="17" spans="1:8" x14ac:dyDescent="0.3">
      <c r="A17" s="38"/>
      <c r="B17" s="10" t="s">
        <v>27</v>
      </c>
      <c r="C17" s="11">
        <v>376666.66666666669</v>
      </c>
      <c r="D17" s="12">
        <v>155275.38260923541</v>
      </c>
      <c r="E17" s="13">
        <v>0.22150108495863874</v>
      </c>
      <c r="F17" s="14">
        <v>-144891.05632751429</v>
      </c>
      <c r="G17" s="15">
        <v>898224.38966084761</v>
      </c>
      <c r="H17" s="1"/>
    </row>
    <row r="18" spans="1:8" x14ac:dyDescent="0.3">
      <c r="A18" s="38"/>
      <c r="B18" s="28" t="s">
        <v>29</v>
      </c>
      <c r="C18" s="29" t="s">
        <v>47</v>
      </c>
      <c r="D18" s="30">
        <v>155275.38260923541</v>
      </c>
      <c r="E18" s="31">
        <v>3.1481583069018493E-3</v>
      </c>
      <c r="F18" s="14">
        <v>257442.27700581902</v>
      </c>
      <c r="G18" s="15">
        <v>1300557.7229941809</v>
      </c>
      <c r="H18" s="1"/>
    </row>
    <row r="19" spans="1:8" x14ac:dyDescent="0.3">
      <c r="A19" s="38"/>
      <c r="B19" s="28" t="s">
        <v>30</v>
      </c>
      <c r="C19" s="29" t="s">
        <v>48</v>
      </c>
      <c r="D19" s="30">
        <v>155275.38260923541</v>
      </c>
      <c r="E19" s="31">
        <v>1.7727151654615136E-3</v>
      </c>
      <c r="F19" s="14">
        <v>313442.27700581902</v>
      </c>
      <c r="G19" s="15">
        <v>1356557.7229941809</v>
      </c>
      <c r="H19" s="1"/>
    </row>
    <row r="20" spans="1:8" x14ac:dyDescent="0.3">
      <c r="A20" s="39"/>
      <c r="B20" s="32" t="s">
        <v>31</v>
      </c>
      <c r="C20" s="33" t="s">
        <v>49</v>
      </c>
      <c r="D20" s="34">
        <v>155275.38260923541</v>
      </c>
      <c r="E20" s="35">
        <v>1.8775527122382174E-3</v>
      </c>
      <c r="F20" s="19">
        <v>307775.61033915239</v>
      </c>
      <c r="G20" s="20">
        <v>1350891.0563275144</v>
      </c>
      <c r="H20" s="1"/>
    </row>
    <row r="21" spans="1:8" x14ac:dyDescent="0.3">
      <c r="A21" s="39" t="s">
        <v>29</v>
      </c>
      <c r="B21" s="28" t="s">
        <v>26</v>
      </c>
      <c r="C21" s="29" t="s">
        <v>50</v>
      </c>
      <c r="D21" s="30">
        <v>155275.38260923541</v>
      </c>
      <c r="E21" s="31">
        <v>1.5916518274100566E-3</v>
      </c>
      <c r="F21" s="14">
        <v>-1367224.3896608476</v>
      </c>
      <c r="G21" s="15">
        <v>-324108.94367248565</v>
      </c>
      <c r="H21" s="1"/>
    </row>
    <row r="22" spans="1:8" x14ac:dyDescent="0.3">
      <c r="A22" s="38"/>
      <c r="B22" s="10" t="s">
        <v>27</v>
      </c>
      <c r="C22" s="11">
        <v>-402333.33333333331</v>
      </c>
      <c r="D22" s="12">
        <v>155275.38260923541</v>
      </c>
      <c r="E22" s="13">
        <v>0.17296655867464761</v>
      </c>
      <c r="F22" s="14">
        <v>-923891.05632751435</v>
      </c>
      <c r="G22" s="15">
        <v>119224.38966084766</v>
      </c>
      <c r="H22" s="1"/>
    </row>
    <row r="23" spans="1:8" x14ac:dyDescent="0.3">
      <c r="A23" s="38"/>
      <c r="B23" s="28" t="s">
        <v>28</v>
      </c>
      <c r="C23" s="29" t="s">
        <v>51</v>
      </c>
      <c r="D23" s="30">
        <v>155275.38260923541</v>
      </c>
      <c r="E23" s="31">
        <v>3.1481583069018493E-3</v>
      </c>
      <c r="F23" s="14">
        <v>-1300557.7229941809</v>
      </c>
      <c r="G23" s="15">
        <v>-257442.27700581902</v>
      </c>
      <c r="H23" s="1"/>
    </row>
    <row r="24" spans="1:8" x14ac:dyDescent="0.3">
      <c r="A24" s="38"/>
      <c r="B24" s="10" t="s">
        <v>30</v>
      </c>
      <c r="C24" s="11">
        <v>56000</v>
      </c>
      <c r="D24" s="12">
        <v>155275.38260923541</v>
      </c>
      <c r="E24" s="13">
        <v>0.99897580974240741</v>
      </c>
      <c r="F24" s="14">
        <v>-465557.72299418098</v>
      </c>
      <c r="G24" s="15">
        <v>577557.72299418098</v>
      </c>
      <c r="H24" s="1"/>
    </row>
    <row r="25" spans="1:8" x14ac:dyDescent="0.3">
      <c r="A25" s="39"/>
      <c r="B25" s="16" t="s">
        <v>31</v>
      </c>
      <c r="C25" s="21">
        <v>50333.333333333336</v>
      </c>
      <c r="D25" s="17">
        <v>155275.38260923541</v>
      </c>
      <c r="E25" s="18">
        <v>0.99938756171303245</v>
      </c>
      <c r="F25" s="19">
        <v>-471224.38966084766</v>
      </c>
      <c r="G25" s="20">
        <v>571891.05632751435</v>
      </c>
      <c r="H25" s="1"/>
    </row>
    <row r="26" spans="1:8" x14ac:dyDescent="0.3">
      <c r="A26" s="39" t="s">
        <v>30</v>
      </c>
      <c r="B26" s="28" t="s">
        <v>26</v>
      </c>
      <c r="C26" s="29" t="s">
        <v>52</v>
      </c>
      <c r="D26" s="30">
        <v>155275.38260923541</v>
      </c>
      <c r="E26" s="31">
        <v>9.1229935121495132E-4</v>
      </c>
      <c r="F26" s="14">
        <v>-1423224.3896608476</v>
      </c>
      <c r="G26" s="15">
        <v>-380108.94367248565</v>
      </c>
      <c r="H26" s="1"/>
    </row>
    <row r="27" spans="1:8" x14ac:dyDescent="0.3">
      <c r="A27" s="38"/>
      <c r="B27" s="10" t="s">
        <v>27</v>
      </c>
      <c r="C27" s="11">
        <v>-458333.33333333331</v>
      </c>
      <c r="D27" s="12">
        <v>155275.38260923541</v>
      </c>
      <c r="E27" s="13">
        <v>9.7937377493797051E-2</v>
      </c>
      <c r="F27" s="14">
        <v>-979891.05632751435</v>
      </c>
      <c r="G27" s="15">
        <v>63224.389660847664</v>
      </c>
      <c r="H27" s="1"/>
    </row>
    <row r="28" spans="1:8" x14ac:dyDescent="0.3">
      <c r="A28" s="38"/>
      <c r="B28" s="28" t="s">
        <v>28</v>
      </c>
      <c r="C28" s="29" t="s">
        <v>53</v>
      </c>
      <c r="D28" s="30">
        <v>155275.38260923541</v>
      </c>
      <c r="E28" s="31">
        <v>1.7727151654615136E-3</v>
      </c>
      <c r="F28" s="14">
        <v>-1356557.7229941809</v>
      </c>
      <c r="G28" s="15">
        <v>-313442.27700581902</v>
      </c>
      <c r="H28" s="1"/>
    </row>
    <row r="29" spans="1:8" x14ac:dyDescent="0.3">
      <c r="A29" s="38"/>
      <c r="B29" s="10" t="s">
        <v>29</v>
      </c>
      <c r="C29" s="11">
        <v>-56000</v>
      </c>
      <c r="D29" s="12">
        <v>155275.38260923541</v>
      </c>
      <c r="E29" s="13">
        <v>0.99897580974240741</v>
      </c>
      <c r="F29" s="14">
        <v>-577557.72299418098</v>
      </c>
      <c r="G29" s="15">
        <v>465557.72299418098</v>
      </c>
      <c r="H29" s="1"/>
    </row>
    <row r="30" spans="1:8" x14ac:dyDescent="0.3">
      <c r="A30" s="39"/>
      <c r="B30" s="16" t="s">
        <v>31</v>
      </c>
      <c r="C30" s="21">
        <v>-5666.6666666666642</v>
      </c>
      <c r="D30" s="17">
        <v>155275.38260923541</v>
      </c>
      <c r="E30" s="18">
        <v>0.99999998799135892</v>
      </c>
      <c r="F30" s="19">
        <v>-527224.38966084761</v>
      </c>
      <c r="G30" s="20">
        <v>515891.05632751429</v>
      </c>
      <c r="H30" s="1"/>
    </row>
    <row r="31" spans="1:8" x14ac:dyDescent="0.3">
      <c r="A31" s="39" t="s">
        <v>31</v>
      </c>
      <c r="B31" s="28" t="s">
        <v>26</v>
      </c>
      <c r="C31" s="29" t="s">
        <v>54</v>
      </c>
      <c r="D31" s="30">
        <v>155275.38260923541</v>
      </c>
      <c r="E31" s="31">
        <v>9.644738974389222E-4</v>
      </c>
      <c r="F31" s="14">
        <v>-1417557.7229941809</v>
      </c>
      <c r="G31" s="15">
        <v>-374442.27700581902</v>
      </c>
      <c r="H31" s="1"/>
    </row>
    <row r="32" spans="1:8" x14ac:dyDescent="0.3">
      <c r="A32" s="38"/>
      <c r="B32" s="10" t="s">
        <v>27</v>
      </c>
      <c r="C32" s="11">
        <v>-452666.66666666663</v>
      </c>
      <c r="D32" s="12">
        <v>155275.38260923541</v>
      </c>
      <c r="E32" s="13">
        <v>0.10388808016797169</v>
      </c>
      <c r="F32" s="14">
        <v>-974224.38966084761</v>
      </c>
      <c r="G32" s="15">
        <v>68891.05632751435</v>
      </c>
      <c r="H32" s="1"/>
    </row>
    <row r="33" spans="1:8" x14ac:dyDescent="0.3">
      <c r="A33" s="38"/>
      <c r="B33" s="28" t="s">
        <v>28</v>
      </c>
      <c r="C33" s="29" t="s">
        <v>55</v>
      </c>
      <c r="D33" s="30">
        <v>155275.38260923541</v>
      </c>
      <c r="E33" s="31">
        <v>1.8775527122382174E-3</v>
      </c>
      <c r="F33" s="14">
        <v>-1350891.0563275144</v>
      </c>
      <c r="G33" s="15">
        <v>-307775.61033915239</v>
      </c>
      <c r="H33" s="1"/>
    </row>
    <row r="34" spans="1:8" x14ac:dyDescent="0.3">
      <c r="A34" s="38"/>
      <c r="B34" s="10" t="s">
        <v>29</v>
      </c>
      <c r="C34" s="11">
        <v>-50333.333333333336</v>
      </c>
      <c r="D34" s="12">
        <v>155275.38260923541</v>
      </c>
      <c r="E34" s="13">
        <v>0.99938756171303245</v>
      </c>
      <c r="F34" s="14">
        <v>-571891.05632751435</v>
      </c>
      <c r="G34" s="15">
        <v>471224.38966084766</v>
      </c>
      <c r="H34" s="1"/>
    </row>
    <row r="35" spans="1:8" x14ac:dyDescent="0.3">
      <c r="A35" s="40"/>
      <c r="B35" s="22" t="s">
        <v>30</v>
      </c>
      <c r="C35" s="23">
        <v>5666.6666666666642</v>
      </c>
      <c r="D35" s="24">
        <v>155275.38260923541</v>
      </c>
      <c r="E35" s="25">
        <v>0.99999998799135892</v>
      </c>
      <c r="F35" s="26">
        <v>-515891.05632751429</v>
      </c>
      <c r="G35" s="27">
        <v>527224.38966084761</v>
      </c>
      <c r="H35" s="1"/>
    </row>
    <row r="36" spans="1:8" x14ac:dyDescent="0.3">
      <c r="A36" s="36" t="s">
        <v>43</v>
      </c>
      <c r="B36" s="36"/>
      <c r="C36" s="36"/>
      <c r="D36" s="36"/>
      <c r="E36" s="36"/>
      <c r="F36" s="36"/>
      <c r="G36" s="36"/>
      <c r="H36" s="1"/>
    </row>
  </sheetData>
  <mergeCells count="15">
    <mergeCell ref="A1:G1"/>
    <mergeCell ref="A2:G2"/>
    <mergeCell ref="A3:G3"/>
    <mergeCell ref="A4:B5"/>
    <mergeCell ref="C4:C5"/>
    <mergeCell ref="D4:D5"/>
    <mergeCell ref="E4:E5"/>
    <mergeCell ref="F4:G4"/>
    <mergeCell ref="A36:G36"/>
    <mergeCell ref="A6:A10"/>
    <mergeCell ref="A11:A15"/>
    <mergeCell ref="A16:A20"/>
    <mergeCell ref="A21:A25"/>
    <mergeCell ref="A26:A30"/>
    <mergeCell ref="A31:A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CFUmL Data</vt:lpstr>
      <vt:lpstr>ONE WAY ANOVA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Ayesha Badar</dc:creator>
  <cp:lastModifiedBy>225561807</cp:lastModifiedBy>
  <dcterms:created xsi:type="dcterms:W3CDTF">2022-09-17T09:16:56Z</dcterms:created>
  <dcterms:modified xsi:type="dcterms:W3CDTF">2023-10-24T19:09:01Z</dcterms:modified>
</cp:coreProperties>
</file>