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TISH\OneDrive\Desktop\"/>
    </mc:Choice>
  </mc:AlternateContent>
  <xr:revisionPtr revIDLastSave="0" documentId="13_ncr:1_{84829C7C-6F80-441C-889F-1E2DE3315236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callibration " sheetId="1" r:id="rId1"/>
    <sheet name="SA-LS-LD" sheetId="2" r:id="rId2"/>
    <sheet name="SA-LS-FE-LD" sheetId="3" r:id="rId3"/>
    <sheet name="SA-LS-GO-LD" sheetId="4" r:id="rId4"/>
    <sheet name="SA-LS-FE-GO-LD" sheetId="5" r:id="rId5"/>
    <sheet name="COMBINED" sheetId="6" r:id="rId6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5" l="1"/>
  <c r="F18" i="5" s="1"/>
  <c r="E18" i="4"/>
  <c r="F18" i="4" s="1"/>
  <c r="E18" i="3"/>
  <c r="F18" i="3" s="1"/>
  <c r="E2" i="3"/>
  <c r="F2" i="3" s="1"/>
  <c r="J2" i="3" s="1"/>
  <c r="E3" i="3"/>
  <c r="F3" i="3" s="1"/>
  <c r="J3" i="3" s="1"/>
  <c r="E4" i="3"/>
  <c r="F4" i="3" s="1"/>
  <c r="J4" i="3" s="1"/>
  <c r="E5" i="3"/>
  <c r="E6" i="3"/>
  <c r="F6" i="3" s="1"/>
  <c r="J6" i="3" s="1"/>
  <c r="E7" i="3"/>
  <c r="E8" i="3"/>
  <c r="F8" i="3" s="1"/>
  <c r="J8" i="3" s="1"/>
  <c r="E9" i="3"/>
  <c r="E10" i="3"/>
  <c r="F10" i="3" s="1"/>
  <c r="J10" i="3" s="1"/>
  <c r="E11" i="3"/>
  <c r="F11" i="3" s="1"/>
  <c r="J11" i="3" s="1"/>
  <c r="E12" i="3"/>
  <c r="F12" i="3" s="1"/>
  <c r="J12" i="3" s="1"/>
  <c r="E13" i="3"/>
  <c r="F13" i="3" s="1"/>
  <c r="J13" i="3" s="1"/>
  <c r="E15" i="3"/>
  <c r="F15" i="3" s="1"/>
  <c r="E16" i="3"/>
  <c r="E17" i="3"/>
  <c r="F17" i="3" s="1"/>
  <c r="E18" i="2"/>
  <c r="F18" i="2" s="1"/>
  <c r="E3" i="5"/>
  <c r="F3" i="5" s="1"/>
  <c r="J3" i="5" s="1"/>
  <c r="E4" i="5"/>
  <c r="F4" i="5" s="1"/>
  <c r="J4" i="5" s="1"/>
  <c r="E5" i="5"/>
  <c r="F5" i="5" s="1"/>
  <c r="J5" i="5" s="1"/>
  <c r="E6" i="5"/>
  <c r="F6" i="5" s="1"/>
  <c r="J6" i="5" s="1"/>
  <c r="E7" i="5"/>
  <c r="F7" i="5" s="1"/>
  <c r="J7" i="5" s="1"/>
  <c r="E8" i="5"/>
  <c r="F8" i="5" s="1"/>
  <c r="J8" i="5" s="1"/>
  <c r="E9" i="5"/>
  <c r="F9" i="5" s="1"/>
  <c r="J9" i="5" s="1"/>
  <c r="E10" i="5"/>
  <c r="F10" i="5" s="1"/>
  <c r="J10" i="5" s="1"/>
  <c r="E11" i="5"/>
  <c r="F11" i="5" s="1"/>
  <c r="J11" i="5" s="1"/>
  <c r="E12" i="5"/>
  <c r="F12" i="5" s="1"/>
  <c r="J12" i="5" s="1"/>
  <c r="E13" i="5"/>
  <c r="F13" i="5" s="1"/>
  <c r="J13" i="5" s="1"/>
  <c r="E2" i="5"/>
  <c r="F2" i="5" s="1"/>
  <c r="J2" i="5" s="1"/>
  <c r="E3" i="4"/>
  <c r="F3" i="4" s="1"/>
  <c r="J3" i="4" s="1"/>
  <c r="E4" i="4"/>
  <c r="F4" i="4" s="1"/>
  <c r="J4" i="4" s="1"/>
  <c r="E5" i="4"/>
  <c r="F5" i="4" s="1"/>
  <c r="J5" i="4" s="1"/>
  <c r="E6" i="4"/>
  <c r="F6" i="4" s="1"/>
  <c r="J6" i="4" s="1"/>
  <c r="E7" i="4"/>
  <c r="F7" i="4" s="1"/>
  <c r="J7" i="4" s="1"/>
  <c r="E8" i="4"/>
  <c r="F8" i="4" s="1"/>
  <c r="J8" i="4" s="1"/>
  <c r="E9" i="4"/>
  <c r="F9" i="4" s="1"/>
  <c r="J9" i="4" s="1"/>
  <c r="E10" i="4"/>
  <c r="F10" i="4" s="1"/>
  <c r="J10" i="4" s="1"/>
  <c r="E11" i="4"/>
  <c r="F11" i="4" s="1"/>
  <c r="J11" i="4" s="1"/>
  <c r="E12" i="4"/>
  <c r="F12" i="4" s="1"/>
  <c r="J12" i="4" s="1"/>
  <c r="E13" i="4"/>
  <c r="F13" i="4" s="1"/>
  <c r="J13" i="4" s="1"/>
  <c r="E2" i="4"/>
  <c r="F2" i="4" s="1"/>
  <c r="J2" i="4" s="1"/>
  <c r="F5" i="3"/>
  <c r="J5" i="3" s="1"/>
  <c r="F7" i="3"/>
  <c r="J7" i="3" s="1"/>
  <c r="F9" i="3"/>
  <c r="J9" i="3" s="1"/>
  <c r="E13" i="2"/>
  <c r="F13" i="2" s="1"/>
  <c r="J13" i="2" s="1"/>
  <c r="E17" i="5"/>
  <c r="F17" i="5" s="1"/>
  <c r="E17" i="4"/>
  <c r="F17" i="4" s="1"/>
  <c r="E17" i="2"/>
  <c r="F17" i="2" s="1"/>
  <c r="E16" i="5"/>
  <c r="F16" i="5" s="1"/>
  <c r="C19" i="5" s="1"/>
  <c r="E16" i="4"/>
  <c r="F16" i="4" s="1"/>
  <c r="F16" i="3"/>
  <c r="E16" i="2"/>
  <c r="F16" i="2" s="1"/>
  <c r="E15" i="5"/>
  <c r="F15" i="5" s="1"/>
  <c r="E15" i="4"/>
  <c r="F15" i="4" s="1"/>
  <c r="E15" i="2"/>
  <c r="F15" i="2" s="1"/>
  <c r="E12" i="2"/>
  <c r="F12" i="2" s="1"/>
  <c r="J12" i="2" s="1"/>
  <c r="E11" i="2"/>
  <c r="F11" i="2" s="1"/>
  <c r="J11" i="2" s="1"/>
  <c r="E10" i="2"/>
  <c r="F10" i="2" s="1"/>
  <c r="J10" i="2" s="1"/>
  <c r="E9" i="2"/>
  <c r="F9" i="2" s="1"/>
  <c r="J9" i="2" s="1"/>
  <c r="E8" i="2"/>
  <c r="F8" i="2" s="1"/>
  <c r="J8" i="2" s="1"/>
  <c r="E7" i="2"/>
  <c r="F7" i="2" s="1"/>
  <c r="J7" i="2" s="1"/>
  <c r="E6" i="2"/>
  <c r="F6" i="2" s="1"/>
  <c r="J6" i="2" s="1"/>
  <c r="E5" i="2"/>
  <c r="F5" i="2" s="1"/>
  <c r="J5" i="2" s="1"/>
  <c r="E4" i="2"/>
  <c r="F4" i="2" s="1"/>
  <c r="J4" i="2" s="1"/>
  <c r="E3" i="2"/>
  <c r="F3" i="2" s="1"/>
  <c r="J3" i="2" s="1"/>
  <c r="E2" i="2"/>
  <c r="F2" i="2" s="1"/>
  <c r="J2" i="2" s="1"/>
  <c r="B19" i="4" l="1"/>
  <c r="B20" i="3"/>
  <c r="B20" i="2"/>
</calcChain>
</file>

<file path=xl/sharedStrings.xml><?xml version="1.0" encoding="utf-8"?>
<sst xmlns="http://schemas.openxmlformats.org/spreadsheetml/2006/main" count="63" uniqueCount="29">
  <si>
    <t>m(slope)</t>
  </si>
  <si>
    <t>c{intercept)</t>
  </si>
  <si>
    <t>time(1hr)</t>
  </si>
  <si>
    <t>y(absorbance)</t>
  </si>
  <si>
    <t>y-c</t>
  </si>
  <si>
    <t>conc= y-c/m</t>
  </si>
  <si>
    <t>supernatant</t>
  </si>
  <si>
    <t>time(hr)</t>
  </si>
  <si>
    <t>initial drug coating</t>
  </si>
  <si>
    <t>DRUG LOADING EFFICIENCY</t>
  </si>
  <si>
    <t>Release %</t>
  </si>
  <si>
    <t>AMOUNT OF DRUG LOADED</t>
  </si>
  <si>
    <t xml:space="preserve">AMOUNT OF DRUG LOADED </t>
  </si>
  <si>
    <t>DRUG LOADING  EFFICIENCY</t>
  </si>
  <si>
    <t>Conc. drug loaded</t>
  </si>
  <si>
    <t>CONC OF DRUG LOADED</t>
  </si>
  <si>
    <t xml:space="preserve">drug conc.loaded </t>
  </si>
  <si>
    <t>DRUG LOADING EFFICIENCY(%)</t>
  </si>
  <si>
    <t>Conc of drug load</t>
  </si>
  <si>
    <t xml:space="preserve">Conc drug loaded </t>
  </si>
  <si>
    <t>release(%)</t>
  </si>
  <si>
    <t>REMAINING DRUG CONTENT</t>
  </si>
  <si>
    <t>REMIANING DRUG CONTENT</t>
  </si>
  <si>
    <t>SA-LS-LD</t>
  </si>
  <si>
    <t>SA-LS-Fe-LD</t>
  </si>
  <si>
    <t>SA-LS-GO-LD</t>
  </si>
  <si>
    <t>SA-LS-Fe-GO-LD</t>
  </si>
  <si>
    <t>Absorbance @280nm</t>
  </si>
  <si>
    <t>Conc mg/50ml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</si>
</sst>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Callibration</a:t>
            </a:r>
            <a:r>
              <a:rPr lang="en-US" baseline="0"/>
              <a:t> curve</a:t>
            </a:r>
            <a:endParaRPr lang="en-US"/>
          </a:p>
        </c:rich>
      </c:tx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'callibration '!$B$1</c:f>
              <c:strCache>
                <c:ptCount val="1"/>
                <c:pt idx="0">
                  <c:v>Absorbance @280nm</c:v>
                </c:pt>
              </c:strCache>
            </c:strRef>
          </c:tx>
          <c:trendline>
            <c:trendlineType val="linear"/>
            <c:dispRSqr val="1"/>
            <c:dispEq val="1"/>
            <c:trendlineLbl>
              <c:layout>
                <c:manualLayout>
                  <c:x val="0.17422878390201224"/>
                  <c:y val="-0.18596679925318613"/>
                </c:manualLayout>
              </c:layout>
              <c:numFmt formatCode="General" sourceLinked="0"/>
            </c:trendlineLbl>
          </c:trendline>
          <c:xVal>
            <c:numRef>
              <c:f>'callibration '!$A$2:$A$5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10</c:v>
                </c:pt>
              </c:numCache>
            </c:numRef>
          </c:xVal>
          <c:yVal>
            <c:numRef>
              <c:f>'callibration '!$B$2:$B$5</c:f>
              <c:numCache>
                <c:formatCode>General</c:formatCode>
                <c:ptCount val="4"/>
                <c:pt idx="0">
                  <c:v>0.33700000000000002</c:v>
                </c:pt>
                <c:pt idx="1">
                  <c:v>0.89900000000000002</c:v>
                </c:pt>
                <c:pt idx="2">
                  <c:v>1.4450000000000001</c:v>
                </c:pt>
                <c:pt idx="3">
                  <c:v>2.86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F18-455A-9C3E-0EAF1B28B3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432576"/>
        <c:axId val="87451136"/>
      </c:scatterChart>
      <c:valAx>
        <c:axId val="874325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levodopa concentration</a:t>
                </a:r>
                <a:r>
                  <a:rPr lang="en-IN" baseline="0"/>
                  <a:t> (mg/50ml)</a:t>
                </a:r>
                <a:endParaRPr lang="en-IN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7451136"/>
        <c:crosses val="autoZero"/>
        <c:crossBetween val="midCat"/>
      </c:valAx>
      <c:valAx>
        <c:axId val="87451136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IN"/>
                  <a:t>absorbance @ 280nm</a:t>
                </a:r>
                <a:r>
                  <a:rPr lang="en-IN" baseline="0"/>
                  <a:t> </a:t>
                </a:r>
                <a:endParaRPr lang="en-IN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743257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SAl-LSA-LD (LD1)</a:t>
            </a:r>
            <a:r>
              <a:rPr lang="en-IN" baseline="0"/>
              <a:t> </a:t>
            </a:r>
            <a:endParaRPr lang="en-IN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8573142522579594"/>
          <c:y val="0.19495396527576875"/>
          <c:w val="0.66033403612948161"/>
          <c:h val="0.59072928473891528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'SA-LS-LD'!$J$1</c:f>
              <c:strCache>
                <c:ptCount val="1"/>
                <c:pt idx="0">
                  <c:v>Release %</c:v>
                </c:pt>
              </c:strCache>
            </c:strRef>
          </c:tx>
          <c:xVal>
            <c:numRef>
              <c:f>'SA-LS-LD'!$I$2:$I$13</c:f>
              <c:numCache>
                <c:formatCode>General</c:formatCode>
                <c:ptCount val="12"/>
                <c:pt idx="0">
                  <c:v>0.16</c:v>
                </c:pt>
                <c:pt idx="1">
                  <c:v>0.33</c:v>
                </c:pt>
                <c:pt idx="2">
                  <c:v>0.5</c:v>
                </c:pt>
                <c:pt idx="3">
                  <c:v>0.66</c:v>
                </c:pt>
                <c:pt idx="4">
                  <c:v>0.83</c:v>
                </c:pt>
                <c:pt idx="5">
                  <c:v>1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24</c:v>
                </c:pt>
                <c:pt idx="10">
                  <c:v>30</c:v>
                </c:pt>
                <c:pt idx="11">
                  <c:v>48</c:v>
                </c:pt>
              </c:numCache>
            </c:numRef>
          </c:xVal>
          <c:yVal>
            <c:numRef>
              <c:f>'SA-LS-LD'!$J$2:$J$13</c:f>
              <c:numCache>
                <c:formatCode>General</c:formatCode>
                <c:ptCount val="12"/>
                <c:pt idx="0">
                  <c:v>4.873462903412503</c:v>
                </c:pt>
                <c:pt idx="1">
                  <c:v>7.3770574215674722</c:v>
                </c:pt>
                <c:pt idx="2">
                  <c:v>8.9154106797108845</c:v>
                </c:pt>
                <c:pt idx="3">
                  <c:v>9.5890686424272822</c:v>
                </c:pt>
                <c:pt idx="4">
                  <c:v>10.554309902438836</c:v>
                </c:pt>
                <c:pt idx="5">
                  <c:v>12.132881546416066</c:v>
                </c:pt>
                <c:pt idx="6">
                  <c:v>16.818323496055488</c:v>
                </c:pt>
                <c:pt idx="7">
                  <c:v>47.675880027049864</c:v>
                </c:pt>
                <c:pt idx="8">
                  <c:v>68.24758438104611</c:v>
                </c:pt>
                <c:pt idx="9">
                  <c:v>78.64403711908723</c:v>
                </c:pt>
                <c:pt idx="10">
                  <c:v>78.402726804084338</c:v>
                </c:pt>
                <c:pt idx="11">
                  <c:v>50.088983177078752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7F5-4FC7-9BE3-9BD1099D1E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426944"/>
        <c:axId val="87478272"/>
      </c:scatterChart>
      <c:valAx>
        <c:axId val="874269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time</a:t>
                </a:r>
                <a:r>
                  <a:rPr lang="en-IN" baseline="0"/>
                  <a:t>(hr)</a:t>
                </a:r>
                <a:endParaRPr lang="en-IN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7478272"/>
        <c:crosses val="autoZero"/>
        <c:crossBetween val="midCat"/>
      </c:valAx>
      <c:valAx>
        <c:axId val="87478272"/>
        <c:scaling>
          <c:orientation val="minMax"/>
          <c:max val="1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IN" sz="1200"/>
                  <a:t>LD</a:t>
                </a:r>
                <a:r>
                  <a:rPr lang="en-IN" sz="1200" baseline="0"/>
                  <a:t> RELEASE(%)</a:t>
                </a:r>
                <a:endParaRPr lang="en-IN" sz="1200"/>
              </a:p>
            </c:rich>
          </c:tx>
          <c:layout>
            <c:manualLayout>
              <c:xMode val="edge"/>
              <c:yMode val="edge"/>
              <c:x val="6.5011309792328539E-2"/>
              <c:y val="0.29665063042600315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87426944"/>
        <c:crossesAt val="0"/>
        <c:crossBetween val="midCat"/>
        <c:majorUnit val="20"/>
      </c:valAx>
    </c:plotArea>
    <c:plotVisOnly val="1"/>
    <c:dispBlanksAs val="gap"/>
    <c:showDLblsOverMax val="0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SAL-LSA-Fe</a:t>
            </a:r>
            <a:r>
              <a:rPr lang="en-US" baseline="-25000"/>
              <a:t>3</a:t>
            </a:r>
            <a:r>
              <a:rPr lang="en-US"/>
              <a:t>O</a:t>
            </a:r>
            <a:r>
              <a:rPr lang="en-US" baseline="-25000"/>
              <a:t>4</a:t>
            </a:r>
            <a:r>
              <a:rPr lang="en-US" baseline="0"/>
              <a:t>-LD (LD 2)</a:t>
            </a:r>
            <a:endParaRPr lang="en-US" baseline="-25000"/>
          </a:p>
        </c:rich>
      </c:tx>
      <c:layout>
        <c:manualLayout>
          <c:xMode val="edge"/>
          <c:yMode val="edge"/>
          <c:x val="0.36535437506581969"/>
          <c:y val="2.9522025456686474E-2"/>
        </c:manualLayout>
      </c:layout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'SA-LS-FE-LD'!$J$1</c:f>
              <c:strCache>
                <c:ptCount val="1"/>
                <c:pt idx="0">
                  <c:v>Release %</c:v>
                </c:pt>
              </c:strCache>
            </c:strRef>
          </c:tx>
          <c:xVal>
            <c:numRef>
              <c:f>'SA-LS-FE-LD'!$I$2:$I$13</c:f>
              <c:numCache>
                <c:formatCode>General</c:formatCode>
                <c:ptCount val="12"/>
                <c:pt idx="0">
                  <c:v>0.16</c:v>
                </c:pt>
                <c:pt idx="1">
                  <c:v>0.33</c:v>
                </c:pt>
                <c:pt idx="2">
                  <c:v>0.5</c:v>
                </c:pt>
                <c:pt idx="3">
                  <c:v>0.66</c:v>
                </c:pt>
                <c:pt idx="4">
                  <c:v>0.83</c:v>
                </c:pt>
                <c:pt idx="5">
                  <c:v>1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24</c:v>
                </c:pt>
                <c:pt idx="10">
                  <c:v>30</c:v>
                </c:pt>
                <c:pt idx="11">
                  <c:v>48</c:v>
                </c:pt>
              </c:numCache>
            </c:numRef>
          </c:xVal>
          <c:yVal>
            <c:numRef>
              <c:f>'SA-LS-FE-LD'!$J$2:$J$13</c:f>
              <c:numCache>
                <c:formatCode>General</c:formatCode>
                <c:ptCount val="12"/>
                <c:pt idx="0">
                  <c:v>15.04298154279306</c:v>
                </c:pt>
                <c:pt idx="1">
                  <c:v>16.384408149863855</c:v>
                </c:pt>
                <c:pt idx="2">
                  <c:v>18.195334069409427</c:v>
                </c:pt>
                <c:pt idx="3">
                  <c:v>21.146472604965176</c:v>
                </c:pt>
                <c:pt idx="4">
                  <c:v>21.258258155554405</c:v>
                </c:pt>
                <c:pt idx="5">
                  <c:v>23.907575704519228</c:v>
                </c:pt>
                <c:pt idx="6">
                  <c:v>26.836357129957129</c:v>
                </c:pt>
                <c:pt idx="7">
                  <c:v>28.915568370916855</c:v>
                </c:pt>
                <c:pt idx="8">
                  <c:v>33.677632826018176</c:v>
                </c:pt>
                <c:pt idx="9">
                  <c:v>38.763875377828263</c:v>
                </c:pt>
                <c:pt idx="10">
                  <c:v>40.731301068198768</c:v>
                </c:pt>
                <c:pt idx="11">
                  <c:v>43.514761277870662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5A9-4796-980A-94376DACD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482752"/>
        <c:axId val="87889792"/>
      </c:scatterChart>
      <c:valAx>
        <c:axId val="874827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time(hr)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7889792"/>
        <c:crosses val="autoZero"/>
        <c:crossBetween val="midCat"/>
      </c:valAx>
      <c:valAx>
        <c:axId val="87889792"/>
        <c:scaling>
          <c:orientation val="minMax"/>
          <c:max val="50"/>
        </c:scaling>
        <c:delete val="0"/>
        <c:axPos val="l"/>
        <c:title>
          <c:tx>
            <c:rich>
              <a:bodyPr rot="-5400000" vert="horz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100" b="1" i="0" baseline="0"/>
                  <a:t>LD RELEASE(%)</a:t>
                </a: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IN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748275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SAl-LSA-GO-LD(LD 3)</a:t>
            </a:r>
          </a:p>
        </c:rich>
      </c:tx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'SA-LS-GO-LD'!$J$1</c:f>
              <c:strCache>
                <c:ptCount val="1"/>
                <c:pt idx="0">
                  <c:v>Release %</c:v>
                </c:pt>
              </c:strCache>
            </c:strRef>
          </c:tx>
          <c:xVal>
            <c:numRef>
              <c:f>'SA-LS-GO-LD'!$I$2:$I$13</c:f>
              <c:numCache>
                <c:formatCode>General</c:formatCode>
                <c:ptCount val="12"/>
                <c:pt idx="0">
                  <c:v>0.16</c:v>
                </c:pt>
                <c:pt idx="1">
                  <c:v>0.33</c:v>
                </c:pt>
                <c:pt idx="2">
                  <c:v>0.5</c:v>
                </c:pt>
                <c:pt idx="3">
                  <c:v>0.66</c:v>
                </c:pt>
                <c:pt idx="4">
                  <c:v>0.83</c:v>
                </c:pt>
                <c:pt idx="5">
                  <c:v>1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24</c:v>
                </c:pt>
                <c:pt idx="10">
                  <c:v>30</c:v>
                </c:pt>
                <c:pt idx="11">
                  <c:v>48</c:v>
                </c:pt>
              </c:numCache>
            </c:numRef>
          </c:xVal>
          <c:yVal>
            <c:numRef>
              <c:f>'SA-LS-GO-LD'!$J$2:$J$13</c:f>
              <c:numCache>
                <c:formatCode>General</c:formatCode>
                <c:ptCount val="12"/>
                <c:pt idx="0">
                  <c:v>3.0546805261658991</c:v>
                </c:pt>
                <c:pt idx="1">
                  <c:v>3.3419867227821078</c:v>
                </c:pt>
                <c:pt idx="2">
                  <c:v>4.1423396990701162</c:v>
                </c:pt>
                <c:pt idx="3">
                  <c:v>5.7327847160526968</c:v>
                </c:pt>
                <c:pt idx="4">
                  <c:v>6.5741814347144487</c:v>
                </c:pt>
                <c:pt idx="5">
                  <c:v>7.312968797441842</c:v>
                </c:pt>
                <c:pt idx="6">
                  <c:v>12.658916241622</c:v>
                </c:pt>
                <c:pt idx="7">
                  <c:v>14.485362777253611</c:v>
                </c:pt>
                <c:pt idx="8">
                  <c:v>20.098094546863106</c:v>
                </c:pt>
                <c:pt idx="9">
                  <c:v>21.904019211307844</c:v>
                </c:pt>
                <c:pt idx="10">
                  <c:v>22.745415929969596</c:v>
                </c:pt>
                <c:pt idx="11">
                  <c:v>24.35638281813905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F4D-44F2-ADBE-A3613BCA8A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9335680"/>
        <c:axId val="89346048"/>
      </c:scatterChart>
      <c:valAx>
        <c:axId val="89335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time(hr)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9346048"/>
        <c:crosses val="autoZero"/>
        <c:crossBetween val="midCat"/>
      </c:valAx>
      <c:valAx>
        <c:axId val="89346048"/>
        <c:scaling>
          <c:orientation val="minMax"/>
          <c:max val="4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IN"/>
                  <a:t>LD</a:t>
                </a:r>
                <a:r>
                  <a:rPr lang="en-IN" baseline="0"/>
                  <a:t> RELEASE(%)</a:t>
                </a:r>
                <a:endParaRPr lang="en-IN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933568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/>
              <a:t>SAl-LSA-Fe</a:t>
            </a:r>
            <a:r>
              <a:rPr lang="en-US" sz="1800" b="1" i="0" baseline="-25000"/>
              <a:t>3</a:t>
            </a:r>
            <a:r>
              <a:rPr lang="en-US" sz="1800" b="1" i="0" baseline="0"/>
              <a:t>O</a:t>
            </a:r>
            <a:r>
              <a:rPr lang="en-US" sz="1800" b="1" i="0" baseline="-25000"/>
              <a:t>4</a:t>
            </a:r>
            <a:r>
              <a:rPr lang="en-US" sz="1800" b="1" i="0" baseline="0"/>
              <a:t>-GO-LD(LD 4)</a:t>
            </a:r>
            <a:endParaRPr lang="en-US" sz="1800" b="1" i="0" baseline="-25000"/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IN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8.9184205134209535E-2"/>
          <c:y val="0.15546202179273047"/>
          <c:w val="0.88338709520046044"/>
          <c:h val="0.7032214202391369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'SA-LS-FE-GO-LD'!$J$1</c:f>
              <c:strCache>
                <c:ptCount val="1"/>
                <c:pt idx="0">
                  <c:v>release(%)</c:v>
                </c:pt>
              </c:strCache>
            </c:strRef>
          </c:tx>
          <c:xVal>
            <c:numRef>
              <c:f>'SA-LS-FE-GO-LD'!$I$2:$I$13</c:f>
              <c:numCache>
                <c:formatCode>General</c:formatCode>
                <c:ptCount val="12"/>
                <c:pt idx="0">
                  <c:v>0.16</c:v>
                </c:pt>
                <c:pt idx="1">
                  <c:v>0.33</c:v>
                </c:pt>
                <c:pt idx="2">
                  <c:v>0.5</c:v>
                </c:pt>
                <c:pt idx="3">
                  <c:v>0.66</c:v>
                </c:pt>
                <c:pt idx="4">
                  <c:v>0.83</c:v>
                </c:pt>
                <c:pt idx="5">
                  <c:v>1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24</c:v>
                </c:pt>
                <c:pt idx="10">
                  <c:v>30</c:v>
                </c:pt>
                <c:pt idx="11">
                  <c:v>48</c:v>
                </c:pt>
              </c:numCache>
            </c:numRef>
          </c:xVal>
          <c:yVal>
            <c:numRef>
              <c:f>'SA-LS-FE-GO-LD'!$J$2:$J$13</c:f>
              <c:numCache>
                <c:formatCode>General</c:formatCode>
                <c:ptCount val="12"/>
                <c:pt idx="0">
                  <c:v>9.3925948029489561</c:v>
                </c:pt>
                <c:pt idx="1">
                  <c:v>11.095367712839129</c:v>
                </c:pt>
                <c:pt idx="2">
                  <c:v>13.755173572083642</c:v>
                </c:pt>
                <c:pt idx="3">
                  <c:v>15.097505501048158</c:v>
                </c:pt>
                <c:pt idx="4">
                  <c:v>15.445517482631551</c:v>
                </c:pt>
                <c:pt idx="5">
                  <c:v>17.483873374762862</c:v>
                </c:pt>
                <c:pt idx="6">
                  <c:v>19.870241248477562</c:v>
                </c:pt>
                <c:pt idx="7">
                  <c:v>21.075854184677176</c:v>
                </c:pt>
                <c:pt idx="8">
                  <c:v>24.941272980121298</c:v>
                </c:pt>
                <c:pt idx="9">
                  <c:v>28.085809813714114</c:v>
                </c:pt>
                <c:pt idx="10">
                  <c:v>28.371676798586186</c:v>
                </c:pt>
                <c:pt idx="11">
                  <c:v>28.856407772934485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582-4AD2-82D9-77FE2619E7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9353600"/>
        <c:axId val="89409024"/>
      </c:scatterChart>
      <c:valAx>
        <c:axId val="89353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Time</a:t>
                </a:r>
                <a:r>
                  <a:rPr lang="en-IN" baseline="0"/>
                  <a:t> (hr)</a:t>
                </a:r>
                <a:endParaRPr lang="en-IN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9409024"/>
        <c:crosses val="autoZero"/>
        <c:crossBetween val="midCat"/>
      </c:valAx>
      <c:valAx>
        <c:axId val="8940902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IN"/>
                  <a:t>LD</a:t>
                </a:r>
                <a:r>
                  <a:rPr lang="en-IN" baseline="0"/>
                  <a:t> RELEASE(%)</a:t>
                </a:r>
                <a:endParaRPr lang="en-IN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935360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COMBINED!$B$1</c:f>
              <c:strCache>
                <c:ptCount val="1"/>
                <c:pt idx="0">
                  <c:v>SA-LS-LD</c:v>
                </c:pt>
              </c:strCache>
            </c:strRef>
          </c:tx>
          <c:marker>
            <c:symbol val="none"/>
          </c:marker>
          <c:xVal>
            <c:numRef>
              <c:f>COMBINED!$A$2:$A$20</c:f>
              <c:numCache>
                <c:formatCode>General</c:formatCode>
                <c:ptCount val="19"/>
                <c:pt idx="0">
                  <c:v>0.16</c:v>
                </c:pt>
                <c:pt idx="1">
                  <c:v>0.33</c:v>
                </c:pt>
                <c:pt idx="2">
                  <c:v>0.5</c:v>
                </c:pt>
                <c:pt idx="3">
                  <c:v>0.66</c:v>
                </c:pt>
                <c:pt idx="4">
                  <c:v>0.83</c:v>
                </c:pt>
                <c:pt idx="5">
                  <c:v>1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24</c:v>
                </c:pt>
                <c:pt idx="10">
                  <c:v>30</c:v>
                </c:pt>
                <c:pt idx="11">
                  <c:v>48</c:v>
                </c:pt>
              </c:numCache>
            </c:numRef>
          </c:xVal>
          <c:yVal>
            <c:numRef>
              <c:f>COMBINED!$B$2:$B$20</c:f>
              <c:numCache>
                <c:formatCode>General</c:formatCode>
                <c:ptCount val="19"/>
                <c:pt idx="0">
                  <c:v>4.873462903412503</c:v>
                </c:pt>
                <c:pt idx="1">
                  <c:v>7.3770574215674722</c:v>
                </c:pt>
                <c:pt idx="2">
                  <c:v>8.9154106797108845</c:v>
                </c:pt>
                <c:pt idx="3">
                  <c:v>9.5890686424272822</c:v>
                </c:pt>
                <c:pt idx="4">
                  <c:v>10.554309902438836</c:v>
                </c:pt>
                <c:pt idx="5">
                  <c:v>12.132881546416066</c:v>
                </c:pt>
                <c:pt idx="6">
                  <c:v>16.818323496055488</c:v>
                </c:pt>
                <c:pt idx="7">
                  <c:v>47.675880027049864</c:v>
                </c:pt>
                <c:pt idx="8">
                  <c:v>68.24758438104611</c:v>
                </c:pt>
                <c:pt idx="9">
                  <c:v>78.64403711908723</c:v>
                </c:pt>
                <c:pt idx="10">
                  <c:v>78.402726804084338</c:v>
                </c:pt>
                <c:pt idx="11">
                  <c:v>50.088983177078752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C90-49FC-A143-912DAB989B4D}"/>
            </c:ext>
          </c:extLst>
        </c:ser>
        <c:ser>
          <c:idx val="1"/>
          <c:order val="1"/>
          <c:tx>
            <c:strRef>
              <c:f>COMBINED!$C$1</c:f>
              <c:strCache>
                <c:ptCount val="1"/>
                <c:pt idx="0">
                  <c:v>SA-LS-Fe-LD</c:v>
                </c:pt>
              </c:strCache>
            </c:strRef>
          </c:tx>
          <c:marker>
            <c:symbol val="none"/>
          </c:marker>
          <c:xVal>
            <c:numRef>
              <c:f>COMBINED!$A$2:$A$20</c:f>
              <c:numCache>
                <c:formatCode>General</c:formatCode>
                <c:ptCount val="19"/>
                <c:pt idx="0">
                  <c:v>0.16</c:v>
                </c:pt>
                <c:pt idx="1">
                  <c:v>0.33</c:v>
                </c:pt>
                <c:pt idx="2">
                  <c:v>0.5</c:v>
                </c:pt>
                <c:pt idx="3">
                  <c:v>0.66</c:v>
                </c:pt>
                <c:pt idx="4">
                  <c:v>0.83</c:v>
                </c:pt>
                <c:pt idx="5">
                  <c:v>1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24</c:v>
                </c:pt>
                <c:pt idx="10">
                  <c:v>30</c:v>
                </c:pt>
                <c:pt idx="11">
                  <c:v>48</c:v>
                </c:pt>
              </c:numCache>
            </c:numRef>
          </c:xVal>
          <c:yVal>
            <c:numRef>
              <c:f>COMBINED!$C$2:$C$20</c:f>
              <c:numCache>
                <c:formatCode>General</c:formatCode>
                <c:ptCount val="19"/>
                <c:pt idx="0">
                  <c:v>15.04298154279306</c:v>
                </c:pt>
                <c:pt idx="1">
                  <c:v>16.384408149863855</c:v>
                </c:pt>
                <c:pt idx="2">
                  <c:v>18.195334069409427</c:v>
                </c:pt>
                <c:pt idx="3">
                  <c:v>21.146472604965176</c:v>
                </c:pt>
                <c:pt idx="4">
                  <c:v>21.258258155554405</c:v>
                </c:pt>
                <c:pt idx="5">
                  <c:v>23.907575704519228</c:v>
                </c:pt>
                <c:pt idx="6">
                  <c:v>26.836357129957129</c:v>
                </c:pt>
                <c:pt idx="7">
                  <c:v>28.915568370916855</c:v>
                </c:pt>
                <c:pt idx="8">
                  <c:v>33.677632826018176</c:v>
                </c:pt>
                <c:pt idx="9">
                  <c:v>38.763875377828263</c:v>
                </c:pt>
                <c:pt idx="10">
                  <c:v>40.731301068198768</c:v>
                </c:pt>
                <c:pt idx="11">
                  <c:v>43.514761277870662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C90-49FC-A143-912DAB989B4D}"/>
            </c:ext>
          </c:extLst>
        </c:ser>
        <c:ser>
          <c:idx val="2"/>
          <c:order val="2"/>
          <c:tx>
            <c:strRef>
              <c:f>COMBINED!$D$1</c:f>
              <c:strCache>
                <c:ptCount val="1"/>
                <c:pt idx="0">
                  <c:v>SA-LS-GO-LD</c:v>
                </c:pt>
              </c:strCache>
            </c:strRef>
          </c:tx>
          <c:marker>
            <c:symbol val="none"/>
          </c:marker>
          <c:xVal>
            <c:numRef>
              <c:f>COMBINED!$A$2:$A$20</c:f>
              <c:numCache>
                <c:formatCode>General</c:formatCode>
                <c:ptCount val="19"/>
                <c:pt idx="0">
                  <c:v>0.16</c:v>
                </c:pt>
                <c:pt idx="1">
                  <c:v>0.33</c:v>
                </c:pt>
                <c:pt idx="2">
                  <c:v>0.5</c:v>
                </c:pt>
                <c:pt idx="3">
                  <c:v>0.66</c:v>
                </c:pt>
                <c:pt idx="4">
                  <c:v>0.83</c:v>
                </c:pt>
                <c:pt idx="5">
                  <c:v>1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24</c:v>
                </c:pt>
                <c:pt idx="10">
                  <c:v>30</c:v>
                </c:pt>
                <c:pt idx="11">
                  <c:v>48</c:v>
                </c:pt>
              </c:numCache>
            </c:numRef>
          </c:xVal>
          <c:yVal>
            <c:numRef>
              <c:f>COMBINED!$D$2:$D$20</c:f>
              <c:numCache>
                <c:formatCode>General</c:formatCode>
                <c:ptCount val="19"/>
                <c:pt idx="0">
                  <c:v>3.0546805261658991</c:v>
                </c:pt>
                <c:pt idx="1">
                  <c:v>3.3419867227821078</c:v>
                </c:pt>
                <c:pt idx="2">
                  <c:v>4.1423396990701162</c:v>
                </c:pt>
                <c:pt idx="3">
                  <c:v>5.7327847160526968</c:v>
                </c:pt>
                <c:pt idx="4">
                  <c:v>6.5741814347144487</c:v>
                </c:pt>
                <c:pt idx="5">
                  <c:v>7.312968797441842</c:v>
                </c:pt>
                <c:pt idx="6">
                  <c:v>12.658916241622</c:v>
                </c:pt>
                <c:pt idx="7">
                  <c:v>14.485362777253611</c:v>
                </c:pt>
                <c:pt idx="8">
                  <c:v>20.098094546863106</c:v>
                </c:pt>
                <c:pt idx="9">
                  <c:v>21.904019211307844</c:v>
                </c:pt>
                <c:pt idx="10">
                  <c:v>22.745415929969596</c:v>
                </c:pt>
                <c:pt idx="11">
                  <c:v>24.35638281813905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C90-49FC-A143-912DAB989B4D}"/>
            </c:ext>
          </c:extLst>
        </c:ser>
        <c:ser>
          <c:idx val="3"/>
          <c:order val="3"/>
          <c:tx>
            <c:strRef>
              <c:f>COMBINED!$E$1</c:f>
              <c:strCache>
                <c:ptCount val="1"/>
                <c:pt idx="0">
                  <c:v>SA-LS-Fe-GO-LD</c:v>
                </c:pt>
              </c:strCache>
            </c:strRef>
          </c:tx>
          <c:marker>
            <c:symbol val="none"/>
          </c:marker>
          <c:xVal>
            <c:numRef>
              <c:f>COMBINED!$A$2:$A$20</c:f>
              <c:numCache>
                <c:formatCode>General</c:formatCode>
                <c:ptCount val="19"/>
                <c:pt idx="0">
                  <c:v>0.16</c:v>
                </c:pt>
                <c:pt idx="1">
                  <c:v>0.33</c:v>
                </c:pt>
                <c:pt idx="2">
                  <c:v>0.5</c:v>
                </c:pt>
                <c:pt idx="3">
                  <c:v>0.66</c:v>
                </c:pt>
                <c:pt idx="4">
                  <c:v>0.83</c:v>
                </c:pt>
                <c:pt idx="5">
                  <c:v>1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24</c:v>
                </c:pt>
                <c:pt idx="10">
                  <c:v>30</c:v>
                </c:pt>
                <c:pt idx="11">
                  <c:v>48</c:v>
                </c:pt>
              </c:numCache>
            </c:numRef>
          </c:xVal>
          <c:yVal>
            <c:numRef>
              <c:f>COMBINED!$E$2:$E$20</c:f>
              <c:numCache>
                <c:formatCode>General</c:formatCode>
                <c:ptCount val="19"/>
                <c:pt idx="0">
                  <c:v>9.3925948029489561</c:v>
                </c:pt>
                <c:pt idx="1">
                  <c:v>11.095367712839129</c:v>
                </c:pt>
                <c:pt idx="2">
                  <c:v>13.755173572083642</c:v>
                </c:pt>
                <c:pt idx="3">
                  <c:v>15.097505501048158</c:v>
                </c:pt>
                <c:pt idx="4">
                  <c:v>15.445517482631551</c:v>
                </c:pt>
                <c:pt idx="5">
                  <c:v>17.483873374762862</c:v>
                </c:pt>
                <c:pt idx="6">
                  <c:v>19.870241248477562</c:v>
                </c:pt>
                <c:pt idx="7">
                  <c:v>21.075854184677176</c:v>
                </c:pt>
                <c:pt idx="8">
                  <c:v>24.941272980121298</c:v>
                </c:pt>
                <c:pt idx="9">
                  <c:v>28.085809813714114</c:v>
                </c:pt>
                <c:pt idx="10">
                  <c:v>28.371676798586186</c:v>
                </c:pt>
                <c:pt idx="11">
                  <c:v>28.856407772934485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C90-49FC-A143-912DAB989B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397376"/>
        <c:axId val="97395840"/>
      </c:scatterChart>
      <c:valAx>
        <c:axId val="973973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97395840"/>
        <c:crosses val="autoZero"/>
        <c:crossBetween val="midCat"/>
      </c:valAx>
      <c:valAx>
        <c:axId val="9739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9739737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514350</xdr:colOff>
      <xdr:row>5</xdr:row>
      <xdr:rowOff>161925</xdr:rowOff>
    </xdr:from>
    <xdr:to>
      <xdr:col>12</xdr:col>
      <xdr:colOff>209550</xdr:colOff>
      <xdr:row>19</xdr:row>
      <xdr:rowOff>47625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208264</xdr:colOff>
      <xdr:row>2</xdr:row>
      <xdr:rowOff>105833</xdr:rowOff>
    </xdr:from>
    <xdr:to>
      <xdr:col>18</xdr:col>
      <xdr:colOff>599722</xdr:colOff>
      <xdr:row>19</xdr:row>
      <xdr:rowOff>16442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371474</xdr:colOff>
      <xdr:row>3</xdr:row>
      <xdr:rowOff>57150</xdr:rowOff>
    </xdr:from>
    <xdr:to>
      <xdr:col>20</xdr:col>
      <xdr:colOff>38099</xdr:colOff>
      <xdr:row>19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209550</xdr:colOff>
      <xdr:row>4</xdr:row>
      <xdr:rowOff>152400</xdr:rowOff>
    </xdr:from>
    <xdr:to>
      <xdr:col>21</xdr:col>
      <xdr:colOff>254000</xdr:colOff>
      <xdr:row>18</xdr:row>
      <xdr:rowOff>169333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</xdr:colOff>
      <xdr:row>4</xdr:row>
      <xdr:rowOff>114300</xdr:rowOff>
    </xdr:from>
    <xdr:to>
      <xdr:col>20</xdr:col>
      <xdr:colOff>266700</xdr:colOff>
      <xdr:row>21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200024</xdr:colOff>
      <xdr:row>6</xdr:row>
      <xdr:rowOff>9525</xdr:rowOff>
    </xdr:from>
    <xdr:to>
      <xdr:col>15</xdr:col>
      <xdr:colOff>209549</xdr:colOff>
      <xdr:row>20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tabSelected="1" workbookViewId="0">
      <selection activeCell="B1" sqref="B1:B1048576"/>
    </sheetView>
  </sheetViews>
  <sheetFormatPr defaultRowHeight="14.5" x14ac:dyDescent="0.35"/>
  <cols>
    <col min="1" max="1" width="17.54296875" style="1" customWidth="1"/>
    <col min="2" max="2" width="26.7265625" style="1" customWidth="1"/>
    <col min="3" max="3" width="13.54296875" customWidth="1"/>
    <col min="13" max="13" width="6.36328125" customWidth="1"/>
  </cols>
  <sheetData>
    <row r="1" spans="1:2" x14ac:dyDescent="0.35">
      <c r="A1" s="4" t="s">
        <v>28</v>
      </c>
      <c r="B1" s="4" t="s">
        <v>27</v>
      </c>
    </row>
    <row r="2" spans="1:2" x14ac:dyDescent="0.35">
      <c r="A2" s="1">
        <v>1</v>
      </c>
      <c r="B2" s="1">
        <v>0.33700000000000002</v>
      </c>
    </row>
    <row r="3" spans="1:2" x14ac:dyDescent="0.35">
      <c r="A3" s="1">
        <v>3</v>
      </c>
      <c r="B3" s="1">
        <v>0.89900000000000002</v>
      </c>
    </row>
    <row r="4" spans="1:2" x14ac:dyDescent="0.35">
      <c r="A4" s="1">
        <v>5</v>
      </c>
      <c r="B4" s="1">
        <v>1.4450000000000001</v>
      </c>
    </row>
    <row r="5" spans="1:2" x14ac:dyDescent="0.35">
      <c r="A5" s="1">
        <v>10</v>
      </c>
      <c r="B5" s="1">
        <v>2.86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zoomScale="90" zoomScaleNormal="90" workbookViewId="0">
      <selection activeCell="Q25" sqref="Q25"/>
    </sheetView>
  </sheetViews>
  <sheetFormatPr defaultRowHeight="14.5" x14ac:dyDescent="0.35"/>
  <cols>
    <col min="1" max="1" width="24.1796875" style="1" customWidth="1"/>
    <col min="2" max="2" width="12.54296875" style="1" customWidth="1"/>
    <col min="3" max="3" width="26" style="1" customWidth="1"/>
    <col min="4" max="4" width="13.7265625" style="1" customWidth="1"/>
    <col min="5" max="5" width="11" style="1" customWidth="1"/>
    <col min="6" max="6" width="14.54296875" style="1" customWidth="1"/>
    <col min="7" max="7" width="23.36328125" style="1" customWidth="1"/>
    <col min="8" max="8" width="14.54296875" style="1" customWidth="1"/>
    <col min="10" max="10" width="14.54296875" customWidth="1"/>
  </cols>
  <sheetData>
    <row r="1" spans="1:10" s="3" customFormat="1" x14ac:dyDescent="0.35">
      <c r="A1" s="4" t="s">
        <v>0</v>
      </c>
      <c r="B1" s="4" t="s">
        <v>1</v>
      </c>
      <c r="C1" s="4" t="s">
        <v>7</v>
      </c>
      <c r="D1" s="4" t="s">
        <v>3</v>
      </c>
      <c r="E1" s="4" t="s">
        <v>4</v>
      </c>
      <c r="F1" s="4" t="s">
        <v>5</v>
      </c>
      <c r="G1" s="4" t="s">
        <v>16</v>
      </c>
      <c r="H1" s="4"/>
      <c r="I1" s="4" t="s">
        <v>7</v>
      </c>
      <c r="J1" s="4" t="s">
        <v>10</v>
      </c>
    </row>
    <row r="2" spans="1:10" x14ac:dyDescent="0.35">
      <c r="A2" s="1">
        <v>0.2802</v>
      </c>
      <c r="B2" s="1">
        <v>5.4300000000000001E-2</v>
      </c>
      <c r="C2" s="1">
        <v>0.16</v>
      </c>
      <c r="D2" s="1">
        <v>0.53900000000000003</v>
      </c>
      <c r="E2" s="1">
        <f t="shared" ref="E2:E13" si="0">D2-B2</f>
        <v>0.48470000000000002</v>
      </c>
      <c r="F2" s="1">
        <f t="shared" ref="F2:F13" si="1">E2/A2</f>
        <v>1.7298358315488938</v>
      </c>
      <c r="G2" s="1">
        <v>35.495003570000002</v>
      </c>
      <c r="I2" s="1">
        <v>0.16</v>
      </c>
      <c r="J2">
        <f t="shared" ref="J2:J11" si="2">F2/G2*100</f>
        <v>4.873462903412503</v>
      </c>
    </row>
    <row r="3" spans="1:10" x14ac:dyDescent="0.35">
      <c r="A3" s="1">
        <v>0.2802</v>
      </c>
      <c r="B3" s="1">
        <v>5.4300000000000001E-2</v>
      </c>
      <c r="C3" s="1">
        <v>0.33</v>
      </c>
      <c r="D3" s="1">
        <v>0.78800000000000003</v>
      </c>
      <c r="E3" s="1">
        <f t="shared" si="0"/>
        <v>0.73370000000000002</v>
      </c>
      <c r="F3" s="1">
        <f t="shared" si="1"/>
        <v>2.6184867951463242</v>
      </c>
      <c r="G3" s="1">
        <v>35.495003570000002</v>
      </c>
      <c r="I3" s="1">
        <v>0.33</v>
      </c>
      <c r="J3">
        <f t="shared" si="2"/>
        <v>7.3770574215674722</v>
      </c>
    </row>
    <row r="4" spans="1:10" x14ac:dyDescent="0.35">
      <c r="A4" s="1">
        <v>0.2802</v>
      </c>
      <c r="B4" s="1">
        <v>5.4300000000000001E-2</v>
      </c>
      <c r="C4" s="1">
        <v>0.5</v>
      </c>
      <c r="D4" s="1">
        <v>0.94099999999999995</v>
      </c>
      <c r="E4" s="1">
        <f t="shared" si="0"/>
        <v>0.88669999999999993</v>
      </c>
      <c r="F4" s="1">
        <f t="shared" si="1"/>
        <v>3.1645253390435402</v>
      </c>
      <c r="G4" s="1">
        <v>35.495003570000002</v>
      </c>
      <c r="I4" s="1">
        <v>0.5</v>
      </c>
      <c r="J4">
        <f t="shared" si="2"/>
        <v>8.9154106797108845</v>
      </c>
    </row>
    <row r="5" spans="1:10" x14ac:dyDescent="0.35">
      <c r="A5" s="1">
        <v>0.2802</v>
      </c>
      <c r="B5" s="1">
        <v>5.4300000000000001E-2</v>
      </c>
      <c r="C5" s="1">
        <v>0.66</v>
      </c>
      <c r="D5" s="1">
        <v>1.008</v>
      </c>
      <c r="E5" s="1">
        <f t="shared" si="0"/>
        <v>0.95369999999999999</v>
      </c>
      <c r="F5" s="1">
        <f t="shared" si="1"/>
        <v>3.4036402569593145</v>
      </c>
      <c r="G5" s="1">
        <v>35.495003570000002</v>
      </c>
      <c r="I5" s="1">
        <v>0.66</v>
      </c>
      <c r="J5">
        <f t="shared" si="2"/>
        <v>9.5890686424272822</v>
      </c>
    </row>
    <row r="6" spans="1:10" x14ac:dyDescent="0.35">
      <c r="A6" s="1">
        <v>0.2802</v>
      </c>
      <c r="B6" s="1">
        <v>5.4300000000000001E-2</v>
      </c>
      <c r="C6" s="1">
        <v>0.83</v>
      </c>
      <c r="D6" s="1">
        <v>1.1040000000000001</v>
      </c>
      <c r="E6" s="1">
        <f t="shared" si="0"/>
        <v>1.0497000000000001</v>
      </c>
      <c r="F6" s="1">
        <f t="shared" si="1"/>
        <v>3.746252676659529</v>
      </c>
      <c r="G6" s="1">
        <v>35.495003570000002</v>
      </c>
      <c r="I6" s="1">
        <v>0.83</v>
      </c>
      <c r="J6">
        <f t="shared" si="2"/>
        <v>10.554309902438836</v>
      </c>
    </row>
    <row r="7" spans="1:10" x14ac:dyDescent="0.35">
      <c r="A7" s="1">
        <v>0.2802</v>
      </c>
      <c r="B7" s="1">
        <v>5.4300000000000001E-2</v>
      </c>
      <c r="C7" s="1">
        <v>1</v>
      </c>
      <c r="D7" s="1">
        <v>1.2609999999999999</v>
      </c>
      <c r="E7" s="1">
        <f t="shared" si="0"/>
        <v>1.2066999999999999</v>
      </c>
      <c r="F7" s="1">
        <f t="shared" si="1"/>
        <v>4.3065667380442534</v>
      </c>
      <c r="G7" s="1">
        <v>35.495003570000002</v>
      </c>
      <c r="I7" s="1">
        <v>1</v>
      </c>
      <c r="J7">
        <f t="shared" si="2"/>
        <v>12.132881546416066</v>
      </c>
    </row>
    <row r="8" spans="1:10" x14ac:dyDescent="0.35">
      <c r="A8" s="1">
        <v>0.2802</v>
      </c>
      <c r="B8" s="1">
        <v>5.4300000000000001E-2</v>
      </c>
      <c r="C8" s="1">
        <v>2</v>
      </c>
      <c r="D8" s="1">
        <v>1.7270000000000001</v>
      </c>
      <c r="E8" s="1">
        <f t="shared" si="0"/>
        <v>1.6727000000000001</v>
      </c>
      <c r="F8" s="1">
        <f t="shared" si="1"/>
        <v>5.9696645253390441</v>
      </c>
      <c r="G8" s="1">
        <v>35.495003570000002</v>
      </c>
      <c r="I8" s="1">
        <v>2</v>
      </c>
      <c r="J8">
        <f t="shared" si="2"/>
        <v>16.818323496055488</v>
      </c>
    </row>
    <row r="9" spans="1:10" x14ac:dyDescent="0.35">
      <c r="A9" s="1">
        <v>0.2802</v>
      </c>
      <c r="B9" s="1">
        <v>5.4300000000000001E-2</v>
      </c>
      <c r="C9" s="1">
        <v>4</v>
      </c>
      <c r="D9" s="1">
        <v>4.7960000000000003</v>
      </c>
      <c r="E9" s="1">
        <f t="shared" si="0"/>
        <v>4.7417000000000007</v>
      </c>
      <c r="F9" s="1">
        <f t="shared" si="1"/>
        <v>16.922555317630266</v>
      </c>
      <c r="G9" s="1">
        <v>35.495003570000002</v>
      </c>
      <c r="I9" s="1">
        <v>4</v>
      </c>
      <c r="J9">
        <f t="shared" si="2"/>
        <v>47.675880027049864</v>
      </c>
    </row>
    <row r="10" spans="1:10" x14ac:dyDescent="0.35">
      <c r="A10" s="1">
        <v>0.2802</v>
      </c>
      <c r="B10" s="1">
        <v>5.4300000000000001E-2</v>
      </c>
      <c r="C10" s="1">
        <v>6</v>
      </c>
      <c r="D10" s="1">
        <v>6.8419999999999996</v>
      </c>
      <c r="E10" s="1">
        <f t="shared" si="0"/>
        <v>6.7877000000000001</v>
      </c>
      <c r="F10" s="1">
        <f t="shared" si="1"/>
        <v>24.224482512491079</v>
      </c>
      <c r="G10" s="1">
        <v>35.495003570000002</v>
      </c>
      <c r="I10" s="1">
        <v>6</v>
      </c>
      <c r="J10">
        <f t="shared" si="2"/>
        <v>68.24758438104611</v>
      </c>
    </row>
    <row r="11" spans="1:10" x14ac:dyDescent="0.35">
      <c r="A11" s="1">
        <v>0.2802</v>
      </c>
      <c r="B11" s="1">
        <v>5.4300000000000001E-2</v>
      </c>
      <c r="C11" s="1">
        <v>24</v>
      </c>
      <c r="D11" s="1">
        <v>7.8760000000000003</v>
      </c>
      <c r="E11" s="1">
        <f t="shared" si="0"/>
        <v>7.8217000000000008</v>
      </c>
      <c r="F11" s="1">
        <f t="shared" si="1"/>
        <v>27.914703783012136</v>
      </c>
      <c r="G11" s="1">
        <v>35.495003570000002</v>
      </c>
      <c r="I11" s="1">
        <v>24</v>
      </c>
      <c r="J11">
        <f t="shared" si="2"/>
        <v>78.64403711908723</v>
      </c>
    </row>
    <row r="12" spans="1:10" x14ac:dyDescent="0.35">
      <c r="A12" s="1">
        <v>0.2802</v>
      </c>
      <c r="B12" s="1">
        <v>5.4300000000000001E-2</v>
      </c>
      <c r="C12" s="1">
        <v>30</v>
      </c>
      <c r="D12" s="1">
        <v>7.8520000000000003</v>
      </c>
      <c r="E12" s="1">
        <f t="shared" si="0"/>
        <v>7.7977000000000007</v>
      </c>
      <c r="F12" s="1">
        <f t="shared" si="1"/>
        <v>27.829050678087082</v>
      </c>
      <c r="G12" s="1">
        <v>35.495003570000002</v>
      </c>
      <c r="I12" s="1">
        <v>30</v>
      </c>
      <c r="J12">
        <f>F12/G12*100</f>
        <v>78.402726804084338</v>
      </c>
    </row>
    <row r="13" spans="1:10" x14ac:dyDescent="0.35">
      <c r="A13" s="1">
        <v>0.2802</v>
      </c>
      <c r="B13" s="1">
        <v>5.4300000000000001E-2</v>
      </c>
      <c r="C13" s="1">
        <v>48</v>
      </c>
      <c r="D13" s="1">
        <v>5.0359999999999996</v>
      </c>
      <c r="E13" s="1">
        <f t="shared" si="0"/>
        <v>4.9817</v>
      </c>
      <c r="F13" s="1">
        <f t="shared" si="1"/>
        <v>17.779086366880801</v>
      </c>
      <c r="G13" s="1">
        <v>35.495003570000002</v>
      </c>
      <c r="I13" s="1">
        <v>48</v>
      </c>
      <c r="J13">
        <f>F13/G13*100</f>
        <v>50.088983177078752</v>
      </c>
    </row>
    <row r="14" spans="1:10" x14ac:dyDescent="0.35">
      <c r="I14" s="1"/>
    </row>
    <row r="15" spans="1:10" x14ac:dyDescent="0.35">
      <c r="A15" s="1">
        <v>0.2802</v>
      </c>
      <c r="B15" s="1">
        <v>5.4300000000000001E-2</v>
      </c>
      <c r="C15" s="1" t="s">
        <v>6</v>
      </c>
      <c r="D15" s="1">
        <v>4.4909999999999997</v>
      </c>
      <c r="E15" s="1">
        <f>D15-B15</f>
        <v>4.4367000000000001</v>
      </c>
      <c r="F15" s="1">
        <f>E15/A15</f>
        <v>15.83404710920771</v>
      </c>
      <c r="G15" s="1">
        <v>35.495003570000002</v>
      </c>
    </row>
    <row r="16" spans="1:10" x14ac:dyDescent="0.35">
      <c r="A16" s="1">
        <v>0.2802</v>
      </c>
      <c r="B16" s="1">
        <v>5.4300000000000001E-2</v>
      </c>
      <c r="C16" s="1" t="s">
        <v>8</v>
      </c>
      <c r="D16" s="1">
        <v>14.1</v>
      </c>
      <c r="E16" s="1">
        <f>D16-B16</f>
        <v>14.0457</v>
      </c>
      <c r="F16" s="1">
        <f>E16/A16</f>
        <v>50.127408993576019</v>
      </c>
      <c r="G16" s="1">
        <v>35.495003570000002</v>
      </c>
    </row>
    <row r="17" spans="1:6" x14ac:dyDescent="0.35">
      <c r="A17" s="1">
        <v>0.2802</v>
      </c>
      <c r="B17" s="1">
        <v>5.4300000000000001E-2</v>
      </c>
      <c r="C17" s="2" t="s">
        <v>15</v>
      </c>
      <c r="D17" s="1">
        <v>10</v>
      </c>
      <c r="E17" s="1">
        <f>D17-B17</f>
        <v>9.9457000000000004</v>
      </c>
      <c r="F17" s="1">
        <f>E17/A17</f>
        <v>35.495003568879376</v>
      </c>
    </row>
    <row r="18" spans="1:6" x14ac:dyDescent="0.35">
      <c r="A18" s="1">
        <v>0.2802</v>
      </c>
      <c r="B18" s="1">
        <v>5.4300000000000001E-2</v>
      </c>
      <c r="C18" s="1" t="s">
        <v>21</v>
      </c>
      <c r="D18" s="1">
        <v>2.2000000000000002</v>
      </c>
      <c r="E18" s="1">
        <f>D18-B18</f>
        <v>2.1457000000000002</v>
      </c>
      <c r="F18" s="1">
        <f>E18/A18</f>
        <v>7.6577444682369737</v>
      </c>
    </row>
    <row r="20" spans="1:6" x14ac:dyDescent="0.35">
      <c r="A20" s="1" t="s">
        <v>9</v>
      </c>
      <c r="B20" s="4">
        <f>(F16-F15)/F16 * 100</f>
        <v>68.412396676562935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zoomScale="90" zoomScaleNormal="90" workbookViewId="0">
      <selection activeCell="R24" sqref="R24"/>
    </sheetView>
  </sheetViews>
  <sheetFormatPr defaultRowHeight="14.5" x14ac:dyDescent="0.35"/>
  <cols>
    <col min="1" max="1" width="24.26953125" customWidth="1"/>
    <col min="2" max="2" width="14.1796875" customWidth="1"/>
    <col min="3" max="3" width="25.81640625" style="1" customWidth="1"/>
    <col min="4" max="4" width="13.7265625" customWidth="1"/>
    <col min="5" max="5" width="16.26953125" style="1" customWidth="1"/>
    <col min="6" max="6" width="17.26953125" customWidth="1"/>
    <col min="7" max="7" width="18.54296875" customWidth="1"/>
    <col min="9" max="9" width="13" customWidth="1"/>
    <col min="10" max="10" width="14.1796875" customWidth="1"/>
  </cols>
  <sheetData>
    <row r="1" spans="1:10" s="3" customFormat="1" x14ac:dyDescent="0.3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14</v>
      </c>
      <c r="I1" s="3" t="s">
        <v>7</v>
      </c>
      <c r="J1" s="3" t="s">
        <v>10</v>
      </c>
    </row>
    <row r="2" spans="1:10" x14ac:dyDescent="0.35">
      <c r="A2" s="1">
        <v>0.2802</v>
      </c>
      <c r="B2" s="1">
        <v>5.4300000000000001E-2</v>
      </c>
      <c r="C2" s="1">
        <v>0.16</v>
      </c>
      <c r="D2" s="1">
        <v>1.4</v>
      </c>
      <c r="E2" s="1">
        <f>D2-B2</f>
        <v>1.3456999999999999</v>
      </c>
      <c r="F2">
        <f>E2/A2</f>
        <v>4.8026409707351885</v>
      </c>
      <c r="G2" s="1">
        <v>31.9261242</v>
      </c>
      <c r="I2" s="1">
        <v>0.16</v>
      </c>
      <c r="J2">
        <f>F2/G2*100</f>
        <v>15.04298154279306</v>
      </c>
    </row>
    <row r="3" spans="1:10" x14ac:dyDescent="0.35">
      <c r="A3" s="1">
        <v>0.2802</v>
      </c>
      <c r="B3" s="1">
        <v>5.4300000000000001E-2</v>
      </c>
      <c r="C3" s="1">
        <v>0.33</v>
      </c>
      <c r="D3" s="1">
        <v>1.52</v>
      </c>
      <c r="E3" s="1">
        <f t="shared" ref="E3:E13" si="0">D3-B3</f>
        <v>1.4657</v>
      </c>
      <c r="F3">
        <f t="shared" ref="F3:F13" si="1">E3/A3</f>
        <v>5.2309064953604567</v>
      </c>
      <c r="G3" s="1">
        <v>31.9261242</v>
      </c>
      <c r="I3" s="1">
        <v>0.33</v>
      </c>
      <c r="J3">
        <f t="shared" ref="J3:J13" si="2">F3/G3*100</f>
        <v>16.384408149863855</v>
      </c>
    </row>
    <row r="4" spans="1:10" x14ac:dyDescent="0.35">
      <c r="A4" s="1">
        <v>0.2802</v>
      </c>
      <c r="B4" s="1">
        <v>5.4300000000000001E-2</v>
      </c>
      <c r="C4" s="1">
        <v>0.5</v>
      </c>
      <c r="D4" s="1">
        <v>1.6819999999999999</v>
      </c>
      <c r="E4" s="1">
        <f t="shared" si="0"/>
        <v>1.6276999999999999</v>
      </c>
      <c r="F4">
        <f t="shared" si="1"/>
        <v>5.809064953604568</v>
      </c>
      <c r="G4" s="1">
        <v>31.9261242</v>
      </c>
      <c r="I4" s="1">
        <v>0.5</v>
      </c>
      <c r="J4">
        <f t="shared" si="2"/>
        <v>18.195334069409427</v>
      </c>
    </row>
    <row r="5" spans="1:10" x14ac:dyDescent="0.35">
      <c r="A5" s="1">
        <v>0.2802</v>
      </c>
      <c r="B5" s="1">
        <v>5.4300000000000001E-2</v>
      </c>
      <c r="C5" s="1">
        <v>0.66</v>
      </c>
      <c r="D5" s="1">
        <v>1.946</v>
      </c>
      <c r="E5" s="1">
        <f t="shared" si="0"/>
        <v>1.8916999999999999</v>
      </c>
      <c r="F5">
        <f t="shared" si="1"/>
        <v>6.7512491077801569</v>
      </c>
      <c r="G5" s="1">
        <v>31.9261242</v>
      </c>
      <c r="I5" s="1">
        <v>0.66</v>
      </c>
      <c r="J5">
        <f t="shared" si="2"/>
        <v>21.146472604965176</v>
      </c>
    </row>
    <row r="6" spans="1:10" x14ac:dyDescent="0.35">
      <c r="A6" s="1">
        <v>0.2802</v>
      </c>
      <c r="B6" s="1">
        <v>5.4300000000000001E-2</v>
      </c>
      <c r="C6" s="1">
        <v>0.83</v>
      </c>
      <c r="D6" s="1">
        <v>1.956</v>
      </c>
      <c r="E6" s="1">
        <f t="shared" si="0"/>
        <v>1.9016999999999999</v>
      </c>
      <c r="F6">
        <f t="shared" si="1"/>
        <v>6.7869379014989288</v>
      </c>
      <c r="G6" s="1">
        <v>31.9261242</v>
      </c>
      <c r="I6" s="1">
        <v>0.83</v>
      </c>
      <c r="J6">
        <f t="shared" si="2"/>
        <v>21.258258155554405</v>
      </c>
    </row>
    <row r="7" spans="1:10" x14ac:dyDescent="0.35">
      <c r="A7" s="1">
        <v>0.2802</v>
      </c>
      <c r="B7" s="1">
        <v>5.4300000000000001E-2</v>
      </c>
      <c r="C7" s="1">
        <v>1</v>
      </c>
      <c r="D7" s="1">
        <v>2.1930000000000001</v>
      </c>
      <c r="E7" s="1">
        <f t="shared" si="0"/>
        <v>2.1387</v>
      </c>
      <c r="F7">
        <f t="shared" si="1"/>
        <v>7.6327623126338331</v>
      </c>
      <c r="G7" s="1">
        <v>31.9261242</v>
      </c>
      <c r="I7" s="1">
        <v>1</v>
      </c>
      <c r="J7">
        <f t="shared" si="2"/>
        <v>23.907575704519228</v>
      </c>
    </row>
    <row r="8" spans="1:10" x14ac:dyDescent="0.35">
      <c r="A8" s="1">
        <v>0.2802</v>
      </c>
      <c r="B8" s="1">
        <v>5.4300000000000001E-2</v>
      </c>
      <c r="C8" s="1">
        <v>2</v>
      </c>
      <c r="D8" s="1">
        <v>2.4550000000000001</v>
      </c>
      <c r="E8" s="1">
        <f t="shared" si="0"/>
        <v>2.4007000000000001</v>
      </c>
      <c r="F8">
        <f t="shared" si="1"/>
        <v>8.5678087080656677</v>
      </c>
      <c r="G8" s="1">
        <v>31.9261242</v>
      </c>
      <c r="I8" s="1">
        <v>2</v>
      </c>
      <c r="J8">
        <f t="shared" si="2"/>
        <v>26.836357129957129</v>
      </c>
    </row>
    <row r="9" spans="1:10" x14ac:dyDescent="0.35">
      <c r="A9" s="1">
        <v>0.2802</v>
      </c>
      <c r="B9" s="1">
        <v>5.4300000000000001E-2</v>
      </c>
      <c r="C9" s="1">
        <v>4</v>
      </c>
      <c r="D9" s="1">
        <v>2.641</v>
      </c>
      <c r="E9" s="1">
        <f t="shared" si="0"/>
        <v>2.5867</v>
      </c>
      <c r="F9">
        <f t="shared" si="1"/>
        <v>9.2316202712348314</v>
      </c>
      <c r="G9" s="1">
        <v>31.9261242</v>
      </c>
      <c r="I9" s="1">
        <v>4</v>
      </c>
      <c r="J9">
        <f t="shared" si="2"/>
        <v>28.915568370916855</v>
      </c>
    </row>
    <row r="10" spans="1:10" x14ac:dyDescent="0.35">
      <c r="A10" s="1">
        <v>0.2802</v>
      </c>
      <c r="B10" s="1">
        <v>5.4300000000000001E-2</v>
      </c>
      <c r="C10" s="1">
        <v>6</v>
      </c>
      <c r="D10" s="1">
        <v>3.0670000000000002</v>
      </c>
      <c r="E10" s="1">
        <f t="shared" si="0"/>
        <v>3.0127000000000002</v>
      </c>
      <c r="F10">
        <f t="shared" si="1"/>
        <v>10.751962883654533</v>
      </c>
      <c r="G10" s="1">
        <v>31.9261242</v>
      </c>
      <c r="I10" s="1">
        <v>6</v>
      </c>
      <c r="J10">
        <f t="shared" si="2"/>
        <v>33.677632826018176</v>
      </c>
    </row>
    <row r="11" spans="1:10" x14ac:dyDescent="0.35">
      <c r="A11" s="1">
        <v>0.2802</v>
      </c>
      <c r="B11" s="1">
        <v>5.4300000000000001E-2</v>
      </c>
      <c r="C11" s="1">
        <v>24</v>
      </c>
      <c r="D11" s="1">
        <v>3.5219999999999998</v>
      </c>
      <c r="E11" s="1">
        <f t="shared" si="0"/>
        <v>3.4676999999999998</v>
      </c>
      <c r="F11">
        <f t="shared" si="1"/>
        <v>12.375802997858671</v>
      </c>
      <c r="G11" s="1">
        <v>31.9261242</v>
      </c>
      <c r="I11" s="1">
        <v>24</v>
      </c>
      <c r="J11">
        <f t="shared" si="2"/>
        <v>38.763875377828263</v>
      </c>
    </row>
    <row r="12" spans="1:10" x14ac:dyDescent="0.35">
      <c r="A12" s="1">
        <v>0.2802</v>
      </c>
      <c r="B12" s="1">
        <v>5.4300000000000001E-2</v>
      </c>
      <c r="C12" s="1">
        <v>30</v>
      </c>
      <c r="D12" s="1">
        <v>3.698</v>
      </c>
      <c r="E12" s="1">
        <f t="shared" si="0"/>
        <v>3.6436999999999999</v>
      </c>
      <c r="F12">
        <f t="shared" si="1"/>
        <v>13.003925767309065</v>
      </c>
      <c r="G12" s="1">
        <v>31.9261242</v>
      </c>
      <c r="I12" s="1">
        <v>30</v>
      </c>
      <c r="J12">
        <f t="shared" si="2"/>
        <v>40.731301068198768</v>
      </c>
    </row>
    <row r="13" spans="1:10" x14ac:dyDescent="0.35">
      <c r="A13" s="1">
        <v>0.2802</v>
      </c>
      <c r="B13" s="1">
        <v>5.4300000000000001E-2</v>
      </c>
      <c r="C13" s="1">
        <v>48</v>
      </c>
      <c r="D13" s="1">
        <v>3.9470000000000001</v>
      </c>
      <c r="E13" s="1">
        <f t="shared" si="0"/>
        <v>3.8927</v>
      </c>
      <c r="F13">
        <f t="shared" si="1"/>
        <v>13.892576730906494</v>
      </c>
      <c r="G13" s="1">
        <v>31.9261242</v>
      </c>
      <c r="I13" s="1">
        <v>48</v>
      </c>
      <c r="J13">
        <f t="shared" si="2"/>
        <v>43.514761277870662</v>
      </c>
    </row>
    <row r="14" spans="1:10" x14ac:dyDescent="0.35">
      <c r="A14" s="1"/>
      <c r="B14" s="1"/>
      <c r="D14" s="1"/>
      <c r="G14" s="1"/>
      <c r="I14" s="1"/>
    </row>
    <row r="15" spans="1:10" x14ac:dyDescent="0.35">
      <c r="A15" s="1">
        <v>0.2802</v>
      </c>
      <c r="B15" s="1">
        <v>5.4300000000000001E-2</v>
      </c>
      <c r="C15" s="1" t="s">
        <v>6</v>
      </c>
      <c r="D15" s="1">
        <v>5.24</v>
      </c>
      <c r="E15" s="1">
        <f>D15-B15</f>
        <v>5.1857000000000006</v>
      </c>
      <c r="F15" s="1">
        <f>E15/A15</f>
        <v>18.507137758743756</v>
      </c>
      <c r="G15" s="1"/>
    </row>
    <row r="16" spans="1:10" x14ac:dyDescent="0.35">
      <c r="A16" s="1">
        <v>0.2802</v>
      </c>
      <c r="B16" s="1">
        <v>5.4300000000000001E-2</v>
      </c>
      <c r="C16" s="1" t="s">
        <v>8</v>
      </c>
      <c r="D16" s="1">
        <v>14.1</v>
      </c>
      <c r="E16" s="1">
        <f>D16-B16</f>
        <v>14.0457</v>
      </c>
      <c r="F16" s="1">
        <f>E16/A16</f>
        <v>50.127408993576019</v>
      </c>
      <c r="G16" s="1"/>
    </row>
    <row r="17" spans="1:7" x14ac:dyDescent="0.35">
      <c r="A17" s="1">
        <v>0.2802</v>
      </c>
      <c r="B17" s="1">
        <v>5.4300000000000001E-2</v>
      </c>
      <c r="C17" s="1" t="s">
        <v>15</v>
      </c>
      <c r="D17" s="1">
        <v>9</v>
      </c>
      <c r="E17" s="1">
        <f>D17-'SA-LS-LD'!B13</f>
        <v>8.9457000000000004</v>
      </c>
      <c r="F17" s="1">
        <f>E17/'SA-LS-LD'!A13</f>
        <v>31.926124197002142</v>
      </c>
      <c r="G17" s="1"/>
    </row>
    <row r="18" spans="1:7" x14ac:dyDescent="0.35">
      <c r="A18" s="1">
        <v>0.2802</v>
      </c>
      <c r="B18" s="1">
        <v>5.4300000000000001E-2</v>
      </c>
      <c r="C18" s="1" t="s">
        <v>21</v>
      </c>
      <c r="D18" s="1">
        <v>5</v>
      </c>
      <c r="E18" s="1">
        <f>D18-B18</f>
        <v>4.9457000000000004</v>
      </c>
      <c r="F18" s="1">
        <f>E18/A18</f>
        <v>17.650606709493221</v>
      </c>
      <c r="G18" s="1"/>
    </row>
    <row r="20" spans="1:7" x14ac:dyDescent="0.35">
      <c r="A20" s="1" t="s">
        <v>17</v>
      </c>
      <c r="B20" s="3">
        <f>(F16-F15)/F16*100</f>
        <v>63.079803783364298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9"/>
  <sheetViews>
    <sheetView topLeftCell="C1" zoomScale="90" zoomScaleNormal="90" workbookViewId="0">
      <selection activeCell="V21" sqref="V21"/>
    </sheetView>
  </sheetViews>
  <sheetFormatPr defaultRowHeight="14.5" x14ac:dyDescent="0.35"/>
  <cols>
    <col min="1" max="1" width="19" customWidth="1"/>
    <col min="2" max="2" width="13" customWidth="1"/>
    <col min="3" max="3" width="26.54296875" customWidth="1"/>
    <col min="4" max="4" width="17.54296875" customWidth="1"/>
    <col min="5" max="5" width="12.54296875" style="1" customWidth="1"/>
    <col min="6" max="6" width="13.7265625" customWidth="1"/>
    <col min="7" max="7" width="18" customWidth="1"/>
    <col min="10" max="10" width="12.36328125" customWidth="1"/>
  </cols>
  <sheetData>
    <row r="1" spans="1:10" s="3" customFormat="1" x14ac:dyDescent="0.35">
      <c r="A1" s="4" t="s">
        <v>0</v>
      </c>
      <c r="B1" s="4" t="s">
        <v>1</v>
      </c>
      <c r="C1" s="4" t="s">
        <v>7</v>
      </c>
      <c r="D1" s="4" t="s">
        <v>3</v>
      </c>
      <c r="E1" s="4" t="s">
        <v>4</v>
      </c>
      <c r="F1" s="4" t="s">
        <v>5</v>
      </c>
      <c r="G1" s="3" t="s">
        <v>18</v>
      </c>
      <c r="I1" s="4" t="s">
        <v>7</v>
      </c>
      <c r="J1" s="3" t="s">
        <v>10</v>
      </c>
    </row>
    <row r="2" spans="1:10" x14ac:dyDescent="0.35">
      <c r="A2" s="1">
        <v>0.2802</v>
      </c>
      <c r="B2" s="1">
        <v>5.4300000000000001E-2</v>
      </c>
      <c r="C2" s="1">
        <v>0.16</v>
      </c>
      <c r="D2" s="1">
        <v>0.35199999999999998</v>
      </c>
      <c r="E2" s="1">
        <f>D2-B2</f>
        <v>0.29769999999999996</v>
      </c>
      <c r="F2">
        <f>E2/A2</f>
        <v>1.0624553890078514</v>
      </c>
      <c r="G2" s="1">
        <v>34.781227690000001</v>
      </c>
      <c r="I2" s="1">
        <v>0.16</v>
      </c>
      <c r="J2">
        <f>F2/G2*100</f>
        <v>3.0546805261658991</v>
      </c>
    </row>
    <row r="3" spans="1:10" x14ac:dyDescent="0.35">
      <c r="A3" s="1">
        <v>0.2802</v>
      </c>
      <c r="B3" s="1">
        <v>5.4300000000000001E-2</v>
      </c>
      <c r="C3" s="1">
        <v>0.33</v>
      </c>
      <c r="D3" s="1">
        <v>0.38</v>
      </c>
      <c r="E3" s="1">
        <f t="shared" ref="E3:E13" si="0">D3-B3</f>
        <v>0.32569999999999999</v>
      </c>
      <c r="F3">
        <f t="shared" ref="F3:F13" si="1">E3/A3</f>
        <v>1.162384011420414</v>
      </c>
      <c r="G3" s="1">
        <v>34.781227690000001</v>
      </c>
      <c r="I3" s="1">
        <v>0.33</v>
      </c>
      <c r="J3">
        <f t="shared" ref="J3:J13" si="2">F3/G3*100</f>
        <v>3.3419867227821078</v>
      </c>
    </row>
    <row r="4" spans="1:10" x14ac:dyDescent="0.35">
      <c r="A4" s="1">
        <v>0.2802</v>
      </c>
      <c r="B4" s="1">
        <v>5.4300000000000001E-2</v>
      </c>
      <c r="C4" s="1">
        <v>0.5</v>
      </c>
      <c r="D4" s="1">
        <v>0.45800000000000002</v>
      </c>
      <c r="E4" s="1">
        <f t="shared" si="0"/>
        <v>0.4037</v>
      </c>
      <c r="F4">
        <f t="shared" si="1"/>
        <v>1.4407566024268379</v>
      </c>
      <c r="G4" s="1">
        <v>34.781227690000001</v>
      </c>
      <c r="I4" s="1">
        <v>0.5</v>
      </c>
      <c r="J4">
        <f t="shared" si="2"/>
        <v>4.1423396990701162</v>
      </c>
    </row>
    <row r="5" spans="1:10" x14ac:dyDescent="0.35">
      <c r="A5" s="1">
        <v>0.2802</v>
      </c>
      <c r="B5" s="1">
        <v>5.4300000000000001E-2</v>
      </c>
      <c r="C5" s="1">
        <v>0.66</v>
      </c>
      <c r="D5" s="1">
        <v>0.61299999999999999</v>
      </c>
      <c r="E5" s="1">
        <f t="shared" si="0"/>
        <v>0.55869999999999997</v>
      </c>
      <c r="F5">
        <f t="shared" si="1"/>
        <v>1.9939329050678085</v>
      </c>
      <c r="G5" s="1">
        <v>34.781227690000001</v>
      </c>
      <c r="I5" s="1">
        <v>0.66</v>
      </c>
      <c r="J5">
        <f t="shared" si="2"/>
        <v>5.7327847160526968</v>
      </c>
    </row>
    <row r="6" spans="1:10" x14ac:dyDescent="0.35">
      <c r="A6" s="1">
        <v>0.2802</v>
      </c>
      <c r="B6" s="1">
        <v>5.4300000000000001E-2</v>
      </c>
      <c r="C6" s="1">
        <v>0.83</v>
      </c>
      <c r="D6" s="1">
        <v>0.69499999999999995</v>
      </c>
      <c r="E6" s="1">
        <f t="shared" si="0"/>
        <v>0.64069999999999994</v>
      </c>
      <c r="F6">
        <f t="shared" si="1"/>
        <v>2.2865810135617415</v>
      </c>
      <c r="G6" s="1">
        <v>34.781227690000001</v>
      </c>
      <c r="I6" s="1">
        <v>0.83</v>
      </c>
      <c r="J6">
        <f t="shared" si="2"/>
        <v>6.5741814347144487</v>
      </c>
    </row>
    <row r="7" spans="1:10" x14ac:dyDescent="0.35">
      <c r="A7" s="1">
        <v>0.2802</v>
      </c>
      <c r="B7" s="1">
        <v>5.4300000000000001E-2</v>
      </c>
      <c r="C7" s="1">
        <v>1</v>
      </c>
      <c r="D7" s="1">
        <v>0.76700000000000002</v>
      </c>
      <c r="E7" s="1">
        <f t="shared" si="0"/>
        <v>0.7127</v>
      </c>
      <c r="F7">
        <f t="shared" si="1"/>
        <v>2.5435403283369022</v>
      </c>
      <c r="G7" s="1">
        <v>34.781227690000001</v>
      </c>
      <c r="I7" s="1">
        <v>1</v>
      </c>
      <c r="J7">
        <f t="shared" si="2"/>
        <v>7.312968797441842</v>
      </c>
    </row>
    <row r="8" spans="1:10" x14ac:dyDescent="0.35">
      <c r="A8" s="1">
        <v>0.2802</v>
      </c>
      <c r="B8" s="1">
        <v>5.4300000000000001E-2</v>
      </c>
      <c r="C8" s="1">
        <v>2</v>
      </c>
      <c r="D8" s="1">
        <v>1.288</v>
      </c>
      <c r="E8" s="1">
        <f t="shared" si="0"/>
        <v>1.2337</v>
      </c>
      <c r="F8">
        <f t="shared" si="1"/>
        <v>4.4029264810849389</v>
      </c>
      <c r="G8" s="1">
        <v>34.781227690000001</v>
      </c>
      <c r="I8" s="1">
        <v>2</v>
      </c>
      <c r="J8">
        <f t="shared" si="2"/>
        <v>12.658916241622</v>
      </c>
    </row>
    <row r="9" spans="1:10" x14ac:dyDescent="0.35">
      <c r="A9" s="1">
        <v>0.2802</v>
      </c>
      <c r="B9" s="1">
        <v>5.4300000000000001E-2</v>
      </c>
      <c r="C9" s="1">
        <v>4</v>
      </c>
      <c r="D9" s="1">
        <v>1.466</v>
      </c>
      <c r="E9" s="1">
        <f t="shared" si="0"/>
        <v>1.4117</v>
      </c>
      <c r="F9">
        <f t="shared" si="1"/>
        <v>5.0381870092790857</v>
      </c>
      <c r="G9" s="1">
        <v>34.781227690000001</v>
      </c>
      <c r="I9" s="1">
        <v>4</v>
      </c>
      <c r="J9">
        <f t="shared" si="2"/>
        <v>14.485362777253611</v>
      </c>
    </row>
    <row r="10" spans="1:10" x14ac:dyDescent="0.35">
      <c r="A10" s="1">
        <v>0.2802</v>
      </c>
      <c r="B10" s="1">
        <v>5.4300000000000001E-2</v>
      </c>
      <c r="C10" s="1">
        <v>6</v>
      </c>
      <c r="D10" s="1">
        <v>2.0129999999999999</v>
      </c>
      <c r="E10" s="1">
        <f t="shared" si="0"/>
        <v>1.9586999999999999</v>
      </c>
      <c r="F10">
        <f t="shared" si="1"/>
        <v>6.9903640256959312</v>
      </c>
      <c r="G10" s="1">
        <v>34.781227690000001</v>
      </c>
      <c r="I10" s="1">
        <v>6</v>
      </c>
      <c r="J10">
        <f t="shared" si="2"/>
        <v>20.098094546863106</v>
      </c>
    </row>
    <row r="11" spans="1:10" x14ac:dyDescent="0.35">
      <c r="A11" s="1">
        <v>0.2802</v>
      </c>
      <c r="B11" s="1">
        <v>5.4300000000000001E-2</v>
      </c>
      <c r="C11" s="1">
        <v>24</v>
      </c>
      <c r="D11" s="1">
        <v>2.1890000000000001</v>
      </c>
      <c r="E11" s="1">
        <f t="shared" si="0"/>
        <v>2.1347</v>
      </c>
      <c r="F11">
        <f t="shared" si="1"/>
        <v>7.6184867951463238</v>
      </c>
      <c r="G11" s="1">
        <v>34.781227690000001</v>
      </c>
      <c r="I11" s="1">
        <v>24</v>
      </c>
      <c r="J11">
        <f t="shared" si="2"/>
        <v>21.904019211307844</v>
      </c>
    </row>
    <row r="12" spans="1:10" x14ac:dyDescent="0.35">
      <c r="A12" s="1">
        <v>0.2802</v>
      </c>
      <c r="B12" s="1">
        <v>5.4300000000000001E-2</v>
      </c>
      <c r="C12" s="1">
        <v>30</v>
      </c>
      <c r="D12" s="1">
        <v>2.2709999999999999</v>
      </c>
      <c r="E12" s="1">
        <f t="shared" si="0"/>
        <v>2.2166999999999999</v>
      </c>
      <c r="F12">
        <f t="shared" si="1"/>
        <v>7.9111349036402565</v>
      </c>
      <c r="G12" s="1">
        <v>34.781227690000001</v>
      </c>
      <c r="I12" s="1">
        <v>30</v>
      </c>
      <c r="J12">
        <f t="shared" si="2"/>
        <v>22.745415929969596</v>
      </c>
    </row>
    <row r="13" spans="1:10" x14ac:dyDescent="0.35">
      <c r="A13" s="1">
        <v>0.2802</v>
      </c>
      <c r="B13" s="1">
        <v>5.4300000000000001E-2</v>
      </c>
      <c r="C13" s="1">
        <v>48</v>
      </c>
      <c r="D13" s="1">
        <v>2.4279999999999999</v>
      </c>
      <c r="E13" s="1">
        <f t="shared" si="0"/>
        <v>2.3736999999999999</v>
      </c>
      <c r="F13">
        <f t="shared" si="1"/>
        <v>8.4714489650249813</v>
      </c>
      <c r="G13" s="1">
        <v>34.781227690000001</v>
      </c>
      <c r="I13" s="1">
        <v>48</v>
      </c>
      <c r="J13">
        <f t="shared" si="2"/>
        <v>24.35638281813905</v>
      </c>
    </row>
    <row r="15" spans="1:10" x14ac:dyDescent="0.35">
      <c r="A15" s="1">
        <v>0.2802</v>
      </c>
      <c r="B15" s="1">
        <v>5.4300000000000001E-2</v>
      </c>
      <c r="C15" s="1" t="s">
        <v>6</v>
      </c>
      <c r="D15" s="1">
        <v>4.3129999999999997</v>
      </c>
      <c r="E15" s="1">
        <f>D15-B15</f>
        <v>4.2587000000000002</v>
      </c>
      <c r="F15" s="1">
        <f>E15/A15</f>
        <v>15.198786581013563</v>
      </c>
    </row>
    <row r="16" spans="1:10" x14ac:dyDescent="0.35">
      <c r="A16" s="1">
        <v>0.2802</v>
      </c>
      <c r="B16" s="1">
        <v>5.4300000000000001E-2</v>
      </c>
      <c r="C16" s="1" t="s">
        <v>8</v>
      </c>
      <c r="D16" s="1">
        <v>14.1</v>
      </c>
      <c r="E16" s="1">
        <f>D16-B16</f>
        <v>14.0457</v>
      </c>
      <c r="F16" s="1">
        <f>E16/A16</f>
        <v>50.127408993576019</v>
      </c>
    </row>
    <row r="17" spans="1:6" x14ac:dyDescent="0.35">
      <c r="A17" s="1">
        <v>0.2802</v>
      </c>
      <c r="B17" s="1">
        <v>5.4300000000000001E-2</v>
      </c>
      <c r="C17" t="s">
        <v>12</v>
      </c>
      <c r="D17" s="1">
        <v>9.8000000000000007</v>
      </c>
      <c r="E17" s="1">
        <f>D17-'SA-LS-LD'!B13</f>
        <v>9.7457000000000011</v>
      </c>
      <c r="F17" s="1">
        <f>E17/'SA-LS-LD'!A13</f>
        <v>34.781227694503926</v>
      </c>
    </row>
    <row r="18" spans="1:6" x14ac:dyDescent="0.35">
      <c r="A18" s="1">
        <v>0.2802</v>
      </c>
      <c r="B18" s="1">
        <v>5.4300000000000001E-2</v>
      </c>
      <c r="C18" s="1" t="s">
        <v>21</v>
      </c>
      <c r="D18" s="1">
        <v>7.2</v>
      </c>
      <c r="E18" s="1">
        <f>D18-B18</f>
        <v>7.1457000000000006</v>
      </c>
      <c r="F18">
        <f>E18/A18</f>
        <v>25.502141327623129</v>
      </c>
    </row>
    <row r="19" spans="1:6" x14ac:dyDescent="0.35">
      <c r="A19" s="1" t="s">
        <v>13</v>
      </c>
      <c r="B19" s="3">
        <f>(F16-F15)/F16*100</f>
        <v>69.679688445574087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9"/>
  <sheetViews>
    <sheetView topLeftCell="E1" workbookViewId="0">
      <selection activeCell="J1" sqref="J1:J1048576"/>
    </sheetView>
  </sheetViews>
  <sheetFormatPr defaultRowHeight="14.5" x14ac:dyDescent="0.35"/>
  <cols>
    <col min="1" max="1" width="17.54296875" customWidth="1"/>
    <col min="2" max="2" width="19.26953125" customWidth="1"/>
    <col min="3" max="3" width="27.1796875" customWidth="1"/>
    <col min="4" max="4" width="13.1796875" customWidth="1"/>
    <col min="5" max="5" width="14" style="1" customWidth="1"/>
    <col min="6" max="6" width="13.7265625" customWidth="1"/>
    <col min="7" max="7" width="19.26953125" customWidth="1"/>
    <col min="10" max="10" width="13.1796875" customWidth="1"/>
  </cols>
  <sheetData>
    <row r="1" spans="1:10" s="3" customFormat="1" x14ac:dyDescent="0.35">
      <c r="A1" s="4" t="s">
        <v>0</v>
      </c>
      <c r="B1" s="4" t="s">
        <v>1</v>
      </c>
      <c r="C1" s="4" t="s">
        <v>7</v>
      </c>
      <c r="D1" s="4" t="s">
        <v>3</v>
      </c>
      <c r="E1" s="4" t="s">
        <v>4</v>
      </c>
      <c r="F1" s="4" t="s">
        <v>5</v>
      </c>
      <c r="G1" s="4" t="s">
        <v>19</v>
      </c>
      <c r="I1" s="4" t="s">
        <v>7</v>
      </c>
      <c r="J1" s="4" t="s">
        <v>20</v>
      </c>
    </row>
    <row r="2" spans="1:10" x14ac:dyDescent="0.35">
      <c r="A2" s="1">
        <v>0.2802</v>
      </c>
      <c r="B2" s="1">
        <v>5.4300000000000001E-2</v>
      </c>
      <c r="C2" s="1">
        <v>0.16</v>
      </c>
      <c r="D2" s="1">
        <v>0.81</v>
      </c>
      <c r="E2" s="1">
        <f>D2-B2</f>
        <v>0.75570000000000004</v>
      </c>
      <c r="F2">
        <f>E2/A2</f>
        <v>2.6970021413276233</v>
      </c>
      <c r="G2" s="1">
        <v>28.714132759999998</v>
      </c>
      <c r="I2" s="1">
        <v>0.16</v>
      </c>
      <c r="J2">
        <f>F2/G2*100</f>
        <v>9.3925948029489561</v>
      </c>
    </row>
    <row r="3" spans="1:10" x14ac:dyDescent="0.35">
      <c r="A3" s="1">
        <v>0.2802</v>
      </c>
      <c r="B3" s="1">
        <v>5.4300000000000001E-2</v>
      </c>
      <c r="C3" s="1">
        <v>0.33</v>
      </c>
      <c r="D3" s="1">
        <v>0.94699999999999995</v>
      </c>
      <c r="E3" s="1">
        <f t="shared" ref="E3:E13" si="0">D3-B3</f>
        <v>0.89269999999999994</v>
      </c>
      <c r="F3">
        <f t="shared" ref="F3:F13" si="1">E3/A3</f>
        <v>3.1859386152748033</v>
      </c>
      <c r="G3" s="1">
        <v>28.714132759999998</v>
      </c>
      <c r="I3" s="1">
        <v>0.33</v>
      </c>
      <c r="J3">
        <f t="shared" ref="J3:J13" si="2">F3/G3*100</f>
        <v>11.095367712839129</v>
      </c>
    </row>
    <row r="4" spans="1:10" x14ac:dyDescent="0.35">
      <c r="A4" s="1">
        <v>0.2802</v>
      </c>
      <c r="B4" s="1">
        <v>5.4300000000000001E-2</v>
      </c>
      <c r="C4" s="1">
        <v>0.5</v>
      </c>
      <c r="D4" s="1">
        <v>1.161</v>
      </c>
      <c r="E4" s="1">
        <f t="shared" si="0"/>
        <v>1.1067</v>
      </c>
      <c r="F4">
        <f t="shared" si="1"/>
        <v>3.9496788008565309</v>
      </c>
      <c r="G4" s="1">
        <v>28.714132759999998</v>
      </c>
      <c r="I4" s="1">
        <v>0.5</v>
      </c>
      <c r="J4">
        <f t="shared" si="2"/>
        <v>13.755173572083642</v>
      </c>
    </row>
    <row r="5" spans="1:10" x14ac:dyDescent="0.35">
      <c r="A5" s="1">
        <v>0.2802</v>
      </c>
      <c r="B5" s="1">
        <v>5.4300000000000001E-2</v>
      </c>
      <c r="C5" s="1">
        <v>0.66</v>
      </c>
      <c r="D5" s="1">
        <v>1.2689999999999999</v>
      </c>
      <c r="E5" s="1">
        <f t="shared" si="0"/>
        <v>1.2146999999999999</v>
      </c>
      <c r="F5">
        <f t="shared" si="1"/>
        <v>4.3351177730192711</v>
      </c>
      <c r="G5" s="1">
        <v>28.714132759999998</v>
      </c>
      <c r="I5" s="1">
        <v>0.66</v>
      </c>
      <c r="J5">
        <f t="shared" si="2"/>
        <v>15.097505501048158</v>
      </c>
    </row>
    <row r="6" spans="1:10" x14ac:dyDescent="0.35">
      <c r="A6" s="1">
        <v>0.2802</v>
      </c>
      <c r="B6" s="1">
        <v>5.4300000000000001E-2</v>
      </c>
      <c r="C6" s="1">
        <v>0.83</v>
      </c>
      <c r="D6" s="1">
        <v>1.2969999999999999</v>
      </c>
      <c r="E6" s="1">
        <f t="shared" si="0"/>
        <v>1.2426999999999999</v>
      </c>
      <c r="F6">
        <f t="shared" si="1"/>
        <v>4.4350463954318338</v>
      </c>
      <c r="G6" s="1">
        <v>28.714132759999998</v>
      </c>
      <c r="I6" s="1">
        <v>0.83</v>
      </c>
      <c r="J6">
        <f t="shared" si="2"/>
        <v>15.445517482631551</v>
      </c>
    </row>
    <row r="7" spans="1:10" x14ac:dyDescent="0.35">
      <c r="A7" s="1">
        <v>0.2802</v>
      </c>
      <c r="B7" s="1">
        <v>5.4300000000000001E-2</v>
      </c>
      <c r="C7" s="1">
        <v>1</v>
      </c>
      <c r="D7" s="1">
        <v>1.4610000000000001</v>
      </c>
      <c r="E7" s="1">
        <f t="shared" si="0"/>
        <v>1.4067000000000001</v>
      </c>
      <c r="F7">
        <f t="shared" si="1"/>
        <v>5.0203426124197001</v>
      </c>
      <c r="G7" s="1">
        <v>28.714132759999998</v>
      </c>
      <c r="I7" s="1">
        <v>1</v>
      </c>
      <c r="J7">
        <f t="shared" si="2"/>
        <v>17.483873374762862</v>
      </c>
    </row>
    <row r="8" spans="1:10" x14ac:dyDescent="0.35">
      <c r="A8" s="1">
        <v>0.2802</v>
      </c>
      <c r="B8" s="1">
        <v>5.4300000000000001E-2</v>
      </c>
      <c r="C8" s="1">
        <v>2</v>
      </c>
      <c r="D8" s="1">
        <v>1.653</v>
      </c>
      <c r="E8" s="1">
        <f t="shared" si="0"/>
        <v>1.5987</v>
      </c>
      <c r="F8">
        <f t="shared" si="1"/>
        <v>5.7055674518201283</v>
      </c>
      <c r="G8" s="1">
        <v>28.714132759999998</v>
      </c>
      <c r="I8" s="1">
        <v>2</v>
      </c>
      <c r="J8">
        <f t="shared" si="2"/>
        <v>19.870241248477562</v>
      </c>
    </row>
    <row r="9" spans="1:10" x14ac:dyDescent="0.35">
      <c r="A9" s="1">
        <v>0.2802</v>
      </c>
      <c r="B9" s="1">
        <v>5.4300000000000001E-2</v>
      </c>
      <c r="C9" s="1">
        <v>4</v>
      </c>
      <c r="D9" s="1">
        <v>1.75</v>
      </c>
      <c r="E9" s="1">
        <f t="shared" si="0"/>
        <v>1.6957</v>
      </c>
      <c r="F9">
        <f t="shared" si="1"/>
        <v>6.0517487508922194</v>
      </c>
      <c r="G9" s="1">
        <v>28.714132759999998</v>
      </c>
      <c r="I9" s="1">
        <v>4</v>
      </c>
      <c r="J9">
        <f t="shared" si="2"/>
        <v>21.075854184677176</v>
      </c>
    </row>
    <row r="10" spans="1:10" x14ac:dyDescent="0.35">
      <c r="A10" s="1">
        <v>0.2802</v>
      </c>
      <c r="B10" s="1">
        <v>5.4300000000000001E-2</v>
      </c>
      <c r="C10" s="1">
        <v>6</v>
      </c>
      <c r="D10" s="1">
        <v>2.0609999999999999</v>
      </c>
      <c r="E10" s="1">
        <f t="shared" si="0"/>
        <v>2.0066999999999999</v>
      </c>
      <c r="F10">
        <f t="shared" si="1"/>
        <v>7.1616702355460378</v>
      </c>
      <c r="G10" s="1">
        <v>28.714132759999998</v>
      </c>
      <c r="I10" s="1">
        <v>6</v>
      </c>
      <c r="J10">
        <f t="shared" si="2"/>
        <v>24.941272980121298</v>
      </c>
    </row>
    <row r="11" spans="1:10" x14ac:dyDescent="0.35">
      <c r="A11" s="1">
        <v>0.2802</v>
      </c>
      <c r="B11" s="1">
        <v>5.4300000000000001E-2</v>
      </c>
      <c r="C11" s="1">
        <v>24</v>
      </c>
      <c r="D11" s="1">
        <v>2.3140000000000001</v>
      </c>
      <c r="E11" s="1">
        <f t="shared" si="0"/>
        <v>2.2597</v>
      </c>
      <c r="F11">
        <f t="shared" si="1"/>
        <v>8.0645967166309784</v>
      </c>
      <c r="G11" s="1">
        <v>28.714132759999998</v>
      </c>
      <c r="I11" s="1">
        <v>24</v>
      </c>
      <c r="J11">
        <f t="shared" si="2"/>
        <v>28.085809813714114</v>
      </c>
    </row>
    <row r="12" spans="1:10" x14ac:dyDescent="0.35">
      <c r="A12" s="1">
        <v>0.2802</v>
      </c>
      <c r="B12" s="1">
        <v>5.4300000000000001E-2</v>
      </c>
      <c r="C12" s="1">
        <v>30</v>
      </c>
      <c r="D12" s="1">
        <v>2.3370000000000002</v>
      </c>
      <c r="E12" s="1">
        <f t="shared" si="0"/>
        <v>2.2827000000000002</v>
      </c>
      <c r="F12">
        <f t="shared" si="1"/>
        <v>8.1466809421841546</v>
      </c>
      <c r="G12" s="1">
        <v>28.714132759999998</v>
      </c>
      <c r="I12" s="1">
        <v>30</v>
      </c>
      <c r="J12">
        <f t="shared" si="2"/>
        <v>28.371676798586186</v>
      </c>
    </row>
    <row r="13" spans="1:10" x14ac:dyDescent="0.35">
      <c r="A13" s="1">
        <v>0.2802</v>
      </c>
      <c r="B13" s="1">
        <v>5.4300000000000001E-2</v>
      </c>
      <c r="C13" s="1">
        <v>48</v>
      </c>
      <c r="D13" s="1">
        <v>2.3759999999999999</v>
      </c>
      <c r="E13" s="1">
        <f t="shared" si="0"/>
        <v>2.3216999999999999</v>
      </c>
      <c r="F13">
        <f t="shared" si="1"/>
        <v>8.2858672376873663</v>
      </c>
      <c r="G13" s="1">
        <v>28.714132759999998</v>
      </c>
      <c r="I13" s="1">
        <v>48</v>
      </c>
      <c r="J13">
        <f t="shared" si="2"/>
        <v>28.856407772934485</v>
      </c>
    </row>
    <row r="15" spans="1:10" x14ac:dyDescent="0.35">
      <c r="A15" s="1">
        <v>0.2802</v>
      </c>
      <c r="B15" s="1">
        <v>5.4300000000000001E-2</v>
      </c>
      <c r="C15" s="1" t="s">
        <v>6</v>
      </c>
      <c r="D15" s="1">
        <v>6.0679999999999996</v>
      </c>
      <c r="E15" s="1">
        <f>D15-B15</f>
        <v>6.0137</v>
      </c>
      <c r="F15" s="1">
        <f>E15/A15</f>
        <v>21.462169878658102</v>
      </c>
    </row>
    <row r="16" spans="1:10" x14ac:dyDescent="0.35">
      <c r="A16" s="1">
        <v>0.2802</v>
      </c>
      <c r="B16" s="1">
        <v>5.4300000000000001E-2</v>
      </c>
      <c r="C16" s="1" t="s">
        <v>8</v>
      </c>
      <c r="D16" s="1">
        <v>14.1</v>
      </c>
      <c r="E16" s="1">
        <f>D16-B16</f>
        <v>14.0457</v>
      </c>
      <c r="F16" s="1">
        <f>E16/A16</f>
        <v>50.127408993576019</v>
      </c>
    </row>
    <row r="17" spans="1:6" x14ac:dyDescent="0.35">
      <c r="A17" s="1">
        <v>0.2802</v>
      </c>
      <c r="B17" s="1">
        <v>5.4300000000000001E-2</v>
      </c>
      <c r="C17" t="s">
        <v>11</v>
      </c>
      <c r="D17" s="1">
        <v>8.1</v>
      </c>
      <c r="E17" s="1">
        <f>D17-'SA-LS-LD'!B13</f>
        <v>8.0457000000000001</v>
      </c>
      <c r="F17" s="1">
        <f>E17/'SA-LS-LD'!A13</f>
        <v>28.714132762312634</v>
      </c>
    </row>
    <row r="18" spans="1:6" x14ac:dyDescent="0.35">
      <c r="A18" s="1">
        <v>0.2802</v>
      </c>
      <c r="B18" s="1">
        <v>5.4300000000000001E-2</v>
      </c>
      <c r="C18" s="1" t="s">
        <v>22</v>
      </c>
      <c r="D18" s="1">
        <v>5.4</v>
      </c>
      <c r="E18" s="1">
        <f>D18-B18</f>
        <v>5.3457000000000008</v>
      </c>
      <c r="F18">
        <f>E18/A18</f>
        <v>19.078158458244115</v>
      </c>
    </row>
    <row r="19" spans="1:6" x14ac:dyDescent="0.35">
      <c r="A19" t="s">
        <v>9</v>
      </c>
      <c r="C19" s="3">
        <f>(F16-F15)/F16*100</f>
        <v>57.184761172458479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3"/>
  <sheetViews>
    <sheetView workbookViewId="0">
      <selection sqref="A1:XFD1"/>
    </sheetView>
  </sheetViews>
  <sheetFormatPr defaultColWidth="21.90625" defaultRowHeight="14.5" x14ac:dyDescent="0.35"/>
  <cols>
    <col min="1" max="16384" width="21.90625" style="1"/>
  </cols>
  <sheetData>
    <row r="1" spans="1:5" s="4" customFormat="1" x14ac:dyDescent="0.35">
      <c r="A1" s="4" t="s">
        <v>7</v>
      </c>
      <c r="B1" s="4" t="s">
        <v>23</v>
      </c>
      <c r="C1" s="4" t="s">
        <v>24</v>
      </c>
      <c r="D1" s="4" t="s">
        <v>25</v>
      </c>
      <c r="E1" s="4" t="s">
        <v>26</v>
      </c>
    </row>
    <row r="2" spans="1:5" x14ac:dyDescent="0.35">
      <c r="A2" s="1">
        <v>0.16</v>
      </c>
      <c r="B2" s="1">
        <v>4.873462903412503</v>
      </c>
      <c r="C2" s="1">
        <v>15.04298154279306</v>
      </c>
      <c r="D2" s="1">
        <v>3.0546805261658991</v>
      </c>
      <c r="E2" s="1">
        <v>9.3925948029489561</v>
      </c>
    </row>
    <row r="3" spans="1:5" x14ac:dyDescent="0.35">
      <c r="A3" s="1">
        <v>0.33</v>
      </c>
      <c r="B3" s="1">
        <v>7.3770574215674722</v>
      </c>
      <c r="C3" s="1">
        <v>16.384408149863855</v>
      </c>
      <c r="D3" s="1">
        <v>3.3419867227821078</v>
      </c>
      <c r="E3" s="1">
        <v>11.095367712839129</v>
      </c>
    </row>
    <row r="4" spans="1:5" x14ac:dyDescent="0.35">
      <c r="A4" s="1">
        <v>0.5</v>
      </c>
      <c r="B4" s="1">
        <v>8.9154106797108845</v>
      </c>
      <c r="C4" s="1">
        <v>18.195334069409427</v>
      </c>
      <c r="D4" s="1">
        <v>4.1423396990701162</v>
      </c>
      <c r="E4" s="1">
        <v>13.755173572083642</v>
      </c>
    </row>
    <row r="5" spans="1:5" x14ac:dyDescent="0.35">
      <c r="A5" s="1">
        <v>0.66</v>
      </c>
      <c r="B5" s="1">
        <v>9.5890686424272822</v>
      </c>
      <c r="C5" s="1">
        <v>21.146472604965176</v>
      </c>
      <c r="D5" s="1">
        <v>5.7327847160526968</v>
      </c>
      <c r="E5" s="1">
        <v>15.097505501048158</v>
      </c>
    </row>
    <row r="6" spans="1:5" x14ac:dyDescent="0.35">
      <c r="A6" s="1">
        <v>0.83</v>
      </c>
      <c r="B6" s="1">
        <v>10.554309902438836</v>
      </c>
      <c r="C6" s="1">
        <v>21.258258155554405</v>
      </c>
      <c r="D6" s="1">
        <v>6.5741814347144487</v>
      </c>
      <c r="E6" s="1">
        <v>15.445517482631551</v>
      </c>
    </row>
    <row r="7" spans="1:5" x14ac:dyDescent="0.35">
      <c r="A7" s="1">
        <v>1</v>
      </c>
      <c r="B7" s="1">
        <v>12.132881546416066</v>
      </c>
      <c r="C7" s="1">
        <v>23.907575704519228</v>
      </c>
      <c r="D7" s="1">
        <v>7.312968797441842</v>
      </c>
      <c r="E7" s="1">
        <v>17.483873374762862</v>
      </c>
    </row>
    <row r="8" spans="1:5" x14ac:dyDescent="0.35">
      <c r="A8" s="1">
        <v>2</v>
      </c>
      <c r="B8" s="1">
        <v>16.818323496055488</v>
      </c>
      <c r="C8" s="1">
        <v>26.836357129957129</v>
      </c>
      <c r="D8" s="1">
        <v>12.658916241622</v>
      </c>
      <c r="E8" s="1">
        <v>19.870241248477562</v>
      </c>
    </row>
    <row r="9" spans="1:5" x14ac:dyDescent="0.35">
      <c r="A9" s="1">
        <v>4</v>
      </c>
      <c r="B9" s="1">
        <v>47.675880027049864</v>
      </c>
      <c r="C9" s="1">
        <v>28.915568370916855</v>
      </c>
      <c r="D9" s="1">
        <v>14.485362777253611</v>
      </c>
      <c r="E9" s="1">
        <v>21.075854184677176</v>
      </c>
    </row>
    <row r="10" spans="1:5" x14ac:dyDescent="0.35">
      <c r="A10" s="1">
        <v>6</v>
      </c>
      <c r="B10" s="1">
        <v>68.24758438104611</v>
      </c>
      <c r="C10" s="1">
        <v>33.677632826018176</v>
      </c>
      <c r="D10" s="1">
        <v>20.098094546863106</v>
      </c>
      <c r="E10" s="1">
        <v>24.941272980121298</v>
      </c>
    </row>
    <row r="11" spans="1:5" x14ac:dyDescent="0.35">
      <c r="A11" s="1">
        <v>24</v>
      </c>
      <c r="B11" s="1">
        <v>78.64403711908723</v>
      </c>
      <c r="C11" s="1">
        <v>38.763875377828263</v>
      </c>
      <c r="D11" s="1">
        <v>21.904019211307844</v>
      </c>
      <c r="E11" s="1">
        <v>28.085809813714114</v>
      </c>
    </row>
    <row r="12" spans="1:5" x14ac:dyDescent="0.35">
      <c r="A12" s="1">
        <v>30</v>
      </c>
      <c r="B12" s="1">
        <v>78.402726804084338</v>
      </c>
      <c r="C12" s="1">
        <v>40.731301068198768</v>
      </c>
      <c r="D12" s="1">
        <v>22.745415929969596</v>
      </c>
      <c r="E12" s="1">
        <v>28.371676798586186</v>
      </c>
    </row>
    <row r="13" spans="1:5" x14ac:dyDescent="0.35">
      <c r="A13" s="1">
        <v>48</v>
      </c>
      <c r="B13" s="1">
        <v>50.088983177078752</v>
      </c>
      <c r="C13" s="1">
        <v>43.514761277870662</v>
      </c>
      <c r="D13" s="1">
        <v>24.35638281813905</v>
      </c>
      <c r="E13" s="1">
        <v>28.856407772934485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callibration </vt:lpstr>
      <vt:lpstr>SA-LS-LD</vt:lpstr>
      <vt:lpstr>SA-LS-FE-LD</vt:lpstr>
      <vt:lpstr>SA-LS-GO-LD</vt:lpstr>
      <vt:lpstr>SA-LS-FE-GO-LD</vt:lpstr>
      <vt:lpstr>COMBINED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athira</dc:creator>
  <cp:lastModifiedBy>Athira K.</cp:lastModifiedBy>
  <dcterms:created xsi:type="dcterms:W3CDTF">2022-04-20T04:12:14Z</dcterms:created>
  <dcterms:modified xsi:type="dcterms:W3CDTF">2023-11-10T05:40:32Z</dcterms:modified>
</cp:coreProperties>
</file>