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ildixon/Dropbox (The University of Manchester)/TphC/Manuscript/"/>
    </mc:Choice>
  </mc:AlternateContent>
  <xr:revisionPtr revIDLastSave="0" documentId="13_ncr:1_{0B909E21-E601-ED4A-9A20-6F8E36C177ED}" xr6:coauthVersionLast="46" xr6:coauthVersionMax="46" xr10:uidLastSave="{00000000-0000-0000-0000-000000000000}"/>
  <bookViews>
    <workbookView xWindow="8580" yWindow="3320" windowWidth="21640" windowHeight="11240" activeTab="2" xr2:uid="{00000000-000D-0000-FFFF-FFFF00000000}"/>
  </bookViews>
  <sheets>
    <sheet name="Contents" sheetId="9" r:id="rId1"/>
    <sheet name="A_Taxonomy" sheetId="3" r:id="rId2"/>
    <sheet name="B_TphC Homolog Analysis" sheetId="1" r:id="rId3"/>
    <sheet name=" C_tph-like operon" sheetId="4" r:id="rId4"/>
    <sheet name="D_All_operons" sheetId="7" r:id="rId5"/>
    <sheet name="E_PIM" sheetId="8" r:id="rId6"/>
  </sheets>
  <externalReferences>
    <externalReference r:id="rId7"/>
  </externalReferences>
  <definedNames>
    <definedName name="_xlnm._FilterDatabase" localSheetId="3" hidden="1">' C_tph-like operon'!$A$1:$V$25</definedName>
    <definedName name="_xlnm._FilterDatabase" localSheetId="1" hidden="1">A_Taxonomy!$A$1:$R$101</definedName>
    <definedName name="_xlnm._FilterDatabase" localSheetId="2" hidden="1">'B_TphC Homolog Analysis'!$A$1:$V$107</definedName>
    <definedName name="tphc_target_list">[1]target_tph_c_list!$A$2:$A$102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9" i="1" l="1"/>
  <c r="AC3" i="4"/>
  <c r="AC2" i="4"/>
  <c r="AA3" i="4"/>
  <c r="AA4" i="4"/>
  <c r="AA2" i="4"/>
  <c r="Y3" i="4"/>
  <c r="Y4" i="4"/>
  <c r="Y5" i="4"/>
  <c r="Y6" i="4"/>
  <c r="Y7" i="4"/>
  <c r="Y2" i="4"/>
  <c r="A6" i="4"/>
  <c r="A42" i="1"/>
  <c r="A48" i="1"/>
  <c r="A77" i="1"/>
  <c r="A85" i="1"/>
  <c r="A84" i="1"/>
  <c r="A80" i="1"/>
  <c r="A75" i="1"/>
  <c r="A74" i="1"/>
  <c r="A9" i="1"/>
  <c r="A101" i="1"/>
  <c r="A87" i="1"/>
  <c r="A86" i="1"/>
  <c r="A76" i="1"/>
  <c r="A24" i="1"/>
  <c r="A66" i="1"/>
  <c r="A62" i="1"/>
  <c r="A34" i="1"/>
  <c r="A89" i="1"/>
  <c r="A70" i="1"/>
  <c r="A69" i="1"/>
  <c r="A68" i="1"/>
  <c r="A67" i="1"/>
  <c r="A63" i="1"/>
  <c r="A83" i="1"/>
  <c r="A88" i="1"/>
  <c r="A54" i="1"/>
  <c r="A53" i="1"/>
  <c r="A47" i="1"/>
  <c r="A61" i="1"/>
  <c r="A99" i="1"/>
  <c r="A98" i="1"/>
  <c r="A79" i="1"/>
  <c r="A65" i="1"/>
  <c r="A64" i="1"/>
  <c r="A38" i="1"/>
  <c r="A13" i="1"/>
  <c r="A52" i="1"/>
  <c r="A51" i="1"/>
  <c r="A17" i="1"/>
  <c r="A44" i="1"/>
  <c r="A45" i="1"/>
  <c r="A71" i="1"/>
  <c r="A27" i="1"/>
  <c r="A55" i="1"/>
  <c r="A4" i="1"/>
  <c r="A59" i="1"/>
  <c r="A90" i="1"/>
  <c r="A58" i="1"/>
  <c r="A37" i="1"/>
  <c r="A33" i="1"/>
  <c r="A32" i="1"/>
  <c r="A26" i="1"/>
  <c r="A21" i="1"/>
  <c r="A16" i="1"/>
  <c r="A15" i="1"/>
  <c r="A50" i="1"/>
  <c r="A49" i="1"/>
  <c r="A31" i="1"/>
  <c r="A30" i="1"/>
  <c r="A22" i="1"/>
  <c r="A12" i="1"/>
  <c r="A11" i="1"/>
  <c r="A35" i="1"/>
  <c r="A28" i="1"/>
  <c r="A20" i="1"/>
  <c r="A19" i="1"/>
  <c r="A7" i="1"/>
  <c r="A10" i="1"/>
  <c r="A6" i="1"/>
  <c r="A36" i="1"/>
  <c r="A14" i="1"/>
  <c r="A82" i="1"/>
  <c r="A102" i="1"/>
  <c r="A78" i="1"/>
  <c r="A73" i="1"/>
  <c r="A46" i="1"/>
  <c r="A29" i="1"/>
  <c r="A5" i="1"/>
  <c r="A3" i="1"/>
  <c r="A25" i="1"/>
  <c r="A72" i="1"/>
  <c r="A56" i="1"/>
  <c r="A60" i="1"/>
  <c r="A41" i="1"/>
  <c r="A8" i="1"/>
  <c r="A81" i="1"/>
  <c r="A18" i="1"/>
  <c r="A57" i="1"/>
  <c r="A40" i="1"/>
  <c r="A39" i="1"/>
  <c r="A100" i="1"/>
  <c r="A97" i="1"/>
  <c r="A96" i="1"/>
  <c r="A95" i="1"/>
  <c r="A94" i="1"/>
  <c r="A93" i="1"/>
  <c r="A92" i="1"/>
  <c r="A91" i="1"/>
  <c r="A43" i="1"/>
  <c r="A23" i="1"/>
  <c r="Y3" i="3"/>
  <c r="Y2" i="3"/>
  <c r="W4" i="3"/>
  <c r="W3" i="3"/>
  <c r="W2" i="3"/>
  <c r="U4" i="3"/>
  <c r="U3" i="3"/>
  <c r="U9" i="3"/>
  <c r="U6" i="3"/>
  <c r="U10" i="3"/>
  <c r="U13" i="3"/>
  <c r="U5" i="3"/>
  <c r="U7" i="3"/>
  <c r="U8" i="3"/>
  <c r="U11" i="3"/>
  <c r="U12" i="3"/>
  <c r="U2" i="3"/>
  <c r="A87" i="3"/>
  <c r="A32" i="3"/>
  <c r="A50" i="3"/>
  <c r="A30" i="3"/>
  <c r="A95" i="3"/>
  <c r="A86" i="3"/>
  <c r="A89" i="3"/>
  <c r="A43" i="3"/>
  <c r="A2" i="3"/>
  <c r="A24" i="3"/>
  <c r="A11" i="3"/>
  <c r="A17" i="3"/>
  <c r="A85" i="3"/>
  <c r="A10" i="3"/>
  <c r="A35" i="3"/>
  <c r="A39" i="3"/>
  <c r="A20" i="3"/>
  <c r="A3" i="3"/>
  <c r="A65" i="3"/>
  <c r="A75" i="3"/>
  <c r="A19" i="3"/>
  <c r="A60" i="3"/>
  <c r="A67" i="3"/>
  <c r="A47" i="3"/>
  <c r="A21" i="3"/>
  <c r="A14" i="3"/>
  <c r="A40" i="3"/>
  <c r="A6" i="3"/>
  <c r="A38" i="3"/>
  <c r="A41" i="3"/>
  <c r="A5" i="3"/>
  <c r="A42" i="3"/>
  <c r="A49" i="3"/>
  <c r="A48" i="3"/>
  <c r="A12" i="3"/>
  <c r="A97" i="3"/>
  <c r="A94" i="3"/>
  <c r="A23" i="3"/>
  <c r="A54" i="3"/>
  <c r="A13" i="3"/>
  <c r="A44" i="3"/>
  <c r="A9" i="3"/>
  <c r="A66" i="3"/>
  <c r="A51" i="3"/>
  <c r="A7" i="3"/>
  <c r="A27" i="3"/>
  <c r="A4" i="3"/>
  <c r="A64" i="3"/>
  <c r="A68" i="3"/>
  <c r="A100" i="3"/>
  <c r="A22" i="3"/>
  <c r="A98" i="3"/>
  <c r="A56" i="3"/>
  <c r="A45" i="3"/>
  <c r="A96" i="3"/>
  <c r="A8" i="3"/>
  <c r="A52" i="3"/>
  <c r="A53" i="3"/>
  <c r="A18" i="3"/>
  <c r="A77" i="3"/>
  <c r="A63" i="3"/>
  <c r="A93" i="3"/>
  <c r="A36" i="3"/>
  <c r="A31" i="3"/>
  <c r="A79" i="3"/>
  <c r="A80" i="3"/>
  <c r="A88" i="3"/>
  <c r="A62" i="3"/>
  <c r="A33" i="3"/>
  <c r="A28" i="3"/>
  <c r="A25" i="3"/>
  <c r="A91" i="3"/>
  <c r="A90" i="3"/>
  <c r="A69" i="3"/>
  <c r="A83" i="3"/>
  <c r="A74" i="3"/>
  <c r="A78" i="3"/>
  <c r="A76" i="3"/>
  <c r="A26" i="3"/>
  <c r="A99" i="3"/>
  <c r="A55" i="3"/>
  <c r="A16" i="3"/>
  <c r="A29" i="3"/>
  <c r="A84" i="3"/>
  <c r="A71" i="3"/>
  <c r="A72" i="3"/>
  <c r="A15" i="3"/>
  <c r="A70" i="3"/>
  <c r="A61" i="3"/>
  <c r="A73" i="3"/>
  <c r="A46" i="3"/>
  <c r="A58" i="3"/>
  <c r="A57" i="3"/>
  <c r="A82" i="3"/>
  <c r="A81" i="3"/>
  <c r="A101" i="3"/>
  <c r="A34" i="3"/>
  <c r="A59" i="3"/>
  <c r="A92" i="3"/>
  <c r="A37" i="3"/>
</calcChain>
</file>

<file path=xl/sharedStrings.xml><?xml version="1.0" encoding="utf-8"?>
<sst xmlns="http://schemas.openxmlformats.org/spreadsheetml/2006/main" count="49870" uniqueCount="5834">
  <si>
    <t>Scientific Name</t>
  </si>
  <si>
    <t>Common Name</t>
  </si>
  <si>
    <t>Taxid</t>
  </si>
  <si>
    <t>Max Score</t>
  </si>
  <si>
    <t>Total Score</t>
  </si>
  <si>
    <t>Query Cover</t>
  </si>
  <si>
    <t>E value</t>
  </si>
  <si>
    <t>Per. ident</t>
  </si>
  <si>
    <t>Acc. Len</t>
  </si>
  <si>
    <t xml:space="preserve">Accession  </t>
  </si>
  <si>
    <t>Comamonas thiooxydans</t>
  </si>
  <si>
    <t>Tepidicella baoligensis</t>
  </si>
  <si>
    <t>Ideonella sakaiensis</t>
  </si>
  <si>
    <t>Comamonas composti</t>
  </si>
  <si>
    <t>Zhizhongheella caldifontis</t>
  </si>
  <si>
    <t>Ramlibacter henchirensis</t>
  </si>
  <si>
    <t>Ramlibacter rhizophilus</t>
  </si>
  <si>
    <t>Hydrogenophaga borbori</t>
  </si>
  <si>
    <t>Hydrogenophaga</t>
  </si>
  <si>
    <t>Curvibacter delicatus</t>
  </si>
  <si>
    <t>Piscinibacter defluvii</t>
  </si>
  <si>
    <t>Limnohabitans curvus</t>
  </si>
  <si>
    <t>Pigmentiphaga kullae</t>
  </si>
  <si>
    <t>Advenella kashmirensis</t>
  </si>
  <si>
    <t>Pigmentiphaga litoralis</t>
  </si>
  <si>
    <t>Reyranella soli</t>
  </si>
  <si>
    <t>Bradyrhizobium retamae</t>
  </si>
  <si>
    <t>Afipia</t>
  </si>
  <si>
    <t>Enhydrobacter aerosaccus</t>
  </si>
  <si>
    <t>Verticiella sediminum</t>
  </si>
  <si>
    <t>Bradyrhizobium ivorense</t>
  </si>
  <si>
    <t>Pseudolabrys taiwanensis</t>
  </si>
  <si>
    <t>Pseudorhodoplanes sinuspersici</t>
  </si>
  <si>
    <t>Polynucleobacter rarus</t>
  </si>
  <si>
    <t>Roseomonas nepalensis</t>
  </si>
  <si>
    <t>Bradyrhizobium algeriense</t>
  </si>
  <si>
    <t>Bradyrhizobium paxllaeri</t>
  </si>
  <si>
    <t>Malikia granosa</t>
  </si>
  <si>
    <t>Roseomonas aerilata</t>
  </si>
  <si>
    <t>Pusillimonas harenae</t>
  </si>
  <si>
    <t>Caldimonas</t>
  </si>
  <si>
    <t>Comamonas serinivorans</t>
  </si>
  <si>
    <t>Variovorax boronicumulans</t>
  </si>
  <si>
    <t>Massilia niastensis</t>
  </si>
  <si>
    <t>Alicycliphilus denitrificans</t>
  </si>
  <si>
    <t>Comamonadaceae</t>
  </si>
  <si>
    <t>Diaphorobacter nitroreducens</t>
  </si>
  <si>
    <t>Achromobacter pestifer</t>
  </si>
  <si>
    <t>Variovorax</t>
  </si>
  <si>
    <t>Geomonas soli</t>
  </si>
  <si>
    <t>Variovorax paradoxus</t>
  </si>
  <si>
    <t>Aquincola tertiaricarbonis</t>
  </si>
  <si>
    <t>Xylophilus ampelinus</t>
  </si>
  <si>
    <t>Pigmentiphaga aceris</t>
  </si>
  <si>
    <t>Microvirga aerophila</t>
  </si>
  <si>
    <t>Achromobacter arsenitoxydans</t>
  </si>
  <si>
    <t>Bradyrhizobium macuxiense</t>
  </si>
  <si>
    <t>Achromobacter mucicolens</t>
  </si>
  <si>
    <t>Noviherbaspirillum humi</t>
  </si>
  <si>
    <t>Achromobacter piechaudii</t>
  </si>
  <si>
    <t>Cupriavidus</t>
  </si>
  <si>
    <t>Acidovorax konjaci</t>
  </si>
  <si>
    <t>Diaphorobacter polyhydroxybutyrativorans</t>
  </si>
  <si>
    <t>Bordetella</t>
  </si>
  <si>
    <t>Acidovorax cavernicola</t>
  </si>
  <si>
    <t>Curvibacter gracilis</t>
  </si>
  <si>
    <t>Curvibacter lanceolatus</t>
  </si>
  <si>
    <t>Cupriavidus nantongensis</t>
  </si>
  <si>
    <t>Achromobacter deleyi</t>
  </si>
  <si>
    <t>Achromobacter kerstersii</t>
  </si>
  <si>
    <t>Cupriavidus basilensis</t>
  </si>
  <si>
    <t>Acidovorax soli</t>
  </si>
  <si>
    <t>Aquabacterium tepidiphilum</t>
  </si>
  <si>
    <t>Noviherbaspirillum massiliense</t>
  </si>
  <si>
    <t>Lampropedia puyangensis</t>
  </si>
  <si>
    <t>Aquabacter cavernae</t>
  </si>
  <si>
    <t>Pseudacidovorax intermedius</t>
  </si>
  <si>
    <t>Microvirga</t>
  </si>
  <si>
    <t>Achromobacter animicus</t>
  </si>
  <si>
    <t>Aquabacterium pictum</t>
  </si>
  <si>
    <t>Comamonas kerstersii</t>
  </si>
  <si>
    <t>Rhizobacter gummiphilus</t>
  </si>
  <si>
    <t>Alicycliphilus</t>
  </si>
  <si>
    <t>Achromobacter spanius</t>
  </si>
  <si>
    <t>Bordetella pertussis</t>
  </si>
  <si>
    <t>Achromobacter aegrifaciens</t>
  </si>
  <si>
    <t>Roseomonas deserti</t>
  </si>
  <si>
    <t>Rhodoplanes piscinae</t>
  </si>
  <si>
    <t>Caenimonas koreensis</t>
  </si>
  <si>
    <t>Candidimonas nitroreducens</t>
  </si>
  <si>
    <t>Rivibacter subsaxonicus</t>
  </si>
  <si>
    <t>Proteobacteria</t>
  </si>
  <si>
    <t>Species</t>
  </si>
  <si>
    <t>Genus</t>
  </si>
  <si>
    <t>Comamonas</t>
  </si>
  <si>
    <t>Tepidicella</t>
  </si>
  <si>
    <t>Ideonella</t>
  </si>
  <si>
    <t>Zhizhongheella</t>
  </si>
  <si>
    <t>Ramlibacter</t>
  </si>
  <si>
    <t>Curvibacter</t>
  </si>
  <si>
    <t>Piscinibacter</t>
  </si>
  <si>
    <t>Limnohabitans</t>
  </si>
  <si>
    <t>Pigmentiphaga</t>
  </si>
  <si>
    <t>Advenella</t>
  </si>
  <si>
    <t>Reyranella</t>
  </si>
  <si>
    <t>Bradyrhizobium</t>
  </si>
  <si>
    <t>Bradyrhizobiaceae</t>
  </si>
  <si>
    <t>Enhydrobacter</t>
  </si>
  <si>
    <t>Verticiella</t>
  </si>
  <si>
    <t>Pseudolabrys</t>
  </si>
  <si>
    <t>Pseudorhodoplanes</t>
  </si>
  <si>
    <t>Polynucleobacter</t>
  </si>
  <si>
    <t>Roseomonas</t>
  </si>
  <si>
    <t>Malikia</t>
  </si>
  <si>
    <t>Pusillimonas</t>
  </si>
  <si>
    <t>Massilia</t>
  </si>
  <si>
    <t>Burkholderiales</t>
  </si>
  <si>
    <t>Diaphorobacter</t>
  </si>
  <si>
    <t>Achromobacter</t>
  </si>
  <si>
    <t>Aquincola</t>
  </si>
  <si>
    <t>Xylophilus</t>
  </si>
  <si>
    <t>Noviherbaspirillum</t>
  </si>
  <si>
    <t>Burkholderiaceae</t>
  </si>
  <si>
    <t>Acidovorax</t>
  </si>
  <si>
    <t>Alcaligenaceae</t>
  </si>
  <si>
    <t>Aquabacterium</t>
  </si>
  <si>
    <t>Lampropedia</t>
  </si>
  <si>
    <t>Aquabacter</t>
  </si>
  <si>
    <t>Pseudacidovorax</t>
  </si>
  <si>
    <t>Methylobacteriaceae</t>
  </si>
  <si>
    <t>Rhizobacter</t>
  </si>
  <si>
    <t>Rhodoplanes</t>
  </si>
  <si>
    <t>Caenimonas</t>
  </si>
  <si>
    <t>Candidimonas</t>
  </si>
  <si>
    <t>Rivibacter</t>
  </si>
  <si>
    <t>Burkholderiales genera incertae sedis</t>
  </si>
  <si>
    <t>Rhodospirillales incertae sedis</t>
  </si>
  <si>
    <t>Rhizobiales</t>
  </si>
  <si>
    <t>Xanthobacteraceae</t>
  </si>
  <si>
    <t>Rhizobiales incertae sedis</t>
  </si>
  <si>
    <t>Acetobacteraceae</t>
  </si>
  <si>
    <t>Oxalobacteraceae</t>
  </si>
  <si>
    <t>Betaproteobacteria</t>
  </si>
  <si>
    <t>Hyphomicrobiaceae</t>
  </si>
  <si>
    <t>Family</t>
  </si>
  <si>
    <t>Order</t>
  </si>
  <si>
    <t>Class</t>
  </si>
  <si>
    <t>Phylum</t>
  </si>
  <si>
    <t>Kingdom</t>
  </si>
  <si>
    <t>Domain</t>
  </si>
  <si>
    <t>Rhodospirillales</t>
  </si>
  <si>
    <t>Alphaproteobacteria</t>
  </si>
  <si>
    <t>Bacteria</t>
  </si>
  <si>
    <t>cellular organisms</t>
  </si>
  <si>
    <t>Geomonas</t>
  </si>
  <si>
    <t>Comomonas sp. E6</t>
  </si>
  <si>
    <t>P29-D37</t>
  </si>
  <si>
    <t>F30</t>
  </si>
  <si>
    <t>G34-D37</t>
  </si>
  <si>
    <t>P86</t>
  </si>
  <si>
    <t>P87</t>
  </si>
  <si>
    <t>Q150</t>
  </si>
  <si>
    <t>S154</t>
  </si>
  <si>
    <t>T155</t>
  </si>
  <si>
    <t>S156</t>
  </si>
  <si>
    <t>G178</t>
  </si>
  <si>
    <t>T179</t>
  </si>
  <si>
    <t>N197</t>
  </si>
  <si>
    <t>T242</t>
  </si>
  <si>
    <t>F244</t>
  </si>
  <si>
    <t>PFSAGGTAD</t>
  </si>
  <si>
    <t>F</t>
  </si>
  <si>
    <t>GTAD</t>
  </si>
  <si>
    <t>P</t>
  </si>
  <si>
    <t>Q</t>
  </si>
  <si>
    <t>S</t>
  </si>
  <si>
    <t>T</t>
  </si>
  <si>
    <t>G</t>
  </si>
  <si>
    <t>N</t>
  </si>
  <si>
    <t>PFPPGGPTD</t>
  </si>
  <si>
    <t>GPTD</t>
  </si>
  <si>
    <t>A</t>
  </si>
  <si>
    <t>D</t>
  </si>
  <si>
    <t>V</t>
  </si>
  <si>
    <t>PFPAGGTAD</t>
  </si>
  <si>
    <t>PFAAGGTTD</t>
  </si>
  <si>
    <t>GTTD</t>
  </si>
  <si>
    <t>I</t>
  </si>
  <si>
    <t>PFSAGGTTD</t>
  </si>
  <si>
    <t>TYPPGGPTD</t>
  </si>
  <si>
    <t>Y</t>
  </si>
  <si>
    <t>PFTAAGTTD</t>
  </si>
  <si>
    <t>PFAPGGTTD</t>
  </si>
  <si>
    <t>PFSPGGPTD</t>
  </si>
  <si>
    <t>DFPPGGTVD</t>
  </si>
  <si>
    <t>GTVD</t>
  </si>
  <si>
    <t>E</t>
  </si>
  <si>
    <t>PYPAGGTAD</t>
  </si>
  <si>
    <t>GFSAGGTTD</t>
  </si>
  <si>
    <t>PFTAGGTTD</t>
  </si>
  <si>
    <t>PNPAGGTAD</t>
  </si>
  <si>
    <t>PAAAGGPTY</t>
  </si>
  <si>
    <t>GPTY</t>
  </si>
  <si>
    <t>M</t>
  </si>
  <si>
    <t>PFSAGGTSD</t>
  </si>
  <si>
    <t>GTSD</t>
  </si>
  <si>
    <t>DFPAGGTID</t>
  </si>
  <si>
    <t>GTID</t>
  </si>
  <si>
    <t>PYSAGGTAD</t>
  </si>
  <si>
    <t>NFPPGGSLD</t>
  </si>
  <si>
    <t>GSLD</t>
  </si>
  <si>
    <t>PFAAAGTTD</t>
  </si>
  <si>
    <t>PVPPGPLLD</t>
  </si>
  <si>
    <t>PLLD</t>
  </si>
  <si>
    <t>L</t>
  </si>
  <si>
    <t>PFPAGGSND</t>
  </si>
  <si>
    <t>GSND</t>
  </si>
  <si>
    <t>DVPAGGGVD</t>
  </si>
  <si>
    <t>GGVD</t>
  </si>
  <si>
    <t>PFPAGGSAD</t>
  </si>
  <si>
    <t>GSAD</t>
  </si>
  <si>
    <t>PFPGGGSND</t>
  </si>
  <si>
    <t>PFPAGGTTD</t>
  </si>
  <si>
    <t>PFPPSGNLD</t>
  </si>
  <si>
    <t>GNLD</t>
  </si>
  <si>
    <t>query</t>
  </si>
  <si>
    <t>Entry</t>
  </si>
  <si>
    <t>A36</t>
  </si>
  <si>
    <t>WP_159349739.1</t>
  </si>
  <si>
    <t>WP_161993785.1</t>
  </si>
  <si>
    <t>WP_152544232.1</t>
  </si>
  <si>
    <t>WP_009515009.1</t>
  </si>
  <si>
    <t>WP_139859134.1</t>
  </si>
  <si>
    <t>WP_057845088.1</t>
  </si>
  <si>
    <t>WP_170920738.1</t>
  </si>
  <si>
    <t>WP_012837657.1</t>
  </si>
  <si>
    <t>WP_024005372.1</t>
  </si>
  <si>
    <t>WP_130358990.1</t>
  </si>
  <si>
    <t>WP_179582675.1</t>
  </si>
  <si>
    <t>WP_143946511.1</t>
  </si>
  <si>
    <t>Afipia sp. NBIMC_P1-C2</t>
  </si>
  <si>
    <t>WP_054022746.1</t>
  </si>
  <si>
    <t>WP_128003434.1</t>
  </si>
  <si>
    <t>WP_180684058.1</t>
  </si>
  <si>
    <t>WP_066708114.1</t>
  </si>
  <si>
    <t>WP_116960468.1</t>
  </si>
  <si>
    <t>Hydrogenophaga intermedia</t>
  </si>
  <si>
    <t>WP_108401532.1</t>
  </si>
  <si>
    <t>WP_135265652.1</t>
  </si>
  <si>
    <t>WP_135283200.1</t>
  </si>
  <si>
    <t>WP_104301277.1</t>
  </si>
  <si>
    <t>Unique Family</t>
  </si>
  <si>
    <t>Unique Order</t>
  </si>
  <si>
    <t>Count</t>
  </si>
  <si>
    <t>Selected Species</t>
  </si>
  <si>
    <t>Bordetella parapertussis</t>
  </si>
  <si>
    <t>Variovorax paradoxus S110</t>
  </si>
  <si>
    <t>Cupriavidus neocaledonicus</t>
  </si>
  <si>
    <t>Noviherbaspirillum massiliense JC206</t>
  </si>
  <si>
    <t>Caldimonas taiwanensis NBRC 104434</t>
  </si>
  <si>
    <t>Curvibacter lanceolatus ATCC 14669</t>
  </si>
  <si>
    <t>Massilia niastensis DSM 21313</t>
  </si>
  <si>
    <t>Advenella kashmirensis W13003</t>
  </si>
  <si>
    <t>Comamonas composti DSM 21721</t>
  </si>
  <si>
    <t>Curvibacter gracilis ATCC BAA-807</t>
  </si>
  <si>
    <t>Achromobacter arsenitoxydans SY8</t>
  </si>
  <si>
    <t>Roseomonas aerilata DSM 19363</t>
  </si>
  <si>
    <t>Curvibacter delicatus NBRC 14919</t>
  </si>
  <si>
    <t>Cupriavidus alkaliphilus</t>
  </si>
  <si>
    <t>Microvirga sp. R24</t>
  </si>
  <si>
    <t>Variovorax guangxiensis</t>
  </si>
  <si>
    <t>Caenimonas koreensis DSM 17982</t>
  </si>
  <si>
    <t>MTETTRLPSRRDMLRAGAGLAAMGAAAKLAAPAVHAQEPVTLRYLGTAVNQSAEIAAKVKQELGITIEYIPVVTDDVIRRAVTQSNTFDLLDMEYFSLKRVVPSGNLQGVEARRIKLFDKITPVFTRGVTVGGRALGEQGTAPKKVQFLKGRSSKEFADSPTEWMTLIPTTYNADTLGIRPDLIGRPIESWAELLNPQFKGKASILNIPSIGIMDAAMVMEATGQYKYPDKGNMTRAEIDRTMAMLTEAKKAGQFRAFWSDFNESVNLMASGETVIQSMWSPAVTKVRSQGVQCIYQPLKEGYRAWASGFGMPRMLEGRKLDAAYEFINWFLSGWAGAFLNRQGYYSAVLETAKENMAPYEWAYWMEGKAAEQDIKAPDGLLLEKAGTVRDGGSYEDRMGKVACWNAVMDENGYLIRKWNEFIAA</t>
  </si>
  <si>
    <t>WP_159349732.1</t>
  </si>
  <si>
    <t>extracellular solute-binding protein</t>
  </si>
  <si>
    <t>extracellular solute-binding protein_1</t>
  </si>
  <si>
    <t>NZ_WWDL01000021.1[24713..40022]</t>
  </si>
  <si>
    <t>MGRIDDARVAAAPGRVAPRRSRGGAYWQAAPFALLFLLFFILPLCLTVAVSFWHYDEYSLTPAFTLENYQEVFDGCIAKLPALCVTFATYLSTLRFALLAWVATLVLGFGIAYFLAFHVRSVPVQMGLFLLCTVPFWTSNIIRMVAWVPLLGRNGLVNQGLQAVGLTDAPLDWLLYSEFSVVLAFVHLYTLFMMVPIFNSMARIDRSLIEAARDAGASGWQTLWNVVIPLCKPGIVIGSIFVLTIVMGDFVTVGIMGGQQIASIGKVIQVQMNYLQFPIAAANAVVLLGIVLLMIWALTRLVDIRREL</t>
  </si>
  <si>
    <t>WP_159349795.1</t>
  </si>
  <si>
    <t>ABC transporter permease subunit</t>
  </si>
  <si>
    <t>ABC transporter permease subunit_1</t>
  </si>
  <si>
    <t>MNRDGDRRPAAFWWLAALFTLFVLFLYGPILAIVVLSFQGPSGGLTFPMNGVSTFWFSKLWQGVGVVDIWAAFGRSLRLGAVVMLLTVLLALPAGLAFRKRFIGQGALFYVAVASLIVPSIVVSLGIGLEFRILDDAVKALAEATGWGFLQGYETSAGLYTSALGAHLTWTLPFGLLILFAVFNRFNPVYEEAARDLGASPWRVLRHVVLPIIAPSLVGVALFGFTLSWDEVARTSQAIGGRNTLPLELQGLTTTVTTPEIYALGTVTTGMSLAVIGVALGCVAILRRRRAAASR</t>
  </si>
  <si>
    <t>WP_159349733.1</t>
  </si>
  <si>
    <t>MSKKFLTDVIQQSSEMTGVAAGRLAADIVAAIKAEIVETGRFSLPDFGSFTVRETPKRTALNPRTGEKVSVKAGATVKFKASPALKAAAFAGAKKAKRKAAKG</t>
  </si>
  <si>
    <t>WP_159349734.1</t>
  </si>
  <si>
    <t>HU family DNA-binding protein</t>
  </si>
  <si>
    <t>HU family DNA-binding protein_-1</t>
  </si>
  <si>
    <t>MPDTSRRRIALTIGDPNGIGPEIAVKAAAHFATLEEGPLPILVGDPGPIRHYAARHAAALPILESPHAWGRIPGLNLAPLDALRAEDFRPGQVTAAAGAATVAYVRRALALVRAGQAQAIIGAPHSETAIAAAGIPFSGYPGLVADLTGVSRDEVFMMLVGGGLRIVHATLHERLQTALERVTPELVAAAAKAAHRALEALGVEDPRIGVFGLNPHAGEGGLFGEEDSRVTEPAVAMLRKAGLRVEGPTGADVLLAARAMDAYVAIYHDQGHIPIKLLAPRRASALSIGAEVLFSSVGHGSAFDIAGRGIADPTAVIETLWLLSGQAVPEGARAPA</t>
  </si>
  <si>
    <t>WP_159349735.1</t>
  </si>
  <si>
    <t>4-hydroxythreonine-4-phosphate dehydrogenase PdxA</t>
  </si>
  <si>
    <t>4-hydroxythreonine-4-phosphate dehydrogenase PdxA_-1</t>
  </si>
  <si>
    <t>MQWTIQVAHSDLSFPCGPEESVLEAAQRAGFEIPYSCRRGVCITCQGKVLAGSIEESGSIHSAADRGPFDSLFCSARPRSNITISPRRISRPLGLGQPREVTARVFRKQQVAPTVIRLHLRFPIGVRVAFRAGQYMDLLLPDGARRSYSMANSPGESDGVQMHIRLHPGGAFSDRLLGALQAGDSLRLSMPYGDVQLDGEDSRPLLLLATGTGFAPIASIIEEAIRRRWTRPIMLYRGARQAEDLYLPELPARWARRLRNFRYEPILSRPDAAWAGRSGRVQAAAAADRPDMSGVQVYASGSPAMVAASRETFTKLHGLPEGDFFADAFLPSA</t>
  </si>
  <si>
    <t>WP_159349736.1</t>
  </si>
  <si>
    <t>2Fe-2S iron-sulfur cluster binding domain-containing protein</t>
  </si>
  <si>
    <t>2Fe-2S iron-sulfur cluster binding domain-containing protein_-1</t>
  </si>
  <si>
    <t>MQITDIMAVQARYARCIDTDRLEEWPDFFLPDCQYRITTAENHRLGYAAGLIWADSRGMLQDRVAALREANIYERHSYRHLLGLPLVDGTGPEGTRSETPFIVARIMRDGATDLFATGRYLDLWRADEAGTPKLAERIVVCDSSRIDTLLALPL</t>
  </si>
  <si>
    <t>WP_159349737.1</t>
  </si>
  <si>
    <t>nuclear transport factor 2 family protein</t>
  </si>
  <si>
    <t>nuclear transport factor 2 family protein_-1</t>
  </si>
  <si>
    <t>MPDHNLPAPVLATPPEAPWPPDQLTRVPYWVFQRPDVAALEQTRVFRGDTWNYLCLEAEIAEPGDYRATTLGGVPILAVRDHDGEIYAFENRCVHRGALIALEDFGKTREFTCVYHAWSYDLQGNLKGVAFKDGINGQGGMPDCFRMSDHSPRKLRTAVVHGLVFASASDTVPPIEEFLGEEILDRIERVLGGRQLEVIGRFTQELPNNWKLYVENVRDSYHASLLHLFFTTFELNKLNMKGGLIVSGSGGNHVSYSAIDREAEAKAKAASSEYAAQNIRSESEYRLKDPSVLEGQDEFGDGVTLQILSVFPGFVLQQIQNAIAVRQVVPRGVDRTDLHWTYLGFKDDTPELRLMRLKQGNLVGPAGYVSMEDGCVGGFVQRGVVGASDRHAVLEMGGSDAKSTRTRATEASVRGFWKAYRGHMGL</t>
  </si>
  <si>
    <t>WP_159349738.1</t>
  </si>
  <si>
    <t>Rieske 2Fe-2S domain-containing protein</t>
  </si>
  <si>
    <t>Rieske 2Fe-2S domain-containing protein_-1</t>
  </si>
  <si>
    <t>MKPFARRKLFMLPLAASLPAAAAHAQPATGSPARTVRMIVPFPAGGSNDISARVAADHLRTLWGQAVVVENVSGAGGNLGAGNFARAEPDGYTLLVTPPGPLSINQFLFRNLGYDPETFVPVTVLCKTPNVAIVSTASGIKSLAELIARAKEKPETMTYASQGVGTTSHLTGALFQDLTGTKLVHVPYRGEAPAITDIVGGRVDMIFSNVTGALAQHQAGRVRMLAVADTTRAPEVPEVPTAAEAGLPEFLSLAWFAAVAPAGTPPAVVSRISESLAEVLRKPEVQRRYRELGASAVGGTPEETAAFVVAERTRWGAVVRRANVTVE</t>
  </si>
  <si>
    <t>tripartite tricarboxylate transporter substrate binding protein</t>
  </si>
  <si>
    <t>tripartite tricarboxylate transporter substrate binding protein_-1</t>
  </si>
  <si>
    <t>MAGLAKGLAILECFGEGTARLTLVEAAKRTGLSRPAARRCLLTLLDLGYVAHDGRHFTPQPRMLRLGYAFLSATPLPRLAQPVLESVQAAAGEAVSLAILDGAETVFVARSAPHRMVSVGPGVGSRLPAWCSATGRVLLAGLPDEAVAARLEGVEFRPLTPRTAVTPEAARAGVLGAREAGHALCDEELELGLLSLAVPVRDVSGAVVAAMSISTQPSRRSAAEAVRDLLPLLSEGARRLSARL</t>
  </si>
  <si>
    <t>WP_159349796.1</t>
  </si>
  <si>
    <t>helix-turn-helix domain-containing protein</t>
  </si>
  <si>
    <t>helix-turn-helix domain-containing protein_1</t>
  </si>
  <si>
    <t>MFRRNVLAGCVAAAGMALQPGQGMAQEEAAWPSRAVTILVPYGPGGASDLVARAIAQRMQPVLGRPVVAENRPGANGEIASRLLARSVPDGHMILLGAIGVFAINPALRPNLGYDPQRDFTPITLAVTSPNVLVVNPQAVEATDLAGVITWLKREAGRTAYSTSGIGSSHHLTMEAFKQLTGTDPTHVPYAGGGAAVTALLSGTVQLAFLDLGVVAGQIADGRLRPIIVTSAERDPVLPQVPTAAEAGLADFVATSWQGVAGPANMPEPLLRRVHGAVAAALREPEVVENLRRAGLTVVANEPAEFAAFQAREIARWKQVVQRAGIRAE</t>
  </si>
  <si>
    <t>WP_159349740.1</t>
  </si>
  <si>
    <t>tripartite tricarboxylate transporter substrate binding protein_1</t>
  </si>
  <si>
    <t>MPHVTIELLAGRTEEQKAAVSRAVTEALQAHAGASPASTSIVFRDVAKENWAAGGELMSVKAKD</t>
  </si>
  <si>
    <t>WP_159349741.1</t>
  </si>
  <si>
    <t>tautomerase family protein</t>
  </si>
  <si>
    <t>tautomerase family protein_1</t>
  </si>
  <si>
    <t>MAARPFHLGWFLQGSSAQAWGEPWTGNIGQDWMWPSLFIDMAQALERACFDYILLEDSSYVGEAYGGSREIYLKHGLSVPRQDPSVVATLLFAATKRIGIATTFATFTHPPYLLARIIATLDQISAGRAGWNMVTGSSDMAARNYGLDGLPEHDLRYDMADEYMACVNALWDSWEPDALVADRESRVLVDHTKVHTVDFKGKWYSSRGPLNSGPCIQGRPVIAQAGGSPRGRQFAATHGETVVANPKGLAAMKSYRDDIRARAVSAGRNPDNIKVLFLINPIIGESAEHAEMRRLERIAQADRRIAQRLAHFSKVTNIDFGSMDLDKPIDENLRTNGHQQNLDTLKRLGAGGKTLRQAFTDYSGTGLSVDLCGTVDAIAGQMAEAVQEVGGDGFLFSMGDVSRRVVAEVADGLVPALQARGLVRRAYGHSTFRENLLEF</t>
  </si>
  <si>
    <t>WP_159349742.1</t>
  </si>
  <si>
    <t>NtaA/DmoA family FMN-dependent monooxygenase</t>
  </si>
  <si>
    <t>NtaA/DmoA family FMN-dependent monooxygenase_1</t>
  </si>
  <si>
    <t>MAFVTEPLIRLENVRKTYRTDGQDFVAVSDVTMAVKEGDLVSLVGPSGCGKTTVLKILAGLHDADSGMVRIGHAASTFVPGRDVGMVFQQALLLKWRNILDNVTLPAEILGLPLREAKERARHLLAMVGLRGSEDKYPYQLSGGMQQRAAIARALVHDPKLILMDEPFGALDALTRERMNLEMLRIWRESGKTVLFVTHSIQEAVFLGARCAVLTAGPARMADYFDIDLPVERDLAIKTSEAFGGYVKRIYGLLGMS</t>
  </si>
  <si>
    <t>WP_159349797.1</t>
  </si>
  <si>
    <t>ATP-binding cassette domain-containing protein</t>
  </si>
  <si>
    <t>ATP-binding cassette domain-containing protein_-1</t>
  </si>
  <si>
    <t>MGLHRTDLPPETLRLLRQGVAIPAHPLALDANRQFDRRRQRALSRYYINAGAGGLAVGVHTTQFEIRDVGLYRPVLEAAMEDSRAWTDRPLVMVAGLAGRTEQAVQEAKTAAALGYHAGLLSLAAMKGASTEEILAHCRRIAEEIPLVGFYLQPAVGGVSLGADFWRAFCAIDNVIAVKVAPFNRYRTLDVVRGLVEAGAEERVTLYTGNDDHIVLDLVTPFTVKRDGVPVTVRFQGGLLGHWSVWTRGAVQLLERLKAAVAAGPLPPEILALDSAVTDCNAAFFDVANDFHGCIAGCHEILRRQGLLEGTWCLNPAEGLSPGQSEAIDRICRLYPEFSDDAFVAGNLERWLS</t>
  </si>
  <si>
    <t>WP_159349743.1</t>
  </si>
  <si>
    <t>dihydrodipicolinate synthase family protein</t>
  </si>
  <si>
    <t>dihydrodipicolinate synthase family protein_-1</t>
  </si>
  <si>
    <t>MAPTDALSITALTPAAMEGCLALSAEAGWNQSAADWDVFFRGGTVFGIGDAHRPDATGAVLPYSGGFGWVSMVLVTAPQRGKGLGTRILCRCIEALGAQGLCPALDATPAGERIYRPLGFRTQLGLTRWRGMGGGAVPAGVRPLAPTELSVAAAADAAAFGAERGALLRDLLDRARAQAFRTAEGTGFVLARPGRQALQIGPLVAESETEAATLLDAALARADGPVLLDLADRWTALAAQLRARGFTPERPFNRMALNRAEPFGNPARLMMVAGPELG</t>
  </si>
  <si>
    <t>WP_159349744.1</t>
  </si>
  <si>
    <t>GNAT family N-acetyltransferase</t>
  </si>
  <si>
    <t>GNAT family N-acetyltransferase_-1</t>
  </si>
  <si>
    <t>MSAATLNPAAEAEWLDPAHFPDRFEDDEALDAFLSRPSQALAADLAALDGDVMVLGVGGKMGPTLARLARNAAPDKRIFGVARFSEAGLREGLEKNGVETIACDLLDRAALEKLPRAKNVILMAGRKFGASGDQALTWAMNTHVPALVGEAFRESRIVAFSTGCVYPFVPVDSGGSAEDSPLNPPGEYAFSCIGRERLLQHFSNMHKTPGRLFRLNYAIDLRYGVLFDIACKVRDGQEVDVTMGHVNVIWQGDANTQALRSLRHCAVPSAPLNVTGPETISVRWLAKAFGERLGKAPLITGQEAPTAWLNNSAEAARLFGYPLVPLARMVDWVADWVARGGKSLGKPTHFEVRDGAY</t>
  </si>
  <si>
    <t>WP_159349745.1</t>
  </si>
  <si>
    <t>epimerase</t>
  </si>
  <si>
    <t>epimerase_-1</t>
  </si>
  <si>
    <t>MKHLARPAMAGLLAALVGYGSTFALVMQGLAAVGADTGQTASGMFALCLIVGALAIFVALRLRVPVGIAWSTPVAALLIGTGQLPGGYPVALGAMLVAGLLIVLAGLFAPLSAWITRIPPPVANAMLAGILLKLCLAPFVAVESAPWSALILLAVYVAMLRLARLFAVPAAVLAAIVMLALDPATRAGIEPALPTLGWITPVFTWDGLVGLALPLFIVTMASQNIPGMAVLSVYGYRPAAGPLFRATGLASAVGAPFGAITMSLAAITAALIASPDADPQPERRYVAAAWSGVGYILLAFTAALCASLIAAASPVLIQAAAGLALLAPFGSALYNGLREQADRPAALFTLLITASGISPLGIGAAFWGLAGGLAVHAALHRRSA</t>
  </si>
  <si>
    <t>WP_143946505.1</t>
  </si>
  <si>
    <t>benzoate/H(+) symporter BenE family transporter</t>
  </si>
  <si>
    <t>benzoate/H(+) symporter BenE family transporter_-1</t>
  </si>
  <si>
    <t>NZ_VLTJ01000004.1[107470..122497]</t>
  </si>
  <si>
    <t>MKKPQNWQQWALIGLGLVCATFLLILPLALIFSRALSGGWDMLVSNLADGDMQHAIKLTLLATLITVPVNLVFGICLAWCVTRYEFRGRKLLMTLIDIPYATSPVVAGLCYLTTYGLESTIGGWLSGYNVQLMFAWPGIVMVTVFVTSPYVARVLIPLMQAQGREEEHAALTLGANGWQIFRKVTLPNIRWALLYGVIITNARAVGEFGAVAVVSGAIRGQTVTLPLLVEQLNDDYKTVAAFTAAALLACIAILTLLLKTLAEWQQARKGDMVAHAEQVVVQPGR</t>
  </si>
  <si>
    <t>WP_143946506.1</t>
  </si>
  <si>
    <t>sulfate ABC transporter permease subunit CysW</t>
  </si>
  <si>
    <t>sulfate ABC transporter permease subunit CysW_-1</t>
  </si>
  <si>
    <t>MATRSFFFTQRPTLPGFAPTFGFSVLYLSLVMLLPLSALFLYTSDMTWAQYWRAVSDPRVLSSYWTTIEGAIYSTIAATAIGLLFAWILTRYDFPGRRLLDAIMDLPFALPTAVAGLTLSVLLAPGGWVGQWFDAVGIRISYAFPGIVIAMTFTSLPFVVRAVQPVLNDLGPEYEEAASTLGATRFQTFLRVILPTLVPALIAGSSQSFIRSLGEFGAVIMIAGNIPFQTEVTSLMIFMRLSEYDYPAAAAIASVVLAVSLLLLFILQLVQARFAVWQGRG</t>
  </si>
  <si>
    <t>WP_143946507.1</t>
  </si>
  <si>
    <t>sulfate ABC transporter permease subunit CysT</t>
  </si>
  <si>
    <t>sulfate ABC transporter permease subunit CysT_-1</t>
  </si>
  <si>
    <t>MWKKLLASAAATAVLFAAPGAHAQSKELLNSSYDIARELFGAVNPKFQEYWKKEKGEDVTITQSHGGSSRQAQAILQGLKADVVTFNQVTDVDFLAQRNFVAKDWQQQLPNNASPYYSTIAFMVREGNPKNIKNWDDLVRDDVKLIFPNPKTSGNARYTYLGAWLYANEAFNGDEAKIKEFVGKLLGNVENFPTGGRGATVAFAQNNQGDVLLTFESEVQNIVNGDEFKSHKFEAVVPPVSVLAEFPVAVVDRVAKEKGTEELAKGYLDYLYTSEAQELLASFYYRVHDADVVKANAERFPEVRLLKVEDGIGAWDAVQKDHFGSGGVLDQLMAQGR</t>
  </si>
  <si>
    <t>WP_143946508.1</t>
  </si>
  <si>
    <t>thiosulfate ABC transporter substrate-binding protein CysP</t>
  </si>
  <si>
    <t>thiosulfate ABC transporter substrate-binding protein CysP_-1</t>
  </si>
  <si>
    <t>MRLQPIIVPGWNGSGPEHWQSRWAEQLARATRVEQRDWAQPARAEWVHALTVAIDEATRPPLLVAHSLGCITVAHLPLPVRQKVAGALLVAPADVERENAPPALADFAPIPRTAFPFPTIVVASTDDPYCPLARAEAMARDWGADFVTLANAGHINTASGLGDWAYGKRLLATLRRRCSWRVPVPVHRVAAMPAIH</t>
  </si>
  <si>
    <t>WP_143946509.1</t>
  </si>
  <si>
    <t>alpha/beta hydrolase</t>
  </si>
  <si>
    <t>alpha/beta hydrolase_-1</t>
  </si>
  <si>
    <t>MQTNRLAASIILAWAAALGPAHAASTGDQPCKSTAECAAQAEKLGVSAASPRDAAPAKADAADASRDTGQFSWMNRINKASIVMLAEQGVLPAEQAAKIAQGVRHAIEQADKPDGKRPSDVLQVERIMIDAIGPEASLIHAGRSRQDMYATYRMAVLRAAVLAYADAMDDTREQLLRLAGENVDTLVPAYTNGVQAMPISYAHYLLAYAASFSRDAQRIRELYARMNLSAMGTAVLANSSWPLNRERLAELLGFDGLVENSLDAGQVITFDVPIEAAGIMSSGAIRLGALLGDIHTQYHQTEPWLLLAEGATYSSSAMPQKRNPGLVMRAREAASDVVGLAHTVTIRAHNVTTGMTDYKSAGESLGLNESAVDMFKRMDRVLEALVVNKERALAELEAEWTTSMELADTLQRVHQVPFRIGHSFASMIVSYAREHHIAPRDFPYAEAQRLYGEAAAKYQWPDASLPLDEAAFRATLSPTDMVRTRVGTGGPQPQEVERMLEAARETLARDRQWLRERRAALAEADRRLDEAFGALLAKAGDAPPAQPGTAPAPGAAH</t>
  </si>
  <si>
    <t>WP_143946510.1</t>
  </si>
  <si>
    <t>argininosuccinate lyase</t>
  </si>
  <si>
    <t>argininosuccinate lyase_-1</t>
  </si>
  <si>
    <t>MPSRFAAAALLAASCALPVATLAAGFPDKPVRIIVPYPAGGTADVLPRLIGQKLGDLWGQPVIIDNRAGAGGNIGADAAAKAAPDGYTLLATPPAPLVINQYLYANLPYDAEALTPITTLAAAPNVLAVRKDFPAKTPAEFIAYAQANPGAVSVATQGNGTTSHLTGAMFGVAIDTRFMFVPYRGTSPALADLMGGQVDVFFDNIGSMYPQHKSGTTRILAVAGPERSPLLPEVPTLAESGLKDFESVTWFGLVAPPGTPDAIADQLNADIARVLAMPEIAERFREQGVAPVGEPRAEAAAFMQRERERWKAVIDATDVAVN</t>
  </si>
  <si>
    <t>MDDTRSKEDKEYVAGLEKGLAVIEAFGLSGGALTLSEAAEITGHSRASARRSLLTLQRLGYVHAEGKYFRLAPRTLRLGHAYVVSNPLGRLVQPILEATTERTHESSSVAVLDGMEAVFVARATARRSLSNGLGMGSRLPAHSAATGRVLLSELPDDEIERRLRMVPLRKLTPRTLTDPEELSRTIRQVRVDGYAVCNEELELGVRSIAVPLQDHHGRVIAALSLVSAMPRMSTEMIVETLLPHLESARRMLATVL</t>
  </si>
  <si>
    <t>WP_143946512.1</t>
  </si>
  <si>
    <t>MAVRHGTWHPPGKETTPVKHEHPIEFHPATLTRVPYAVYDDAGIYAQEQRRVFQGPAWNYLCLDAELPEPGSYRTTFVGTTPVVVVRDDDGEVYGFENRCAHRGALIALEKSGKAESFQCVYHAWSYNRQGELTGVAFEHGVKGKGGMPPSFCKEAHGPRPLRIAAYCGLVFGSFDDDVPPIEEYLGDEICTRIERVLHKPVEVIGRFTQKLPNNWKLYVENVKDSYHASLLHLFFTTFEINRLSQRGGVIVDESGGHHVSFSMIDREAEKDASYREQGLRSDTDRYRLKDPSLLAGFEEYDDGITLQILSVFPGFVLQQIQNCLAVRQVLPKGTERTELNWTYLGYVDDSPEQRQVRLKQSNLIGPAGFISMEDGAVGGFVQRGIAGARQEQAVVEMGGAEAESSEGRATEASVRGFWKAYRQMMTA</t>
  </si>
  <si>
    <t>WP_143946513.1</t>
  </si>
  <si>
    <t>Rieske 2Fe-2S domain-containing protein_1</t>
  </si>
  <si>
    <t>MIDFIDLCAFNAAYADAIDRDDLESWPAFFTEACHYRITHVENEREGLPAGIVYADSRAMLEDRIAALRVANIYERQRYRHLLGMPLVTASDEGRTAARVPFMVARIMATGETELFATGAFHDRYVREQGRVLLAERVAVCDSTATDTLLALPL</t>
  </si>
  <si>
    <t>WP_143946514.1</t>
  </si>
  <si>
    <t>nuclear transport factor 2 family protein_1</t>
  </si>
  <si>
    <t>MQTTAQRAGRAPVRLALAVGDPNGIGPEIALKALQACDARSDLALTLYGPSGPLLGTARALGLEDILARAAWVPTGDLPAGAWAPGQVNAEAGAATVAAASAAIRACRAGVHDAVIACPHHETAIHRAGIAFSGYPSLLAQVGGQPEAEVFLMLVGGGLRIVHVTLHQSLRSALDDISIERIVAAARAGVRACAGLGLVRPRIGLFGINPHASEGGLFGGEDEALAVPAAERLRALGIAVDGPLGADTLLADRAHDLYVAMWHDQGHIPVKLLAPRAASALSIGAGVLLSSVGHGSAMDIAGKGLAEPTALLRTIDLFAGMPAAAPPGDRA</t>
  </si>
  <si>
    <t>WP_143946515.1</t>
  </si>
  <si>
    <t>4-hydroxythreonine-4-phosphate dehydrogenase PdxA_1</t>
  </si>
  <si>
    <t>MTHQIRIAGTDVAFPCAPGQTVLAAGMAAGIELPYSCRKGVCASCAGRVEKGSVAAVQGTAQNNEACLPGEVLFCVCTPVSDVTIEPTSWRRVDPDARKRYAAKVFRRQQAAPDVSVLQLRLPAGQRARFRAGQYLQVSLPDGQVRAYSMANPPHESDMLTLHVRHVPGGQFTERLRTLERGDVLEVELPFGSVALDAEGERALVCVAGGTGFAPVKSLLDHLARARTARPVTLVWGARDAAGIYLPDALARWRKALPGFRAVIALETGPAAEHPQAYAGRVDAALAERVGALAGAQVYCCGAPAMVDAVRRRAIEGLGLAPHDFHADAFVPATAPAPA</t>
  </si>
  <si>
    <t>WP_143946516.1</t>
  </si>
  <si>
    <t>2Fe-2S iron-sulfur cluster binding domain-containing protein_1</t>
  </si>
  <si>
    <t>MSDPARPPDDGPPVLLARRDGVATLTLNRPERMNAWSPEMEQAVREHMLALGADPDVRVIVLSATGRAFCAGVDMAALKAAGAGSRVPAALPVSDDDLGQRYSYLLGVPKPVVCGLNGAAAGVGLVISLYCDIRYAAASARLGAVFARRGLIAEHGIAWLLPRLVGLPRATEWLMSARLMDAAEAERIGLVAGILPDQDFHAQLQARARDLAQAVSPRSLAVIKRQLVDATLGQSLAEATTIANAETQRALASEDFREGVAHFVEKRAARFTGR</t>
  </si>
  <si>
    <t>WP_143946517.1</t>
  </si>
  <si>
    <t>enoyl-CoA hydratase/isomerase family protein</t>
  </si>
  <si>
    <t>enoyl-CoA hydratase/isomerase family protein_-1</t>
  </si>
  <si>
    <t>MSSFLAIERRDNSVVVLTLNRPETRNALSGEDAINEIVDTLHTLGHDETTRAIVLTGAGSAFCAGGDLASLQALSETPGMKVRSRYRGGIQRIPLAFERLDVPVIAAVNGPAVGAGCDLACMCDIRIASTQARFAESFIRLGIIPGDGGAWFLPRAIALSHAYQMALTGETIDAEQALRWGLVSEVVEPDQLLARALRLADLMAANPLHALRLTKRLIREGQHARLDSLLEMSAAYQALAHQTDEHRGAVAGMRAKVSGRKA</t>
  </si>
  <si>
    <t>WP_143946518.1</t>
  </si>
  <si>
    <t>crotonase/enoyl-CoA hydratase family protein</t>
  </si>
  <si>
    <t>crotonase/enoyl-CoA hydratase family protein_-1</t>
  </si>
  <si>
    <t>MNQDPTPPRRQPLAGITVLDLGQIYQAPYCGLLLALAGADVIKIEPPHGEPVRSRRAASLPLAMLNSNKSGMTLDLKNPKGREVFLRLVEQADVVMENFMPGVMERLGLGAQTLLERNPRLVYASASGYGSSGPNRDLLAMDLTIQAMSGTMHVTGYPDRPPVKAGPALSDFLSGTHLYGAILTALFDRERTGKGCIAEVAMQDTMYPALASNLTLYYEGKDTVRTGNRHGALAMAPYNTYEASDGYVAVICVTEGHWRGLVQAMGRPALLDDPRYASHATRCQIMQEVDAVVNDWTRERTREAVMQASREFHFPCAPVRTLDEVVHDRHMHERGMLQYVEHPELGRVVLPHSPLRFADVQPAPLRPNPELGQHNRQILRERLGLDDAAIDALAQAGAW</t>
  </si>
  <si>
    <t>WP_143946519.1</t>
  </si>
  <si>
    <t>CoA transferase</t>
  </si>
  <si>
    <t>CoA transferase_-1</t>
  </si>
  <si>
    <t>MTYHFNDLTLDSGRRELRRGDALVAVEPQVFDLLEFLIRARDRVVSRDEVLAAVWHGRIVSEATLSSRVNAARTAIGDNGEEQRLIRTLPRKGLRFVGDVREDTAPARPVADGTAPPRPSEGPSIAVLPFTNMSGDPEQDYFADGIAEDITTALARCSRLTVIARNSAFTYKGKAVDIRQVGRELGVGYVLEGSVRRGGDRLRITGQLIDASSGAHLWADRFDGAATDVFDLQDRITENVVGAIEPTMLVAEAERVRAAPPDKLDAYDLLLRAYSLRYEFTPESMEAALDCLDQALALDPNYAPALAASAYCHAMRHVQGWLKPDDAYRERAVAQAWRAVELTPGDPQVLWMAAFAIWNMADEIEPARELFERSLAINPNSAMALVLGGWIEAMRGNQQAGRAMIERAQRLNPRDPRGWFASAALAICAVLDGNFAEAVMWADKALAQNRRFAVALRVLIVALVKTGETARATQIARELLKVDPEFSISGFMSRIPFPVQSMSATYRETLKAAGVPD</t>
  </si>
  <si>
    <t>WP_146984367.1</t>
  </si>
  <si>
    <t>winged helix-turn-helix domain-containing protein</t>
  </si>
  <si>
    <t>winged helix-turn-helix domain-containing protein_1</t>
  </si>
  <si>
    <t>NZ_VITY01000001.1[487928..502994]</t>
  </si>
  <si>
    <t>MVIVLCLYILTMWLIFSKFRLVRWGWLSGTISLLIGGFILAIFLALFNYLTPSGRLTVTGRVVEMTPNVTGQIVAIPVKPNVPVKKDDVLFEIDPAPFQYKVNQLQASLAAAKQQTEILKSNYEQATANVAGLAAQASYNKKRLADIEALAADDANTRFQAQDKQVQYETVSAQLGAARAAQQSAKLALDSEIGGVNTSVAQLQAQLENANWELSQTSVRAPADGYVTVVALAVGDRALQARSAMSFIVEKEIALVGMFSQNGFQTIKEGAPVDIVFDNLPGRIYHAKIMAIPKGIGQGQIAVSGTLARTNALGGATVYPAEISIPDGINRDALRLGMSGTATAFANNAGVIGLLASILVWVSSYTAYL</t>
  </si>
  <si>
    <t>WP_146984368.1</t>
  </si>
  <si>
    <t>HlyD family secretion protein</t>
  </si>
  <si>
    <t>HlyD family secretion protein_-1</t>
  </si>
  <si>
    <t>MYAIDRRSLLALTLAALSCFTATAPANAQSVSPAEAQQIATDAYVYGYSLITTEVTRVQMSNVPKVEGFTSPTGQFVNVPRYPPADYRGVSAPNADTLYSVVWLDLTEPQVFSHPDMGDRFYLFEITDLWMSDSEHSPSKRTASGKAANYLFTGPGWKGEVPADMKHFPMATNYMVILGRTYADGSEADYKAVNALQAQYKITPLSAWGKPYTPVTPPVNPNPGFSMTDKPQTVILAMGTEGYFNLMVKLMGAAAPAPAADAPMLASMAKIGIVPGKPFEMNKLDPAVQAALKDIPETALKKIEANKENLGGIVDGWSITKGLGTYGPSDYMKRAVVAAFGWPANQERDAVYPNTEKDSTGQKLSGANKYTLTFAKDATPPVNGFWSFTMYMIDQGWWFVPNPLNRFTVSMRDNPKFNPDGSLTLYFQNESPGADKESNWLPAPKGDFVLMLRMYWPKDTPPSIINGSWKVPQVIKVGS</t>
  </si>
  <si>
    <t>WP_146984718.1</t>
  </si>
  <si>
    <t>DUF1254 domain-containing protein</t>
  </si>
  <si>
    <t>DUF1254 domain-containing protein_1</t>
  </si>
  <si>
    <t>MLTVYGEGRGFRVVWLLEELGLAYRLRPVDLLAVENDRDFLAINPAGFIPALQDGETIMVESIAILEYLLARHGSASLAVAPDDPAFASYLQFLHLGEAGLAGPMNAVFVGRELAPEAERDARVTRWAFETFESRLGLVIRRLADCPYLAGDRFTAADISVSYALLLGLRTGNYVPGPTERDYLARTTARPAYIRAMESCKGTKAWAARSPGL</t>
  </si>
  <si>
    <t>WP_146984719.1</t>
  </si>
  <si>
    <t>glutathione S-transferase family protein</t>
  </si>
  <si>
    <t>glutathione S-transferase family protein_-1</t>
  </si>
  <si>
    <t>MWVAHFVHHLNFDWDSPVWRPWISALAKRHTLIRYDFRGTGLSDRSGVEFTFEKLVEDFEAVVGASGVRNFSLVAMSGGARVVLPFVVSNPDRVDRLVLYGTSPTGPLTAKAPPERVENMRVQLKAFEMGWPQDIPGFGTFLTSLHIPDASAEQARSFNELLRLTTSAENGVALLRTLVESDMQDLLPDLSCPTLVFHSRQSAVLPFDDGRKVAALVPDARFVPLESRNHIVLDTEPAWKQFVRELDEFLPTHSARAEPFDELTARERDVLELLAQGISNADISVQLKISAKTVRNHVSTVLGKLGANSRAHAVAVARDAGFGRRVQTRSSQV</t>
  </si>
  <si>
    <t>WP_167528880.1</t>
  </si>
  <si>
    <t>alpha/beta fold hydrolase</t>
  </si>
  <si>
    <t>alpha/beta fold hydrolase_-1</t>
  </si>
  <si>
    <t>MLRPAGGIEMSRPRALVIGGSLSGLLTANLLRAIGWHVDIFERARGSLAGRGAGLGAQSDLFMVLRQIGIHVDRTMWTEVRSHVCLARSGEPVCQVPVREVTTAWDRLYGALREKFSNGPYQGGMALIRCEQKERSVVALFENGARIEADLLIGADGIRSAVRRQCLPEIEPRYAGYVAWRGIVEENRISPRWRASALQDMAFCLPDGELAFSIPIADRDVVGGRRCMFVWFRPADFDSTLRGWCTDATGYCHGDSIPPPLIRKEVIAELKLTARTLLAPQLAELVASAEQPILSAIFDLETTRMTFGRVVLVGDAAFVARPHVGTSVTKAAQDAWALTDELAKGDMSGALAAYERRRQQAGRELVARGRRLGKHLEPAGAGTRPPIETLLREYGPGGIGAWPSTV</t>
  </si>
  <si>
    <t>WP_146984370.1</t>
  </si>
  <si>
    <t>FAD-dependent monooxygenase</t>
  </si>
  <si>
    <t>FAD-dependent monooxygenase_-1</t>
  </si>
  <si>
    <t>MNYLVRSFATCFIAAACTLAVTVGGSAAAENFPHRTIKIVVPVPPGPLLDVVPRIIAERLSAKWGVAVIIENRPGAAQNLGAEAVARSDPDGYTLLASPPGPLVVSGHLRSKLNFDPDAFVPVSLMVKLPTVLVVNPKVPASSLQELLAYARANPGKLTFGSPGTGSTPHLATEQLMKAAGIQLVHVPYQGMAPAMNDLIGGHIDMMIDLYGNVAGSIKAGKLRLLAVTTPARLEQEPAVPTISEAVPGFAHVEWFAIVAPPKTPDAIAAKLSAAIAEVLALPEVAGRLADLAAVPVGGTPDQAATFIKAESARWKALIDTTGLKIN</t>
  </si>
  <si>
    <t>WP_146984371.1</t>
  </si>
  <si>
    <t>MVQPVRPTTHRLLYIDNLRWSAISMVVVMHAAVTYSPFGSWYYREHPPLGLGTRVAFAAYQALQHAVSMGLLFGIAGYFAASMVARRGVAGFLKERLYRLGLPLLLYIGVIGPLTEYYVAGSWWSEPRRSFTEDWLHHVSNGQLLDGSGPLWFCLVLLLFSGCFALVCRFHPIGQPSARAIPSLAAVLGFVLAMSAVTFAVGLLAPEGGTILNIAIHDAPQYPFMFVAGVAAWRGDWLRQISSGAGRRWLVCGLVGSIALWAAIVVFGGALEGRLADYGGGWHWQAAGMDFWRSATCASLSLGLVVLYRDLFDWQGPVTGFLSRNAFGVYVLHAPVLIAVTRVMHDWTVAPQWKFLLASLVGVVASFLVVGLLARRVPGLRAVL</t>
  </si>
  <si>
    <t>WP_146984372.1</t>
  </si>
  <si>
    <t>acyltransferase</t>
  </si>
  <si>
    <t>acyltransferase_-1</t>
  </si>
  <si>
    <t>MLVLLALDALLQSRNNRLGRITLVFDLCGIAFLIETAPQFHDSQAVWILVLRLASNMAAAVFVLWSEEVFDDTARPPWIGWTAVGVMALLAIWSVVTDSSWAWLATHVCALVLVVIAIGRVVLGRSNDLIEMRRRDRVVFAWGLGLAIVGCTLIGSSNLAMTPALPGVLGIALAAALFRLHRASPVSAVAAAAPASEPAPSISEMTDAEAALYRRLQTVMEVERAYRDGSMTIASLAKRLDTPEYRVRQLINQRLGYGNFARFVNSYRLAEARSALADAGQARVPILTIALDAGFESIGPFNRAFKAVTGETPSTFRKRTLAGPV</t>
  </si>
  <si>
    <t>WP_167528881.1</t>
  </si>
  <si>
    <t>helix-turn-helix domain-containing protein_-1</t>
  </si>
  <si>
    <t>MTTDAIKPAVHHKHQPWYKILYIQVLIAIFAGVLIGHFYPGLGKQLKPLGDGFIALIKMMIAPVIFCTVVHGISSMGDLKRVGRVGLKALIYFEAVSTVALAVGLLIGELLQPGRGFNIDPATIDPKSVSTYVTQAKEQGIVAHLMAIIPDSYLGAIARGDLLQVLLISILSGFAIALMGKVGEPIAAAIDTAAKMFFGIIRIIVRVAPLGAFGAMAFTVGAYGLGSLVNLAALIATFYLTSILFVLIVLGAIARLSGFSIIRFIAYIKDELLIVLGTSSSETVLPQMIQKMEHLGASRSVVGLVVPTGYSFNLDGTNIYMTLATLFLAQATNTHLTIWQELGILGIAMITSKGASGVTGAGFITLAATLSIVPDIPIQSIAILVGIDKFMSECRALTNLIGNGVACVVISLSEGELDKDALHETMAHPLELGEALEPGGTG</t>
  </si>
  <si>
    <t>WP_146984374.1</t>
  </si>
  <si>
    <t>dicarboxylate/amino acid:cation symporter</t>
  </si>
  <si>
    <t>dicarboxylate/amino acid:cation symporter_-1</t>
  </si>
  <si>
    <t>MEFTALFLAITVAMLVAWRGPRPLAIGLFAVILVACVATLLHHATDRLTLSF</t>
  </si>
  <si>
    <t>WP_167528882.1</t>
  </si>
  <si>
    <t>hypothetical protein</t>
  </si>
  <si>
    <t>hypothetical protein_1</t>
  </si>
  <si>
    <t>MTDTQAVTLNALALYGLALLLTAAFAAQLLLHELPCPLCLLQRILFALLAIGPILNIRFGPRPSHYALSLLTAVLGASVSTRQVLLHVLPGDAGYGSALLGYHYYTWALIGFIAAIVLLAAMLLFDRQFDHRTAKVTAPGGFAQGAVWLVIGLTALNVLSTLLECGFAACADNPVVYEMLK</t>
  </si>
  <si>
    <t>WP_146984375.1</t>
  </si>
  <si>
    <t>disulfide bond formation protein B</t>
  </si>
  <si>
    <t>disulfide bond formation protein B_1</t>
  </si>
  <si>
    <t>MTDLTAFPITKRWPAQHPDRLQLYSLPTPNGVKVSIMLEEIGLPYEVHLVDFNKDDQKTAEFLSLNPNGKIPAILDPNGPGGKPLPLFESGAILQYLAEKTGKLLPADAARRYQAIQWVHFQIGGIGPMFGQVGFFNKFAGKDYEDKRPLQRYVAESARLLDVMETHLAGRQWFMDDEYTIADISMLGWVRNLIGFYGARELVEFDRFKNVAAWLERGLKRPAVERGLNIPKRP</t>
  </si>
  <si>
    <t>WP_146984376.1</t>
  </si>
  <si>
    <t>glutathione S-transferase N-terminal domain-containing protein</t>
  </si>
  <si>
    <t>glutathione S-transferase N-terminal domain-containing protein_-1</t>
  </si>
  <si>
    <t>MDDQQHDQQTSAALGLSDDELADHPTVFAADALAGQVVVVSGGAGGIGRAIAWLFARLGAHVVVVGRNADKLDALVDRLGHRGVKASAHVADIKDADAVNAMFDALWTAHGRVDHLVNSAGGQFPQAAIDFSIKGWNAVINTNLNGTWYMMQAAAQRWRDRKHQGSIVNVVVVTTHGLYGIAHTIAARSGVIGLSRALAVEWAPLNIRINCIAPGAIETEGWNVYSEAARAAYPRSNPMMRPGTPWDIAEAAVYLAAPSGKFITGETLTVDGGGQHWGETWTTGKPDYFKGGD</t>
  </si>
  <si>
    <t>WP_146984377.1</t>
  </si>
  <si>
    <t>SDR family oxidoreductase</t>
  </si>
  <si>
    <t>SDR family oxidoreductase_1</t>
  </si>
  <si>
    <t>MTRVRCITEMGMGVDVHGRDATKAAKRAVSDAIRHSSLGFFRMLDKTANDMFVDVTIAVPNPEAVDTDAVAKELPYGTKTVKAIAGGLEIPSDLGNDPILIANAAVIVSFDDGK</t>
  </si>
  <si>
    <t>WP_146984378.1</t>
  </si>
  <si>
    <t>Lin0512 family protein</t>
  </si>
  <si>
    <t>Lin0512 family protein_-1</t>
  </si>
  <si>
    <t>MKRLPSPAPAGELVEQLAPVQAEDYRPDREGWAWRLVVFLRITAGLAMLKGLYHWSAVCGIGVSADQGFDAQSLSWQTATVFFAVIDLVAAVGLWLATPWGAVVWLTGSVTMIVVQVFFPLIYGLHWIVVAGLVGLIAAYLFFAIQAAREQPN</t>
  </si>
  <si>
    <t>WP_129607179.1</t>
  </si>
  <si>
    <t>NZ_UWOC01000005.1[60..12742]</t>
  </si>
  <si>
    <t>MTNDPTRLDRTTILAALERKVLWLAAWTIHQANHVRDNVDGLKVGGHQASSASLSTIMTALYFDVLRPQDRVAVKPHASPIFHAIQYLLGRQTQEKLLAFRGYKGAQSYPSRTKDTDDVDFSTGSVGLGVAQTLFASLVQDYVQARGFAADRPPGRMIALVGDAEMDEGNIFEALLEGWKQGLRNCWWIIDYNRQSLDAVVREGLWERYEALFRAFGWDVVILKYGVLLERAFAEPGGDKLRAWIDTCPNQLYSALTFQGGAAWRKRLAADFGDDLAGLGPLGQRLHQQPDDELARLMTNLAGHDLPTLLDAFGKVHHDRPTCFIAYTVKGHGLPLAGHKDNHAGLMTAAQMETLRAAMRIRPGHEWDHFEGLDLPEAALRTFLDRVPFAQGGPRRYRADAVTVPAELPVEIQPVMSTQQGFGLILNGIGKQDSAFADRVVTTSPDVTMSTNLGAWVNRRGLFAREPMVDTFKSERIPSTLTWEFSPTGQHVELGIAEMNLFILLSAFGLSHSLFGERLFPIGTLYDPFICRGLDALNYACYQDARFILVATPSGITLAPEGGAHQSIGTPLIGLAQDGLAAFEPSFVDEVAAILAFAFDYVQRDGEGEPCERTWLRDETGGSVYLRLSTRPIEQPQRPMTAALRQDIIDGAYWMRKPGPNCQVVVAYTGAVAPEAIQAVGLMAEDRRDVGLLAVTSADRLNAGWTAASRARERGLPHARSHIERLLAEVPSHCGLVTVLDGHPATLGWLGAVAGHRTRPLGVEHFGQTGSLPDLYRHYGIDANAIVAAAQAIAPGRPIRWLKAL</t>
  </si>
  <si>
    <t>WP_129607180.1</t>
  </si>
  <si>
    <t>transketolase</t>
  </si>
  <si>
    <t>transketolase_1</t>
  </si>
  <si>
    <t>MQSIDFGARVAALAARLARENVAAYVGTRQAVLHYLCGTFMPWRGAVVVTADGDAAVVYWAMDSERVIAEGCALPVETFIGSGLVEAIATRLAAHGAERGTIGLDLAHPGAAQIAPGMLTAGEHLDLAARLPAARLVNGVRWIDDLMLIKSPAEIERLRRAGAVADHGFRAGLAAIATGVTENHVAGVVEAAIRDHGSTWAWSVTGGTEVGAGERTSFLRGVTQQSTDRPIGRDEFVVIDLHPMIDLYLSDLSVPVFFGTPNAAQERAIAAWEDVVATMLAGLKPGRTVRDCAADGVAAFARSGLGEFGLPLFGHGLGTCARTRPFMNAGSDDVLAPGMVIALGTHFYQPGVAGMRLEYPVLIGEHGAEPLVETPAVVHRRA</t>
  </si>
  <si>
    <t>WP_165363727.1</t>
  </si>
  <si>
    <t>aminopeptidase P family protein</t>
  </si>
  <si>
    <t>aminopeptidase P family protein_-1</t>
  </si>
  <si>
    <t>MAAVQAAVLAVAGLWAAAPARAEDYPVRPIRLVVPAAAGGPTYITARMLAEKMEKPLGQPVIVEAKPGGGGNVGADLVAKSAPDGYTILMATIGSHSINKSLYRKLSYDPQKDFVPISQVVQYPLLLVVNPGLPARSVGELIAYARANPGKVLRASGGIGTSMHLSGELFVHQAGLDMPHVPYKGSAPALADVAGNHVQVMFDALMTALPLVQGGQLRALAVTGTRRSPVVPEVPTVAEAGLPEYSATGWIGLAAPAGTPDPIVRKLAAAVSTALADPDLRKALTEQAAEPVGSSPDAFARFIAAESEKWAKAVKAAGIVVD</t>
  </si>
  <si>
    <t>WP_129607191.1</t>
  </si>
  <si>
    <t>MLATPDEIAAWPSGHDGFVEAFAKGLAVIGAFGPDGGARSLADLARRTGLPRAGVRRLVLTLVALGLAEPRDGGFILTPRVLRLGFAYLSSLGLREVAQPLIERLSREADEVVAVSVLDGDELVYVARAEVQGVLRRSLTIGSRLPAFCTSMGRVLLSGLTDEAVRGLLTRKPLPAYTPRTLTDPEALATAVAATRRAGWAMVSEELEIGACGLAAAIRDTRGRVVAAVNLSTNLARHGEADFVATFRDRLLAVAAEIERRLPPA</t>
  </si>
  <si>
    <t>WP_129607182.1</t>
  </si>
  <si>
    <t>MTLHHQFLPARSHRIAVAAGATLVALLSGAPAGAAEDPSQAGMAVSVVRAKRACFSDTVRVAGTVVAREESQVRPEIEGVRVSQILVENGDAVTSGQVLARLAKIEGMNAPASAFVIQAPVAGVVGRTMTQVGAMVSASAPPMFLIIAGGEVELQADIPSTRIGKIAVGQPARIDITGLGAVGGRVRTVSPAIDPATQAGQARISLGEDRRIKVGTFARATVEVGSSCGASVPLSAIQFGPLGPVVQVVRDNRVETRPVPIGLQAGGSVEVRQGLADGDLVVRRAGTFLREGDRVRAVLDETPVRN</t>
  </si>
  <si>
    <t>WP_129607183.1</t>
  </si>
  <si>
    <t>efflux RND transporter periplasmic adaptor subunit</t>
  </si>
  <si>
    <t>efflux RND transporter periplasmic adaptor subunit_-1</t>
  </si>
  <si>
    <t>MATVPTFRFAPSPNGHLHLGHALSALLNADLARAAGGRLLVRIEDIDASRCRPQYEAAIHEDLAWLGLAWETPVRRQSEHFAAYRAALDRLDALGVLYPAFESRAEIVRRVAEREREQGTPWPRDPDGAPLYPGDAKTLPAAERTARIARGDPHVLRLDLAAALARLGPEAERLAWDEQGEGPDGETGRVTARPELWGNVVLARRDVPASYHLAVVVDDAAQGVTDVVRGRDLFAATAVHRLLQALLGLPAPRYRHHRLLLDADGRKLSKSTGATGLRELRAAGVTPAEIRHRVGLGPEPDDSRTAPGSLDRDTPQVQE</t>
  </si>
  <si>
    <t>WP_129607184.1</t>
  </si>
  <si>
    <t>tRNA glutamyl-Q(34) synthetase GluQRS</t>
  </si>
  <si>
    <t>tRNA glutamyl-Q(34) synthetase GluQRS_-1</t>
  </si>
  <si>
    <t>MQAPRSETDTAGVGRLVNAIILLWLAGIGLRLTILAVPPVIPMVRDDLALSATEVGVLTGIPSVLFALAAIPGSLLIARFGALTTLLVGLLATAAGSALRGVAPDIWFLYGATVITGFGVAVMQPALPPLVRAWMPQRIGFGTAVYANGLLVGEVVPVALTLPLVVPLAGGWRGSFMAWAVPCVVVALIILVAAPRSRGDGAGGPATNRKWWPDWRSGLLWRIGIMFGTVNAMYFTTNAFVPDILTRTGRGDLVSITLTALNIGQIPASLLLLVFAGRLVGHVWPYVACGVISFAALIGMMFGSPAVIVASSLVVGFAAASVLILIFALPPLLARPDDVHRLAAGMFTISYSCAVITPVLSGLAWDLSGEPLAAFVPVLIGAVVLAALAPSVAHVRRASADVHA</t>
  </si>
  <si>
    <t>WP_129607185.1</t>
  </si>
  <si>
    <t>MFS transporter</t>
  </si>
  <si>
    <t>MFS transporter_-1</t>
  </si>
  <si>
    <t>MATSDGSRRIPLRILSTRATRGVLTALLPLAERDTGRAIAVDYAATNELIPRIAAGERADLVLLTRDAIDRLCADGVLDPATRTDIAQALVGLAVKAGAPRPDIATVDALVATLRAARAVAWSRTGASGIHFARVLTRLGILEEIAAKAIVRDGFTGELAASGQVEVAIQQVSELMAVDGVDVVGPLPDAVQEVTAFAGAVFVGAPDPEGARDLLARLVAPAARPLVERSGLKPV</t>
  </si>
  <si>
    <t>WP_165363728.1</t>
  </si>
  <si>
    <t>substrate-binding domain-containing protein</t>
  </si>
  <si>
    <t>substrate-binding domain-containing protein_-1</t>
  </si>
  <si>
    <t>MRWYWRLALAAALAAGPTVGIPAAADAQVTLRASHQFPGGKGDARDEMVQIIAREVKAANVGLDIQVFPGASLFKPNDQWNALANGQLDISSFPLDYASGKVRAFGATLMPGLVRNHERAQRLNESPFMQDIRARVEKANVVVLADAWLAGAVASKRGCVRTPADVQGVKIRSAGPTFASMWQQAGGSIVSIPSNEVYNALQTGVAEATDTSTGSFVSFRLYEQVKCITAPGDNALWFMYQPVLMSKRSFARLTKPQQEALLAAGKKAEAFFNGASKDLDQQMIEVFKKNNVEVVTLTAAEYDAWIKVAQESSYKEFAAEVPDGKALIDKALAVK</t>
  </si>
  <si>
    <t>WP_129607187.1</t>
  </si>
  <si>
    <t>TRAP transporter substrate-binding protein DctP</t>
  </si>
  <si>
    <t>TRAP transporter substrate-binding protein DctP_1</t>
  </si>
  <si>
    <t>MLIRAVRGVSLVCGIVAAALTATAVVVVCQMVFVRYVLNQNTIWQTDFVTFSLVGATFVGAPYVLMTRGHVAVDVVPLMLGERGRFRLAVVATVLSLAFAAVATWLTGLFWLEAWENRWVSESMWRVRLWIPYAAMPIGLGVLTLQYLVDLYELVTGRARPFGAEGPLEGGI</t>
  </si>
  <si>
    <t>WP_129607192.1</t>
  </si>
  <si>
    <t>TRAP transporter small permease</t>
  </si>
  <si>
    <t>TRAP transporter small permease_1</t>
  </si>
  <si>
    <t>MSPAVQGTIVLVVTIVALLSGAPVAFALGAVAIVFLVLFQGADSLGVVAETLYSGLHDFTLVSIPMFIMMGAAIGSSPAGRDLYEALDRWLYRVPGGLVVSNLGACALFAALTGSSPATCAAIGKMGIPEMRKRGYPAEIATGSICAGGTLGILIPPSITFILYGIATETSIGRLFLAGVLPGLLLTSLFMLWTVFYIWWKGFRAYAPEFRYSWRDKFRSVPKVAPFLIIVVGVMYVLYGGIATPSEAAGVGAALCVVLAVTIYRMWSPAAWWRILRETTRESVMILMIIGTAVLFGYMLSSLYITQTLAQAIAAAEVNRWVLMAMINVFLLVAGCFIPPAGIILMTSPILLPIITQAGFDPVWFGVIVTINMEIGLITPPVGLNLFVVNAIAPDVPTRTVLLGSIPYVGAMLLALVILCIVPEIATWLPDTLMGPAGPGR</t>
  </si>
  <si>
    <t>WP_129607188.1</t>
  </si>
  <si>
    <t>TRAP transporter large permease</t>
  </si>
  <si>
    <t>TRAP transporter large permease_1</t>
  </si>
  <si>
    <t>MKKLIQSVLFCLAAALSFSAHAHSFEVGDLTIIHPNAKPSRPGVLSSAAYFGVKNTGTAEDRILSVRSDVAKHTEIHDMKMENDVMRMFKVDDVRIPAGQTLKMGDNNKLHVMLMDLAAPLKVGEKFTLTITFEKAGEIPVEVWVEDPKEASSAHDHHEDSSAEKDSTATAHQH</t>
  </si>
  <si>
    <t>WP_136572422.1</t>
  </si>
  <si>
    <t>copper chaperone PCu(A)C</t>
  </si>
  <si>
    <t>copper chaperone PCu(A)C_-1</t>
  </si>
  <si>
    <t>NZ_STFG01000002.1[203269..218519]</t>
  </si>
  <si>
    <t>MFLPRTQRRLIAFALIVAVLWAALHPAIINAAQPTTHRVLVCTPNGMEWVDTDQISIEAFLGLHKTQQTPKSDESSIAWMAPCPFNHATQVLPLHDGSTRLPDPLLKAYVAYQKPVPYISPIAGTDGYRLTPPTRAPPTV</t>
  </si>
  <si>
    <t>WP_136572423.1</t>
  </si>
  <si>
    <t>hypothetical protein_-1</t>
  </si>
  <si>
    <t>MNASQPHAPQAADTASFTQLLLGAAMQANLQQLGYTQMTPIQAASLPLALEGKDVIAQASTGSGKTAAFGLALLARLNPRWFSVQALVLCPTRELADQVATEIRRLARAEENIKVVTVYGGVPARNQIASLENGAHIIVGTPGRVMDLMERGNIDLTALNTLVLDEADRMLDMGFYNDIVTVASQCPGKRQTLLFSATYPDGIAQLAQRFMQEPKTVKVAAQHSAHKIAQRWYEVKESERLHTVTQLLAHFRPQSSIAFCNTKQQCRDVVAVLQAQGISALALFGELEQRERDEVLVQFSNRSCSVLVATDVAARGLDIANLEAVINVDTTPDPEIHIHRIGRTGRGDAEGLALNLASMDEMGSVGRIEVLQGRESEWHQLAELTPSSNAPLIPAMRTIQIIGGRKEKIRAGDVLGAMTRDFGYSKEQIGKINVNDFSTYVAVSRNIASQAVSKLNNGRVKGKSVKARLL</t>
  </si>
  <si>
    <t>WP_136572424.1</t>
  </si>
  <si>
    <t>ATP-dependent RNA helicase DbpA</t>
  </si>
  <si>
    <t>ATP-dependent RNA helicase DbpA_-1</t>
  </si>
  <si>
    <t>MIIGTAGHIDHGKTTLVRALTGVDTDRLKEEKARGISIELGYAYTPVPDSTDILGFIDVPGHEKFIHTMAAGAVGIDHVLLVVAADDGVMPQTREHLAIIDLLGVQQGTVALTKADRVTPQQLDAVRADIQALLARTALANASVFATNAADATDTGTTALRQHLLQVAKTFPARSHQGLFRLAVDRAFTLPGQGTVVTGTVFGGSVQVGDNVQHSGSGAQLRVRSIHAQNQTSAIGTAGQRVALNLAGIEKDALSRGDWIADPIALQATRRLDVRLRMLPNEASEHAHTSQSSTLTQWATVHLHLGTSRHIAHVVPLQAEHIAAAEQGYAQLVLDSDVFVTAGDHFIVRNAQATHTIAGGTVLDPYAPERKRRSIERMAYLNAIETTLSTQDPSALIAQSPWGISRKQLARLLGWSLHAMPTPSSSVALGKNAQDPDPTLLAQSHWQTLQTQVQEALLRFHERNPDEPGVNAARLRRMGLPGLTHSKHDTLWQGLLATLLEQGHIAQTAAWLHAPGHSVQLSAAEEQIAEMLLPDLHDGHFDPPWVRDLAKDHGLAEETVRALLRKLTRQGRLYQVVKDLFYHPDAIAALQSIATSLAKQSPNQAIAAKDFRDATELGRKRAIQVLEHFDRTGFTRRVRDSHILRS</t>
  </si>
  <si>
    <t>WP_136572425.1</t>
  </si>
  <si>
    <t>selenocysteine-specific translation elongation factor</t>
  </si>
  <si>
    <t>selenocysteine-specific translation elongation factor_-1</t>
  </si>
  <si>
    <t>MNAPFHLPSVDKLLQHPHTATLLSAYGKTQTTQAIRSAVAEARIQWLGSKNAAATPNAETLIAAACQALAQRFAPRLKSVFNLTGTVLHTNLGRALLPQEAIDAVAQALATPSNLEYDLATGGRGDRDDLVEDLICELTGAEAATIVNNNAAAVLLCLSTLTAGREAIVSRGELVEIGGAFRIPDIMQRAGATLVEVGTTNRTHARDYENAISDATALLMKVHCSNYAISGFTKSVSDAEVTQIAHAHQLPMMVDLGSGTLVDLRQWDLPHEVTVRETIEAGADLVTFSGDKLLGGPQAGIIVGRKALIAQIKKNPLKRALRVGKLTLAALEPTLRLYLHPEQLATRLTTLRLFTRTEQEMQAQADQLQPALQTTLGSAYQVSTAAMSSQIGSGALPVESLPSYGLMIRPTERKHSGRQLQQLETAMRSLARPIIGRLQDDALWLDLRCLEHTDQATFIAQLSALTTILSHHHERHSA</t>
  </si>
  <si>
    <t>WP_136572426.1</t>
  </si>
  <si>
    <t>L-seryl-tRNA(Sec) selenium transferase</t>
  </si>
  <si>
    <t>L-seryl-tRNA(Sec) selenium transferase_-1</t>
  </si>
  <si>
    <t>MTQTPFIRRRSALIRSFALASALMATAWLPQTAQAQDYPTKPITLVVPFSAGGTTDILARIIGQYLGEELGQSVVIDNKVGAGGNIGAQAAARAKPDGYTLFMGTVGTHAINASLYKKLPFDPVKDFQPLSRVALVPNLLVANPQQPFKTVAELIEYTKANPGVVNFASSGNGSSIHLSGELFKQMAGVDMQHIPYRGSAPAIADLLGNQVAIMFDNMPSAITHVRSGKLIPLAVTTAERSPELPDVPTIAEAGIPGYEATSWFGLYVTAGTPEPIVNKLHAALVKGLQDPKIVKKFAEQGSVAYSETPQEFAAFMASETTKWAQVVKTSGASVD</t>
  </si>
  <si>
    <t>WP_136572427.1</t>
  </si>
  <si>
    <t>MTKLQATVITGASAGIGKAIAERLIAQGKQVVNIDYALPNWSHPQVLSLQADLTCAEQTAAAAEQAKQAFDITALVNNAGATRPGTIETASLDDLEHVVGLHLRASMQLVQSFLPTLKACGHGRVVNMASRAALGKVNRLVYATTKAGLIGMTRTLAMELGADGITVNAIAPGPIATELFLKSNPADAPATKKILESVVVGRIGTPDDVAQAVTFFLAPECGFVTGQTLYVCGGATLGLAPS</t>
  </si>
  <si>
    <t>WP_136572428.1</t>
  </si>
  <si>
    <t>SDR family oxidoreductase_-1</t>
  </si>
  <si>
    <t>MTIDAFICDAIRTPFGKYGGSLASVRPDDLAALPLKALLERNPNLNPAAIDDVLLGCANQAGEDNRNVARMAVLLAGLPDSVPGGTLNRLCGSGLDALGTAARAIKSGEAALMIAGGVESMSRAPFVMPKAEGAFSRNNAVYDTTIGWRFINKLMKTQYGVDSMPETAENVATDYGINRADQDLFALRSQEKASQAQAQGLFDAEIVPVQLPQKKGDPLIFSQDEHLRLSPLEALSKLKGVVRPDGTVTAGNASGVNDGACALLVASEAAAQQHGLTPKARIVATATAGVAPRVMGIGPAPAVQKLLAQTGLSLAQIDLIELNEAFAAQGLAVLRELGIADNDPRVNPYGGAIALGHPLGASGARLATTAVNQLHRSGGRYAICTMCIGVGQGIAMLLERV</t>
  </si>
  <si>
    <t>WP_136572429.1</t>
  </si>
  <si>
    <t>3-oxoadipyl-CoA thiolase</t>
  </si>
  <si>
    <t>3-oxoadipyl-CoA thiolase_-1</t>
  </si>
  <si>
    <t>MSTNYQRRSKDELARRVAQDIHDGAYVNLGIGMPTQVANHIPAGLEVILQSENGILGMGPAPAAGEEDFDLINAGKQPVTLLPGGAYFHHADSFAMMRGGHLDICVLGAFQVSANGDLANWSTGAPDAIPAVGGAMDLAIGAKQTWVMMDLLTKTGQSKIVQQCSYPLTGIACVKRIYTDLATFACTATGLRLIDAVPGLAHAELETLVGLPIDATAPAEQTA</t>
  </si>
  <si>
    <t>WP_136572430.1</t>
  </si>
  <si>
    <t>3-oxoacid CoA-transferase subunit B</t>
  </si>
  <si>
    <t>3-oxoacid CoA-transferase subunit B_-1</t>
  </si>
  <si>
    <t>MINKITPTVREALANIQDGATVLIGGFGTAGIPNELIDGLIDHGARDLTVVNNNAGNGDTGLAALLKAGQVRKVICSFPRQVDSYVFDALYRSGKLELELVPQGNLAERIRAAGAGIGAFFCPTAYGTELAKGKETREINGRHYVLEYPIYGDVALIKAEQGDRWGNLNYRMSARNFGPVMATAAKTTIATVHEVLELGQMNPETVITPGIYVSHVVPIARTVTQGAGYKAA</t>
  </si>
  <si>
    <t>WP_136572431.1</t>
  </si>
  <si>
    <t>3-oxoacid CoA-transferase subunit A</t>
  </si>
  <si>
    <t>3-oxoacid CoA-transferase subunit A_-1</t>
  </si>
  <si>
    <t>MHTEPTISKDLPQPGDSYVQSFARGLAVIRSFNAQHAEQTLSEVALHAGLTRAGARRILLTLQALGYVASDGKYFRLTARILDLGFAYLSSMPMWDLAEPFMSDFVKQVQESSSVAVLDGTDAVYVLRVPTQKIMRISLGVGSRLPAYCTSLGRVLLAGLEPHEVRSVLQQSEIRATTRNTLTDIARIESCIALVREQGWCLVDQELEEGLISMAAPIRDKSGKVVAAINVSGQANRTNAQEMRERMLQPLLQVAQSISKMVISTR</t>
  </si>
  <si>
    <t>WP_136572432.1</t>
  </si>
  <si>
    <t>MQRILQPGEIEALDGISFPRIILPQPAMLFQDRAARLLQLAEGNPIADYLRFTAQLVLAQQQVCKDLPTPKPLSKTSIEQANANGMPLLSKAEALPSTWPQTLRRLVDTLIATHQQSTAEKPSALPPSLIPALQQLHAKNDEALIALAKQVLADNVGRDELATAPIVMASLQVQFAHIAAHIPEQAVPYAEPAAICPICGSAPVASVLRIGARVAGHRYLHCSLCCSEWHMVRVKCSHCESTKGISYQGIQGQEGKTDSQGKEVKDQVVLAETCDECHTYRKLVNQEKSPYAEPLADDLATLMLDLLMGETDFVRASDNPLLLIEKPLAV</t>
  </si>
  <si>
    <t>WP_136572433.1</t>
  </si>
  <si>
    <t>formate dehydrogenase accessory protein FdhE</t>
  </si>
  <si>
    <t>formate dehydrogenase accessory protein FdhE_-1</t>
  </si>
  <si>
    <t>MSKAHRPTPTDFATDSQGKPAIQRYTPNERTNHWITAISFVLLALSGLALFHPSMFFLTAVLGGGPWTRILHPFIGLVMFVSFSGLVIRFWHHNFLDKADIQWMKQPMDMLNNREENLPPIGKYNAGQKILFWVLLISMIGLLVTGVIMWKQYFSAYFPIDVRRWASLLHALFGFGLITSIIVHIYAAIWVKGSIKAMTRGTVSYAWARRNHRLWYDEVVEREEQLAQEHQAQQSPVAATQQAAAKRSPT</t>
  </si>
  <si>
    <t>WP_136572434.1</t>
  </si>
  <si>
    <t>formate dehydrogenase subunit gamma</t>
  </si>
  <si>
    <t>formate dehydrogenase subunit gamma_-1</t>
  </si>
  <si>
    <t>MALQSLDIKRRSATTTPSPQAREPRSGEVAKLIDVSKCIGCKACQTACMEWNDLRDDVGVNHGVYDNPMDLTENSWTVMRFSEYENPETDNLEWLIRKDGCMHCEDPGCLKACPSPGAIIQYTNGIVDFHEENCIGCGYCVTGCPFNVPRISKKDNKAYKCTLCSDRVSVGQEPACVKTCPTGAIMFGTKKSMIDQAETRIEDLKERGFEHAGLYNPAGVGGTHVMYVLHHADKPSLYHGLPDKPKISPMVAVWKGVAKPLALAGMALAAIGGFFHYTRVGPNEPSHKDEDETTAEALARRNAAGVKDPHEHHAAHGKAEPAKEEAHHE</t>
  </si>
  <si>
    <t>WP_136572435.1</t>
  </si>
  <si>
    <t>formate dehydrogenase subunit beta</t>
  </si>
  <si>
    <t>formate dehydrogenase subunit beta_-1</t>
  </si>
  <si>
    <t>MNFPRALLPLLVAAVLAGPGSVHAQSAQREPVTLNFVNADIEAVARTMGAITGRNIVVDPRVKGTISLSTERPVPPQTAFNQFVSTLRLSGFTVVDSAGLLKVVPEADAKLQTGSVSVGPPPGGSQVVTQIFRLSHETANNLVPILRPLISPNNTINVNPGNNSLVITDYADNLQRIGRIIAALDIANATDVEVIPLQNGLASDLAPVVQRLVDTGGATPVAAGQGQADTSFRTTVIAEPRSNSLIVRAANPARLNLVRSLVSRLDQPTAQNPTGNIYVVYLKNADAVRLATTLRAAMAAIPSTGTPGAPGAFTSAPGTISTAAVSAPQPSMGGIAGGTGASPATAAAQPTAQPSTGGQIQADPATNSLIISAPEPQYRQLRAVIDRLDSRRAQVFVESLIVEVNADKAAEFGIQWQNAFGNKGDKNIGVLGTNFNVGGANIINLQLGAASGQITPPSNGVNLGLLRNFGGVYYLGALARFLESNADANILSTPNLLTLDNEEARIVIGQNVPFVTGQFTNTGATNGSVNPFQTIERKDVGLTLRVRPQINENGTVKMQIFQEVSSVQAASINSATGLITNKRSIESNVLVDDGAIVVLGGLLQDEYNGNQEKIPGLGDVPVLGNLFRSEARTRRKTNLMVFLRPIVVRDAPQSDELSLDRYDLMRLKQEAAQPTPSIVVPINAGPVLPATSTRAPAAAPTPPPVPAELAAPGAAPVTPLPRPTPLPPAAPADPANPSR</t>
  </si>
  <si>
    <t>WP_135262663.1</t>
  </si>
  <si>
    <t>type II secretion system secretin GspD</t>
  </si>
  <si>
    <t>type II secretion system secretin GspD_1</t>
  </si>
  <si>
    <t>NZ_SMLM01000001.1[1636833..1651984]</t>
  </si>
  <si>
    <t>MPTRYPLPYSFARSHQLLVEDDGQAFTLWHAAAPAPSAWSEVMRKFPVRALQQLDPDALAQRISAAYAQGESSAATVVSEVQNEADLSRMMQELPAVEDLLETSDDAPIIRMLNALLTQAARDGASDIHIEPYERHSSVRFRVDGTLREVVQPNRALHAALISRLKIMADLDIAEKRLPQDGRISLRIGTRAVDVRVSTLPSAHGERAVLRLLDKSESKLSLEAVGMKGDTLRRFLGLIGQPHGIILVTGPTGSGKTTTLYAALSRLDAGSSNIMTVEDPIEYELPGIGQTQVNAKIDLDFAKALRAILRQDPDVIMIGEIRDYETAQIAIQASLTGHLVLATLHTNDAASAVTRLTDMGVEPFLLSSSLLGVLAQRLVRKLCSHCAGRGCGECGQTGYQGRTGVFELMLADEKIRTLIHNRASEADIRDAALAIGMTLMREDGERLVREGITSLEEVLRVTRD</t>
  </si>
  <si>
    <t>WP_135262664.1</t>
  </si>
  <si>
    <t>Flp pilus assembly complex ATPase component TadA</t>
  </si>
  <si>
    <t>Flp pilus assembly complex ATPase component TadA_1</t>
  </si>
  <si>
    <t>MNTPRRLHDVPAPENVPPVNNPDPQPGDGKPKMPPSEDGREKTPVELPGKPHAPERVI</t>
  </si>
  <si>
    <t>WP_167772545.1</t>
  </si>
  <si>
    <t>MPTDTTPDPRDMERMPETQQIPQATREVADKPDIRRRPALPEQPRTMTADVVEDEGADPVVESGPTESTDRQRERP</t>
  </si>
  <si>
    <t>WP_135262665.1</t>
  </si>
  <si>
    <t>MAAAALANQVEVLAFDIFGTVADWHGSIVREMRERHPQVDGDAFARAWRAGYKPAMARVASGQLGWTLIDDLHRMILDDILPRFGLAHLGGEEREDLNKVWHRLDPWPDSVAGLERLKRRYILCTLSNGNIGLLTRMAKRAGLPWDCVLSAEVFRAYKPDPATYLGVAKVFDVEPGQVMLVAAHHEDLEGARRCGLRTAYIERPLEFGAAQPKDVSARPANDLHCTSLADLADQLGLG</t>
  </si>
  <si>
    <t>WP_135262666.1</t>
  </si>
  <si>
    <t>haloacid dehalogenase type II</t>
  </si>
  <si>
    <t>haloacid dehalogenase type II_-1</t>
  </si>
  <si>
    <t>MSSALRRRHFTAFAALAALPGVASAQSAFPSKPMRIVVPFPPGGSTDLLARRLGEKLALSLGQPVVVENKPGAGGTTGADAVAKSPPDGHTLLMGVTGSNAIAASLYPRLPYDTLRDFTPVSLVVSAPLVLAVNSSSNLRTVRDYVAASRADSITYGTPGNGTSMHLTGEMFNLATGARLTHVPYKGSAPALNDMLGGSLQSMFGDFLVLLPQIRAGKVRPIAVTSTRRHPMLPDVPTIAESGLPGLERFEATSWQGLFAPAGVPRDVLMRINAELVKALESPDIKEFFGSQGFLVVGSSPDQFRTLIEAEVPKWGRVIKAANVKVD</t>
  </si>
  <si>
    <t>WP_135262667.1</t>
  </si>
  <si>
    <t>MHLVVLGTGIVGTCAAAWLQRDGHRITFVSPVPPGEACSFGNAGSLSPSACLPVGMPGMWKQVPGWLRDPEGPLAIRPAYLPTVLPWLMRFLRHSTREEVVRIATAMRGLLAPIFDSYGPLLERAGATQLVRRTGCLYVYGSSQSAARWRWGMDLRRSLDVELRDVGEEELAQLEPDLRGRFRFGILAPDNGSTLDPEALVKALHRQCLADGAQMVPGEATGFERRGDTVTAVRLASGQTLPCDGVVIAAGAWSRQLTAQLGTRVPLETQRGYHVTVQSNNLQLRHTVFASEYNLMVNPMAMGLRLAGSVEFAGLKPPPNYGRADVLLAKGREMFPHLDSSRIKRWMGHRPCLPDSLPVIGRAPRIANAWLAFGHGHVGMCAGASTGRELAHLVAGRPTQVDLRPFAPDRF</t>
  </si>
  <si>
    <t>WP_135262668.1</t>
  </si>
  <si>
    <t>FAD-dependent oxidoreductase</t>
  </si>
  <si>
    <t>FAD-dependent oxidoreductase_-1</t>
  </si>
  <si>
    <t>MSRISPAHGLLALAVVAVWGTNFVVIKAALDQLPPLLLGTLRFLLALVPAMFFLPRPRVPLSNLAGYGLLIGAGQFGMLYLAIDGRISPGLASLVVQTQVFFTIGLAMWLAGERIRGYQVIAVLVAAAGLAVVGWHTDATTTVAGLLLVLGAAASWAGGNILTKRAGSINMVAYVVWSSAFAVPVLFALSLAFEGWDRIAASVQQASPGAWAAVGWQSWANSLFGYAAWNWLLSRYTAATVTPLALLIPVFGMGASALWLGEPLPAWKLVAAALVISGLALNLLWPQARIGVPGGELKKR</t>
  </si>
  <si>
    <t>WP_135262669.1</t>
  </si>
  <si>
    <t>EamA family transporter</t>
  </si>
  <si>
    <t>EamA family transporter_1</t>
  </si>
  <si>
    <t>MNLDRGVGVEVTDAQSLKEGDKQFQFTTRFDRERGGDKQLLLEPEFQWGFAKDWQGSLSIQGLAGSADRTGSGDIRASLFRRFIEERGWLPALAGELQLDLPSGKDTRGVDPTLRLIGTKSLGEGGKQQFHLNLGWTRNNSPEPGERRERGQVIVGYSLQLGERSALVADVIREHQREVGQMATIAEVGYRRELSEQTTLGVGIGAGRGSDSAPRWRLTAAIERGF</t>
  </si>
  <si>
    <t>WP_135262670.1</t>
  </si>
  <si>
    <t>MDRRTALAATLLAGAGFPAVAQLPANYPNKPIRMIVNFPPGGSLDVITRTVCQKLAEQLGQPVFVENRAGAGGNIGAQAVATAAPDGYTLLSSPPGPLTINQNLYKEMPFDPNRLAPVVMMAGMPNVITARNDFPANTARELIAYVKAHPGKVTYGSQGNGSTSHLTGQMFATMIGGEMVHVPFRGEGPALTELLGGRLDLFFGNTASVMKYRDAKQVKLLGLASAKRSAMTPEVPAAPEFGMPEFIASAWFAVAAPPGTPQAIVDKLNAAIVDIMKMPDVRERFAAQGSEAIGGSPADMAAFLTAERARWKKVIETANVKAD</t>
  </si>
  <si>
    <t>WP_135262671.1</t>
  </si>
  <si>
    <t>MNDSSGARPTRKAAGADDATPQPTAAARLLTEAARLGIDCIFTNLGSDHPAFIEAFNAIEANGGAMPRIVVCPHEMTALSAAHGHAMKSRRPQMVLVHVDVGTQNLGSSIHNAARGRVPAVIVAGLSPVTVSGERTGARTEFIHYTQDSTRQHEIGGQYMKWSYEVRAAEMVDQVLLRSVQIAATVPEGPVYLTGAREVWEEPAAAPAQSLAHWNAVAPAVIPAADVRELSDALWSSRKPLVITTYLGRQPRAAEVLAELSRRIGIAVCEVNPQYVNCPGDHEHHVGYRRNSLVDEADLILMLDVDVPWIVSKVAPRSDARLFHLDCDALKAGMGFWHFPAERTWQAGSLAVLEQLLALPTPAKEPGRAERVQWIAAAREKLALPDLPVPADDAINVQQLSEAISRLVNDKTVIVFESPTATERVLHTLRMSRPGSYYANGGSGLGWSINAAIGLKLADPQAEVVTLVGDGSYVFGVPSSTYWVAETYGAPQLTIIFNNGGWHAPKVSTLLVHPQGAAKTSDRYWITTSARARLADIAAAAAGAAAFRVSHASELDATLQQALLTVRGGRSAVVEVMTLPISRQVLGAAPA</t>
  </si>
  <si>
    <t>WP_135262672.1</t>
  </si>
  <si>
    <t>thiamine pyrophosphate-requiring protein</t>
  </si>
  <si>
    <t>thiamine pyrophosphate-requiring protein_-1</t>
  </si>
  <si>
    <t>MRLMRSGDEVKAFWAELKPCDHLVEMYEAEGDFLDSLESYVHDGLVAGDSVVLIATEDHLGALEQRLAVSGVDLNAARKEDRYIELDAEETLAKFMVNGWPDEERFKRVVGDLLGRAGANGANVRAFGEMVAFLWAKKLYAATVRLEHLWHRFCAEEGFSLLCAYPVSGPTSSSAVSMREICQAHSHVITKSGVAPV</t>
  </si>
  <si>
    <t>WP_135262673.1</t>
  </si>
  <si>
    <t>MEDS domain-containing protein</t>
  </si>
  <si>
    <t>MEDS domain-containing protein_-1</t>
  </si>
  <si>
    <t>MANILVVDDELGIRDLLSEILNDEGHNVELAQNAAQARSARARSRPDLVLLDIWMPDTDGVTLLKEWSSTGQLTMPVIMMSGHATIETAVEATKIGAQSFLEKPITMQKLLKAVEGALARETPGNGPALRPKPGPGYVSTPVPQMAELTVEAAMTGGQTIPAPVEMGPQARQTFELDKPLRDARDEFEKSYFEFHLAKEGGSMTRVAEKTGLERTHLYRKLKQLGVDLSRGKRSAG</t>
  </si>
  <si>
    <t>WP_135262674.1</t>
  </si>
  <si>
    <t>response regulator</t>
  </si>
  <si>
    <t>response regulator_-1</t>
  </si>
  <si>
    <t>MIGIAIVLMFLLTQATGNRELYERNYGRLFAINMVVAGLLLLVIGWFIVRLASRLRSGKFGSRLLVKLAAIFALVGFVPGLLIYVVSYQFVSRSIESWFDVKVEGALDAGLSLGRSTLDTLAHDLANKTRAAANQLAEVPDTSAALALERMREPLSANDLILWSGTGQLLASAGQSRMLLSPERPTAQQLRTVRAQRATSVIEGLEDPSPGAVSQARIKALAVVPGPGLGLSAEPRVLQVTQSLPPTLVANAVAVQDAHREYQERALARDGLRRMYIGTLTLSLFLAVFGAIFLAVLLGNQLARPLLLLAAGVREVAAGDLSPKPVLLGKDELGGLTRSFAEMTQQLADARGAVEQSMVQVNAARAHLQTILDNLTAGVIVLDEQGRIETSNPGATRILRFPLAAHEGRKLAEIEGLESFGAAVQAQFDDYMNDRLQHGLDHWQQSFELNPVQGGGPGQGGAITLVARGAEMPSDEPGRFSRLLVFDDISEIVSAQRAQAWGEVARRLAHEIKNPLTPIQLSAERLAYKLGDKVAEPERAVLRKSVQTIVDQVDAMKRLVNEFREYARLPSAELKPIDLNGLVSDVLHLYVRVGESGAGSQVPVRAELDPTCPKILGDAQQLRQVIHNLLQNAQDATEASATREVLIRTQWNEANRRVRLVVRDSGTGFPEHILKRAFEPYVTTKDKGTGLGLAVVKKIADEHGARIDVKNRVEDGVIAGAQVSLSFAVAA</t>
  </si>
  <si>
    <t>WP_135263612.1</t>
  </si>
  <si>
    <t>HAMP domain-containing protein</t>
  </si>
  <si>
    <t>HAMP domain-containing protein_-1</t>
  </si>
  <si>
    <t>MLLLAAAAPARADNAEVTQLRLERTEEGVLLSASVSFELPPAVEDALLKGIPMFFVADASLLRDRWYWYDKHIAGGSRHMRLSYQPLTRRWRLQLSSQPIGNAGLTLGQSFDTQEEALAAVRNVSRWKIAELSDLEPDAKYSVDFRFRLDVSQLPRPFQIGAVGQSDWSIFAGRNQRLALENGR</t>
  </si>
  <si>
    <t>WP_135263613.1</t>
  </si>
  <si>
    <t>DUF4390 domain-containing protein</t>
  </si>
  <si>
    <t>DUF4390 domain-containing protein_-1</t>
  </si>
  <si>
    <t>MSQPAAIPLWRQLAAAASVVRGVRAGESATPAIARVSPELRAAAQALSFHALRQLGRAEALRRQLARRPPPPDVDALLCTALALCWQESDAPYEPFTLVDQAVEAAKRSPATAAQSGFLNACLRRFLREREALVASTDADPVALWNHPRWWIDRLRQDHPQHWEAILAANNTAAPMTLRVNVRRTSREQLLKQWADAGIEATPIGEDGLVLARPRPVQDVPGFAGGLVSVQDAAAQLAAPLLLDGLEPEPGKRLRLLDACAAPGGKTGHLLERADAELTALDMDPQRCERVRETLQRHGLHAEVLAADAADVRSWWDGRLFDGVLLDAPCTASGIVRRHPDVRWLRRPADIAVLAAQQRRLLDALWPLVRPGGRLLYCTCSVFREEGQHRVEAFVAHNTAAFLRPGPGHLLPHTGVGGQAVRDNLAGDHDGFFYAALDRRAPAAPLR</t>
  </si>
  <si>
    <t>WP_135262675.1</t>
  </si>
  <si>
    <t>16S rRNA (cytosine(967)-C(5))-methyltransferase RsmB</t>
  </si>
  <si>
    <t>16S rRNA (cytosine(967)-C(5))-methyltransferase RsmB_-1</t>
  </si>
  <si>
    <t>MPQSQRPVNFLLFITDQHRADHLGAYGNRVVATPNLDALAAAGWRGDEMHVATPICMPNRASLLTGRYPSAHGARHNGIPLDLQSSTFVDVLRQAGYRTSLVGKAHFQNMTDNPPPWPPNPADRLAREAKVRGPGRYDQENRNKWLTREDYDLDYPFYGFEDVDLVDDHSDSVHGHYRQWLRRHHPEVEALIGPKAATPAPDYVLTSFGQAWRTAVPEELYPSAYIADRTIERLERAGGQPFFIQCSFPDPHHPFTPPGKYWDMYDPDEMELPPSFHTGAAPLPHVEWLYRQRDSGKAVKHTPAIFACTEREAKEALALNYGSITNIDHQIGRVLAALKRLGLDKDTVVIFTSDHGDYLGDHQLMLKGPIHYRGLVRVPFIWHDPALPARGAGSALASTIDVAPTILARAGVAGFNGIQGKSLLDVMAGKAERVREHLMIEEEGQRVILGFDARIRCRTLRSDRYRLTIYDGAEWGELYDLERDPIEARNLWDDAEYADVKADMMQALARDMLYHIDTSPYPDALA</t>
  </si>
  <si>
    <t>WP_130358978.1</t>
  </si>
  <si>
    <t>sulfatase-like hydrolase/transferase</t>
  </si>
  <si>
    <t>sulfatase-like hydrolase/transferase_-1</t>
  </si>
  <si>
    <t>NZ_SGXC01000002.1[1119286..1134450]</t>
  </si>
  <si>
    <t>MTRQLARVMSEQQGYTVIVENKPGASGLIASEAVAKSAPDGYTLLMATSNTHGVNSALFKQLPYDPIKDFTPVAMVADNVVVLLAHRSFPAANFQEAVALIRKTPGKYSYASPGSGTVHHMGMELLKAAARLDVVHVGYKGAGPAMADLAAGHVPLMMGGIAPAAPFIKSGAVRVLAVANPEPFPTLPGVPLFKDVAPEVSVTSWMGLTAPAGTPAAVVDRINADVRKALDKPGFAQTMADIGMVPRPMNPADMGRQIAAEMPKWKRAVQVSGATAE</t>
  </si>
  <si>
    <t>WP_130360229.1</t>
  </si>
  <si>
    <t>MDWIQRLRVRQLYVLVSLHETANLSLTAARMHMTQPALSKWLRELETDLGVELFERHSRGLVPTRFCDTLVEHARMVLGELERTGEALRAMSDGAVGQLLVGTTPIGTSGLLPACLGHYRRLRPGICVGVHENSLEKLLPLLKEGRLDCIVSRIEAPVDPAVVAEPLQEEGICVVASRDHPLARLRKVDWARARDYPWALPQAGTPLRRELELGLAAVGEPTPRAAIEASSVVLIASLLQDGEMLAVMSDAVVQALSRLGRLKVLPLALGRRATVGVLRRAGTLPTPVLEDFLSCLRDAAQAAGRRPE</t>
  </si>
  <si>
    <t>WP_130358980.1</t>
  </si>
  <si>
    <t>LysR family transcriptional regulator</t>
  </si>
  <si>
    <t>LysR family transcriptional regulator_-1</t>
  </si>
  <si>
    <t>MQYTIRIDQRDIEFPCEDGQTVLDGALAAGYEIPYSCRTGICGSCRGRIVRGDVRGGAGEGVLDEDERRQGGALLCQARPCSDLDVAVRDIERRDPAASKTVAAKVYRLARAAHDVTVLHLRFPAGTRVRFKAGQYLHARMADGTIRHFSMANPPQQSDGVELHIRHVPGGKFSAYLAESVQAGQLLDVSLPFGDFYLRETGLPAVLVASGTGFAPIKSMVEDAIRRKLDRPMTLYWGARREADLYLADLPRKWADKHPWFRFVPVLSDSPADDGWQGRRGLVHQAVLDDFASLAGHEVYACGAPAMISAARQDFVHERGLPTDRFYCDAFVPMAPQAA</t>
  </si>
  <si>
    <t>WP_130358982.1</t>
  </si>
  <si>
    <t>MNAAVGSAGGAARKRIAIALGDANGIGPEIAVKAARALRDEPVDCVLVGDGFVLREQVARHAPGMALTAFEPGAARLPDQLPWAEVAALPPSEYAPGEVRAAAGAAMVAYVGEAVRLARAGLVDAVVGCPHSETSVARAGIPFSGYPGLIAQLTGTPADRVFLMLATPDLRIGHVTLHEPVRRALDRLDTQLVVDAALAVIDGARAIGIDRPRLGIFGINPHAGEGGLFGDEDQAITEPAVARLRAMGLEVDGPQGADLMLAQRGHDVYLAMFHDQGHIPIKLLSPRQASALSLGGGVRFSSVGHGCAFDIAGQGTADPSAVLRTVRLLAGLADH</t>
  </si>
  <si>
    <t>WP_130358984.1</t>
  </si>
  <si>
    <t>MAEFTQERLGTLNAAYARCIDNDEVEAWPAFFEERCLYVVNTAENHAAGMEAGVIYADTRAMLQDRVSALRDANVYERHRYRHIVGLPFVLGIQDGEASVETPFLVVRIMREGATEVFASGRYLDRVVEGEDGQLRFARRLAICDSRNIDTLLAIPL</t>
  </si>
  <si>
    <t>WP_130358986.1</t>
  </si>
  <si>
    <t>aromatic-ring-hydroxylating dioxygenase subunit beta</t>
  </si>
  <si>
    <t>aromatic-ring-hydroxylating dioxygenase subunit beta_-1</t>
  </si>
  <si>
    <t>MSSSDTQEPRTWEPGLTRVPYWVYRDQAIHDAEQRRVFQGPTWNYLCLEAEIAEPGAYRTTFVGDMPVIVARDEDGELQAFENRCAHRGALIALDDGGKTRDFACVYHAWRYDLQGNLRGVAFQQGVNGKGGMPPDFRMEDHHPRKLRTASVAGMVFGSLDEDVPPIEEYLGDEILERIERVLCKPVEVIGRFKQTIPNNWKLYMENVKDSYHASLLHVFFTTFNINRLSQKGGVIVSETGAHHVSYSKVSHQPQPNAEYSAEKLRSDKEGYALADPSMLDGCDEFGDGVTLQILSVFPGFVLAQIQNTLAVRQILPDGLDRTVLNWTYLGFQDDTPELRRMRLKQSNLTGPAGFVSMEDGAVGGFVQRGIAAGRDQQAVLEMGGGGIETQENRTTEASVRGFWNAYRGYMEI</t>
  </si>
  <si>
    <t>WP_130358988.1</t>
  </si>
  <si>
    <t>MRQPAWTACAIAAWAAISSSAQADEGTFPNRPVRIVVPYSAGGTADVLPRILGEKLSAAWGQPVIIDNRPGAGGNIGADIVAKAAPDGYTLLATPPAPLAINQYLYKSLPFDPERFAPVTVLARVPNVLAVKTGLPVKSAQEFIDYARKNRGQVTVATQGNGTTSHLTGALVAAQAGLEFVFVPYKGTAPALADLMGGQVDAFFDNISSTFRQHESGKVRILAVTGAQRSPLLPKTPTLAESGLPGFDVSTWFGVVAPAGTPPEVVGKLNAAIVEALKMPDVRQKFIEQGAEVAGDTPARMAEFMRAERAKWKKAIDTAEVTIN</t>
  </si>
  <si>
    <t>MSTVPEPRSKEDKEYVAGLEKGLAIIEAFGLRSGPLTLSEAAEITGHPRATARRSLLTLQRLGYVESDGRYFRLAPRALRLGHAYVSSSPLPKLVQPVLETISERTKESSSLAVLDGGDVVFVARAATRRSLSDGLGMGSRLPAHCAATGRVLMAALPDEEIARLLGRMPRRALTPRTRTGIPELTALLEETRRLGYATSDEELELGLRSIAVPIHDQTGRTVAAMSLVAATGRYTLEKMVEVLLPELLGGRRMLSAML</t>
  </si>
  <si>
    <t>WP_130358992.1</t>
  </si>
  <si>
    <t>MDAKSVFATVALMVLANGAVLANVYRDLPGALRPAAIRWQAGTALVALGSAFFAFGSILPLPIMVTLANGTLLFGLGSYHRAFERFYGRRSAPVDVVVALAAAAGTFWLSAIDPCFICRVEMLSAAWTLLLLRSMWLLHAMRAQDESRSRRMLIVIYGLVVIYVIGRVVVYLHLDVPGETSIATNDYGINLVSPMFVALLPVIGTTAFVLLCTERVKRQLEIAAATDYLTGLPNRRTLVADGNWAFRRARETGAGLAVGVIDIDHFKAINDTYGHGVGDEVLAFTADCLKQAARKGDLVARTGGEEFVVLMDDLDLRAATAALERIRVAVADSRFSVDGTPVPITISAGVAGCEPRDRDFDDVFRRADRALYLAKLAGRDRVKQAVA</t>
  </si>
  <si>
    <t>WP_130358994.1</t>
  </si>
  <si>
    <t>GGDEF domain-containing protein</t>
  </si>
  <si>
    <t>GGDEF domain-containing protein_-1</t>
  </si>
  <si>
    <t>MPPQYNNSRRAVGTREPANDAKFPGGLEPETDFIRYALDCAAIVASTDARGTITYVNARFCEISGYSRQELLASNHRILKSGLHGTAFFRAMYREISQGRVWHGEICNQRKDGSLYWMETTIVPRVLQDGTVDSYTSICLDITERKLLEDALRTSKESLRRIAYVDPVTGLPNRSWFHQHVVSLVGECRLAGTGFHLGLMDVDAFKEINDFFGHLAGDELLREVARRLSAMGDARLSVARMGGDEFGLVLTGATDDEAAAVFERALERVRDPLRIAETSRRCSASLGVSVYPGHGADSESMFRAADLALYHAKSLGRDRLECFQPTLRETAERKSELLAEIETGLRREAFELHYQPIVPVAPGGKVALEALMRWRHPQRGLLPPAAFQEGFADPAVRAALGMFMLERVFRDVDALYARNIRLGRVAINLTNSDFRSEAFLDRFFALFRDSGIGPDRFCVEVTESMFLGLNQNRVEDGLRRLHEAGVEIALDDFGTGHASLTHLRLLPIDRLKIDRSFVANLVASAEDQAIVRGIIDIAHSLGKTVTAEGVETSEQAKLLARMGCDLLQGWYFGKACDAGGLSDVLDMMPPVGDPSP</t>
  </si>
  <si>
    <t>WP_130358996.1</t>
  </si>
  <si>
    <t>EAL domain-containing protein</t>
  </si>
  <si>
    <t>EAL domain-containing protein_-1</t>
  </si>
  <si>
    <t>MFRKCLAIAALALAATGAHAQAYPSKPIRLLIPFPPGGGTDILSRLVATRLGESEKWTIVAENRAGAGGTIGIAAAVRAAPTGYEMVMGQKDNLVVAPWLYKSVAYEPTRDLMAVAHVGYTPIAIVTQANSRFKTLADVVAAAKAAPGSITYGSPGSGTTIHLAGEIFKDAAKIDIRHIPYKGSNAAMMDVLAGNVDLLVSSVPSAMAQIQSGKLRALAVTSARRSTSLPDVPTVAELGYKGFDVSTWYGLFMPAGTPKEIVATVNTAVNKLLAQPETREAIHAQGAEAQAMSTEEFAQLLKSDYLKWKDIVRAANVTVE</t>
  </si>
  <si>
    <t>WP_130358998.1</t>
  </si>
  <si>
    <t>MAPKRLLAHLLTGILLAASTATYAQGGPPGGRPGGGHGPGGPGHPGMNHPGQGPGHDMGRGPGRAPGHGHRGPQGPGPADPAYRHWSKGDRVPYPYRGPQYVVDNWRGHRLSPPPRGYHWINVGADYFLIGVATGVVLQAILNP</t>
  </si>
  <si>
    <t>WP_130359000.1</t>
  </si>
  <si>
    <t>RcnB family protein</t>
  </si>
  <si>
    <t>RcnB family protein_1</t>
  </si>
  <si>
    <t>MNRLLRCVLGVGVVAVLGAASSARAQDEAFPSRPIRLLVGFAPGGGTDVVARVIAPRLSEILGQSVVVENKPGASGIVAGGMVAKAPPDGYTLMMGVVSVNTILPHLFNNIPYDTATDFAPVTLTASVPHFIAVHPSVPVHSVAELIAYAKAHPGQLSFPSAGSGTTPHIAGEMFKSMAGVQLLHVPYKSTGQSMPDLLAGRLQVGFDTYPTTAPYVKTGKLRALAVTGARRLAEFPDLPTVAESGLPDYRFATWYGVFAPRGTPAAIVNRLHDGIAKAMAAPDVREQLLKMGVDGTETRTPEEFASLVRADAERFGKLVKAAGVRVD</t>
  </si>
  <si>
    <t>WP_130359002.1</t>
  </si>
  <si>
    <t>MNMVNKQVGIIVDGLSMPVPERRWFEEWREAGIGCVNTTVAVWENAAETLGLLGKWRVVLEQNRDLVAPAASVAEIEAVAASGRTAVMFGFQNTAPVEHNLDLFGMFRELGVCVMQLTYNLQNYIGCGYWEEKDTGISSRFGKLALEEMNQLGILIDLSHCGERTTLEAIQMSGRPVAITHANPREYVGTPVYGAGRLKQTEALRELARRGGVIGLTPNRNMTRHGAATTLEQFGDMVAWTVDLLGIDAVAIGTDYCPGHPRSVRTWWRYAKWSRQSAPAKEMEIAPHEGWSEWMRTPAGLQNVIVELDRRGFGQADIDKIMGGNWMRLLRETIG</t>
  </si>
  <si>
    <t>WP_165404664.1</t>
  </si>
  <si>
    <t>membrane dipeptidase</t>
  </si>
  <si>
    <t>membrane dipeptidase_-1</t>
  </si>
  <si>
    <t>MNIIDSIAREAAAIAEVRRDIHAHPELCFQEVRTADVIAAKLTEWGIPIHRGLGTTGVVGIVHGRDGGACGRAVGLRADIDALPMQEFNTFAHASKHQGRMHACGHDGHTAMLLAAAQYFSKHRDFDGTVYLIFQPAEEGGGGAREMIKDGLFERFPMQAVFGMHNWPGMPAGSFAVSPGPVMASSNEFKITIRGKGSHGAMPHMGIDPVPVACQMVQAFQNIISRNKKPIEAGVISVTMIHAGEATNVVPDSCELQGTVRTFSTELLDMIERRMRQVAEHTCAAFEARCEFEFVRNYPPTINSPAEAEFARQVMVGIVGEDKVLAQEPTGGAEDFSFMLQAKPGAYVFIANGDGDHRAMGHGGGPCTLHNPSYDFNDALIPLGGTYWVELARQWLAQPTA</t>
  </si>
  <si>
    <t>WP_012655485.1</t>
  </si>
  <si>
    <t>amidohydrolase</t>
  </si>
  <si>
    <t>amidohydrolase_1</t>
  </si>
  <si>
    <t>NZ_RJVL01000001.1[166772..181757]</t>
  </si>
  <si>
    <t>MIGIPQAFAASYAQARAQFVGAAAVAGLALHPQVHPLCGPNGETLALDVVRDGPLDAPRLLIVSSGCHGVEGLCGSGVQVFALQDGEWRAKARAQRVAVLYLHALNPYGFAHLRRVTHENVDLNRNFVDFSQPLPANPAYSALHPVLLPPEWPPSEANTQALLDLLNAHGLQALQAAITRGQYQHPDGLYFGGTAPTWSNCTLRAVLRRAGARAERIAWVDLHTGLGPSGHGERIHAGRDEAQALARARRWWDGGGATPVTSTEDGSSTSAPLTGLMCHSAYDECPQAEVTALTLEFGTQPAPAVLQALRADHWLHRHPEASPALAARVHAQMREAFYTDTDAWKGQVISQARQVLFQAVDGLCMA</t>
  </si>
  <si>
    <t>WP_123674885.1</t>
  </si>
  <si>
    <t>DUF2817 domain-containing protein</t>
  </si>
  <si>
    <t>DUF2817 domain-containing protein_1</t>
  </si>
  <si>
    <t>MSDLNATFEAAVANSKNLSERPDNPTLLKIYALYKQATAGDNAEKKPSFSDIVGRAKWDAWEKLKGTSGDAAKQQYIDLIESLRG</t>
  </si>
  <si>
    <t>WP_011803915.1</t>
  </si>
  <si>
    <t>acyl-CoA-binding protein</t>
  </si>
  <si>
    <t>acyl-CoA-binding protein_1</t>
  </si>
  <si>
    <t>MSTSTPSPRRPWPLLAAALLLGGCAQSGGTLGYYWQSLRGHLEIMNAARPVQEWITHPDTSAPLRERLQLAQRARAFAVDELALPDNASYRRYARLDRTAAVWNVVAAGPYSLTLHRWCFPITGCIGYRGYFDEPGARAEAARLAATGLEVSVYGVPAYSTLGYSNWMGGDPLLSTFIGWPEGDFVRLLLHELAHQVAYAEGDTAFNESYATAVERLGVQRWLQQHATPATRAQFAASEERRAQWRALTQATRRRLAEIYASNGAVAPDHQALSAMKKEAMQDFRAAYATLRARWLAAHVPEAQLAALDRWVRDANNASFAAQAAYDEGVPAFMALFEREGRDWPRFHAAVRALAQAPQAERTAALQALAPQPPRVAHGGG</t>
  </si>
  <si>
    <t>WP_123674886.1</t>
  </si>
  <si>
    <t>aminopeptidase</t>
  </si>
  <si>
    <t>aminopeptidase_-1</t>
  </si>
  <si>
    <t>MLETIEPSPPDEASGLFTDEGGHARCFWCRASPLYQHYHDHEWGFPVTDERRLFEKLCLEGFQAGLSWITILNKREAFRAALAQFEAEPLADFGAAEVDQLMGNAGIVRHRGKIESAINNARRVLELRREFGSLAHYVWRYAPLAAQQRPERMTLPAVRSMTTSAASVALSKDLKKRGFSFVGPTTMYAFMQAMGLVNDHLEGCGARAAAEAARAAFTPPAAG</t>
  </si>
  <si>
    <t>WP_123674887.1</t>
  </si>
  <si>
    <t>DNA-3-methyladenine glycosylase I</t>
  </si>
  <si>
    <t>DNA-3-methyladenine glycosylase I_1</t>
  </si>
  <si>
    <t>MGGAARRPCRTIAAFPLPEGPMPQTPAPLSPEDAAALYQALRAEGMADALTTLHIGGAHTRLLSGAADAPALLRTLDIGARVTAATCFAHQPPTEAEMEHAIMLVEDAVMPVRDLLAPGSTLYTADGGIRQIALAAGLPAQPELRLPLEAVEHTFNRLAALSLGRPATQDTFAQDNAFAATLLILRECLHHLGFDHIVVRSDAVV</t>
  </si>
  <si>
    <t>WP_123674888.1</t>
  </si>
  <si>
    <t>MGNKIVTEADRKRTPRPTPMPGMAVTTHGRGQRVSLERGVATRSKKNPGKRSNKGG</t>
  </si>
  <si>
    <t>WP_012655490.1</t>
  </si>
  <si>
    <t>MKHLLHSLEASLALSPVGVAVELPDGARLGDANADLRLRFRDRMAVVALAMGEIGNVGTAIVEGRVALEGSMRQLMTAAAALLKLNPTHEGPATGWQRVLLRARSMAAHTLSHDARNIQFHYDLSDDFYALWLDPRRVYSCAYYRVPDMSLAQAQEAKLDHICRKLLLRPGDRFLDIGAGWGGLLLWAAQEYGVDATGITLSRNQHAHVQRLIEERGLQGRVRMQLLDYRELQVEQPFDKIASVGMFEHVGRSQMERYFATVHRLLRPGGLLLNHGITSGGLDNPRLGAGLGDFIERYIFPGGELLHVSTVLHDMARAGLEMVDTENLRPHYARTLWAWSDALEARQDEARSVLVAQHGKERGEKALRAYRLYLAGCALAFERGWTALHQMLAVRPTGHVEDGVLKGAQSDYPFSRAYMYEGPAATH</t>
  </si>
  <si>
    <t>WP_123675233.1</t>
  </si>
  <si>
    <t>class I SAM-dependent methyltransferase</t>
  </si>
  <si>
    <t>class I SAM-dependent methyltransferase_1</t>
  </si>
  <si>
    <t>MLFKFKSRATADVIMLEPNGKQLLEIIGKSPNEPHGIITAAQIPAAIRALEEAVAVEEAAAAATAPDEDDQTEEEAPRGDGVRLRQRAAPFIDMLRRSAAEDCDVVW</t>
  </si>
  <si>
    <t>WP_011803921.1</t>
  </si>
  <si>
    <t>DUF1840 domain-containing protein</t>
  </si>
  <si>
    <t>DUF1840 domain-containing protein_1</t>
  </si>
  <si>
    <t>MPHTSTPRRTPPRRQALHAIAALLALGLGATGAAYAQASPWPAKPVRIVVPFAAGGTTDILARAIAPELGKAFGQQFIVDNRGGAGGNIGAELVARSAPDGYTLLMGTVGTHGINRALYKQLPYDPIKDFAPVTLVASVPNVMVMNTEKARSLGINTVQDFIRYAQANPGKLNMASSGNGTSIHLAGELFKSMTGTYMLHMPYRGSAPALLDMVGGNMDVMFDNLPSSMAHIKGGKLKALAVTSAKRSTALPDVPTVEEAGGPALKGFEASSWFGLLAPAGTPADIVQRVQQEVAKALATPAVKERLLSQGAIPGGNTSAEFASLIDREHRKWAQVVKASGAKVD</t>
  </si>
  <si>
    <t>WP_123674889.1</t>
  </si>
  <si>
    <t>MRTTFKIAVGAAAILAAFGASAQAYPVKDKNITIVVPFSAGGPTDRVARDLAEALRKPLGGATVVVENAAGAGSTIGAAKVARAQPDGYTLLLNHIGMATIPTLYRKLSFNVLNDFEFLGIVNDVPMTIISRPTLEAKNYKELATWIAQNKEKVNLGHSGLGSAGHLCGLMFQHALQSHMTPVAYKGAAPAITDLIGGQIDLMCDQTTNTTTQIEGKKVKAFAVTTNQRLTMPSLKDLPTLQESGLKDFNVSVWHGLYAPKGTPAAVLTRINEALQVAVKDPDFIKKQEGLGAVVVADKRVLPAEHKKFVQSEIEKWGMVIKAAGTYAD</t>
  </si>
  <si>
    <t>WP_011803923.1</t>
  </si>
  <si>
    <t>MSMFYDALETRAPAEREAALMAALPRQIAHAQQASPAFAGILAGVDATTITDRAALARLPVTRKYELLERQQAQRGQNAFGGFSALGFGRHMPRVFASPGTIYEPEGARPDYWRMARAMYAAGFRPGELIHNSFSYHFVPAGSMMETGAHALGCTVFPGGTGQTEQQVQAMAELRPAGYIGTPSFLKIILDKAHEHGVALPSVTKALVSGEAFPPSLRDWLAARGVTGYQCYATADLGLIAYETSAREGLVLDEGVIVEIVRPGTGDPVPEGEVGELVITTLNPDYPLIRFGTGDLSAVLPGQCPTGRTNTRIKGWMGRADQTTKVRGMFVHPGQIASVVKRFPQVQRARLVVSGEMANDQMVLQVETTETAAGMAQQLAEALREVTKLRGDVQMVPPGSLPNDGKVIEDARSYR</t>
  </si>
  <si>
    <t>WP_012655494.1</t>
  </si>
  <si>
    <t>AMP-binding protein</t>
  </si>
  <si>
    <t>AMP-binding protein_-1</t>
  </si>
  <si>
    <t>MESRNIVLSVNGIEVIYNHVILVLKGVSLQLPEKGIVALLGGNGAGKTTTLRAISNLLKGERGEVTKGSIELRGEQIQNLSPADLVKRGVVQVMEGRHCFAHLTIEENLLTGSYTRTDKGEIAANLEKVYNYFPRLKTRRTSQAAYTSGGEQQMCAIGRAIMSNPNIVLLDEPSMGLAPQIVEEVFNIVKDLNAKEGTTFLLAEQNTNMALKYADYGYIMESGRIVMDGAAQDLASNEDVKEFYLGVGGGERKSFKDVKSYKRRKRWLA</t>
  </si>
  <si>
    <t>WP_012655495.1</t>
  </si>
  <si>
    <t>ABC transporter ATP-binding protein</t>
  </si>
  <si>
    <t>ABC transporter ATP-binding protein_-1</t>
  </si>
  <si>
    <t>MKFTRLAAAATVACTLAGFAGGAAAQAKEQFFPLLSYRTGPYAPNGVPWANGKQDYIKMINARDGGVNGVKLTWEECETGYATDRGVECYERLKSRPGVTLFDPQATGITFALTEKAPVDKIPLMTLGYGLSVAQDGMAFKWNFPYMGSYWTGADILIQHIGKNAGGLDKLKGKKIALVYHDSPFGKEPIPLLQERSKMHGFELQMLPVTAPGVEQKATWLQVRQSRPDYVLLWGWGVMNSTALKEAQATGYPRDKMYGVWWAGAEPDVRDVGDGAKGYHALALNGHGTQSKVMQDILKHVHGANQGTGPKDEVGSVLYTRGVIIQMLGVEAVRRAQERFGKGKVMTGEQVRWGMENLALDQKKLDALGFTDLMRPLSTSCADHMGSTWARVHTWDGKQWKFSSDWYQADEQVIKPMVKAGADKYLADKKMSRREAGDCQS</t>
  </si>
  <si>
    <t>WP_012655496.1</t>
  </si>
  <si>
    <t>ABC transporter substrate-binding protein</t>
  </si>
  <si>
    <t>ABC transporter substrate-binding protein_-1</t>
  </si>
  <si>
    <t>MFYRENGQFKTTYKADQQIFPITQDRIAILLLLAVAFVAVPAMASDYFYRAILIPLVIMSMAALGVNILVGYCGQISLGSGAFMAVGAYGAFNFFVRFPGMPLVPALILGGLCATFFGILFGLPSLRVKGLYLAVATLAAQFFSDWMFLRIKWFTNNSDSGSVSVSNLQVFGMPLDSAMAKYLFCLTLLVVVALLAKNLVRGAIGREWMAIRDMDVAAAVIGIRPMYAKLSAFAVSSFIVGMAGALWAFVHLGSWEPAAFSVEVSFRLLFMVIIGGMGSIMGAFFGAAFIVVLPIFLNQFLPAVAGLFGVDISTAAVSHAELMIFGALIVWFLIVEPHGLAKLWSIGKQKMRVWPFPH</t>
  </si>
  <si>
    <t>WP_012655497.1</t>
  </si>
  <si>
    <t>branched-chain amino acid ABC transporter permease</t>
  </si>
  <si>
    <t>branched-chain amino acid ABC transporter permease_-1</t>
  </si>
  <si>
    <t>MAFFLETLIGGLMAGMLYALVALGFVLIFKASGVFNFAQGAMVLFAALAMARFAEWIPEWTGISNPIVANLAAFLIAGLCMFAVAWFIERLVLRHLVNQEGATLLMATLGITYFLEGLGQTFFGSDIYKIDIGMPKDPVFLLDTVFEGGVLVNKEDVIAAGIAAALVVVLSIFFQKTKTGRALRAVADDHQAAQSIGIPLNHIWVIVWCVAGVVALVAGMIWGSKLGVQFSLTTVALRALPVVILGGLTSVPGAIIGGLIIGVGEKLSEVYLGPFVGGGIEIWFAYVLALVFLLFRPQGLFGEKIIDRV</t>
  </si>
  <si>
    <t>WP_012655498.1</t>
  </si>
  <si>
    <t>MLRKEQNDLLTQTGPGTPMGDVFRRYWIPALLAEEVAEPGGAPVRIKLLGERLLAFRNSEGKLGLIDEFCAHRGVSLWFGRNEDCGLRCPYHGWKYDVTGQCTEVPSEPESSGFRQKIKLTAYPLVERGHILWTYMGPPDLQPPLPEWEFITVRPEQTFSSKRIQESNWLQAMEGGIDSAHVSFLHRGALNSDPLFKGARGNQYNLNDSAPVFEVVEHGSGLYIGARRNAEDGHYYWRITPWVMPCFTMVPPRGDHPIHGHFWIPIDDENCWAWSFDYHPVRDLTEREVQAMRDGHGIHVTYVPGTYRPAANKDNDYLMDRAAQKAGTTYSGVSGIAMQDASLQESMGPIVDRTRENLTSTDNGIIMARFRLMKAARALRDKGIAPPGTRPEEQQVRSAAVVLPPDQAFKDAAREALQAQPGVAQASV</t>
  </si>
  <si>
    <t>WP_140886762.1</t>
  </si>
  <si>
    <t>aromatic ring-hydroxylating dioxygenase subunit alpha</t>
  </si>
  <si>
    <t>aromatic ring-hydroxylating dioxygenase subunit alpha_-1</t>
  </si>
  <si>
    <t>NZ_RCZP01000048.1[22654..32731]</t>
  </si>
  <si>
    <t>MDDPAGRGIVVVGAGQAGGRAVEAMRAAGYAGPLTLVGEEADPPYERPSLSKEMLLGSDNIAWVRPREWYEAASIVLRLGVKASSIDRGVRTLHLEDGSVLPYAALLLATGGRPRPLLVPGADHPRCHPIRTLADTRALRPLLQVDAHLVVVGAGFIGLEAASAARAQGARVTVIEATSAVMARCVPPEVGAFYTDLHRRHGADIRFQAEVEAIEDASGRPVVVLAGGERLEADAVVVGIGIVPNVELAREAGLKVENGVVVDAFGRTEDPSVWAAGDVANRFDARYGRPVRLESWQNAQNAAIAAARNMVGNPAPYTEVPWFWSDQYGLNMQICGMVSSGLSWISRGSLASGIALLLGMDGDRPAAAIGINAARDLRFAKELIALDAAVPAETLADPAVRLNDLVKNLKRDLRPVS</t>
  </si>
  <si>
    <t>WP_140886763.1</t>
  </si>
  <si>
    <t>MNAVGRPPKLEGAPLPRIALALGDPAGIGPEIALKAALDPRVRAACRPLLVGDRRALDYHARACGIDVPVLTVRSACEVPEGEGVVLLDLDGFGEQPLAPGEVRAAHGRAAVEAAAVAVRAALEGAVEAVAACPQTEFAIKAAGIAFDGYPTFVARCTDTPEEDAFLMLCFDDKRIVHTTLHVGLRQAIDLITEERVLRVLEATRAVLVKLGVATPQIAVSGLNPHASEHGMFGNEEATIIEPAMERARARGILCEGPFGADTMFQKAGYDAFVVMVHDQGHLAAKLLATNRTAGMTIGTPVLFSSVAHGSALEIAGMNKASPEAVVEALLRLAGAATRARAEAAA</t>
  </si>
  <si>
    <t>WP_140886764.1</t>
  </si>
  <si>
    <t>MTLEDELQALCDTTAVEGDTPVRAELAGEAYAVFLVDGAYYVTQDLCTHGPGSLAEGFVEGGEIECPFHQGKFDIRTGEPTAPPCTEALRTWDARVVEGKVCIDPAQVRKSV</t>
  </si>
  <si>
    <t>WP_140886765.1</t>
  </si>
  <si>
    <t>non-heme iron oxygenase ferredoxin subunit</t>
  </si>
  <si>
    <t>non-heme iron oxygenase ferredoxin subunit_-1</t>
  </si>
  <si>
    <t>MSATPRRLALYGYAHGEEVEAEMDVVAPVISSNKAAEAAEPSAGSLNLLAV</t>
  </si>
  <si>
    <t>WP_161993783.1</t>
  </si>
  <si>
    <t>MQVAHSDHRFPCAPDETILEAAQRAGLEIPYSCRKGVCITCQGKVSAGAVEASGTVRSTGEGGAFDALFCTSRPRSDVTIGPRRISRPLGIGLPREVTARVFRKQLVAPNVTRLYLRFPIGQRVAFKAGQYMDVLLPGGERRSYSMANSPAEADGVQMHVRMHPGGAFSDALLARLQPGDALRLAMPYGEVEPDGRDPRPLLLLATGTGFAPVASILEEAVRRRWTRPLILYRGGRGPDDLYLPELPARWTRRLRDFRYIPVLSQPDPSWAGRTGRVPTAAASDHPAMSGLQVYASGSPAMVASARESFTKLHNLPEADFFADAFIPSSQSSAEAA</t>
  </si>
  <si>
    <t>WP_161993784.1</t>
  </si>
  <si>
    <t>MRITDIMAAQARYAHCIDTDRLEAWPDFFTEDCLYRITTAENHRLGYAAGIIWADSRGMLEDRVAALREANIYERHSYRHVLGLPLLEEERSEGLRSETPFLVARIMRDGATDLFATGRYLDLWRADAAGTPKLAERVVVCDSSRTDTLLALPL</t>
  </si>
  <si>
    <t>WP_140886767.1</t>
  </si>
  <si>
    <t>MPDHTPPATALPPGLVTLPEVSWPEGLTRVPYWVFQRQDVAALEQTHVFRGETWNYLCLEAEIAGPGDYRATTLGGVPILAVRDHDGEIYAFENRCVHRGALIALEDFGHAREFTCVYHAWSYDLQGNLKGVAFKDGINGQGGMPECFRMSEHSPRKLRTAVVHGLVFASASDTVPPIEEYLGDEIMERIGRVLGGREVEVIGRFTQDLPNNWKLYVENVRDSYHASLLHLFFTTFELNRLNMRGGLIVSESGGNHVSYSAIDRDAEAMAANDYAAQNIRSESDYRLKDPSVLEGQDEFGDGVTLQILSVFPGFVLQQIQNALAIRQVVPRGVGRTDLNWTYIGFKDDSPELRKMRLKQGNLVGPAGYVSMEDGCVGGFVQRGVVGASDRHAVLEMGGTDAASTRTRATEASVRGFWKAYRGCTGL</t>
  </si>
  <si>
    <t>WP_140886768.1</t>
  </si>
  <si>
    <t>MGLLHRRVLLVSPLLGALASSRAGAQPLPGGLSYPSRPVRVIVPFPAGGSNDTSARIAAEQLRGLWGQPFVVENLSGAGGNVGTANFARAEADGYTLLVTPPGPLSINQFLFRDLGFAPEGFVPVTVLCETPNVAIVSIASGIRTLGELIERAKARPETLTYASQGVGTTSHLTAALFQDLTGTKLVHVPYRGEAPALTDVVGGRVDMIFSNVTGALAQHQAGRVRMLAVADMERAPEIPDVPAAAEAGLPGFRSTAWFAAVAPAGTPATVVARLHEGLSQVLRSPEVQRRYRELGAAVVGGTPAETAAFVAAERTRWGALVQRANVTVE</t>
  </si>
  <si>
    <t>MVEEEPGRKEAMAGLAKGLAILECFGDGVPRLTLAEAARRTGLSRATARRCLLTLLELGYVTHDGRSFAPQPRLLRLGYAFLSATPLPRLAQPVLEAVQEAAGEAVSLAILDGSETVFVARSAPHRMVSVGPGIGSRLPAWCSATGRVLLAGLSKDAIAAHLGAARFEPLTRHTVTVPEEVRARIDDARTAGYAACNEELELGLLSLAVPVRDLSGNAVAAMSVSTQPSRRSLQEAERDLLPLILDGARRLSVHL</t>
  </si>
  <si>
    <t>WP_140886770.1</t>
  </si>
  <si>
    <t>NA</t>
  </si>
  <si>
    <t>transposase</t>
  </si>
  <si>
    <t>transposase_1</t>
  </si>
  <si>
    <t>IS481 family transposase</t>
  </si>
  <si>
    <t>IS481 family transposase_1</t>
  </si>
  <si>
    <t>MTTKSERLTVLSDAEQEALYGLPDFDDAQRLEYLALTETELALASSRPGLHAQVYCILQIGYFKAKHAFFRFDWSEVEHDCAFVLSRYFHGESFEHKPISKHEHYTQREWIADLFGYRPWAAEFLAQLAQQAAQTVRRDVMPGFIAAELIVWLNEHKIIRPGYTTLQELVSEALSAERRRLAGLLSEVLDESAKAALGRLLVRDDTLSQLAALKQDAKDFGWRQMAREREKRATLEPLHRIAKALLPKLGVSQQNLLYYASLANFYTVHDLRNLKADQTYLYLLCYAWVRYRQLSDNLVDAMAYHMKQLEDESSAGAKQSFVAEQVRRQQDTPQVGRLLSLYIDDSVPDPTPFGDVRQRAYKIMPRDTLQTTAQRMSVKPVSKLALHWQAVDGLAERIRRHLRPLYVALDLAGTDPGSPWLVALAWAKDVFAKQQRLSQRPLAECPAATLPKRLRPYLLTFDADGKPTDLHADRYEFWLYRQVRKRFQSGELYLDDSLQHRHFSDELVSLDEKAAVLAQIDIPFLRQPLDAQLDALATELRAQWLAFNRELKQGKLTHLEYDKDTQKLTWRKPKGENQKAREKAFYEQLPFCDVADVFRFVNGQCQFLSALTPLQPRYAKKVADADSLMAVIIAQAMNHGNQVMARTSDIPYHVLESAYQQYLRHATLHAANDCISNAIAALPIFPYYSFDLDALYGAVDGQKFGVERPTVKARHSRKYFGRGKGVVAYTLLCNHVPLNGYLIGAHDYEAHHVFDIWYRNTSDIVPTAITGDMHSVNKANFAILHWFGLRFEPRFTDLGDQLKELYSADDPALYDQCLIRPAGRIDRDLIVSEKPNLDQIVATLGLKEMTQGTLIRKLCTYTAPNPTRRAVFEFDKLIRSIYTLRYLRDPQLERNVHRSQNRIESYHQLRSTIAQVGGKKELTGRTDIEIEISNQCARLIANAVIFYNSAILSRLLMKYEASGNAKAHALLTQISPAAWRHILLNGHYTFQSDGKMIDLDALVAGLELG</t>
  </si>
  <si>
    <t>WP_012077404.1</t>
  </si>
  <si>
    <t>Tn3 family transposase</t>
  </si>
  <si>
    <t>Tn3 family transposase_1</t>
  </si>
  <si>
    <t>NZ_RCHJ01000037.1[20299..32037]</t>
  </si>
  <si>
    <t>MSTNGAGLLSQPVERAPVIMEQAACSRRRLLAAVAAIAAGGFARSSLGAGNANEIVLGMSLPLTGVLGSTAQGFREGTRIAFEDMNVAGGVHGRKIRVELMDDRFDRDLVVRNAKAMLDQGVLCLFGFMGTPGILAVSALVNERQVPLIGAVSGAPATKDPTNKFVFIVRTSFSKEAENAVNVGVITGMKVWGVVYQDDGQGKAALAGVADRSGASYVDTMIVGHGRRIIR</t>
  </si>
  <si>
    <t>WP_128003429.1</t>
  </si>
  <si>
    <t>MKLSDLLSIHESLELAAERVDDLVPLVYERFFALRPDARALFGNDALGRGRMFNETLTMILECTQEVGYLEGIVEREVGDHREYGATLSMYESYFEAVVQAMQDAVGESWTPSHEESWRRQLKHLMSIVARHAQIADGPLNH</t>
  </si>
  <si>
    <t>WP_128003430.1</t>
  </si>
  <si>
    <t>globin</t>
  </si>
  <si>
    <t>globin_-1</t>
  </si>
  <si>
    <t>MSYEIRIDGTDVKFDAEAGQTVLDAAAKHGIEMPYSCRKGACGNCKGRVLAGELVVGTGGGGHEAGINAPDEHLFCRAQPASDLLIAPRSWHRIDPDARKTYSATVFRNQLVASDVSILHLRFPTGVRARFAAGQYLQVILPDGQRRSFSMANAPHENDGVLLHIRHMPGGGFTSSVVPNLAKGDVLQIELPHGDFYLREESDRPLLFIAGGTGFAPVKSIIDDIIKRGIERPMTLFWGARAPAGLYAPDVVKKWLRQRPSLRYEPVISAPVDAAAWSGRRGRVHQAVLETFDSVQDFDVYACGAPAMVQAVRTALEDQRGLPPPQFFSDSFVTESPAAVV</t>
  </si>
  <si>
    <t>WP_128003431.1</t>
  </si>
  <si>
    <t>MPVGDPNGIGPEIALKTVAAYAGRDDVALTLFGPANVLRDTADMLGLGEALAVASVEPSAPVLQDGFRPGEINAQAGAAAVDAATRAIEATQRGRFDAVVAAPHHETAIAQAGIVFSGYPSLVARVCGQPEDSVFLLLIGGGLRIVHVTLHESVQHALGRLSPELVADAARAGVRTLARLGIDTPRIALMGINPHAGEGGLFGTEDGAITEPAAAQLRAEGFDLTGPAGGDMLLASRAHDLYVAIFHDQGHIPIKLLSPQRASAISIGADVLLSSVGHGSAMDIAGKGVASARAMIETVAMLGHVTAPATTKGKAP</t>
  </si>
  <si>
    <t>WP_128003441.1</t>
  </si>
  <si>
    <t>MEKLSLRDQLLDFNASYTRCIDSDNLESWPGFFADVCHYRVTSAENDRTGLAAGLMYATSRAMLEDRISALRHANVYERQTYRHMVGLPHVVRSDANEAECETPFLVVRIVQGDETFLYATGLYKDVFDLNGERLQLKRRVVVCDSSRFDTLLAVPL</t>
  </si>
  <si>
    <t>WP_128003432.1</t>
  </si>
  <si>
    <t>MQTSTIQWIPQGETRVPLAVYRDDQVFADEQRNIYRGDTWNYLCLENEIPESGDYRTTFVGETPVVVARDADGEIYAFENRCTHRGALICLEKSGKDAKDFQCVYHAWTYSLKGDLKGVAFEGGVNGAGGMPEGFCKDHHHPTKLRVAIFCGLVFGSFSDDVDPLEEYLGDEICARIERVLGRPVEVIGRFTQALPNNWKLYYENVKDTYHASLLHLFFTTFRLNRLSQEGGVIVSETGAHHVSYSKVDEDGFDGYKDQGLRSDQSGYQLKDPSLLQGFKEFDDGITLQILSVFPGFVLQQIQNCLAIRQVLPRGIDKTDLNWTYIGYVSDTPAQREVRLKQANLIGAAGFVSMEDGAVGGFVQRGIAGTRAEQAVLEMGGDSTASSSSRATEAAVRGFWKQYRVLMGV</t>
  </si>
  <si>
    <t>WP_128003433.1</t>
  </si>
  <si>
    <t>MQISTKPILRLAILLSAVAICWHTKAADLNAAPLLLVVPFPAGGTADALPRILAEKIRPHFPKGVVVENRPGAGGNIGADQVAKAKPDGFTLLASPPGPLAINRSLYPKLAYDSNELMPVTVMAEVPNVLAVSASFPAKTVQEFLAYVKAHPDKVTFASQGNGSTSHLTAALFESLTGTRMIHVPYKGTAPALTDLLGGQVDVFFDNLTSSMPLHRSGKIRILAVTDTKRSEVLPEVPTFAEAGLSAMQAVTWFAVVAPPGTPNDMVRALNRVFVDALKLPDVQANFAKRGARVVGSTPQQMDRFVREETARWAQVIKAAKITVD</t>
  </si>
  <si>
    <t>MSEFLLRARGLHSYYGESHILHGVDFNIRKGEAVGLMGRNGMGKSTLLKSLVGVVAPRDGEVSIDNRSTRGMSVHQIAQLGIAYVPEGRGIFPNLSVRENLNVSARPGVDGRRDWTFERVLEVFPRLAERLGHGGQQLSGGEQQMLTIGRALMTNPLLLILDEATEGLAPLIAQEIWRIIGLIRAAGIATVLVDKNWKAVAGLTDRNLILVKGRVVLEGTGEQMRSQPDRLAEYLGV</t>
  </si>
  <si>
    <t>WP_128003435.1</t>
  </si>
  <si>
    <t>MPMTTALSHEPSRVDAPISDFDPYAEDALDNPYPHYEVLRELGPIVHLQRYGVYAIARHAEIDAVLRDHVTFCSSAGVGLANFHTEEPWRKPSLILEADPPMHGRTRKVVAGLLAPASINKLRPTFERQAELLIDRILEKGRFDAVPDLCAAYPLKVFGDAVGVPAGGRQHLLPYGDMVFNGFGPINERFKTRLAAAQESIAWIGEVCKRENLTPDGFGAQLYRAADDGDLAPEEAPMLVRTLLSAGLDTTAFTLCNAILSFARHPDQWALVHANPAMARQALEEVLRFESTFHSFYRTTTKDVELGGVALPQEQKICVLIGSANRDPRRWERADVFDVTRRAAGNLAFGTGIIRSSPEVQSAYLGSDVEASHV</t>
  </si>
  <si>
    <t>WP_128003436.1</t>
  </si>
  <si>
    <t>cytochrome P450</t>
  </si>
  <si>
    <t>cytochrome P450_-1</t>
  </si>
  <si>
    <t>MGLEKGLAIIEAFGQRKGPMTLTQAAEITGHTKASVRRCLLTLCKLGYAAQVGRQFQLAPRTLRLGHAYVSSDPLTKIAQPILEMTSERTKESASVAVLDSQDAVFVARSTHRRSLSSGLGVGARLPAYCSATGRVLLSALPKTDVEFLLNRMSRPAFTPRTLTNIRDILREIQVVHTQGYAISDEELEIGLRSIAVPIRNAAGEMIAALSLSVSTSRMTRASIVEKLLPELETARRNFATLL</t>
  </si>
  <si>
    <t>WP_128003442.1</t>
  </si>
  <si>
    <t>DUF3363 domain-containing protein</t>
  </si>
  <si>
    <t>DUF3363 domain-containing protein_-1</t>
  </si>
  <si>
    <t>MPDQRRDSDHRPSPDALLAAARREETGVGKLKIFVGAAPGVGKTYEMLLQARTRRQDGYDIVVGVVETHGRKETEALLEGLETIPRRQIEYKGKWLEEMDLDAIIVRKPQIVLVDELAHTNAAGSRHPKRYLDVEELLNNGIDVYSTVNIQHIESLNDVIAQITGVRVRETIPDSIFDRADAVKLVDVTPDDLIQRLKEGKVYVPKQAERALKHFFSPTNLTALRELALRRTAERVDDQLFDQMQQHAIQGPWAAGERVLVCVSEDPRAAGLVRYAKRLAERLHASWTALYIESRRSLQLTEVERDRIADTLRLAEALGGDAVTIPGGDRRIADDIVRYAQENNVTQIIIGKSSRSRWFEIVHGSVVHDLARRSGNISVHVIAGEDIASETIPAKDVRPAQTITSFDLRAYVVAFIASGVALSIGKLIQPWFGIENVDLVFLTAVVGVAVRYGLWPSLFASVVCSLFYNFFFMPPTYTFTIADPTNVGAFVFFILMASIVSNVAARVRTQAVAAMSRARTTESLYTFSRKLAGVGTLDDVLWATAYQTALMLRVRVVLLLPQNGSIAVKAGYPPEDTLDDADIAAAKWAWENNRTAGRGSDTLPGAKRLFLPMRTGRGAIGVVGIDSDKPGPMLTTDERRLLDALIDQGALAIERVYLVEDMDRAKRTIEADRLRSALLTSISHDLKTPLAAVIGSAGTLRDLSGKLGEAEKADLLTTIIDESERLNRFIANLLDMTKLESGAVVPNSARHDLGEIVGSALQRASKILSGLRVELDLAPDMPMIEVDAVLFEQVLFNLLDNAAKYADPGTTVRVQSWCDSQSIYLQILDEGPGIAPADLEQIFDKFYRAQKGDHVRAGTGLGLAISRGFVEAMKGTITAANRTDRSGAIFTIRLPIPAPQQISSAA</t>
  </si>
  <si>
    <t>WP_086090877.1</t>
  </si>
  <si>
    <t>sensor histidine kinase KdpD</t>
  </si>
  <si>
    <t>sensor histidine kinase KdpD_-1</t>
  </si>
  <si>
    <t>NZ_RAQD01000001.1[2217721..2233157]</t>
  </si>
  <si>
    <t>MLKEIRPAIVLLLGLTLITGLAYPLAMTGIAGAIFPSQSSGSMIERDGTVIGSALIGQEFKSDRYFHGRPSATTGPDPDDSSKSVPAPYNAANSMGSNLGPTSQALADRIRGDVEKLKEEGAGTVPPIDLVTASASGLDPHISPEAALFQVQRVAKARNMPEAALRQLVNDNIQGRLLGILGEPRVNVLALNLALDRAVR</t>
  </si>
  <si>
    <t>WP_086090878.1</t>
  </si>
  <si>
    <t>K(+)-transporting ATPase subunit C</t>
  </si>
  <si>
    <t>K(+)-transporting ATPase subunit C_-1</t>
  </si>
  <si>
    <t>MEMIKNSKRAPVTAMLDSKIVIPALGSAFVKLDPRTLIKNPVMFVLEIVTILTTILLIRDVVTGAGNIGFGFQITLWLWFTVLFANFAEAIAEGRGKAQAASLRRTRTESQAKLLTSSDIKSYKIVPGTSLKVGDIVLVEAGHTIPSDGEVIEGVASVNEAAITGESAPVIRESGGDRSAVTGGTQVLSDWIRLRITAAPGSTFLDRMIRLVEGAERQKTPNEIALNILLIGLTLIFVFATATIPSYAAYANGAISVIILVALFVTLIPTTIGALLSSIGIAGMDRLVRFNVLAVSGRAVEAAGDVDTLLLDKTGTITLGNRQATAFKPLPGVTERDLADAAQLASLADETPEGRSIVVLAKEKYGIRGRELADMKANFIPFTAHSRMSGVEVDGSWVRKGAVDSILKFLNSPAASSGGGRRVQPPVSPDTIREAQAISDSIAKAGGTPLAVAKDGKLLGLVHLKDIVKGGIRERFAELRRMGIRTIMITGDNPMTAAAIAAEAGVDDFLAQATPEDKLRLIRDEQAKGKLVAMCGDGTNDAPALAQADVGVAMNTGTQAAREAGNMVDLDSNPTKLIEIVEIGKQLLMTRGALTTFSIANDVAKYFAIIPAIFLTFYPQLQALNIMNLTTPQSAILSAIIFNALVIIALIPLALKGVAYRAIGAGALLRRNLLVYGLGGIIIPFAGIKLIDMAVTAMGWA</t>
  </si>
  <si>
    <t>WP_086090879.1</t>
  </si>
  <si>
    <t>potassium-transporting ATPase subunit KdpB</t>
  </si>
  <si>
    <t>potassium-transporting ATPase subunit KdpB_-1</t>
  </si>
  <si>
    <t>MTVNGWIQILIFCAIIVALVKPIGWYMTRVFNGERTLLSPVLRPVEVGLYALGGIDEKREQSWLTYAVAMLIFHIAGFVLLYAILRLQPFFPFNPQDMAAVPADLSFNTAVSFATNTNWQNYGGESTLSYFTQMAGLTVQNFLSAAVGIAISIAVIRGFARASAQSIGNFWVDLTRCTLYILLPACVVLTLIYVALGVPQTLSGYVDATTLEGGKQTIALGPTASQLAIKMLGTNGGGFFNANSAHPFENPGALSNLIQIVSIFALGAALTNVFGRMVGNERQGWAIFAVMGVLFLVGVAVTYWAEASGTTALNALGLTGGNMEGKEVRFGIALSALFAVITTAASCGAVNAMHDSFTALGGMIPIINMQLGEIIIGSVGAGLYGMLIFVVIAMFIAGLMVGRTPEYVGKKIEAREVKMAMLAILCLPLSILGFTAAASVLPFAVSSISNPGPHGFSEIMYAYTSGTANNGSAFGGLSGNTLWYNITIGLAMLIGRFLVIVPALAIAGSLAAKKTVPASAGTFPTHGPLFVGLLTSVILVVGGLTFFPALALGPIVEHLAMINGTLF</t>
  </si>
  <si>
    <t>WP_086090880.1</t>
  </si>
  <si>
    <t>potassium-transporting ATPase subunit KdpA</t>
  </si>
  <si>
    <t>potassium-transporting ATPase subunit KdpA_-1</t>
  </si>
  <si>
    <t>MILDYSLAGLVTAILLVYLTYALLRPERF</t>
  </si>
  <si>
    <t>WP_120265377.1</t>
  </si>
  <si>
    <t>K(+)-transporting ATPase subunit F</t>
  </si>
  <si>
    <t>K(+)-transporting ATPase subunit F_-1</t>
  </si>
  <si>
    <t>MALVFAAAMLLGAPASWAQDYPNRPVKIIVPFPAGGTADAVPRLVAEWLSRKWGQPVVIENPTGAAGNIGTDQAYRAEPDGYTLLSAPPPPLVINLNLYPNLPFDPMKFEPIAILAQVPNGVIVNPSRVSAKTLPEFLSYLKANPGKVTSATQGNGTTSHLTSEMLQMMGQVKVQHIPYRGTAPALQDLLSGNVDFMCDNLGVSLPLVDSGKLRLLAVASPKRMASLPNMPTVAETLPGFESVAWYAVVAPPKTPKAITEKINADINEALRDPQLQDRLKKLSAEVVGGSTEATAKYLRDEVERWHKVIKAANVKLQ</t>
  </si>
  <si>
    <t>WP_157699772.1</t>
  </si>
  <si>
    <t>MASAQPNIVIVGGGIGGLFAANALIAHGLQVFVYEQAPQLGEVGAGVYITPNSARQLERVGLGPSLEKWGARVGAGSQYFRDDGTMIAPVQVTDSAGWNATFGMHRADLVEMLAETLPAGVVHTGHRCIGFERTSDKAKVSFANGAVAEADIVIAADGIHSELRPFVFPPSNPVFSNTVAYRGLVAHERVPHWPTNSWLMWLGKGKHFLVFPVRAGQLINYVGFVPADEQMKESWSAQGDPDALRREFAGWDPRIQGLLKEVETTFKWALYDREPLPTWTKGRLTLLGDAAHPMLPHLGQGANQSIEDGMALATILANTDAGHAPAALQAYENLRRDRVASVQRGARENGLRYDTFHGDVARRDAEITAHASFRKRLYDHDVVPEAKAAAMKLAS</t>
  </si>
  <si>
    <t>WP_086090883.1</t>
  </si>
  <si>
    <t>FAD-dependent monooxygenase_1</t>
  </si>
  <si>
    <t>MAKITLITGASRGLGRNTALSVARRGGDVVLTYQSRVEDAQAVVAEIQAIGRKAVALQLDTGKVATFASFTERLRTTLRETWQRETFDHLVNNAGHGDYALISDTTEEQFDRLVNVHFKGVFFLTQALLPLIADGGRIVNLSSGLTRVSAPGWSAYSAMKGAVEVLTVYMAKEFGSRRIAVNTVAPGAIETDFFGGAVRDTPDFNKFFAEMTALGRVGVPDDIGPMIASLLSEDNRWINAQRIEVSGGQGI</t>
  </si>
  <si>
    <t>WP_086090884.1</t>
  </si>
  <si>
    <t>MTTLLNAVRRYTDAYADPAGIARTPIPGLTAIRATAPTGLDYAIARPLVALVVQGTKHVTMGEQAFTFSAGDSLLITADVPTVSQITRASSAAPYFSLVLDLDPSVIAELTAEMKAAPVLDDGPVRVEPTDAEVTDAALRLMRLLDRPASVPVLQAQLVREMHYWLLAGRHGAAIRRLGYPDSHAQRVARAVAVLRTEFAQALPVERLAAVAGMSPSSFHQHFRAVTSLSPLQFQKQLRLIEARRLMTSEGASASSAAFAVGYESVSQFTREYGRMFGVSPVKDTKAAKSWADAV</t>
  </si>
  <si>
    <t>WP_086090885.1</t>
  </si>
  <si>
    <t>AraC family transcriptional regulator</t>
  </si>
  <si>
    <t>AraC family transcriptional regulator_1</t>
  </si>
  <si>
    <t>MTRVDLSDIYRDYIACLNKQDWTNLWQFVHDDVHYNGERIGLPGYREMLEKDFRAIPDLYFNIRLLISEPPRVASRLMFDCTPRGILFGLPVNGKRVSFSENVFYEFRDTRIAAVWSVIDKAAIETQL</t>
  </si>
  <si>
    <t>WP_086090886.1</t>
  </si>
  <si>
    <t>ester cyclase</t>
  </si>
  <si>
    <t>ester cyclase_1</t>
  </si>
  <si>
    <t>MNFDHILRNARIMSDSEPCDIGWRDGRIAAIERKLICDAPSTDAGGRLAVPGFVDTHVHLDKSCILGRCNCREGTLTEAIAETAAAKKTFTEDDVYARAKRTLEKAILQGTTHMRTHVEVDPRIGLTSFRAIKRLKADYAFAIDLQICVFPQEGLLNDPGAEELLVEACGQGADVIGGCPYTDSDPDGQIARIFAVAKRFDIDIDFHLDFDLDPSAMSLHEVCRQTQAHGWGGRVAIGHVTKLSALGAAQLNEIADLLARSGVALTALPATDLFLMGREHEHSVPRGVTPVHRLIERGVNGSLATNNVLNPFTPFGDCSLIRMANLYANVAQIGRPIDMELCLSLVTERPATLMNLRDYGIAIGKAADLVVLDCEEGASAVAEIVQPLMVFKRGRMTVKRDAARLLRPELAGVAVSPEAA</t>
  </si>
  <si>
    <t>WP_086091697.1</t>
  </si>
  <si>
    <t>amidohydrolase family protein</t>
  </si>
  <si>
    <t>amidohydrolase family protein_-1</t>
  </si>
  <si>
    <t>MQDILRQIATPIAILLITAAGLAVGAYGEGYTHFILALVALTTIVGVGLNILLGLTGQVSLGHVGFYSIGAYTAAILTLKGVSFWIAFPVAGLIAGIVGGLLALPALRVTGPYLAMVTIAFAFIVEHGTIEWRDLTGGQNGLMGIVPPTIGDYAFGEREIASMAVVCAGLAVLFFYRFAASAWGKGMVAVRDAEVAARSIGLNPVIVKTTAFALSAVLTGLAGAMFAPLLMFVAPSNFPFSQSILFLLAVIVGGAGWTLGPVVGAIVSVVLPEMLAGLAEYRLLFFGSLLLVVLWLAPDGVIGTVAKLWRRIDPRSAVAGHFDLAAFLKPTTPHALVVRDVGIAFGGIRAASDVSFEASPGKVTSIIGPNGAGKTTVLNIVGGFYRADTGSVRLGDKELAGAPAWKVARAGIARTYQTTKLFGSLSVLDNVLIALRRGQFGVSGDKNEEHKAAEALLAFVGYFGPLATPAGDLPHVDRRLVEIARALACRPDVLLLDEPAAGLMRADKDSLTKLLRQIANFGIAVILVEHDMTMVMSISDHVVVLDAGTVIARGTAAEVRHNPRVLKAYLGGGDMRERPRKAEFEPEANAILSVVKLTAGYGAAPVLDDVTFDVRPGEMVALLGANGAGKSTIMRALSGLLRPVDGNIVLDDKAVQALEAYRIARAGLALVPEGRQVFGEIDVRDNLVLGAFSRKDADLDNEIEALLKRFPRLRDRITSRAGLLSGGEQQMLAIARGLMANPRVLLLDEPSLGLAPAMINELFDVLAELRDEGVTILLVDQMAALALTVVDRGYVLESGKIVHADTAAALASDPALEAAYLGRVEAAQ</t>
  </si>
  <si>
    <t>WP_086090887.1</t>
  </si>
  <si>
    <t>MITSAIISGIGLGSMYGLIALGFHVTYVVSHTVNFSQGSAMMLGAVLGYTFGVTLGWPIPLAVVASLLLCGLFGLLVERTLVRPFAERGSNAWLMATVAGGIVLDNVVLFTFGKEPRSFPSFLAQKPVEIFGAGVYPLQLVIPVVGVGAALAFHLLAHRTRYGKALLAVVQNPDAARLMGINVRMIVAASFAISTMLAGVAGLLIAPLFSVHSEMGVLFGIKAFAVAILGGMTSAWGVVLAGLAYGLIEALVTAYLGSTYTQIVVFSVIIIALAVMPNGLLGRAAVNKV</t>
  </si>
  <si>
    <t>WP_086091698.1</t>
  </si>
  <si>
    <t>MSAQVDRFVHDRLPPPEQLPVFRYDLPELQFPDQLNLVEELLDKAVAKGFGDKPMLRSPAGVLTYAQAGVEVNRIAQVLIEDLGLVPGNRVLLRGGNSVWMALSWLAVVKAGLIAVATMPLLRAKELGEIIEKSQPVAALCEGRLLEELVTAQQAHPVLATVIAFNQPDAPDSLSARAAGKSGVFRACPTAADDIALLAFTSGTTGKPKAPVTTHRDVVAMCQTWPRHVLRARSDDIVVGTPPLAFTFGLGGLLIFPMWAGASVYFPEGAFSPEALVKLINEVGATICYTAPTFYRQMAPFVRQHGAPSLRICVSAGEALPDATRQLWKETTGIEMLDGIGGTEVFHIYISAAGDDVRRGAVGKAVPGFTAKVVDDDGNEVPRGTVGKLALQGPVGCRYLDDPRQAAYVKNGWNYPGDSFVQDDDGYFFYQARADDMIITAGYNVGGPEVEDALLKHPAVAECGVIGKPDTDRGMIVKAFCVLKPGNTGDAAMVKALQDHVKATIAPFKYPREIEFVTALPRTETGKLQRFKLRQLNSETPS</t>
  </si>
  <si>
    <t>WP_119555018.1</t>
  </si>
  <si>
    <t>NZ_QXMN01000020.1[94382..109744]</t>
  </si>
  <si>
    <t>MMTKIPAPPSTAHLALPFFDDAHRALANDLLAWCAAQEIDERDDRAACREWVRRLGDGGWLRYAVPGSAGGALERLDSRALVLLRETLGYHSPLADFAFAMQGLGSGAITLDGTPEQQSQYLTAVGKGAKIAAFALSEPEAGSDVAAMAMRAEPTADGWRLNGEKTWISNGGIADFYCVFAKTDPTAGTRGITVFIVDATTPGLDTSAHIDVMAPHPLATLRFDNCIVPRTAQLGTLNGGFKLAMRTLDIFRASVAAAALGMGRRALAEAIAHAKGRRMFGQTLADFQLTQAKLGEMAALIDSAALLTYRAAWMRDDAERRGAPAVGDVSAAAAMAKMCATENASRVIDMALQMHGGLGVKVGTKIESLYRDIRSLRIYEGATEVQQLIIGKSVLRG</t>
  </si>
  <si>
    <t>WP_119555020.1</t>
  </si>
  <si>
    <t>acyl-CoA dehydrogenase family protein</t>
  </si>
  <si>
    <t>acyl-CoA dehydrogenase family protein_-1</t>
  </si>
  <si>
    <t>MKHYIGASNPMRAQFEPKADYQAEHFAWRYEAGVGTITLNRPERKNPLTFDSYAELRDLFRALTYATDVKVIVVTGAGGNFCSGGDVHEIIGPLTGMRMPELLEFTRMTGDLVKAIRNCPQPIVGAIDGVCAGAGAMIALACDLRYGTPATRTAFLFTRVGLAGADMGACALLPRVIGQGRASELLFTGRAMTAEEGQAWGFFNGLHDSASLLDAATKVARDLAEGPSFAHGMTKTMLSQEWSMTIDQAIEAEAQAQAICMQTEDFKRAYEAFAAKRKPVFGGD</t>
  </si>
  <si>
    <t>WP_119555022.1</t>
  </si>
  <si>
    <t>enoyl-CoA hydratase family protein</t>
  </si>
  <si>
    <t>enoyl-CoA hydratase family protein_-1</t>
  </si>
  <si>
    <t>MDLEARAHSEHPEELRLWLRMLTCTQLVEKQVRNGLRAQFATTLPRFDLMSQLERSPDGLKMNELSRRMMVTGGNVTGITDQLVTEGLVERINVEGDRRAWRVRLTPRGRKLFHEMAQQHEDWIVEAFSSLNPKEIAQLHKLLGKVKQHSHSSQLAETA</t>
  </si>
  <si>
    <t>WP_119555024.1</t>
  </si>
  <si>
    <t>MarR family transcriptional regulator</t>
  </si>
  <si>
    <t>MarR family transcriptional regulator_-1</t>
  </si>
  <si>
    <t>MNSLTSPRLAPASDLQRILCIGGGPAGLYFALLMKARNPALQITVVERNRPFDTFGWGVVLSDQTLGNLRAADAPTAALIGNEFHHWDDIQVFFKDRQVRSGGHGFCGIGRKRLLNILQERCLELGVELVFETDATDDQAIAAQYKADLVIASDGLNSRIRQRYADVFKPDVDLRNCRFVWLGTHQTFDAFTFAFEQTEHGWFQAHAYQFDDKTSTFIVETPEAVWKAHGLDQMEQPEAIAFCEKLFAKYLGGHSLISNATHLRGSANWIRFPRVVCERWTHRIDVEGRSVPVVLMGDAAHTAHFSIGSGTKLALEDAIDLANEFAQGGTVDHVLEGYEARRSVEVLKIQNAARNSTEWFENVPRYTGMKIEQFAYSLLTRSQRISHENLRVRDTQWLGGYEQWLAGGKAMAPMLMPLKVRSLELKNRIVVSPMATYSAVDGVPQDFLLVHLGARALGGAAMVCVEMTSPTPEGRITPACTGLYNDTQQAAFKRIVDFVHTQSSAKIAIQIGHSGPKGSTRVGWEGTDEPLESGNWPLLAASALPYGEQNQLPAAITRAEMDTLRDQFVDSTRRAIECGFDWLELHCAHGYLLSAFISPLTNQRTDEYGGDIEARCRYPLEVFRAMRAVWPTDKPMSVRISAHDWAPGGNTDADAIVIARLFKDAGADFIDVSSGQTTRDAKPVYGRMYQTPFADRIRNEVGISTIAVGAITDADQANSIIAAGRADLCAVARPHLADPAWTLHEAAKLQSRDVDWPKQYLSGRDQMYREIAKQQQIAAATAAAGRAPDTEETH</t>
  </si>
  <si>
    <t>WP_119555026.1</t>
  </si>
  <si>
    <t>bifunctional salicylyl-CoA 5-hydroxylase/oxidoreductase</t>
  </si>
  <si>
    <t>bifunctional salicylyl-CoA 5-hydroxylase/oxidoreductase_-1</t>
  </si>
  <si>
    <t>MQHLIPKIESQLASLPVPIALELPDGRRVAQAGSRVTLAFKEWSVLAKLAGRQVGAIGEAYVEGKVQIEGAMRDLIDATVGLLPGNPAETDTSWWSRLQHRAKSRGSHSLRKDAAQIEFHYDVSDDFYALWLDPRRVYSCAYFRTPDLTLAQAQEAKLDHICRKLMLKPGERYLDVGSGWGALLLWAAEHYGVDATGITLSKNQHAHVQRLIEEKGLQGRVRVELRDYRDVPEDQPFDKISSVGMFEHVGAANMPTYFRKIHALLKPGGLVLNHGITSGELNYRQLGAGMGDFIEKYIFPGGELLHVTHVLRETAAAGLEMVDTESLRPHYARTLWAWSDALEAQLDTAREVLSQGSGRQGENAERILRAYRLYLAGSAMSFEQGWISLHQMLSTKPDGDVGRAGVLRGAQSVYPFARDYIYK</t>
  </si>
  <si>
    <t>WP_119555028.1</t>
  </si>
  <si>
    <t>MLYRFKSRAAPDFVMLETHARQLLDIVGKPAAPQGIITVEQIPGAIAALEAALAREDSKPAPHNHDDHAVEGHDAEAENQHVGLHQRATPLLHMLKDSQAESKDVTWGT</t>
  </si>
  <si>
    <t>WP_119555030.1</t>
  </si>
  <si>
    <t>MTSISHSIAPRSRTRRLALAATAAATLALLGGTAHAQATWPTKPVRIVVPFAAGGTTDILARAVAPELSKAFGQQFIVDNRAGAGGNVGAEIVARSPNDGYTLLMGTVGTHGINRALYPKLPFDPIKDFAPVTLVAAVPNVMEMNAEKAKALNIRNVQDFIKYAKANPGKLNMASSGSGTSIHLAGELFKSMTGTFMTHIPYKGSGPALLDLVGGNAEVMFDNLPSSMAQIKGGKLTPLAVTSAQRSPALPDVPTVEEAGGPSLKGYEASSWFGLLAPAGTSPEIVNRIQQEVAKSLGTPAIKEKMLAQGAIPSGNSPADFTKLIASEHVKWAKVVKESGAKVD</t>
  </si>
  <si>
    <t>WP_119555032.1</t>
  </si>
  <si>
    <t>MEPLNHLESFVQSAEGGSFSAAARRLGLTPAAVSKNVARLEARLGVRLFQRSTRRLTLTEAGERFLAQVGGALATLQEAVAGLAQDDGQPSGTLKVSMGQAFGREHVLPFMGDFLARYPGIVPDWHFDNQQVDLIGEGFDAAIGGGIALSPGVVARELARIHVVAVAAPAYLAGRALPVHPAELAGFDVLLRRSSPTGRLRPWTLRHASGDETMVDLPQRPRAIFNDPEAIAQAALLGLGVAMLPMPFVERGLRSGALVRLLPEWHQDSGAVWIYYPSKKLLPPKTRVFVDFVLARFREARFAQRMQVD</t>
  </si>
  <si>
    <t>WP_119555034.1</t>
  </si>
  <si>
    <t>MASTSVSSSPVLAGKVAFVTGGSRGIGAAIVRRLARDGAVVAFTYVSAQAEADKLAGEIQSAGGRALAIRADAGDAAALTAAIAQAARAFERLDILVNNAGVYLGGELDSFSLADFDRTIDVNVRATFVAVQAAARHMGDGTGRIVNIGSINAERVLDAGASVYAMSKAAIVGLTRGLARDLGPRGITVNNVQPGPVDTAMNPATGPRAASMHDVMVLPRHGRAEEIAGMVAYLVGPDGGFVTGANLSVDGGYTV</t>
  </si>
  <si>
    <t>WP_119555069.1</t>
  </si>
  <si>
    <t>MDPLFFKLVRVVNLTARPFHERVGREHQLTLNEWRAMAVLATQPGLTATQVADLTGLDKMAVSRALAGLKRHQRVQRRGDPTDQRCSRLYLTAAGKALHATVGALGRQREAELFAGVDADELARLSATLDTLIRAVERAPDHGAADQTV</t>
  </si>
  <si>
    <t>WP_119555036.1</t>
  </si>
  <si>
    <t>winged helix-turn-helix transcriptional regulator</t>
  </si>
  <si>
    <t>winged helix-turn-helix transcriptional regulator_-1</t>
  </si>
  <si>
    <t>MAVTTLSYSEAAVRALQQEMDADPRVVVLGEDVGRGGIFGQYKGLQQQYGAGRVIDTPISEAAIMGAGVGMALAGLRPVVEMRVVDFALCGMDELVNQAAKNRFMFGGQGRVPLVARMPGGIWDASAAQHSQSLEAWFAHLPGVVVVSPSTPQDNHGLLRAALQCGDPVVYIEHKTLWGVRGEVDDALAVPLGKAARVREGNALTLVSWSRQMQSCAAACETLAAEGIAVDLIDLRTLWPWDRETVLSSCARTGRLLVVHEAVQAAGFGAEIAASAAEATGCRVARLGAPRIPVGYAPVLEAQSRVSVDAIVAAAKKLAG</t>
  </si>
  <si>
    <t>WP_119555038.1</t>
  </si>
  <si>
    <t>alpha-ketoacid dehydrogenase subunit beta</t>
  </si>
  <si>
    <t>alpha-ketoacid dehydrogenase subunit beta_-1</t>
  </si>
  <si>
    <t>MDPSNPTGAGEALYRVMVRIRAFENAAETASQGGVSAYGQQAGGAAKVRGPLHLSTGQEAVPAGVCAHLRASDYLTSTHRGHGHTLAKGADLTRMMCELFGKATGFNGGKGGSMHIADFSVGMLGANGVVAAGLPIAVGAAHAQKLLKQGDGITVCFFGDGAINRGPFLEALNWARVYDLPVLFVCEDNRWSATTASGPMTAGDGASARAASMDIAATQVDGNDVFAVHEAAAGLVAEVRSGAGPRLLHALTYRVKGHVSVDLAAYRDPAELAAALETDPIARARGHLLDIGVAAATLDAIENAARDEVDTALAVADAAPWPEASAAFTDVQTTGAGQWL</t>
  </si>
  <si>
    <t>WP_119555040.1</t>
  </si>
  <si>
    <t>thiamine pyrophosphate-dependent dehydrogenase E1 component subunit alpha</t>
  </si>
  <si>
    <t>thiamine pyrophosphate-dependent dehydrogenase E1 component subunit alpha_-1</t>
  </si>
  <si>
    <t>MQLMTKHTLAAMAFGLSAVGAMAQTVVGVSWSNFQEERWKTDEAAIKAQLEKLGAKYISADAGGSPEKQLGDIEGLMSKGAKALIVLAMDKDAILPAVTKATRQKVPVVAYDRLIEAPGVFYITFDNVEVGRMEAREVFKVKPKGNYVIIKGSPSDPNADFLRAGQQEVLDAAVKKGDIKIVGDEYTEGWKPEVAQKNMEQILTKVGGKVDAVVAANDGTAGGAVAALTAKGLRGIPVSGQDADFAALNRIALGTQTATIWKDSRELGREAATAAVALAAGKPVDKAAPWAGGAKKLSLSSRLLTPVPITRDNLDVIVKAGWIKKDELCKGVSGANAPAACK</t>
  </si>
  <si>
    <t>WP_119555042.1</t>
  </si>
  <si>
    <t>D-xylose ABC transporter substrate-binding protein</t>
  </si>
  <si>
    <t>D-xylose ABC transporter substrate-binding protein_1</t>
  </si>
  <si>
    <t>MSDPTPGWWRRTGIDLRLILMCVLLAVMAVAFSVMSGGVFLSPENLYNVAQQTAVVGIVSTVMVLIIVARHIDLSVGSVMGFVGVLIAYLQYTSGWSWPTACLAGLAVALLVSIYQGWLTAVLGVPSFVVTLGGLMSFRGAAFLVADGKTQPVNDEFFQRLGGGYDGGIGATASWVLAGLVALALFGRMVQKRRARQRYDMPTEALWLDVLLTAVPVAVVVGFAWVMNSYQISSKSEPQGIPIPVLIWAAVAIVLSFIVHRTRFGRYVFAMGGNPDAAALVGIPVKRVTLMLFALLAVLVTVAAIVSIARLNAGTNSLGTGMELYVIAAAVIGGTALAGGSGSIFGSVLGALIMQSLDSGMLLLDVPIGKRMVIIGQVLIVAVVFDVLYRRKFGEN</t>
  </si>
  <si>
    <t>WP_119555044.1</t>
  </si>
  <si>
    <t>ABC transporter permease</t>
  </si>
  <si>
    <t>ABC transporter permease_1</t>
  </si>
  <si>
    <t>MASRIVRAACPHDCPDTCALLVTVEDGRAVKVAGDPDHPGTQGVLCTKVSRYTERTYHPDRLLTPMKRVGKKGEGKFAPISWDEALDTIATRLQAIAARDPQAIVPYSYAGTMGLVQGESMAARFFNKLGASRLDRTICASAGATALRYTYGASVGMDMEHVVDARLVIIWGGNPIASNLHFWTRAQEAKRRGATLVAIDPYRSLSAEKCHRHIAPMPGTDGALALAMIHVLIRDGLLDHDYIERHTVGFEALRERAQAYPPARAAGICGIPVEDIEWLAGLYGQLAVRERQPVAIRLNYGMQRVHGGGQAVRAVACLPSLVGAWRHPAGGLQLSTSGFFPINEAALQRPDLLPGWPQQLPRLVNMSTIGDALLAEGAPGAPRIEAVVVYNSNPVAVAPESGRVAAGFAREDLFTVVLEHFRTDTADYADIILPATTQLEHTDVHKAYGHTYFLANNAAIAPLGEALPNTEIFRRLAQRMGFTEACFADSDEAIAAQAILPDDARAAGISWESLKAQGWQKLALPAAPFAEGGFPTASGKCQFYSEPMARDGFDPLPDYVPQYEAPQTAPELAARYPLAMISPPARNFLNSSFVNVDSLRATEGEPHLDIHPADAAERGIVHGALVRAFNDRGSMVARARVTDRARRGLVVGLSIWWKKLASDGKNANELTSQRLTDLGRAPVFYDCLVQVEACAQGAVEAA</t>
  </si>
  <si>
    <t>WP_111519079.1</t>
  </si>
  <si>
    <t>molybdopterin oxidoreductase family protein</t>
  </si>
  <si>
    <t>molybdopterin oxidoreductase family protein_1</t>
  </si>
  <si>
    <t>NZ_QKZN01000004.1[11352..26496]</t>
  </si>
  <si>
    <t>MTRPRARRGWAALVGAAALSALVLLTAGCEAVGYYAQSIGGHLGVMAQAQPLTDAIASARDANDARLAQRLALAGRMRDFASRELKLPDNGSYRRYANLHRPYVVWSVFATPELSMELRKWCFPIVGCISYRGYYAQSDAEQYAQGLRRDGLETYVAGVPAYSTLGYFDDPLLNTFVYLPEGELARLIFHELAHQVVYVRNDTAFNESFATAVEAAGVERWLDQDASEDARTSYRQYDARRQQFRALLLGTRDRLVALYQTPLDDAAKREGKAKIFADLRAGYARLRAEWGGYSGYDRWFDQPLTNAHLAAVATYQQWVPAFTALLARCDGDWQRFYDEARRIGALPAREREAALRRLAPPATRTDTLTAGAKAAVN</t>
  </si>
  <si>
    <t>WP_111519080.1</t>
  </si>
  <si>
    <t>aminopeptidase_1</t>
  </si>
  <si>
    <t>MSIAPRSEPLAPPSGAPTEPQPARAHIAERQEARRRQILDTAAQLFYSKGYPGMTMNDLCRALGVTKPAVYYYFTDKYEIFDILCRESAQTCLPVIRETADPAQPVQPRLHACLLEMARRCIACHVPATLSFRDRQYLRPDTVSWLDSMARDFYRDLYALLEEGKREGVFAFGDARVTAHAIGSVVGFLYTWHEPGRTDPEILAQELAASMMKLVLPSDG</t>
  </si>
  <si>
    <t>WP_111519081.1</t>
  </si>
  <si>
    <t>TetR/AcrR family transcriptional regulator</t>
  </si>
  <si>
    <t>TetR/AcrR family transcriptional regulator_1</t>
  </si>
  <si>
    <t>MERIWLKHYPAGVPAEIDASQFRSLAALLEASFHSYADRKAFICMDKAITYGELDRLSTHFAAWLQSRGLRPGARVAIMMPNVLQYPVVLAAVLRAGFVVVNVNPLYTPRELEHQLKDSGAEAIVILENFAATLQQVLPRTPVKHVVVASMGDMLGGLKGAIVNFVVRNVKKMVPAWELPNCVRFNSVLAEGRKLALQPATTGPDDIAFLQYTGGTTGVSKGAVLLHRNVVANVLQSEAWMQPALNKGAHIDQPITITALPLYHIFALTVCCLLGMRSGGTSVLIPNPRDIPGFIKELQKYKFNMFPAVNTLYNALLNNPEIGKVDFSGLRVANGGGMAVQEAVAKQWLAKTGCPIIEGYGLSETSPSATCNPTDTDAFSGTIGMPLPSTEVVIRDDDGNDVPLGQPGEICIRGPQVMAGYWNRPDETAKVMSADGFFKTGDIGVMDERGYTKIVDRKKDMILVSGFNVYPNEVEGVVAECPGVLEVAAVGVPDTHSGEVVKLFVVKKDPALTEADVIEFCKERLTGYKRPKYVEFRTELPKTNVGKILRRELRDSRAAA</t>
  </si>
  <si>
    <t>WP_111519082.1</t>
  </si>
  <si>
    <t>long-chain fatty acid--CoA ligase</t>
  </si>
  <si>
    <t>long-chain fatty acid--CoA ligase_1</t>
  </si>
  <si>
    <t>MKPLAILTLCAVLPVLAACSSTPPPPQVTPVNATIKLGRVTERVFLTRLDVAQVPSYYGGGTSVGVGAASGGHGGGVGVGFAFDLSRLFNKPAPVQQVDLFQYKVRTLDGAMVSANAPAAPGLEPGACVRVIYPDGGQEARLAPSNEC</t>
  </si>
  <si>
    <t>WP_111519083.1</t>
  </si>
  <si>
    <t>MPNLSPAAGAESAPVDLETRADHTEHEALRLWLRLLTCTNLIEADIRSRLRQDFACTLPRFDLMAQLDRHPEGLKMGELSRRMMVTGGNVTGITDQLQQEGLVSREALPTDRRAYLIRLTPAGRAAFSRMARAHEDWIGQLFSGLAETDRRALFRLLGRLKSGLISP</t>
  </si>
  <si>
    <t>WP_062801825.1</t>
  </si>
  <si>
    <t>MQPTRRRVVALLLSASLGALASQPALAADPYPAKPIRLVVPFAAGGTTDILARAVAAELGKLPGWNVVVDNKPGAGGNIGADIVAKAAPDGYTLLMGTVGTHGINQSLYGKLPFDPIKDFAPITEVAAVPNVLVLNPAFAQQNKIDSVKDLIAYARANPGKINMASSGNGTSIHLAGELFKTQTRTFMVHFPYKGSGPALTDLAGGTMQVMFDNLPSSMALIKSGKLKALAVTSAKPSPALPGVPTIAQAAGLPQYEASSWFGMLAPAGTPPEVIQRIQQEVAKALGAPAVRERLQAQGAEPVGNTPEQFAAFIRAETTKWAKVVKDSGAKVD</t>
  </si>
  <si>
    <t>WP_111519084.1</t>
  </si>
  <si>
    <t>MKKSLLALAALGAFAGAAQAQSSVTLYGVVDANIEYVSNMSSVTPSLANGLAVGPAENVFRLTSGGLSGSRWGLRGVEDLGSGMKALFVLESGFGLDDGRSQQGGRLFGRQAYVGLESAQVGRFTFGRQYTTLFDMMANFSPTGYATQYEPVVAQLGLNFRSDNTAKYTGKFGPVTAIAHWSFGNGVAGGGEVPGQFRRDTGYGAGLAWAAGPFGISAAYDQYNPTLNAAGGTGDFKKAAVAASYAFGPAKLMAGYRWGMNKAANDNTILKDNYYWVGANYQVTPALGLTLAYFYDDVKNLNLAATGTTNNIKNPWQISFVADYNLSKRTDVYLTTAYAKNAGVNFDTSAISFANGYFLGTGKDNMVGVALGIRHKF</t>
  </si>
  <si>
    <t>WP_111519085.1</t>
  </si>
  <si>
    <t>porin</t>
  </si>
  <si>
    <t>porin_-1</t>
  </si>
  <si>
    <t>MDTLIKEFDVALRAIAGATRSARANPADRLAPDTEQMSADERRHVAGLMRINHVGEVCAQALYQAQKLTARNGAVRAQMDAAAREEEDHLAWCAERLRELGSRPSLLNPLWYAGAFAIGWVAGRAGDRVSLGFVAETERQVEHHLGGHLDRLPESDGRSRAILEQMRDDEIRHGDAAREAGGMPLPAPVRALMRGASRVMTTAAYRI</t>
  </si>
  <si>
    <t>WP_111519086.1</t>
  </si>
  <si>
    <t>2-polyprenyl-3-methyl-6-methoxy-1,4-benzoquinone monooxygenase</t>
  </si>
  <si>
    <t>2-polyprenyl-3-methyl-6-methoxy-1,4-benzoquinone monooxygenase_1</t>
  </si>
  <si>
    <t>MFQGASALSLDAKGRMSIPSRHREALQQQAEGRVTLTKHPDGCLLLFPRPEWENFRTRIAALPMDAHWWKRIFLGNAADVEMDGAGRVLIAPELRSAAMLDKEVMLLGMGSHFEVWDAATYAAKEQQAMAQGMPEALKNFSF</t>
  </si>
  <si>
    <t>WP_018006227.1</t>
  </si>
  <si>
    <t>division/cell wall cluster transcriptional repressor MraZ</t>
  </si>
  <si>
    <t>division/cell wall cluster transcriptional repressor MraZ_1</t>
  </si>
  <si>
    <t>MSPTGTPATPALQHRTVLLDEAVDALVWRPDGVYVDGTFGRGGHSRAVLARLGPDGALVAFDKDPAAIAEAGTIKDARFSIEHASFAAMAERLAGRGHVAGVLLDLGISSPQIDEAARGFSFRFEGPLDMRMDTTRGITAAQWLAQADEQDIARVIRDYGEERFAVQIAKAIVARRSQSGDGGPIATTADLAALVAKAVKTREKGQDPATRTFQALRIHVNQELEDLERGLKAAYDLLQVGGRLVVISFHSLEDRIVKRFMAAHARPQQDADPALRRAPLRAADLPQPTLRLLGRYKPGAEEVAANPRARSAVMRVAEKLAPAVPAAGGGARA</t>
  </si>
  <si>
    <t>WP_111519087.1</t>
  </si>
  <si>
    <t>16S rRNA (cytosine(1402)-N(4))-methyltransferase RsmH</t>
  </si>
  <si>
    <t>16S rRNA (cytosine(1402)-N(4))-methyltransferase RsmH_1</t>
  </si>
  <si>
    <t>MNRLTFFLLAALILCALSLVSAQHQARTLFVALERAQAEERQLDIDWSRLQYQQSALGKSARIADAARAQLKMAPVNPGKTQYLSGIVLPPAPSAPASAAEAR</t>
  </si>
  <si>
    <t>WP_018006229.1</t>
  </si>
  <si>
    <t>cell division protein FtsL</t>
  </si>
  <si>
    <t>cell division protein FtsL_1</t>
  </si>
  <si>
    <t>MSMARPNPPRRDRNGTASRPRSGQFAASPVLGLRLPMWRSKLVVFLMFAAFVALAVRAAWIQGPGNQFYEAEGKKRFQRTLELPATRGKILDRNGLVLATSLPVKAIWAVPEDVPNQVEAGKIRQLARLLGMSEKDLGKKLSEDKGFVYLKRQVLPDVADKIAALKIDGIHQTREYKRFYPEGEAMAHIVGFTNVEDRGQEGVELARESGLAGRAGARQVIKDRLGRVVEDIGVLKTPRDGEDIQLSIDAKIQYLAYNELKAVVDKHKAKAASAVVLDAQTGEVLALANWPTYNPNDRTRLSGEQLRNRVLTDTFEPGSMMKPITVGLALQLKRVSPSTVIATTGKYNFEGATITDTHNYGALTVTGVIQKSSNIGTTKIAMMMKPQEMWDMYTSIGLGQAPKIGFPGAVAGRVRPYKSWRPIEQATMSYGYGLSVSLFQMAHAYTIFAHDGELIPVTMFRTNGPATGERILSPQVARDVRAMMETVTAPGGTAPEAQVMGYRVGGKTGTAYKHEGRGYNRSKYRASFIGLAPMSNPRIIVAVSVDEPTAGSHYGGLVAGPAFAAITGGTLRALNVQPDSPIRQLVVSDKVQESEPWSSTQ</t>
  </si>
  <si>
    <t>WP_111519088.1</t>
  </si>
  <si>
    <t>penicillin-binding protein 2</t>
  </si>
  <si>
    <t>penicillin-binding protein 2_1</t>
  </si>
  <si>
    <t>MTAKPLLPLEVTAQASNALAWLRTNVAAAAQLSGDTRRLARGDVFFAYVLGNDRLATDGRPYIAQAIAAGAGAVVYEADGFDWPFGDAVPHLAVSRLHQLAGPIAAGWHGNPARGLAVTGITGTNGKTSCSQWLARVLQAAGTRCATIGTLGTGFPDALQATGFTTPDAVQLQASLATLHDNGARAVAMEVSSHGLEQERVAGTHFTVAVLTNLTQDHLDYHGSMAEYEAAKARLFRWDGLRSAVINRDDGMGQRLLAADAAAVAAPHVIEYGIDGPAAATVRGPRGAWLRATNVRATATGTAFHIDGSFGHAEMATPMIGAFNVSNLLAVLGAALANGVAWDAAIAALRALAPVEGRMELFGAGSGHDAAQAPLAVVDYAHTPDALEQTLAALRPVAQARNGRLWCVFGCGGDRDPIKRPLMGAVAERLADEIVLTSDNPRSEDPQDILDAIADGMAERARGRQIEDRAAAILYAVRHAAPADVVLVAGKGHEATQEIQGRKRPFSDREHVRLALATRGVSA</t>
  </si>
  <si>
    <t>WP_111519089.1</t>
  </si>
  <si>
    <t>UDP-N-acetylmuramoyl-L-alanyl-D-glutamate--2, 6-diaminopimelate ligase</t>
  </si>
  <si>
    <t>UDP-N-acetylmuramoyl-L-alanyl-D-glutamate--2, 6-diaminopimelate ligase_1</t>
  </si>
  <si>
    <t>MTSPIIAVQGLHKTYASGHVALKALDLEIRRGEIFALLGPNGAGKTTLISILCGIVTPSGGRALIDGYELARDYRAVRSLIGLVPQELSTDAFETVWATVTFSRGLFGKPANPALIERILKDLSLWDKRDAKIRTLSGGMKRRVMIAKALSHEPGILFLDEPTAGVDVELRRDMWALVRRLREQGVTIILTTHYIEEAEEMADRIGVINHGELILVQDKVTLMRQLGKKRLTLQLQQPLATVPGGMNGYDLELGGNGHELIYTFDAQAEHSGIAGLLKRLDEQGIAFKDLHTEQSSLEEIFVNLVRQAR</t>
  </si>
  <si>
    <t>WP_104301263.1</t>
  </si>
  <si>
    <t>ABC transporter ATP-binding protein_1</t>
  </si>
  <si>
    <t>NZ_PSNX01000003.1[181552..196590]</t>
  </si>
  <si>
    <t>MNWYAIRAIYHFEIARTLRTLGQSIASPVISTSLYFVVFGSAIGSRMVAIDGISYGAFIVPGLIMLAIITESLSNGSFGIYMPKFTGTIYELLSAPVSALEVVIGYVGAAASKSIVLGLIILATARLFVDFSIAHPLWMIGFLVLTSITFSLFGFILGLWADGFEKLQIVPLLIITPLAFLGGSFYSISMLPPVWQTVSLFNPVVYLISGFRWSFYGVADVAVGVSLLAIAGFLLVCLGIVGWIFRTGWRLRA</t>
  </si>
  <si>
    <t>WP_104301265.1</t>
  </si>
  <si>
    <t>MLSDRHDLQRFIDAQDPVFHTALAELRAGAKRTHWMWFVFPQLRVLGRSATARHYGLADLDEARAYLAHPVLGARLRECVDAVMSVRGRTLHEVFGSPDDLKFCSCMTLFEAVDGEGSVFSQALDRWCQGRRCEATLRQLRP</t>
  </si>
  <si>
    <t>WP_104301680.1</t>
  </si>
  <si>
    <t>DUF1810 domain-containing protein</t>
  </si>
  <si>
    <t>DUF1810 domain-containing protein_-1</t>
  </si>
  <si>
    <t>MPPHPLHPDSSARRTGPHGLQALAHETAAALRERVQREGLRHWDLVCVTEADGRLLGTLTPSELLALAPHQTLGKAARRDAPRVSPGTDQEHMASLALHHCVTAMPVVDEDGRLVGVVGAATLMDILRREHVEDLHRLAGIARESVDADQARQALTAPPLRRARHRLPWLLVGLAGSMVATYIVSRFEATLEARPMLAFFVPGLVYLADAIGTQTEAVAVRGLSLSHQPLGRMLVAELRTGLLMGGVLGLLAFPMVWLVFGELALAAAVALALSGASMVATGLGLLLPWGLTRLGLDPAYGSGPLATIVQDLLSLLIYFGCVTAVVV</t>
  </si>
  <si>
    <t>WP_104301267.1</t>
  </si>
  <si>
    <t>magnesium transporter</t>
  </si>
  <si>
    <t>magnesium transporter_1</t>
  </si>
  <si>
    <t>MSHTIRIAQTDLHFPCAPGQTVLDAALAAGIELPHSCRKGMCANCAGRVDEGLVEGLGGAPLHHEACDPDQVLLCLCVARSDLLISPTRYRRVDPAAAKTFVAKVYKHQMVASDVSLLQLRLPAGQRLKFRAGQYLQVILDDGSRRSYSMANPPHESDGVTLHIRHVPGGRFSAVLPTLQPGDAVRIEGPYGSFGLREDSQAPLVFVAGGTGFAPIKSILDDMVKRGDSRRPVTLLWGGRRLEHLYLGAAVQRWQRLLPGLEFVPAVSEPIADTPPEVFRGDVRQALLARLASLAGHELYACGAPALVTALRQTAVQHLGLAPQDFFSDAFVSGPTPDAEQRRLAAA</t>
  </si>
  <si>
    <t>WP_104301269.1</t>
  </si>
  <si>
    <t>MSTRRLALAVGDPNGIGPEIALKAVQALQGEQGLHLTLYGPPGVLERTAQQLGLIDLLERVARVATPEPSPSASRPGLVHAEAGASAVAAATAALQACCAGRHDAVAAGPHHEGAVARAGVAFSGYPSLVARVCGLREDEVFLMLVGAGLRIVHVTLHESVASALARITPQRVAAAARAGLRACRLLGVPQPAVGVFGLNPHASEGGLFGPEDEALVAPAVATLRAEGHQVDGPEGADAMLARRAHDLYVAMLHDQGHIPVKLLAPQAASALSIGADVLLSSVGHGCAMDIAGRGVARPDAMIRTLRLLAGLTQPGAPTESPS</t>
  </si>
  <si>
    <t>WP_104301271.1</t>
  </si>
  <si>
    <t>MDVHHDLIELCTFNAAYADAIDGDALESWPGFFTERCHYRITHVENHREGLPAGIVYADSRAMLEDRVAALREANIYERHRYRHLLGMPWITGYGQAAIEARTPFMVARIMATGPTELFATGAYHDRFVREGGRLLLAERVAVCDSTVTDTLLALPL</t>
  </si>
  <si>
    <t>WP_104301273.1</t>
  </si>
  <si>
    <t>MHTQPIVWRSQGLTRVPYAVYGDELLHEQEQARLFRGPTWNYLCLEAEVPEAGHYRTTFVGETPVVVVRDGDGELYGFENRCAHRGALIALEKSGRAESFQCVYHAWSYNRRGDLTGVAFEQGVKGQGGMPPGFCKEDHGPRKLRIASFCGLVFGSFHDEVPGIEDYLGEEICQRIERVLHKPVQVIGRFTQGLPNNWKLYVENVKDSYHASLLHLFFTTFELNRLSQKGGVIVDDSGAHHVSYSMIDPQAKDTSYKEQGLRSDTDRYRLKDPTLLQGFPEFDDGVTLQILSVFPGFVLQQIQNCLAVRQVLPKGTGRSELNWTYLGYADDTAEQRQVRLKQANLIGPAGFISMEDGAVGGFVQRGIAGARDQEAVLEMGGEQACSSEGRATEASVRGFWKAYRSLMGV</t>
  </si>
  <si>
    <t>WP_104301275.1</t>
  </si>
  <si>
    <t>MPPRSLLRRLAALTACGVICGSALAQSLPAALRIVVPFPAGGTADILPRLVAEKLRPNHPAGVVVENRSGAGGNIGADVVYRADPDGGTLLASPPGPIAINHHLYPRLGFDPTRWVPVTVLATVPNVLAVSPKLPVTSVAELIAYLKAHPGKVSYASQGNGSTSHLTANLFMNLTGTQMVHVPYKGTAPALVDLIGGQVDVFFDNLSSSATHHRAGKLRILAVADEARSQALPEVPTFVESGLKDMQAVTWFAVVAPPGTPEPLVRAHHQAMSAALAQADVKQKFAEQGADARGWSPEQAARFIRTESDKWHQVIKTANVKME</t>
  </si>
  <si>
    <t>MSDKDFVTALRKGLDTLTCFSRVHSRLTLSEVARLTGCTPASARRSLRTLWHLGYLECDGKHYWMNHKCLLVANAYLASRPLPSLAQPLLDGLSERTRESASLAKLLDGEALIIARSTARRSLSVGLGIGSRLPAYCSALGRVLLASLPRSEVRARVRQMTLQALTPRTVTDASEVIARVDEARERGFATSDGELEIGVRSMAVPVFNRAGAVVAGLSIAVRADRMGLSEFIEGFLPMLGRARDRLGEQIYQD</t>
  </si>
  <si>
    <t>WP_104301279.1</t>
  </si>
  <si>
    <t>EamA family transporter_-1</t>
  </si>
  <si>
    <t>MDTRTKAATLGATHSPLTHLVVTALRERILGGAIPPGERLVEGRLSEELGVSRMPVREALRQLAAEGLVTIEPRRGASVTSFSADQVRELVEVRATLEGLNAKLAAKRHDPAQIAELERILEEGTRLAESEDVATTMLMNQRFHDALGNIAANSVLQDIMRSLRDRTALLFAPINRVRGKQNWEEHAAILRAVIKGDAELAALLATRHVYNAAQMEP</t>
  </si>
  <si>
    <t>WP_104301281.1</t>
  </si>
  <si>
    <t>GntR family transcriptional regulator</t>
  </si>
  <si>
    <t>GntR family transcriptional regulator_1</t>
  </si>
  <si>
    <t>MQHITDAMIDAAVSPQDAQQVLLEAFRAFGHGEAAMQERIRTEAGGVKLSTLGAVIPGQQVAGAKVYTTIQGRFTFAILLFSTEDGRALASFDAGAITRLRTAACSVIAARHLARPASRRLGLFGAGVQGRAHAQQMAQAFALEEIRVCDPYAPADLAAQLQAQCGTRVRMCTQAAEVIDGADIVVTASRSTTPLFTGDQLGPGTFVAAIGSSLPHTRELDDRALQRAACIAVEWRPQTQREAGDLVLAAPGLVTPDKLVELGALVTGQALGRRTDEEITLYKSVGVGLEDVALAGLAWKRLLDRA</t>
  </si>
  <si>
    <t>WP_104301283.1</t>
  </si>
  <si>
    <t>ornithine cyclodeaminase family protein</t>
  </si>
  <si>
    <t>ornithine cyclodeaminase family protein_-1</t>
  </si>
  <si>
    <t>MGGMVMAGACLQGVGGLGFAMFCAPLAALWFPELVPGPLLALGCPLALMTALREREAIEWHTTGFALLGRVLGTALAMACLVWLSVSTLSFLFAALILAGVALSLGGWRVDHNARNTTIAGLASGLMGTITSAGAPPFAIAMQHLPPDRLRATIGAIFFIGAAVSLVALAVVGRMSAAHLLLSALLLPWMLVGFTISSRLRRRLAGVSLRPLLLTLASLGALGVLVQTLARS</t>
  </si>
  <si>
    <t>WP_104301681.1</t>
  </si>
  <si>
    <t>sulfite exporter TauE/SafE family protein</t>
  </si>
  <si>
    <t>sulfite exporter TauE/SafE family protein_-1</t>
  </si>
  <si>
    <t>MIQITFINNDRKVVSAPENSNLLRVSLREQGGIPFKCGGGICGTCKCRIEQGLEHADEVKPKERKHLSDEQLAQGYRMACQTFVRGDIAVSW</t>
  </si>
  <si>
    <t>WP_104301285.1</t>
  </si>
  <si>
    <t>MYVILTSKPGQFRTEAGAGLQPVEAYDYLFYGRVRAQFVIAELQAETRVRLVDETEPVTVNLVPSKFLEKFDTLERARAELRHLCSFGHMDAVLQPRALPPMPRAA</t>
  </si>
  <si>
    <t>WP_104301287.1</t>
  </si>
  <si>
    <t>ferredoxin</t>
  </si>
  <si>
    <t>ferredoxin_-1</t>
  </si>
  <si>
    <t>MPVVTLHKNGQIYRDEVQPKTNLVVRAGIRQFPYPHLQYECGMGKCAKCACKVLRGAEHLPPPNWKEKKQLGARLEEGYRLACQLWLEHDIELQQEPLPAAIAAVAPRGVHSAPPPSA</t>
  </si>
  <si>
    <t>WP_104301289.1</t>
  </si>
  <si>
    <t>(2Fe-2S)-binding protein</t>
  </si>
  <si>
    <t>(2Fe-2S)-binding protein_-1</t>
  </si>
  <si>
    <t>MSRLMNRDEFRTALEEAIKGKSANKAPFSIAWATGQLSREHLARWAENHYHYVGPFADYLAYIYARTPDHMTEAKDFLLANMYEEEIGGDRHTDLLIRFAEACGTTRERVIDPDNMSPTTRGLQSWCYAVAMREDPVVAVAGLVVGLESQVPSIYRKQTPILREKYGFSDEEVEFFDLHIVSDEIHGERGYQIVLEHANTPELQQRCLKICEIGAQMRLLYTTALYHDYVAKDIPNLALAA</t>
  </si>
  <si>
    <t>WP_104301291.1</t>
  </si>
  <si>
    <t>iron-containing redox enzyme family protein</t>
  </si>
  <si>
    <t>iron-containing redox enzyme family protein_1</t>
  </si>
  <si>
    <t>MSQPIEEFLNHINGEWVRSLSGRTFDNVNPADTREVVGRFQASASADAEAAVAAASAAFDGWRRTPIGKRAKILNAAADYLEAHAARFGEELTREEGKSVALAKDEFLRAAQTFRFYAIEGQTFGGETYPQDDPGMMVYSVREPLGVVSVISPWNFPASIPARKIAPALITGNTVVFKPSSDAPLSGLRLAEALVQAGLPKGVLNFLTGRAGDVGPVITTSQAVRAISFTGSTQAGESIHRTVHLTTRLQMELGGKNPLIVMEDADLDQAVELTIKGGFSLTGQACTGTSRVIVMREVREAYTQRLVERVQQLRIGPGLTPGMDLGPLATAKQLDTVLGYIELGKREARLLCGGQRLGGSVYEHGYYVAPAVFDNVTPAMRIAREEIFGPVIAVIEAESFDDAMAKANDTEYGLSAAIATRNPRYMQAFADDIQSGTVKINRTTTGNLVNAPFGGVKHSSTSTFRESGRVGLEFFTQTKVVYRGL</t>
  </si>
  <si>
    <t>WP_104301293.1</t>
  </si>
  <si>
    <t>aldehyde dehydrogenase family protein</t>
  </si>
  <si>
    <t>aldehyde dehydrogenase family protein_1</t>
  </si>
  <si>
    <t>MSTSPKVKLHTNMGDIVIALDAEKAPKTVENFLSYVNEGFYDGTIFHRVINNFMIQGGGFEPGMKQKPTHAPIDNEANNGLKNDRYTVAMARTADPHSATAQFFINVADNDFLNFTAPTPNGWGYAVFGKVVEGTDVVDHIKAVKTGNKGFHQDVPVEDVVIEKASVVE</t>
  </si>
  <si>
    <t>WP_088603378.1</t>
  </si>
  <si>
    <t>peptidyl-prolyl cis-trans isomerase</t>
  </si>
  <si>
    <t>peptidyl-prolyl cis-trans isomerase_1</t>
  </si>
  <si>
    <t>NZ_NJIH01000006.1[81741..96786]</t>
  </si>
  <si>
    <t>MDKLRIPGRIWLASDIHLGPDVPATCAAFLDFLGRARGQADALLLCGDIFDAWIGDDLAVLEPAAWLAPILQRLRELAQDTPLWLGRGNRDFLMGRTLAGHLGARLLPDTARLDTDCGAVLLSHGDEYCTEDHAYQRFRRIVRNPTVQRLFLALGRGTRRAIARWARARSMSANRSKHSRIMDVSPQAVAAAYARSGVDLMVHGHTHRPAVHRIEVGARMRTRIVLPDWECDHARPPRGGWLVIDREGPRLYGLSGEPIAG</t>
  </si>
  <si>
    <t>WP_088603379.1</t>
  </si>
  <si>
    <t>UDP-2,3-diacylglucosamine diphosphatase</t>
  </si>
  <si>
    <t>UDP-2,3-diacylglucosamine diphosphatase_1</t>
  </si>
  <si>
    <t>MSEHTLYLLKALFLGLIEGFTEFIPVSSTAHLLLVGDWIGFSSGASKVFEVVIQLGSILAVMWVFRARLARLIGGTFSGERSELMFTRNLIIAFLPAAVVGALAIKYIKALFHHPGVFVVTLIVGGLIMLWVERKPHLSKRGGVADTSAADAHATARTLETITWKQALAVGCAQCLAMVPGTSRSGATIIGGMLAGIQRSTATEFSFYLAMPTMLAASAYDLLRHGATLTGLEATAIAVGFVAAFASALVVVRAVLRFVAGHTYRVFAWYRIALGLVVWAWLAFGA</t>
  </si>
  <si>
    <t>WP_088603380.1</t>
  </si>
  <si>
    <t>undecaprenyl-diphosphate phosphatase</t>
  </si>
  <si>
    <t>undecaprenyl-diphosphate phosphatase_-1</t>
  </si>
  <si>
    <t>MEWIFSPGAWVGLLTLVVLEIVLGIDNLLFIAILVDKLPPALRDRARVTGLMLALLMRLVLLSVMSWLIRLTTPLFSLGPMSFSGRDLILILGGLFLLSKGTVELHERIEGTTAHASGERMHAGFWVIVTQIVVLDAVFSIDAVVTAVGMVDHLAIMMLAVVIAMGIMLMASKPLAHFVNRHPTVVVLCLGFLLTIGFSLLAEGFGFPVPKGYIYAAIGFSVMIEALNQLARRNLRRQEARRPLRERTAEGVLRMLGKRPLEAPESRAAQPEAPVQVFNAEERNMVSGVLTLAERSIHSIMTPRTEVSWIDLDDDPQTQRRQIATTPHSFFPVCRGSLDEVVGIGRAKEMIADLITHGHIRLAQLREPIVVLEAIGVLRLMKTLKRSRGQLVLVADEFGEILGLVTPIDVFEAIAGEFPDEDEAPDIASDGPDRWRVDGAADLHHLEQVLDVDGLVDDDESYSTLAGYLLERFGHLPEPGDSCELERPYASFRFEVQRLDGRRIASVLVQRHWRQPDDEAQADGSA</t>
  </si>
  <si>
    <t>WP_088603381.1</t>
  </si>
  <si>
    <t>TerC family protein</t>
  </si>
  <si>
    <t>TerC family protein_-1</t>
  </si>
  <si>
    <t>MHPMLNTAIKAARRAGSIINRASLDLERLQVARKGPKDYVTEVDRAAEDAIIEALRSAYPEHGFLAEESGDTTAAGTGERPEFQWIIDPLDGTTNFIHGFPMYAVSIALAHRGQITQAVVYDPARNELFTASRGGGAFLNDRRVRVSGQTRYYDALVGAHVPGSAGPAVPASRYAKLLSECASARRLGSTVLDLAYVAAGRLDGFCGARLKPWDMAAGGLLVLEAGGLLADFEGEQGWMQSGNVLAASPKIFPQMLAHLQA</t>
  </si>
  <si>
    <t>WP_088603382.1</t>
  </si>
  <si>
    <t>inositol monophosphatase</t>
  </si>
  <si>
    <t>inositol monophosphatase_-1</t>
  </si>
  <si>
    <t>MTQPFSRVRFIMVQPSHPGNVGSAARAIKTMGFHELCLVAPRLPDTTAQPEALALASGAADVLAQAQVVATLAEALAPVTLAFALTARPRLIGPPACDIRVAAGLAQEHLAGHPQGVVAIVLGTERSGLTNEDIELCQRICHIPANPEYSSLNVAQALQLAAWELRYALATGAALPLLPSTAGHPQAGDEPASNEKVQAFLTHWEQALVDVGFLDPRHPKKLVPRMRHLFSRNALSNDEVDMLRGLCTAMIKTAAHKP</t>
  </si>
  <si>
    <t>WP_088603383.1</t>
  </si>
  <si>
    <t>RNA methyltransferase</t>
  </si>
  <si>
    <t>RNA methyltransferase_1</t>
  </si>
  <si>
    <t>MAARVAQDIPEGSVVNLGIGLPTKVANYLPADREIMLHSENGVIGMGPAPAAGQEDPDLINAGKQPVTLLPGGAFFHHADSFGMMRGGHLDVCVLGAFQVATNGDLANWHTGAPDAIPAVGGAMDLAIGAKSVYVLMELLTRDGKSKLVEKCTYPLTGVACVSRVYTDMAVFQLGGGRVVLLDDLAGVGIEELRRLTGLDIAAA</t>
  </si>
  <si>
    <t>WP_088603384.1</t>
  </si>
  <si>
    <t>MISKLFPSVKDALADIPDGATIMVGGFGMAGQPLELIDGLLEQGAKDLVIVNNNAGNGETGLAALLAAGRVRKIICSFPRQVDSQIFDGLYRSGKIELELVPQGNLAERIRAAGAGIGAFYTPTGFGTLIAEGKETRRINGRDYILEYPLHADYAFIKALRADRWGNLVYRKTARNFGPIMATASKVAVVQVGEVVELGGLDPEAIVTPGLFVQRVVTV</t>
  </si>
  <si>
    <t>WP_088603385.1</t>
  </si>
  <si>
    <t>MQKPVFKSLKLLAAGAALAGLAGFSTGAAAAYPDHAIRLVVGFSAGGTTDVVARLVGKEISQELGQAVVVENRPGAGSNIGTELVARAKPDGYTLYMVAVTSAINQTLYKNIKFNLVKDFAPIALAVKVPNVLVVNPKVPAHSVKELVAYAKANPDKLNFASSGSGTSIHMAGELFKQLAGVDILHVPYKGSAPAETDLMGGQVDMMFDNMPAAWPHVQAGKLRALAVTTAERSKTAPDLPTMQESGFPTFDVSSWFGLLAPAGTPADVVNTLNAAVEKAISKPDVQKRFADLGAVPVKTTPAEFGEFIKSQVDTWAKVVKASGATVD</t>
  </si>
  <si>
    <t>WP_088603386.1</t>
  </si>
  <si>
    <t>MNNTPELTPDTESAAGPRTLRRGLQVLNTLREHGPAGLSVTALARATGLQRPTIYRLLAALIDSGLVGNVGHSKLFVAKLDAPPAPPASQDPRIEPTLPAMRRLAQATGDAVFLVVHDGHESISLWREIGPYPVQILATYAGKRQPLGVGSGGMALLAALPDPEVERIIECNSSELELYGGMTAREMRRLVENTRMRGYSVVGNHAVRGALGVGCALLDRRGKPLLAISVTAITERMPAQRQREIAGLIRTELSGLVLK</t>
  </si>
  <si>
    <t>WP_088603387.1</t>
  </si>
  <si>
    <t>MDSLNQLAYWMPIVKSFAVNVVIAIAILIVGWSIATLAGKGVRSAARRSPRIDPTIVPMMYSLVVWTIRGFTLIAILARFGVQTASIIAVLGAAGLAIGLALQNTLQNIAAGMMLLALRPIRAGEYISVVGKADGTVEEVGLFLTRIVQIDGIHVSLPNSMVWGNPILNYSRNPTRRLDLQVGVRYGDDLDVAMGALLKLVENHKLVLQDPKPQVMVNEYRDSTIMVNIRVWAESSNFWQLNFDLHQAARKVLEQAGMRLPIPVREVKAAAPDALAA</t>
  </si>
  <si>
    <t>WP_088603388.1</t>
  </si>
  <si>
    <t>mechanosensitive ion channel</t>
  </si>
  <si>
    <t>mechanosensitive ion channel_-1</t>
  </si>
  <si>
    <t>MIPLSVLDLSPIAEGGDAAQSFRNSLDLARHAEQWGFNRYWLAEHHGMPGIASAATAVLISHVAAGTSHIRIGAGGVMLPNHSPLVIAEQFGTLESLYPGRIDLGLGRAPGSNQTTARALRRNLASDADEFPQDVMELMDYFSAEPRLPVRAVPGTGLNIPLWILGSSLYGAQLAAAFGLPYAFASHFAPEQMMAAISIYRSTFKPSEHLKAPYVMLGFNVFAADTDEEARVLASSAQQSFVNSRTGRPSRLPPPMPDFLERIGPQGRALLEQILSCSAIGAPDTAAEQLRAFIARTGADEVMIASNIYDHRARLHSYEIVAGLIQAQA</t>
  </si>
  <si>
    <t>WP_088603389.1</t>
  </si>
  <si>
    <t>LLM class flavin-dependent oxidoreductase</t>
  </si>
  <si>
    <t>LLM class flavin-dependent oxidoreductase_1</t>
  </si>
  <si>
    <t>MPLEQPAHVQAALAAHLSEEEKQHMQALRRPELRSRYAVAHGALRVLLGRYLGVAPQLCRYATGPRGKPMLAGAYPAMAVDDAPAPGARTCPGSESTLHFNMSHAGTQALIAVARGVEVGVDIEQRRDMDDMAGVARTILSHADLDLWLALPEAQRVQAFYAIWTRKEAVSKAAGTGLYMDFPGLSVEFRPGRPAAVRRIEAAFGKPGEWLLAELDCAPGYSAALAARTPALRVSRHTARMGEDGTADVDADADAAASSDPAPPV</t>
  </si>
  <si>
    <t>WP_158215277.1</t>
  </si>
  <si>
    <t>4'-phosphopantetheinyl transferase superfamily protein</t>
  </si>
  <si>
    <t>4'-phosphopantetheinyl transferase superfamily protein_1</t>
  </si>
  <si>
    <t>MLRFAANISTMYGEYDFLDRFEAAAQDGFEAVEFQFPYDFPAADIARRLAGQGLASVLFNAVAGDLKAGEKGLACLPGRSRACLDGVERALEYAVVLGTPRIHLMAGLAPAGVPRATLEGQYRENVHAAALLAAQAGVDIMLEPINPIGMPGYFLNTQQQAHDVVQALGLPNVKVQMDLFHCQIVEGDVTRKLRNYLPTGRVGHLQIAGVPDRHEPGTGELAYPYVFWVLDELGYEGWIGCEYFPAVGTRAGLGWIQPYL</t>
  </si>
  <si>
    <t>WP_088603391.1</t>
  </si>
  <si>
    <t>hydroxypyruvate isomerase family protein</t>
  </si>
  <si>
    <t>hydroxypyruvate isomerase family protein_-1</t>
  </si>
  <si>
    <t>MSSFESRIDQFCQAHPEAPREDILATRLLFRTTQLLRAHIDRALAAYELNMSQYLVLSLLSTDKSDPSSPSELSHTLDATRTQMTRFLDSLQSRGLVRRIASEQDRRSLELELTPAGRELLRKAVPAVHRAYRQAWSVLDGGERDQASRNLQRLHANLQQLEK</t>
  </si>
  <si>
    <t>WP_088603642.1</t>
  </si>
  <si>
    <t>MarR family transcriptional regulator_1</t>
  </si>
  <si>
    <t>MSPRAVHQSLRNALRGYLNTNLLTHGQRQYCIMVTLALAVSVEFLENIMFVFSAGHIMGGIDADPRGFALAQSAYAIGSMLMIVKQQWLARRYGYRRYLAASLLVFSLGTWYAAASTSLSMLVTARLVQGVGGGALFTSSRVLIPLMFAPADRGRAVRLFMLGIFGVSAIGPALSAELIDNGAWQHVFYGVLPLSLLAMAGSWLFLPDAEPSEKPGRPALIPLLWFGAAIAALQIAMSDARFDVFSHPGRLLAIALCGIAMLLGFLWHQWHQDAPLLKLRVLRNPVYLTGLLLYFMYYLLSHLHGYVFPIYAERALQIPLTTVGWLSTIGGLVSLVSIMAYIRYAPRLKRKKPLMILGLLIMAYAAWRFSAMPPDAGVESLIPILALKGLFGVMVVIPVAGLTFRGLGEDNFAHGYQSKNLMRQIASSFASALGAVLLENRQFSVQVSLAGAAAQEPAIAMQWLHHIQDALMARGMDAAQAGSSALAQLTALLDRQALLIASEDMFRLIAALAIGGAVLVLAQRRLA</t>
  </si>
  <si>
    <t>WP_088603392.1</t>
  </si>
  <si>
    <t>MFS transporter_1</t>
  </si>
  <si>
    <t>MKKRKQKKQNARYAVHRPDEEFSAGPLNMARFGRNVVSETNWLPGEFEKFQDRLVEGYAEVVRDIDRDIESAAVLVSKLDPLSMLHRAWWERSAATLGMESEVEVGQEHAHAARMIDYVQSLVAAIPRGAADAEKPSDADWTRLQGLVESIFQKLNARYFICATAERRRNKAEVDDAFEEFHFRAQLYWCNVTGQQYQNHQVLALRELLAPQTGSIQQIYGLTSVQLCDELEKIWHSLTKGIGDAYEAMDNFRKVSLEALEADVRAGLVTAKDPAEMLRESIARHGFEEEQGRAIGLFLLYDLFDLQKVTNLPPAFLEDFSWAPGQDGEFLADGPLKGWPLRVWPIFKRPFIKLDSKYYCFDLSGLFDYFYRQLEKRVFAESQGHKQAWINARKEVTETLPFDYLRRLLPGAVCHTEIYYWLGEGGAAAQRYETDGILVFDDHLFIVEVKSGSFTYTSPATDVDAHLQSIKSLVIAPAKQGNRFLRYLRTAEEVPLLDQEGKEAGRLRLRDYRQVTICAVTLDPFTEIAAQVQHLPAIGASVVGESVWSLSLDDLRVYADIFANPLEFLHFVQMRRDALTSDHVQLDDELDHLGMYLQHNHYPKHALELVGGRAAHLQFVGYRQDIDRFFTARLSEPTLPSPLRQKMPVGMAEILDLLRTSEKKGRSAIAAYLLDVSGDWRDRMFITLKQELARASTVRPRPFSTFGEVRLTAFVSAPNWGRSPVDEMRDHARAIMVMHDEPERVLLELTYGEVGQLIDVEWQFLRSADISVFELPALKARGEALREARLHKAVAAGGRIGRNDQCPCGSGKKFKKCCGPEMRA</t>
  </si>
  <si>
    <t>WP_108401526.1</t>
  </si>
  <si>
    <t>SEC-C domain-containing protein</t>
  </si>
  <si>
    <t>SEC-C domain-containing protein_-1</t>
  </si>
  <si>
    <t>NZ_NESP01000001.1[364792..380063]</t>
  </si>
  <si>
    <t>MAQAKTLSSKDFEQVLAYVENRAHAARNRAMLMLTHLAGLRVGEVACLRWQDVTNKDGGVKEEIRLLPDMTKGRHARTVFVSSKLKTELEAYATTAKCVDRSYAFFATQKSIKHGFSANSLTQTLALLYKGAGLEGASSHSGRRSFLTNLANKGTSIHLLKTIAGHRSIQTTAMYLYSSPAQLKAVVELV</t>
  </si>
  <si>
    <t>WP_108401527.1</t>
  </si>
  <si>
    <t>site-specific integrase</t>
  </si>
  <si>
    <t>site-specific integrase_1</t>
  </si>
  <si>
    <t>MSFKIQIEGSEAAFDCAANENLLDAAMRQGIEMPYSCRNGVCGNCKGRVVQGELVPGTQGGSHEVGIYQHDEHLFCKAQPASDLSIAPKTWHRIDPTARKTVQAKVFKKIQLAPDVTQLQLRFPAGVRVKFKAGQYLQLLLPDGQRRSYSMANAPHESDAVQLHIRNLPQGHFSDAMLKNIQVGDLLKLELPHGDFWLREDSERPMLMVAGGTGFAPIKSILDHIVRQKLQRTVHLYWGARTQDGIYAADVLVRWAQQSPGWVIHPLLSNATDVSAWTGRVGFVHEAVRADFKDLSDWDVYACGGMPMVTALREVCSKLGLSDENFYSDAFVG</t>
  </si>
  <si>
    <t>WP_108401528.1</t>
  </si>
  <si>
    <t>MATSHAVAVTRIALPIGDPNGIGPEIAIKTAIALRHDARVHLTLFGPQEVMEATAQQLGVEEVFKSLSCVFTAAMPLGMHRPGVVCAAAGDATIAAATEAIHATQRGEFEAVVAAPHHETAVHLAGIKFSGYPSLVAAVTGQPEDSVFMMLMGGDMRIVHVTLHEGVQTALDHITQDRIERAVYAGIRALHRLGVARPHIGMFGINPHAGENGLFGQEDELISRPAAEWLRAQGLLVDGPQGADTLLSAREHDLYIAMFHDQGHIPIKLLYPHRASALSIGADVVLSSVGHGSAMDIAGQGIANPEAMIRTVSLLAGIPLESHV</t>
  </si>
  <si>
    <t>WP_108401529.1</t>
  </si>
  <si>
    <t>MSNLSLRERIADFHAAYIRCIDQDALEQWPDFFDAQCLYTVTTAENDRAGLAAGLIWANNRNMLHDRVSALRHANIYERQSYRHILGLPFITHSTHEQVDVETPFMVVRIMHDGQTDLFVCGIYRDTFMLDTESLKLKSRRVICDSSRIDTLLAVPL</t>
  </si>
  <si>
    <t>WP_108401530.1</t>
  </si>
  <si>
    <t>MSDYQPIHWSTPSYTRVPYAVYQSQDVLAEEQKKIYEGNAWSYLCLDSEIPEAGDYRTGHVGSAPVVVVRDDDGEIYAFENRCSHRGALICLDRAGKTRDFQCVYHAWTYDRQGNLKGVAFETGLNGAGGMPEHFCKEDHSPRKLRVAVFCGLVFVSFSEDVDSIEDYLGPEICSRIERVLNKPVEVIGRFTQVLPNNWKLYFENVKDSYHASLLHLFFTTFKLNRLSQRGAVIVSESGGHHVSYSMVDAPDQEAGKQYQDQGLRSDQDGYRLADPSLLQGFKEFEDGITLQILSVFPGFVLQQIQNCLAIRQVLPKGVASTDLHWTYLGYANDTPEQREVRLKQANLIGPAGFVSMEDGAVGGFVQRGIAAAGDLEAVIEMGGESTSSSPSRVTEASVRGFWKAYRQLMQA</t>
  </si>
  <si>
    <t>WP_108401531.1</t>
  </si>
  <si>
    <t>MKKLSSLFVVVPMLLGLHVAQAADFPTRPIRMIVPFPAGGTADVLPRILSDKLRKRFPEGVVVENKVGAGGNIGAEFVAKSDPDGHTLLMSPPGPIAINQSLYPKLTYDATKWVPVTVLAAVPNVLAVSNKLPVNSVQELIAYVKANPGKVSYASQGNGSTSHLTANLFQSLTSTQMLHVPYKGTAPALADLAGGQVDVFFDNLSSSAALQKGGKIRILAVADTKRSPALPNVPSFNEAGISGMVAVTWFAAVAPSGTPPSVVQALNAAIVEALRMPDVQQRFAEQGAEVVANTPEQMGRFVRDEAAKWQKVIRDSSVTVD</t>
  </si>
  <si>
    <t>MNSSKATANDKNHIAGLAKGLQILSAFNGAYTRLTQSQAARLVGITPAAARRSLLTLCDQGYVATDGKYFWPDHGVLRLAYAYASATRLPRLLQPALDALSERTRESASIAVLHNQYVLVAARSTAQRSLTVGLGVGSQLPLHCSATGRVLLAAHPIKTREAMLKKSTLLKMTPHTETNLLKLTKILTECGLNGYGISNEEIELGVRSLAVPLINSKQNVIAALSISSRADRMTSNDMVSKFLPILLKTQAWAQSRI</t>
  </si>
  <si>
    <t>WP_108401533.1</t>
  </si>
  <si>
    <t>MSSPFLNALVKSITWEAEGVISIELHPAPGSSEFVNFEPGSHIDLNLPNGLVRSYSLLNDSRESHRYVVAVLKDAKSRGGSKFIHEQLHVGTTLQISKPRNNFSLESSEKRKVLVAGGIGVTPMLGMLRYLRAHDAEVDFIYCAKSRKQAAFLADIEALTNHRIRLQCHFDDEMNRPPDLKKLLVGYSGDTHLYCCGPVPMLTAFEDACNHHAYENFHIERFSIKEPVSTDMKSGYTIELKKSGKFIAVAAGQSVLDALLAEGLNPEHSCREGLCGACETRVLCGEVEHLDSILTKKEQIANKSMMICVSHGKGDVLVLDI</t>
  </si>
  <si>
    <t>WP_108401534.1</t>
  </si>
  <si>
    <t>oxidoreductase</t>
  </si>
  <si>
    <t>oxidoreductase_-1</t>
  </si>
  <si>
    <t>MEDHMRLLNKTALITGGGAGIGAATAHLFCQEGASVVIVDFNQEALLRTSELIRSVIPNARIAQYAADVSDEKAAFDIVEKALNDFGSLDVLVNNAAMRNYSLLSDATPAEWHAMVDVNFVGCANYARAALPALRRSGRGSIVNVSSCYAVTGRKGMGLYDATKAGQLAMTRTLAFEEAPNGVRVNAVCPGSTLTDFHVTRAQAVGKDVEKLKSERQSTSLLGRWATPAEIAAPILWLASDEASFMTGTSIMVDGGLSIM</t>
  </si>
  <si>
    <t>WP_108401535.1</t>
  </si>
  <si>
    <t>MNMKQKWKATIFFLVWISISNSVFAKEWSPSKPVKIIVPIVGSTNDVLARIVAPKLSEAIGQPVIVENKPGAGGNIGADFVAKATPDGHTLLVGYNGPLAINVSLFEKMPYDSVKDLAPITLAVAAPQYLVVNPALPIKNVQEMVAYAKSSGGKMSYASIAVGSASHLTMEMFKLAAGVEITHIPYRGAGPAITDLLAGNVDAAFLVPGNVQQFLKEGRLRLIATSGQKRFPSTPTVPTLIESGYPDFLATSWIGFLTTAGTPKPVIDRYNKELVKILKSTEVREKLESMEFEVIAGSPDQFRNWIGSEIPRWGKVIKATGAKAD</t>
  </si>
  <si>
    <t>WP_108402764.1</t>
  </si>
  <si>
    <t>MNKEMSETLTQTNVGTRMGNLMRRYWVPALMSSEIADADGPQVRVGLLGEKLLAFRDSDGKARLIDEFCSHRGVSLYFGRNEENGIRCAYHGVKFDGDGKCVDVPSSPQACARMHIKAYPCVERGGIVWAYMGPADKQPEPPELEWCNLPENHVFVSKRIQYSNYLQAMEGGIDTSHVSFVHSYEVDGDPMHQGVKALDYIKADGNVIFEIEKNPFGLTLFGRRNGEPDSYYWRVTQWLFPWFTLIPPFGHHALGGHIWVPIDDHSCMAWSMNWHPDKPLSAEERSAMVAGKGIHVEYEAPGSFVPKANRDNDYLMDRVAQKDKRAYSGIFGFAAQDYSLQESMGPIQNHEAEQLLPTDKAIVMARRMLHEAALGLEQGTEPPALNAIEQRVRAAGVLLDRSVDPVEWAQKNLSDGLDQPLFSI</t>
  </si>
  <si>
    <t>WP_108401536.1</t>
  </si>
  <si>
    <t>MQNEKVADSVRAVDRALEILMAFTSNDYELSVADLLKRVELSRPTLYRLLNTLEQSGFVVSVGEPQKFRLGPSIGHLAHVWTSSLDIGVVAQPMMHRLRNATGETVALFLRQGALRICVAELPSAHPLSFKRGVGYQEQIVLGASGRVILAFANETSNALEAYSVNTKLDLELLTSELTKIQKQGYATSRDELIEGAVAVAAPFFNSAGQVAGSIAIFGPSVRLKDEQVSESGHLLVAEARLLSAALGAKNDFL</t>
  </si>
  <si>
    <t>WP_108402765.1</t>
  </si>
  <si>
    <t>IclR family transcriptional regulator</t>
  </si>
  <si>
    <t>IclR family transcriptional regulator_1</t>
  </si>
  <si>
    <t>MTTPIATTESSNHQLVLDFERIAHRSFELCMQALMKVDFYAGLLRRLEAGHSIEDELPVVATMSPAVVKLTVQRLKKQAELAANEAWELPNELKGSFVTTVHSTMTQGELIPQYDVDYIAETKVGQVRVAAKNWRRNVTVEVQGATDAIKAAYVQMVLAGLKAD</t>
  </si>
  <si>
    <t>WP_108401537.1</t>
  </si>
  <si>
    <t>MKERSPETVVVRENEIRLVRRPDSDRWQAHFKVEAIGKWIRKATGTADLDKAKALAEEQWFEAKVLAKAGHPVVSKKFKAVAEVVQRDLEIKVAADKTKRGSNNDYINSIKTYLIPFFGGYNVDRINQTVFTEFCEWRRVKVGRELSHSAQANHNAALNLVFDYAIERGYMTSLQKPVLKNTGEQGGRRPDFSAREIEVILEKLPAWVQEGRVGRTRNLRELLSVYVPFAAATGMRPGTEMEFLEWRHIEVHNLGEEPVLYAHIQKGKTVKKNKPMGAVLHRSCWLYLEKLRQMAPEFQDKTIYEVLEGKHEVRIFRARDGVQPVHLIAQFKQLLEDLNMLNCPTTGEERTLYSLRHFAITQMVAKGLTAEQIQSQVRTSATMIAKFYNHMKPLMNAAAFTGQNEAVGEDAVAQLLNNTPNDNLMHFAELSTGLNLALVMQNKPAFEELKEALEQASSAAAPN</t>
  </si>
  <si>
    <t>WP_108401538.1</t>
  </si>
  <si>
    <t>site-specific integrase_-1</t>
  </si>
  <si>
    <t>MSQIYAGLFYQRQVTDIFSDRSLLRYLTRVEVALAKAQASAGVIPQAAAIGIENNCTEQAVAQIDLEGLAAESGSAGNVAIPFVKRLTAIVREQDETASRYVHWGATSQDVLDTACILQCRDALAIIQALLEQAYQTALVQAQNYRGHIMMGRTWLQQALPITLGHKFARWAAVLQRDLARLESMQSRSLTAQLGGATGSLASMQNEGSAVVLAFSRELDLAAPTCTWHGERDRIVEMAGVLALVVGNLGNMARDWSLMMQTEIGELFEPAGKGRGGSSTMPHKRNPVAAAAVLAAANRVPGLMASLYHGMVLEHERGLGGWQAEWLSLPEIFQLCAGALERTVDVLQGMQVDPDAMRRNIECTNGLIMAEAVMMALAPTTGRLNAHHLVESACKIAVQENRHLKAVISDMDEIKQKFSAMQLDNIFRPETYIGNIHDQIDAVLGQARKRGKQ</t>
  </si>
  <si>
    <t>WP_024005363.1</t>
  </si>
  <si>
    <t>3-carboxy-cis,cis-muconate cycloisomerase</t>
  </si>
  <si>
    <t>3-carboxy-cis,cis-muconate cycloisomerase_1</t>
  </si>
  <si>
    <t>NZ_KI650980.1[72423..87761]</t>
  </si>
  <si>
    <t>MTIVIRNRQGKKLSVEITGPDEAPVVLFSNSLGTDKGMWEPQVNALKADYRIVTYDARGHGASQIVENASLENLGADAIDILDGLSIAKAHFCGISMGGLTGLWLGIHHPDRFHSVTIANAAARIGVPVAWQERAETVTGHGLAPVVSGTPARWFSDDFDYKQDALAMRTIQSLADTSPQGYAAACRALAGADLREQIRQIPIPVLIIVGTRDPVTTVADGQFMQAHIPDSKLSELAASHLSNIEQPAAFSQELRHFIESLV</t>
  </si>
  <si>
    <t>WP_024005364.1</t>
  </si>
  <si>
    <t>3-oxoadipate enol-lactonase</t>
  </si>
  <si>
    <t>3-oxoadipate enol-lactonase_1</t>
  </si>
  <si>
    <t>MDDKERYQQGIKVRTEVLGEKHVNASLTKLNEFNTDFQDFISRYAWGEVWSRPGLSRHTRSLVTMAILLSLGREAELRMHIRACFNNGVTRDELKELFLHCSLYAGLPASNAAMHMAEEILAELNLNSSNNE</t>
  </si>
  <si>
    <t>WP_024005365.1</t>
  </si>
  <si>
    <t>4-carboxymuconolactone decarboxylase</t>
  </si>
  <si>
    <t>4-carboxymuconolactone decarboxylase_1</t>
  </si>
  <si>
    <t>MYKASLGAYAQRNTDDHPPAYTPGYKTSVLRSPKNALISIAQTLTEVTSPHFREDQLGPKDNDLILNSAKDGTPIGERIIIHGYVHDQFGRPVKNALLEVWQANASGRYRHPNDQYIGTLDPNFGGCGRMLTDENGFYVFRTIRPGPYPWRNRINEWRPAHIHFSVIADGWAQRLISQLYFEGDTLIDSCPILKTVPSDEQRRALIALEDKTNFIEADSRCYRFDIHLRGRRATYFENDLT</t>
  </si>
  <si>
    <t>WP_024005366.1</t>
  </si>
  <si>
    <t>protocatechuate 3,4-dioxygenase subunit beta</t>
  </si>
  <si>
    <t>protocatechuate 3,4-dioxygenase subunit beta_1</t>
  </si>
  <si>
    <t>MKNQAFDEWRETPSQTGGPYVHIGLLPKQADIDVFEHNFGNSLVDDKTEGQRIRLEGQVFDGLGIPLRDVLIEIWQADANGVYAGNADPQGTSADSGFSGWGRAAADFGTGFWHFDTIKPGCVPGRKGSTQAPHIALVVFARGVNIGLNTRVYFDDETDANAKDPVLNSIEWVKRRETLIARREDRDGERIYRFDIRIQGEDETVFFDI</t>
  </si>
  <si>
    <t>WP_024005367.1</t>
  </si>
  <si>
    <t>protocatechuate 3,4-dioxygenase subunit alpha</t>
  </si>
  <si>
    <t>protocatechuate 3,4-dioxygenase subunit alpha_1</t>
  </si>
  <si>
    <t>MSHTIQVMDHDVAFNGEAGRTVLDSAIAAGYELPYSCRTGICGSCRCRLVSGEVQGDTGAGLSEQERREGHVLLCQAKPRSDLMIAVREIKPIDRSAIKTVMARVYRKLQAAEDVTVLQLRFPAGTRVKFKAGQYLSIRLADGSLRHFSMANPPHQNDGVELHIRQVPGGRFSQEVVGALAEGDFLELSMPFGEFYLREEHDKPIVLLASGTGFAPIKSIVEDAVRRKLARPMVLYWGARRAEDLYRIELPRKWEAQLPWFSFVPVLSEPGSAEQWQGRTGFVHQAAMDDIPTLAHFEVYACGAPGMISAARQDFVYERGLDRDAFYCDAFVSTAEIGLNAEPAATSEST</t>
  </si>
  <si>
    <t>WP_024005368.1</t>
  </si>
  <si>
    <t>CDP-6-deoxy-delta-3,4-glucoseen reductase</t>
  </si>
  <si>
    <t>CDP-6-deoxy-delta-3,4-glucoseen reductase_-1</t>
  </si>
  <si>
    <t>MTEGVAKRIAVAIGEPNGIGPEIAIKASIALQDSNVDLVLVGDRFVLEHYLERIAPRSRLRPFSPDTAKLPNDIRFVDVPALPVDQFRPGETRAPAGAATIAYVRAAVELADQAIVDAVIGCPHSETSIHLAGIEFSGYPGLIATLTGIPAANVFLLLVSPELRIGHVTLHERLHDALDRITPERVVNAAVAVIEATRALGIAQPQLGVFGINPHAGENGLFGDDDQRITMPAVARLRAMGYRVEGPAGADVMLSQRGNDVYLAMYHDQGHIPIKLLSPLTASALSVGSPVLFSSVGHGCAYDIAGSNVADPAATIRTVRMLAGISA</t>
  </si>
  <si>
    <t>WP_024005369.1</t>
  </si>
  <si>
    <t>MSVFTQERLIALNAAYARCIDNDELEQLGDFFLDQCLYLVTTADNYAAALQAGIVYADTRAMLQDRVMAMRDANIYEEQRYRHIIGAPVLLEQKGDTAKAESPFIVARIMRDGGTEVFATGRYIDCIVAQPDHPLKFAERVVVCDSCNIDTLLVIPL</t>
  </si>
  <si>
    <t>WP_024005370.1</t>
  </si>
  <si>
    <t>MRGIERTWEPGLTQVPYWLYSDQPIYRTEQQRLFQGPTWNYLCLEADIPEPGDYRTTFVGETPVIVVRDDEDQVQSFENRCAHRGSLIALKDSGKAQDFTCVYHAWRYDLQGNLKGVAFEQGVNGMGGMPPDFCKEHHGPRKLRTATVAGLVFGSFDEDVPSIEEYLGDAVLEKIERVLPKPVEVLGRFKQTIPNNWKLYMENVKDSYHASLLHVFFTTFRINRLSQKGGVIISETGAHHISWSKVDHQAQESSEYNAEKLRSDKEGYALADPTLLDGCDEFGDGITLQILSVFPGFVIAQIQNTLAIRQILPVGTDKTVLNWTYIGFADDSPQLRRMRLKQLNLTGPAGFISMEDGAVGGFVQRGIAGAKNENAILEMGGDSIETQDNRTTEASVRGFWNAYRSYMEI</t>
  </si>
  <si>
    <t>WP_031242808.1</t>
  </si>
  <si>
    <t>MNPRIFCRPLLASVLIGTCSAGIASPADSYPSKPITIVVPFPAGGTADVLPRIVAQKLSEKWGQPVVIQNRTGAGGNIGTDYVAKATPDGYTLLVTPPAPLAINKKLYKDLPFDPEDFELITVLASVPNVLAVKSSLPVASTQAFIKYAREKGGSVNVATQGNGTTSHLTAAMFAEQAGAKFTFVPYRGTAPALTDLVGGQVDVFFDNISSMHSYHSAGKTKILAVAGTNRSPLLPDVPTISESGLPGFSATTWFAAAAPPGTADEIIQKLNTAIVDILNMPDVKKQFLGQGAEVVGQSPKETGEFIAAERVRWKKVIEQAGVQPN</t>
  </si>
  <si>
    <t>MTVPIDKDYVAGLEKGLAIIEAFGLRHGPLTLSEAADITGHSRAAARRSMLTLQKLGYVESDGRYFRLAPRTLRLGHAYVTSNSLSKQVQPILESLSERTQESSSFAVQDNTDVVFVARAATRRSLSNGLGQGSRLPAHCAATGRVMLAALPAQEAELLLNRMQRQKLTPHTRTEIPALMALLDEVSALGYAISNEEIELGVRSIAIPIRDSTGKTVAAMSLVASTSRHSLESMIADLLPELGSARQRLGTFL</t>
  </si>
  <si>
    <t>WP_024005373.1</t>
  </si>
  <si>
    <t>MDMKLLAVFDEIYKTRSVSRAGENLGLPQTSVSLALARLRRQFDDQLFVRTANGMVPTPRAALLVPQLRQALQLLQSATQQQVKFDPASSFRIFRIAMTDISHLEFLPAMMNKLAKTAPNTQIKVLRITSETGKLLESGDADLAIGYMPELEAGFYQQKLFKDGFACVIRRDHPRIDRKLTENRFKSERHVVLIAPGTGNEIVEHELKRQGMQRKVALSLPTLPGVGNLLANTDLIATVPERVAQTLAKIAHVKILIPPYRFPDFSIKQHWHERYHQDPGNRWLRSTLAELFLEM</t>
  </si>
  <si>
    <t>WP_024005374.1</t>
  </si>
  <si>
    <t>MVKLLLIRIFCIASLTLTGANASAQAWPTEPVKLVVPFDAGSTPDLVARLIGGGLAEKLRQPFVVENSSGAAGNIGTNAIARAQADGRTIGVSIAGPLGVNSLLFRKMPYDVDKDIALVTIAVSQPSVLVVGSTLTATTAKQLVTSMKGDSKLSFASIGAGSISHLAMAALVAQTGGDAVHIPYRGSGAAVTAILSGDVDMGLLPAAAVMPHVKAGKLRALAVASPNRSPSLPDIPTLSESGLPDIKGDAWIGFIAPAKTPDTVIKSLHDNIVQILEEPAVKDKLRMQYMDPVGNSPDEFRTLLQADLARWKAVVEKNQINKD</t>
  </si>
  <si>
    <t>WP_051401780.1</t>
  </si>
  <si>
    <t>MEPARHLPIRGEYDVVVIGGGPAGLAAAASASRRGASTLLVEAYGFLGGMGTAGGVTNFAGLYGRHQGEMRQLVRGAADELLARIGALDGLNEPQDGMQGRIRVRSYDTSVYKCAADQWMLAEGVNLLFHARACSVLMDGSRVTALIVETKSGRQAIRANVFIDCSGDADVAVFAGVPYEVGDGHGSGLFPTTMFRVGHVDASKALPAVGEFRAINDVMERVQREHPGRYRFPRDGAILRPQIHSSEWRANVTQIANADGNAMNAVDATELSAGEVEGRRQIIEYFQFLREQVPGFSEARIVEIAPQIGIRETRRVQGLYALTGDDILNSGTFDDTIGINAWPMELHRSGGISWGFPSDPDRAYNDLPWRMLVPVHVQNLLIAGRCASMTHEGQSAARASGGCFVMGQAAGTAAALAGNTPMQELDVGRLQRALVEDGGLLRP</t>
  </si>
  <si>
    <t>WP_031242813.1</t>
  </si>
  <si>
    <t>FAD-dependent oxidoreductase_1</t>
  </si>
  <si>
    <t>MSNELKFDKFDLVLANRILAQHGVLDGFGHVSMRNPDHSEHYFLSRSLAPELVTQDDIIEFNLDSEPLHGDTRRLYLERYIHGEIYKQRPDVQAIVHSHSPSVIPFAASSVRLRPIYHMAGFLTGGAPIFDIRKMFGNTDLLVTCCDHGAELSRILGDANISLMRGHGFVAVGSSLAVAVYRAIYTELNASLQEKAINLGGEIIYLEDEEGEKADASICGVMHRPWELWKQKVEERLDQ</t>
  </si>
  <si>
    <t>WP_034280340.1</t>
  </si>
  <si>
    <t>class II aldolase/adducin family protein</t>
  </si>
  <si>
    <t>class II aldolase/adducin family protein_-1</t>
  </si>
  <si>
    <t>MISRKCVLKLSAPALICTLALVSASSYAQTFPDKPITIVVPFSAGGGADLVARMLGKELSKNLDHAPIVIENKAGASGNIGASYVSRSKPDGYTLLLTNSTLTINASVGLTKGLDIKKELSPVANLVSTPIALAVNSKMPVNNVDELVAYARKNQDKLSYSSCGTGTPQHFAGAKFNLLTKLDIVHVPYKGCAPAVNDGVGNQVPILFSTIPNAGPHVQEGTLRMLGIASKNRLSFMPDVPSISETEPFGDMDISVWFGLFAPSGVPLAIQKKIEAAVLLTMKEPSLQNDFKSRFYEIDIRDSKNMSQLVDHDLATYKKLAQQSNITLN</t>
  </si>
  <si>
    <t>WP_155848145.1</t>
  </si>
  <si>
    <t>MEKEESPTDIGKQSYLTAKEVIGILDIKPQTLYAYVSRGWVRTIGQQGTRVKLYVREDVEKLQARSQARAGHGPNAAAALRWGEPVINSAITELTPFGPRYRGMLATELARMECAFEATADLLWSGLWNEKTASWPSNRPGLEFIRLARPYFQKTSVDLIQGRLAILVQFLSETQEGNPEFALGSMLAAGRQIIHVVAGAFGMLCGKPLVLANSDEAVADLLMRAMDLSAEDRIRRGLNAALTLAADHELAVPTFTTRVAASTGANLNACVMTGLVTFDGPLTGNRGNGIEELVLICKTKADLKENVLRAYKQGRQLGGFNHPMYPAGDVRAQVLIEYARSLPAIPANAHALLETLEEVARDCHLMPSFPAGLVALQLALGLPPRCGSTLFFLGRIAGLVAHVQEQRMAAFLIRPRARYVG</t>
  </si>
  <si>
    <t>WP_024005379.1</t>
  </si>
  <si>
    <t>citrate synthase</t>
  </si>
  <si>
    <t>citrate synthase_1</t>
  </si>
  <si>
    <t>MNKRELLAAALIVASGLSQAQDAARSFPSKPVRIIVDFPPGGTVDVLTRSVGQKLSEKWKQPVVIENRPGAGGNIGAQAVAVSSADGYTLLATPPGPLTINQYLYKEMAFDPAKFESVVLMAAVPNAITTRAEFPASSVQDLVAYIKANPGRVTYGSQGNGSTSHLTGQMFETMIKGQMTHIPFKGEGPALTELLGGRVDLFFGNVSAVLKYRDGAKLKVLGLASDQRGFMAPDVPSAKESGVPEFMASAWFAIAAPHGTPSGIVAKLNQAINEVMQNAEVKKQFATQGAEVVGGSPADMERFMNTERVRWKKVIESANVKLD</t>
  </si>
  <si>
    <t>WP_027017063.1</t>
  </si>
  <si>
    <t>MMTEMLMPEEVWKGCWFNGRWTQAEHTGAVLDKASGEEISRIGLATPADLDRSAAAAVLAQAAWENTSPAERAAIFRRAASLVEKHWDELTVWIMRESGGVRAKADTELRSTTAVLHHAAGMMGEPHGFVMPAEPHKMSFARRVPHGVVGVIAPFNFPLTLAIRSVAPALVTGNAVVLKPDSQTAVCGGVLIARVFEAAGLPAGLLHMLPAGSDVGEAICTDPRISMVSFTGSTQAGKRVGALCGGSLKKVSLELGGKNSLIVLDDADLEVAAAGAAFGSWMHQGQICMATGRILAHESIAQELLERLKQKALSTRIGNPMHERVGLGPVINERQLKAIDGIVQATIAAGATLHAGGKAEGRFYLPTVLGGVQPGMRAFDEEVFGPVASVTSFASDDEAVELANSSEYGLAAAVMSASTGRALALGKRLRTGLLHINDQTVQGDPHIPFGGRGASGNGSRIGGPANWDEFTQWQWITVRETVASYPF</t>
  </si>
  <si>
    <t>WP_051303687.1</t>
  </si>
  <si>
    <t>benzaldehyde dehydrogenase</t>
  </si>
  <si>
    <t>benzaldehyde dehydrogenase_-1</t>
  </si>
  <si>
    <t>MEVITATAARRLLEEASRLGVEYIFTNLGSDHPAFIEAFAAMDEDGAAMPEIIACPHEMTALSVAHGHAMKSRRPQMVLVHVDVGTQNLGCSMHNAARGRVPAIIVAGLSPVTVSGERAGSRTEFIHYTQDSTRQHEIGGQYMKWSYELRAGEMADQVLMRGVQIACTVPEGPVYITGSREVWEEPSGGVSQPIAHWPAARTAGLPAGAPEELTAALMQAQRPLVITTYLGRQPEAARLLASLSERFGIAVCEVNPQYVNCPGDHPNHVGYRRNTLVKEADLILLLDVDVPWIVAQVAPAEGARLFHIDCDALKESMGFWHFPAERSWQADSLAALQQLLMQPELPSAQALAQRREWIDAAKARLTLPGMPAPADGAINLEQLAQAVERLVNEKTVVVYEEPTATDCVLHTLRMKRPGSYYANGGSGLGWGINAAIGLKMADPGAEVITLVGDGSFIFGVPDSAYWVAETYGYPQLTIVFNNGGWNAPKASTLLVHPQGHAKRRDRYWITTTARARLAEIAAAASGCAAYRVEKFTELDTTLAQAMETVRGGRSAVVEVMLLPISSQVLGNPRDGSKTREVQ</t>
  </si>
  <si>
    <t>WP_084455455.1</t>
  </si>
  <si>
    <t>MTYQISIEGADVSFDCAPGQSILDAALHAGVELSYSCRKGSCGNCAGAVVKGEVAARPGAAASNETCLPGQVLYCVCVPKSDVTLAPTSWRKLDPAARKTFTAKVHSHDRVVPEVSVLRLRLPAGQRAKFQAGQYLQVFLEDGSTRCYSMANPPHESDGVTLHIQHVPGGQFTHTLLGLKQGDTLKIELPFGNVALAADDPRPLVCVAAGTGFAPVKSILDDMVKRRVQRKVTLIWGAREPSGLYLQAAVDKWKRQWPDFRFIPAISQARDALAPGVFQGRVDQALRAQCPDLAGHVLHCCGSPAMVAAVRQAAVEMGVLPQDFQADVFVPGPAAAPL</t>
  </si>
  <si>
    <t>WP_027017065.1</t>
  </si>
  <si>
    <t>MTKSLNRLALATGDPHGIGPEIALKALAALPERERRRISVHGPGRVLEQAADVLNLGHVLGSVQLVEAGTLADKARFGVVEASAGVSAVAAATSAIEACRRGEADAVIACPHHETAIHLAGIEFSGYPSLVAHVCEVPQDEVFLMLVGAGLRIVHATLHESVRCALERLSPELVIRATKAGLRACEMLGDPDPTVALFGINPHASEGGLFGPEDGEVTIAAAAILRAEGIAIEGPAGADMLLSQRRHRLYVAMLHDQGHIPIKLLAPKAASALSIGAQVLLSSVGHGSAMDIAGRGVASPQALLRTIALLSGASEEAQA</t>
  </si>
  <si>
    <t>WP_027017066.1</t>
  </si>
  <si>
    <t>MIDVLQIAAFNAAYSQAIDSDSLEQWPMFFAADCHYRVTHAENEAQGLPAGIVWADSRDMLVDRVAALREANIYERHRYRHVLGMPLLKSATSDTAEAQTPFLVVRIMHTGETVVFATGEYRDRFVRQEDRLLLAERVAVCDSTVVDTLLALPL</t>
  </si>
  <si>
    <t>WP_027017067.1</t>
  </si>
  <si>
    <t>MIEQVIQWKGAGNTRIPYALYVDGQTGALEQERIFRGEVWNYLCLAAELPEAGSYRTSFAGETPVVVVRDSDDEIYAFENRCAHRGALIALEKSGKADNFQCVYHAWSYNRQGDLTGVAFEKGVKGQGGMPEHFCKKEHGPRKLRVATFCGLVFGSFSEDVPDIEDYLGAEICERIERVLHKPVEVIGRFTQALPNNWKLYMENVKDSYHASLLHMFFTTFELNRLSQKGGVIVDETGGHHVSFSVIDPGAKDDTYKDQAIRSDNEQYRLRDPSVLSGFKEHDDGVTLQILSVFPGFVLQQIQNCLAVRQVLPKGIHRTELNWTYIGYADDTAEQRKVRLKQANLVGPAGFISMEDGAVGGFVQRGIAGATDMEAVVEMGGDHSGSSEGRATETSVRGFWKVYRQHMGQTQEDKA</t>
  </si>
  <si>
    <t>WP_027017068.1</t>
  </si>
  <si>
    <t>MTALITRRQAAVAALSFCALPMAGAQPARPLHLIVPFSAGGTADILPRILAEKMRPAYPAGVVIENRVGAGGNIGADAVFRAPPDGATLLVSPPGPIAINQHLYRKMAFDATRWVPVTIVATVPNVLAVSHKVPAQNLSEFIAHLKANPGKVSYASQGNGSTSHLTAAMFMQLTGTEMLHVPYKGTAPALVDIVGAQVDVFFDNISSSAPFHAAGKLRILAVADEKRSKALPQVPTFAEAGLGAMHAVTFFSVVAPPGTPSRVIAEANKAFTTALSLPDVRARFEEQGAEPRGWTSEEASRFIKTESERWRKVIKSVNVTLE</t>
  </si>
  <si>
    <t>WP_027017069.1</t>
  </si>
  <si>
    <t>MSEKNFVNSLEKGLAALTCFGRQHSRLTLSEVARLTDVSPASARRSLLTLQELGYLASDGKHFWMLPRALLVAHSFLASRPAPSLAQPLLDALSERTRESASLGQLLDDHAIIIGRSTARRSLSTGLGIGSRLPAYCSAMGRVLLAGLPPAEAAHRVRTMNREKLTADTIVEAPKILELLAQARDQGFASNSGELETGVRSMAVPVHNGAGEIFAAMSIAVRVERMSMQEFREAFLPALMRARDTLEKKLFPVLGR</t>
  </si>
  <si>
    <t>WP_027017070.1</t>
  </si>
  <si>
    <t>MNKKKWLWTCALLAAFAGCGGGDDGDSTSGPPPGEQQYPGGLWEGTVGTGAAQRTMLGFIDPGIDGKGGEFYLARGAAGAAGYDSIYGLLRANVSAIQATGVTYFSVQDGKFATGLTLRGTASANAATGRTDSISGNYTDPKGTAAAAGANMNFKLRYSPLNNYPARASLIEGTYRGSGVFGGGWVFTVTHTGTLSGRIGGCSVQGMATPWANGSALYSMNLSFSGDETSCGQRGTQQAGVGVLRYDSDNVPNGIWVFLRSTIGPDSTFVLNGLADPRQPSIPSPTPLSAAGNWAGTLTLPAGVKGDMAVWGSVLPDGGMFLYTNSSFNHNALYGRLIRYENDITTNRFVTANDGVFFDRLLEGTGGYMGGYVSGVLVDALLENLSALPGAATRLTGTYSYTTQPGGYPTGFTLQPDPIYQLPAGQQANVNMIVGSYRMAGSSFGGHTVDIGIAADGSITGSTSNECLIVGKLLGNLGSNHNLYRVEAFGFLESPGITTVEDAPVSPGSTIGCELSSGPSQSGSASAIFDSHGQVIGLRILTAGLQSTGARAHTVFVGNRR</t>
  </si>
  <si>
    <t>WP_034388520.1</t>
  </si>
  <si>
    <t>MSLLASLTSPALQAQDLSSALIEQGQYWQSRGDAQRAAEAWNKLLRVDPAQPDALNGLARAALMSKDYEAAERYLDQLRRAHPGHRHVARLQQDLALQRNGTQIQSARDLAKAGRSEQAVQSYQSALADREPTGPLAIEYYQTLGGTAGGWDAARRGLERLAKESPEDAKISLALAQHLTYREATRREGIGQLARLASNPDVGKAATDSWRKALAWTGSRASDAPLYQAFLRQNPGDAAVQARLKEIEVRQRQERVAATAVTRDPLRQRSQEGFKALDDGDLDLAEAQFRSVLDARPGDVDALGGMGVLRLRQEEFSQARNYLERASKTSPARWKQALHSATYWSLVGQARTAHETGETQTARQLLEQALRLDPKEISAENALADLLAETGHYEAAEAAYRRVLARQADDPEATRGLVGVLAQTGKGPEALRLVESLSPSQQEKVGSLGRLRATQALGQARAASAKGDDNAARMALEDALLSDPGNPWVRLDLARIYLKMGASAEARGIMDGLLISNPQMPEALYASALLASEAQDWSGALATLERIPEHNRTRDIASLQKRVWVHVQADLATALGREGRYQEAQAVLARAQPFVNQDAELLGTLALAQADAGDPSRALAMVREVLARTPRPDTGLRLQYAAALLKTQQDVELAGILRQLQEAPMSAVEQRAYEDIRRGYILRQADALRQGGDLASAYDMLAPLLAERPNDPAVVGALARMYADNGDHAQSLDLYNRLLEKDPKNLRLLLPAAEAGSAAKDFVFAESALQVALQLAPNDPEVLTAAGRVYRAKGQPSKAGQYFAAAVAAENQQRAAMLAASGQGATAGMVGGNPFRRAPGGLGPSPAQTAFAGYAGAQRPMGAALAPSVAPTVPLYIPAPAGSGRVSGQGAQTWAAPPVVAPQEYPTPATYYGGAQGAAVRPAAQPVSAPASKSAGVPQSAAALRSQSLPAAKAAGKATGAAYVPAPVGTTMPLAPATSQAALQSGALPVAAYAAAGRPQPLAASPSLWESAPLRQPAPARERTALEELSEIQQDRTATLTVGVAVRGRQGEAGMSQLTDLQAPVEYKFSAGDGMISLRATPTDLSTGTIDSSFGSLSRFGGGPATALDMPMRMPGSQSSSGVGLGVGYESASLSVDLGTLPLGFRRNDFMGGVRYKGSISDSASLTGELSRRPVTDSVLSFAGAEDARTGETWGAVAASGGRLGLTWDDGEFGVYGYGSLHGLSGHNVRSNSRAEAGGGMYWRVHRALDSTFTAGLNFTGLGYDKNLRYFTYGHGGYFSPQKFFSLSVPFDWSQRSGRLSYQIKGALGVQYFQEDAAPYFPGSSTRQAAAVQAASDAQAFGEFVSHPTAIYPGQSKTGLSYRLGMAMEYQLHPQLFIGGHMGMDNARDYRQFSGGIYLRYALQSITGKPSLPLNPLKSPYDF</t>
  </si>
  <si>
    <t>WP_169728629.1</t>
  </si>
  <si>
    <t>BCSC C-terminal domain-containing protein</t>
  </si>
  <si>
    <t>BCSC C-terminal domain-containing protein_-1</t>
  </si>
  <si>
    <t>MELVVGTRYLSHTARLGALLLGLWLGQAAAAGPAACSQAQWPLWERFAQRFIQADGRVIDFSVAEQHSTSEGQSYAMFFALIARDQERFDRLWAWSLKNLADGDGKRLPAWQWGKRKNGSWGVLDPNPASDANLWFAYSLLEAGRLWKVKRYTDQAHGLLNLVASQEVADVPGLGPTLLPAAKGFVLEERVWRLNPSYVPVPLLRAFEREQPKGPWSKVLASFAQMLEQGTPKGFAPDWLGYEKPKSPQDRGMFMVDPVKGDLGSYDAIRNYLWAGMTAPSDKLAALLKRRLSGMEKVLEIADLPPEKVHTSIGVTEGMGPVGFSAALLPYLSSRKAGASLQTQQSRVQARLIDAAANPAPVYYDQVLGLFGTGWMEQRYQFLPTGRLQLRWEKACPANPATVR</t>
  </si>
  <si>
    <t>WP_034388522.1</t>
  </si>
  <si>
    <t>cellulase</t>
  </si>
  <si>
    <t>cellulase_-1</t>
  </si>
  <si>
    <t>MYDKQPWILNGFAMNVPGHISAGLWRHPADHSHRHTELEHWIALARLLEDGGFDAMFLADVLGPVDVYQGRPDAALRNGVQTPVDDPMLLVSAMAAATRHLGFGVTVSTTYEQPYLLARKFTTLDHLTRGRIAWNVVTSALDSAARNLGLEQAIDHDERYEIAQEFLEVGYKLWEGSWEDNALVRDRERGIYVDASKVHPIRHQGKYFRVHDAHLSQPSVQRTPVLFQAGSSTRGRAFAASNAEVVFLGGATAADIRRSIDQTRAQALALGRAPEAMRFISGVTVITAATDAEAEAKHREYLEAADLEAALVLFSCWTGIDWSQYPLDHPLEYIETNAIRSALANFTRIDAQKRWTLGEIARYICVGGLHPVFVGGPTKVADALEAYAEAAGVDGFNVAYAVSPGSFEDFARHLSPELRRRGRIRKRPEQAQTLRERLQGPGQRRLRSDHPGAGYRYTP</t>
  </si>
  <si>
    <t>WP_027017058.1</t>
  </si>
  <si>
    <t>MGQALAQQRISIRGARTHNLKNIDLDIPRNRLVVITGLSGSGKSSLAFDTLYAEGQRRYVESLSAYARQFLGRLDKPDVDLIEGLSPAISIEQKATSHNPRSTVGTVTEINDYLRLLFARAGTPYCPEHDLPLQSQTISQMVDAALALPEDTRLMVLGPLARNKKGEFAELLAQMQAQGYVRFRIDGKIHEAHALPALEKNERHDIDVVIDRLKIRPDAQQRLAESFEAALRAGGAEAGGRVIALEMDSGREHLFSARFACPLCSYALPELEPRLFSFNSPMGACPSCDGLGCAESFDAERVVAFPTLSLASGAVKGWDRRNGYYFSLLESVARHYGADIELPFEELPEKVRRVMLHGSGEEEVAFNYVLDSGARKGETLVKRHAFEGIIPNITRRWRETESSVVRDDLARLRSISICPDCEGTRLRREARFVRVGEGDQARAIYEVGRSTLAQAQAWGEALQLSGAKAEIAGKVVREIASRLRFLNDVGLSYLSLERGADTLSGGEAQRIRLASQIGSGLTGVMYVLDEPSIGLHQRDNDKLIATLIRLRDLGNSVIVVEHDEDMMRAADQIIDLGPGAGVHGGRIMAQGTYDEVRANPDSPTGRYLAGTQAIALPARRLPWQPVIETESAEPAKGKGFPKGPARKATSTKAGPESGETPRLQALRVVGARGHNLKSVSVDFPVGLLTCVTGVSGSGKSTLVNDTLYAEAARQIHRAGTEPAAHDEILGMEYFDKVINVDQSPIGRTPRSNPATYTGLFTPIRDLMAETTTARERGYGPGRFSFNVAGGRCEACQGDGMVKVEMHFLPDVYVPCDICNGQRYNRETLEVQWKGRNISQILEMTVEDAHAFFKDVPTIARKLQTLLDVGLSYIRLGQSATTLSGGEAQRVKLAQELSKRDTGRTLYILDEPTTGLHFADIDLLLKVLQQLRDAGNTIVVIEHNLDVIKTADWIVDMGPEGGSGGGQVVATGTPEQVAANPASHTGRYLKPYLK</t>
  </si>
  <si>
    <t>WP_156920107.1</t>
  </si>
  <si>
    <t>excinuclease ABC subunit UvrA</t>
  </si>
  <si>
    <t>excinuclease ABC subunit UvrA_-1</t>
  </si>
  <si>
    <t>MTPQERRASASLALIFALRMLGLFLVLPVFALEAHKYPGGDDAALVGLAMGLYGLTQAVFQLPLGLASDRFGRKRVIVAGLVVFAAGSLIAATADSLLGLMWGRGLQGAGAVSAAVTALLADLTRDAVRTKAMALVGASIGLMFALALVLSPLLAAWGGLPGIFGLTCALALAGVAVVLWVVPAEPAQAAPGQRAGMAALLRHRDLLRLNLGVFVLHTVQMSMWVVVPALLVQAGLAKNVHWQVYLPAVLLSFLAMGGLFAMERRGRLRAALLGAIALVALVQAGLGLVAAADGQPGLWLMAGLLFAFFCGFNTLEATQPSLVSRMAPAELRGAALGAYNTLQSLGLFAGGALGGALLKWAGAPGLFAMTTALTALWLLITWPLRPVGRHG</t>
  </si>
  <si>
    <t>WP_027017060.1</t>
  </si>
  <si>
    <t>MASVNKVIIVGNLGRDPEMRTFPSGDQVANVTIATTDRWRDKNTGENKEATEWHRVVFNGRLAEIVGQYLRKGSQVYVEGSLRTRKWTDQASGQERYATEIRADSMQMLGSRQQGGGQGGGYGDDSYGDAGGYEAPQAPRRAAPQQPAQRPAAAPQQRPAAPAPMAPPPQRAASGFDDMDDDIPF</t>
  </si>
  <si>
    <t>WP_027017061.1</t>
  </si>
  <si>
    <t>single-stranded DNA-binding protein</t>
  </si>
  <si>
    <t>single-stranded DNA-binding protein_1</t>
  </si>
  <si>
    <t>MNVKLDFDATKLFEALKYQIHVAINYCHTLEKHDVLWIEVFGDVTVEGRDQVEIKDYGDSLTDGHENFWNTLNNWLKPDFRHQQYANLILLTTQAYGERASLKNWEQLDVHGRLAVLKTIHEAAEARFEKAKQSADNGGSKPNDKASDDGKIERKSVNPSEVLKLQRKVLATNVRESLMEALSKVKIITDQPDLLGLISTYKMRYLKGIQPHRMDSFLDDLFGFMTSALKITGGWRFTAAEFDKKFAELTARYLIGSLKFPRLNSDDVEIEASRMDVRDRLYAIKLDEIGSDEEIILQATADLLHAQQYIAELIKDCTTAQEDIEDYSKNQLRMHRSSRSSFMRKCSSAWSHAELQKASCTFYDERCAEAAERFSTYDFTPIEFRNGIYHMLADEEPASPLKEFHWRLWK</t>
  </si>
  <si>
    <t>WP_020652670.1</t>
  </si>
  <si>
    <t>NZ_KB908083.1[95543..110705]</t>
  </si>
  <si>
    <t>MTRGPVEHLFTLHRSPIALAPVIHQFFASSQPRERDFLLSYLVLPMVLYPAMQEYLLTVRKTSNLRTLCKEQSRLVGLTRNAQQFKPLTHAAMLVLKAEGKIEITDGLTVKTAGDVTTDNANPNQLEAARRLSIIFAEVDIVSIYRTLGFKSL</t>
  </si>
  <si>
    <t>WP_084676948.1</t>
  </si>
  <si>
    <t>MKCFLRYIGVVDIKEKLHYVRFESGLNVITGKSSTGKSAILEIFDYCLGSTEDTIPVGKITERAEMFFIALQFPGYFLVAGRKKKSERCFLLEVQGTDADQLLKFIERPKAFFDPKHYMPLSDFKKSIGRYFGITLENVDEDPFLKAVGRKKSPTPSVRSFLSFMLQHQNLIANKHAIFYRFDEKEKRDQAINHFKILMGLVDENYFDLYKEFEVAKYELNKLQAQIPKQAQRREAAIASYNRHLTDFESLAGFSLVNATAEEIYLKPKLFLKLISERSIKIDVLSDKIEIRRGELQAQQSNALVKKRKLQGQVRMINDSITSATQFSLGMMAERLPVSTVLSEAYCPLCETHSSTPAVEANKLVGAIEWLNKELKLSSYARESFADERRKLLNELNVVNEELRHIQADIRPFDEEIERLKTSKSINEQATKAKLRLEIAIQDQLAKPESELSEQEKLWLKEVERLAGLLAQYDIKDRLHLLSQDIDAKMCELGNHFDFEETYKPSALRFDIETFDLWYQQDAKTRVYLRSMGSGANWLYSHLVLFMALHYQFAARSESGCKIPPILFLDQPTQVYFPASLDDADEFDAGVLAKQAKREDDVDEDMKAVTNMFTQLAKFCAETGKRTGVIPQVIVSDHADKLLLGEGYRFQDYVRAIWRTRGFISEN</t>
  </si>
  <si>
    <t>WP_020652671.1</t>
  </si>
  <si>
    <t>DUF3732 domain-containing protein</t>
  </si>
  <si>
    <t>DUF3732 domain-containing protein_1</t>
  </si>
  <si>
    <t>MSSQNHRMQLSEVEDQIYQKRKSVRYDIRDLTVEVIVAKYDSSLDEVNSEKVTDPGKYNYIFIPEYQRDFTWDRKRQSKLIESIILGLPIPFIFVAENKDSSWEIVDGSQRVRTLHSFVRNELELNNLESLDALNGYKFNELDVSRRGKILSTALRLIVLSEETADDVKKDMFERINRGSDLLKPMEKRKGIYIGPFNEFLYDYCKTEEKFSNLTLIDKWLEKRQEREELLLRFFAISENDMHQKGISGSGIAGYLDAYLDKKNRELEDLDETGREIEMSKHARKINAVVDFVDKCFPYGFRHTRNPQTKRSVFEAISVGVWRYLESVNHKPDFEKFKPETIEKYLKDGEFKKFTHVANELHQKTRLKGRVDFIFDMLIELGAK</t>
  </si>
  <si>
    <t>WP_084676949.1</t>
  </si>
  <si>
    <t>DUF262 domain-containing protein</t>
  </si>
  <si>
    <t>DUF262 domain-containing protein_1</t>
  </si>
  <si>
    <t>MISIRGDFTARRSEIDQYLDLLRKIEDGEYLLHYQGNYVNLPTTVKTTQKASAILLLYNIVESVVTKLLIRIHEVVISKDVGYFDLNDKIKDLTLVYFNSVIEKKQSFHDAVPFVQSLIGMLMRNAKFEVSYEEMEKHYSLYSGNLDSRKIKETFSKYGVVVRETASELQTIKNGRNKLAHGEVSFEEYGRELSIQQLSALKDATLNYLKNLIDEVEEYVNSAGYRLEAG</t>
  </si>
  <si>
    <t>WP_156885492.1</t>
  </si>
  <si>
    <t>MPRFSSDAALKRRTFILAAGAAVGALSLAPLAAHAQAFPTKSITIVVPFSAGGTTDILARVIGQYMSKDLGQPVIVDNRAGAGGNIGAQAVARATPDGYTLLMGTVGTHAINQSLYKKMSFDPIKDFAPLSRVALVPNLLVANPSQPFKNVKEMIAYAKANPGKVTFGSSGNGSSIHLSGELFKHMAGVDMQHVAYRGSAPAVTDLLGGQIAVMFDNMPSAIGHVKTGKLRPLAVTTPKRSPALPDVPTIAEAGVPGYEATSWFGLLAPAKTPATVVAKLNASILKALADPEVKKKMAEQGAEPYGEKPEQFAAFIQSETAKWGKIVKQSGATAE</t>
  </si>
  <si>
    <t>WP_020652673.1</t>
  </si>
  <si>
    <t>MSQQQVALVTGGSAGIGRAICEALLAQGRTVVNLDYNKPDWSHENLVSFQADLTKEQETKAIAQQITSAYDVTALVNNAGATRPGTIDTATMADLDYVVDLHFKATIILIQAALPAMRASGQGRIVNMSSRASLGKPERIVYSATKAGLVGLTRTLALELGGDGITVNAVAPGPIATDLFRKSNPDGAPQTKRIIDSIVVKRLGTPEDVARAAMFFLSPDNGFVTGQVLYVCGGTTLGVAPI</t>
  </si>
  <si>
    <t>WP_020652674.1</t>
  </si>
  <si>
    <t>MQGALQRQTAPASRPLSVKPHSLLDDVYGIAVGVLFVSTGILLLQAAGLITGGVAGIALLVSYVTEQPVGLLFMLINVPFFLFGYLFMGPLFTMKSLAGSVLIMTLLKLIPQGLVIGHVDPMVAALGGGTFCGMGILALARHGAGVGGTGILTLWMQKTYAINAGRTQVLIDSVILLVALSLVAPQRVGWSALSAIAMSGMVMAWHRAGRYFGS</t>
  </si>
  <si>
    <t>WP_156885494.1</t>
  </si>
  <si>
    <t>YitT family protein</t>
  </si>
  <si>
    <t>YitT family protein_1</t>
  </si>
  <si>
    <t>MSLRKLLPIAALCAAGAATATPADDPWHAKARELLERTVNIPTVPSGTRTPEMAHYLAEQYRAAGFPDADIRVMPYEKTAALIVRWRASNPTARPIMVMAHMDVVEAKREDWGDTDPFVFTEKDGYYYGRGTSDIKQGIAATTAALMKLRAGGFQPTRDIIVFYTGDEETASHGAELGATTWRELLDVEFGLNADGGGGGFAPDGRALGFSLQAAEKTYATYTFSARNRGGHSSKPRADNAIYALSNALRRLESYRFTPSLNETTRAYFAGREKTEPGALGKAMRAWLKNPKDGRAADAIEADEGETGLTRTRCVATRLAGGHADNALPQLATATVNCRIMPGVSPDAIKAELEKIVADRTIAVTRNDEAVSSLVSPLRPDVVGAYTDAVKARHPDSPVFPEMSTGASDANPFRIAGIPIYGVDGSWGIVPDDLRAHGRDERLPVKALDDDVDHWVFMLGRLAGKP</t>
  </si>
  <si>
    <t>WP_169444452.1</t>
  </si>
  <si>
    <t>M20/M25/M40 family metallo-hydrolase</t>
  </si>
  <si>
    <t>M20/M25/M40 family metallo-hydrolase_1</t>
  </si>
  <si>
    <t>MDSKTLSQNFSVAKVLAIFMVVTSHWFTHLPLWIPSAVALFIFGFASTFFTSRLHGTIIDVGAFWKNKIQRLGIRYWFILGVLSVLLILQGKEVFHWHSLVHFMGMSGILNLFGASESGLGRGLWFFTLLLLFYVLYPYTAKRLIASRETPFLLAIVVAALLLVNQEVRLGFSLWLTMIGFILGMYIGVNRFRLSRALLLALVLLSACAFGMLNAFFAYRELNGLLLFVLSTALALWLTVAECPRFQFIGSLARLEKYLLEIYLIHSYFFIRPTGNPIVDFVLSLGLILAVAMILNTAGNKIVGWMFQAKPLRAAP</t>
  </si>
  <si>
    <t>WP_020652677.1</t>
  </si>
  <si>
    <t>acyltransferase family protein</t>
  </si>
  <si>
    <t>acyltransferase family protein_-1</t>
  </si>
  <si>
    <t>MPIPRSRSLIMLAVPLALFAPLASASTGPVIRIDTGKIEGAISHGIASWKGIPFAAPPVGALRWRAPQPAAAWSGVRQAGSYAADCMQLPFASDAAPLGTAPAEDCLYLNVWKPARASGKLPVIVWIYGGGFVNGGSSPPTYSGAPLAQQGAVLVSFNYRLGRFGFFAHPQLTREHADGAPLGNYGFMDQLAALQWVKRNVAAFGGDPANITLIGESAGGMSVNTLLTSPMARGLFAKAVVLSGGDGGTPAPGLGAVERIGADFAAGKGIAADDPQALDKLRALPAEQVVDGLNLANRSVQGAPTYHGPFADGTLAIDSGAAFAAGRFHKVPVMIGATGADIGGKTGFMVAGARSLAATLADQGVPVYAYRFSYVADSVGVPGARHATDIPFFFDTADIKYGAKSTARDAAMSRAMATYLVNFARKGDPNGAGLPAWPRYARARDEIMDFADTGKPVVTKDPWGAEIDAARAAVARRQ</t>
  </si>
  <si>
    <t>WP_051109889.1</t>
  </si>
  <si>
    <t>carboxylesterase/lipase family protein</t>
  </si>
  <si>
    <t>carboxylesterase/lipase family protein_-1</t>
  </si>
  <si>
    <t>MDRFQEMQIFTRIVERRSFTLAADELQLPRATVTNAIKRLETRIGARLLERTTRVVAPTLDGQAYYERCVRLLGDLDEMDSAFSQSAPSGLLRVSLQASLARHVVAPALPAFLARYPGLELQIGEGDRLVDLVREGIDCVLRAGKLQDSSMVAQQVTRLEQVSCASPAYLARHGRPGSLDELGRHRAVNFISSATGRPYPLEFVVDGELRQLTLAGPVAVTGADMYAACALAGLGIVQVPRYRIEAELRAGALEIVLPALAPPPLPVSVLYPQSRQLSPRVRVFVDWLREIFAGKDSR</t>
  </si>
  <si>
    <t>WP_020652679.1</t>
  </si>
  <si>
    <t>MNSLSLTLRLLGLAAFGSMASMRVCDPMLGALGHDFNVSTGEASRVIASFAVAYGVLQLFYGPLGDRLGKIRVINLATAGCAVFSALTALAPSLDVLVLSRAAMGGAAAGIIPLSMAWIGDQVGYEQRQATLGRFMGATVTGMMAGQWFGGVASEYLGWRMAFGLLSVLFALAAFTLYRKTGAQRAAHAQALTQTPPVPWQRSFHATFALLRLPRVRWVVSVTAIEGALAFGTLAFVPSRLVSTLGFSPSAAGGVMMLYGVGGLLYSQFVTRWLRLLGERGLALLGGALIAVSLWALAFVPVAAVAVSACFLAGLGFYMLHNTLQTQATQMAPHARGSAVTLFACLLFLGQSLGVLVVGSTVDQGGLAPAMALAGLGVLVLAWAVSRRVAGRIVVPAG</t>
  </si>
  <si>
    <t>WP_019573097.1</t>
  </si>
  <si>
    <t>NZ_KB906254.1[71455..86758]</t>
  </si>
  <si>
    <t>MNRQIFATALIAAAAFASAPSFAEGLAEYQQTPASVSQRSSAEVRQEAIVAARQAAVAVDAKSKVQPQVKSALTRTEVRQAAIDANRAGQLPRGELSF</t>
  </si>
  <si>
    <t>WP_019573098.1</t>
  </si>
  <si>
    <t>MSRSLMAYVLVSAAAAAAFAAAPAFAAGEADSYQGPTPVVSQRSRAEVHAEALVAAQRAADPDTLSRIAAPVKSALSRAEVRQAAAAASRAAQDFSTY</t>
  </si>
  <si>
    <t>WP_019573099.1</t>
  </si>
  <si>
    <t>MTPTTASSPAAADFQSIPDMIRAHALAEPGRRALLEEQGGATQALSYGELDRLMDQVAVALQRDGVQPGQAIAVCASSSVLYAAVFLGALRAGVVVAPLAPGSTPEALARMIDDAGARLLFTDAAAAATVADAGLGRVPRIALDGSPVGTPLAHWLAGADARPARVEIEPAWPFNIIYSSGTTGTPKGIVQSHGMRSAHVSRGAVYGYGPESLTLLSTPLYSNTTLVVFFPTLAFGGSVFLMPKFDAAAYLRLAQQHRMSHTMLVPVQYQRLMTRPDFDAHDLGATHMKFCTSAPFHAELKADVLARWPGGLVEFYGMTEGGGTCILNAHLNPDKLHTVGQPAEGHDIRLIDDAGQEVPPGEAGEVVGHSAGMMTGYHGQPEKTREAEWFAPDGKRFIRTGDVGRFDAEGFLSLFDRKKDMIISGGFNIYPSDLEALLRSHPAVAEAAVVGMPSVEWGETPVAFVVLQPGVDVAAEALRQWLNERVGKTQRLAALHLINELPRSAIGKVLKRELRDAYAAR</t>
  </si>
  <si>
    <t>WP_019573100.1</t>
  </si>
  <si>
    <t>acyl--CoA ligase</t>
  </si>
  <si>
    <t>acyl--CoA ligase_1</t>
  </si>
  <si>
    <t>MTTTRRMFQTLAFTGAALLATGLSAPAALAADASALSQQAQISLQQLYKTRPGSEALAKNAKAILVFPKIIKAGLIFGGAYGEGVLYENGLPKGFYNSVTGSFGWQAGAQSYGYVVFLMNDKAVKYLHQSQGWEFGVGPTVVLVDEGVARNLSTTTLKNDAYAYVFDQEGLMASLSLEGTKISKIKP</t>
  </si>
  <si>
    <t>WP_019573101.1</t>
  </si>
  <si>
    <t>lipid-binding SYLF domain-containing protein</t>
  </si>
  <si>
    <t>lipid-binding SYLF domain-containing protein_-1</t>
  </si>
  <si>
    <t>MNTPHPSAPPASAHPAPGALAGVRVIDVSRVLGGPYCGQILADHGADVLKIEPPQGDETRAWGPPFENGVASYYMGLNRNKRGMRLDLSLPEGREQLLTLLTEADVLLENFKTGTLEKWGLGYEALAERFPRLVHARVSGFGADGPLGGLPGYDAAIQAMSGLMSVNGEVGAEPLRVGLPVVDMVTGLNAVIGILLALQERQRSGRGQFVEAALYDCGLSLLHPHAANWFGDGRVPTRTGNAHPNIYPYDAFPTASTPVFLAVGNDRQFQQLCRVLGQPELGQDPRFATAGQRSVHRAELRAALLPLLAQHAGEALVEQLMAQGVPSAPILDVPQALSHPHTAHRGMTVSLPGGYRGLGSPIKLSRTPATYRTPPPADV</t>
  </si>
  <si>
    <t>WP_019573102.1</t>
  </si>
  <si>
    <t>MAAPFDDGTLFGHPIALARLFGLRGEQIGDDRARVRLPHRPDFSNSRGDVHGGALSALFDSVLACAVRAHEPLRWGVVTVDLNVHFLASCRGDVVAEARCDQRGRSLCFARGEAYDDSGRLLATATGTFKLLERQPDPTPSASPTPSTPDRPCP</t>
  </si>
  <si>
    <t>WP_019573103.1</t>
  </si>
  <si>
    <t>PaaI family thioesterase</t>
  </si>
  <si>
    <t>PaaI family thioesterase_-1</t>
  </si>
  <si>
    <t>MTSPTSPTSGDTPNRRQWLGLALAATATATITGLALAQSTAFPTKPITLLVPYGAGGPTDQHLRALAEVAGQQLGQPVVLDNRPGANGTNAAAALARAAADGYTLAILPASVYREPFINKVPYDPATTFSYLLLLSDYTFGLAVPANAPWKTWADFAADAKRRPGKINVGAAGAIGTPRIVMDEIAAAAGIELNMVPYKGDADITAALLGGHLDAAPLSGVAMPHIESGKLRYLVMLTEKPLPNDSKTPTLVDSGIPLWIDSPYGLAAPRGLPPERAQRLHDAFKKALESPASQKVMAQLNQRANYLGPTEYRAYAIQTLAREKTRVARLRERGQLD</t>
  </si>
  <si>
    <t>WP_019573104.1</t>
  </si>
  <si>
    <t>MTHPLNRRLNRRQSLRQLSLLAAPTLLLSSLPAGAQGNPQPVTLVVPFSPGGPTDAMARTLANALKPLLGQSVLVDNRPGAGGNIGAEVVARAAPNGNTLLFGTSGPLAINVSLYSKMGYDPIKSFAPVIRIGHLPNVLVVHPGLPAKNVSELIAHAKANPGKLSYASSGNGASSHLAGVLFNMRAGTDIQHVPYKGTGPALNDLLGGQVSMAFTDVLTALPHIKAGKLRILGVTSATRSKSLPEVPTLQEQGLNPFDVSVFFGIVVPAGTPPETIQRLNTALVQALNQPEVRQTLEAQGLEIATQTRPDQLGQFIRSEVALWREVVKASGAQLD</t>
  </si>
  <si>
    <t>WP_019573105.1</t>
  </si>
  <si>
    <t>MNARLPQALQTPPTEHPVPDRAGTNAYLEDTELQQLLPLYLPPDLAAHLQPHLERLGALAGGRLDELAHSADQNPPTLQLRTRTGLDQERILKHPDYIEMERLAFSEFGLAAMSHRAGVLGWPQPMPAAAKYALSYLFVQAEFGLCCPLSMTDSLTRTLRKYGEPALVQRYLDRLVTQDLDALTQGAMFMTEQGAGSDVAATSTEARPDPEDPQAWRLHGDKWFCSNPDAGLAMVLARHQGGPAGMKGVSLFLLPRELPDGSANAYRIIRLKDKLGTRSMASGEIRLEGAKAWLVGELGRGFAQMADMVNNSRLSNGMRAAGLMRRAVAEALHIARHRQAFGRHLIDMPLMQRQLAKILLPAEEARSMVFQTADALRRADAGEPGAYALTRLLTPLIKFRACRDARRVAGDAMEVRGGCGYIEEWGDPRIVRDAHLGSIWEGTSNIVALDVMRAIRREGSLPMWQAHVRQLIADSQWHPAAQARLLGLVEQASTLALAATEREHEALTRQAASALYHLSAAAAMGWEASRSGSARRMLMAQLVLLHRLLPHDPLQGPTTASVDLSPLFDPAPSTGGVARVNLWSDS</t>
  </si>
  <si>
    <t>WP_019573106.1</t>
  </si>
  <si>
    <t>MAVEMRHLRYFLVLADELHFGRAARRLHIAQPPLSFNIKQLEQTLGVQLLERNSHGVKLTPAGEVFRQSAARVLAETEAATQRARDVALGVTARVRIGFVGSMLFRGLPERLHAFQALHPQVQTELIELNSAQQLEAMARGSIDLGFVHTARVPPDLSRSLYMSEPFVACLPEAHPAGGAQGVDLAALASEPLVLFSRGASPDYYERVLTLSGQLGLQPRVRHEVRHWLSVVALVGKGMGWALVPQALAGSGVAGVAYHLLPPSDIRSEVHLVWNERSMPAVLPLLLGALKPAESPQVA</t>
  </si>
  <si>
    <t>WP_019573107.1</t>
  </si>
  <si>
    <t>LysR family transcriptional regulator_1</t>
  </si>
  <si>
    <t>MRKTYSFQAEGRHPDRVLESVKHDIRKYLKRERRRDLPEGADFWDFDCRIGADKDSAEVVLLSALIAQVDAIAKGGATQAYVEVLARAAQRPPRPEGWVSKREAALAAGLDEHGGDGEDEPDDTEQEPQP</t>
  </si>
  <si>
    <t>WP_051107316.1</t>
  </si>
  <si>
    <t>MILTDIAIEHVYKGRKVSEPVTFTVHPFAEPEGEHAGLFEVMLSLRGSGEDKVRSGWVTLEQLAELYARELMVKRGLRLRVRPLADGVYPDTYPGKKVPRSCVAPGSDFERLIKSVDRARPVSAGLRAQIALWDAPPEEEPEA</t>
  </si>
  <si>
    <t>WP_019573109.1</t>
  </si>
  <si>
    <t>MIDPSRTALVLSGGGARAAYQVGVLKTLAALRREAVGEADNRVNPFGIIVGTSAGAINSAALACHADDFNDAVARITEVWSNFRAEDVYRADMLGVARNGAQWLTMLSIGWALARWRRFRPRSLLDNSPLIGLLQRVVPMERLPAMLARRHVHALAVTASSYSTGEHVTFYNSSQAIEPWVRSQRLAVPTALSHEHLLASAAIPFVFPAQRLFSEGRSAWYGDGTMRQTAPLSPAIHLGAQRMLVIGAGRMHEPAAQRLPDRRYPSLAQIAGHAMSSIFLDAMAVDIERLARINRTLSLLPAQALENTPLRPVECLVIAPSQRLDDIAARHLDALPGPVRTLLHGAGVSKAGPQAQGSALASYLLFEAPYTHALMALGEADTLARREEVARFFGWPQRRLAQPIV</t>
  </si>
  <si>
    <t>WP_031254119.1</t>
  </si>
  <si>
    <t>patatin-like phospholipase family protein</t>
  </si>
  <si>
    <t>patatin-like phospholipase family protein_-1</t>
  </si>
  <si>
    <t>MSLSKVVLIIDDNDDIRRLLRMTLEFEDFDVVEATHGAEGLEMAHLRRPDMIICDVMMPGMSGHEVCQAVTMDPELTGIPVLMLSALDKKTDVDQARDAGARGYLTKPFSPTELMHAVRHLVGR</t>
  </si>
  <si>
    <t>WP_019573111.1</t>
  </si>
  <si>
    <t>response regulator_1</t>
  </si>
  <si>
    <t>MDLGSLTLLVEIIDSGNLSQAARKLKMSRANVSYHLSQLEKSVGVQLVRRTTRRVEPTEVGMRLYEHGRSIVNELLAARETINTLGQGLQGRVGLSVPSGYGQMVMSPWLIEFKRLYPGIVLDVMFENRVDDLVRDGVDIAIRVMPEPPPQLVARDLGPVRYLACASRGWLQAHGRPPTLEQLRTAPLITSGVVGRQLRLRAYLEGVREEITLEPTLISEHFPFLRDGILAGLGVGLVPDYVVQDAVDSGEVQTLFDEYRLSIFGTGMYLLYMPNRHQTRAVRTCIDFILGKAMPGHSPQEAASAP</t>
  </si>
  <si>
    <t>WP_043425566.1</t>
  </si>
  <si>
    <t>MTEAVKTTRSGAVLVATVDNPPVNALGVAVRAGLKAAIEAAEADPAVQAVLIVGAGRAFIAGADIREFGKPPQAPSLPEVCRTIELCSKPVVAAIHGPALGGGLEIALSAHYRVAMPGSKLGLPEVQLGLIPGSGGTQRAPRLAGIQASVELMLSGRHIGADEAVKLGLVDRVGSAADALTEGLAYANELLARQAPVRRSCDALALADKAAAHAQLDALKADTAKKSKGLFSPLKIIEAVQGALYLPFDEGMKRERELFLQCIDSPQRAGLIHAFFAEREVVKVPEAKAAQPRPFNTIGVVGGGTMGAGIAVSVLDAGLPVTMVERDDESIARGRANVEKVYDGLIAKGRMSPEAKAAVMARFSGSTSYDALAQVDLVIEAVFEEMGVKKAVFAELDRVCKPGAVLATNTSYLDIDEIAGSVSRPQDVVGLHFFSPANIMKLLEIVVPARVSADVVSTAFALAQKLKKVPVRAGVCDGFIGNRILAVYRAAADHMMEDGASPYQIDQAVRDFGYPMGPFQVSDLAGGDIGWATRKRRAATRDPQARYVQIADRICERGWFGQKTARGYYLYPNGARVGSPDPEVLAIVDAERERAGITPRAFSNEEIMRRYMAAMVNEGANVVHQGIALRPLDVDVTFVYGYGFPRFRGGPMKYADMIGLPQILADIEAFAKEDPLFWKPSPLLVELVAKGANFDSLNKPE</t>
  </si>
  <si>
    <t>WP_019573113.1</t>
  </si>
  <si>
    <t>enoyl-CoA hydratase/isomerase family protein_1</t>
  </si>
  <si>
    <t>MTAPLRPDDIGPGRTMDVRYFDGRSARAHAARACIQGRALLVLPGAGAGADAGFEPVKVPLADVRWSERQRHGPRQAELPGGASLQAADAAAWDAWRRGAGATDSLVVRAQQSWRGVVLAGLLLIAGGVAGYLWGLPLGAQAAVAVLPHAVDEQVGQKLMATLDAELFEPSRLPDGARRRWLDRFQRAATSAHAPQAPPPHRVLFRHSPKLGANALALPGGTIVFTDALVQRFERDRDQGEPVLVGVFAHELGHVAHRHGMRSLVQASVLVVAGSLLIGDISSVAGALSVGLAQLGYSRDFEREADADAIHAMQADGLDPAQMARLFEALREDAPGAPMTLLRIALASHPDDAERVRRFTEAGRLK</t>
  </si>
  <si>
    <t>WP_052736254.1</t>
  </si>
  <si>
    <t>M48 family metallopeptidase</t>
  </si>
  <si>
    <t>M48 family metallopeptidase_1</t>
  </si>
  <si>
    <t>NZ_JZUE01000007.1[238345..253315]</t>
  </si>
  <si>
    <t>MTPSPLTALSPLDGRYAAKVSALRPLLSEFGLMHRRVQVEVEWFIALSDAGFDEFKPLTEASRGLLRGLVVRFSEEDAQAIKDIEKTTNHDVKAVEYWLKSRIAGQAELEAAGEFIHFACTSEDINNTSHALMLKAARDEVMLPALDRIVDKLADMARQFAEVPMLSRTHGQTASPTTVGKEIANVVARLRTARARIAAVHPLAKMNGAVGNYNAHLSAWPEHDWESHARQVVEQQLGLAFNAYTIQIEPHDWMAELFDAVTRANTILVDWSRDVWGYISLGYFKQKTKAGEIGSSTMPHKVNPIDFENAEGNFGLASALLTHLSQKLPISRWQRDLTDSTVLRNMGVALGYALLGYDSLLRGLDKLELNEAALADDLDAAWEVLAEPIQTVMRRYALPNPYERLKELTRGKGITREAMQQFVATLEIPEADKARLLALTPGAYTGKAAELARRI</t>
  </si>
  <si>
    <t>WP_046112869.1</t>
  </si>
  <si>
    <t>adenylosuccinate lyase</t>
  </si>
  <si>
    <t>adenylosuccinate lyase_1</t>
  </si>
  <si>
    <t>MNFVSALRQAARTQDSMLCVGLDPDPARFPGAWAGDAGRIFDFCAAIVDATHDLVCAFKPQIAYFHAHRAEDQLERLIAHIRRVAPAVPVILDAKRGDIGATAEQYAREAFERYQAHAVTLSPFMGFDSIEPYLRHEGRGAILLCRTSNAGGSDLQAQRLASGEPLFEHIARLAAGPWNANGQIGLVVGATFPAEVARVRELAPTLPLLIPGVGAQGGDAEATVRAGWRPEGPIIVSSSRAVLYASRGDDFAAAARAAALATRDTLNAARPGTPA</t>
  </si>
  <si>
    <t>WP_046112870.1</t>
  </si>
  <si>
    <t>orotidine-5'-phosphate decarboxylase</t>
  </si>
  <si>
    <t>orotidine-5'-phosphate decarboxylase_1</t>
  </si>
  <si>
    <t>MKPSPLADPLPSVRALVARYFYGTVGVASLAAAALLLLAQPGPLTQRGLLGGGFLLLALAGALLQRHRGPVIDLAVMPVALGTIALITLTSLSFEWGLNSAAIGFYSLLTCTACAISTVRRGTLVAAGGALSLAVLALAEHRQWILGATAVADIPLLRRLLNQWLLLAAGLACGALLARVLRHHVGASAEREQRFVGLLGIAADAYWELDTAFRIVHLSIRAGDHRFEPEVPPPQVAPWELPGRLFDDEVLDALRADLQARRPFREVHVRELQPDGSIRHEVLSGEPRFDRRGVFVGYWGVSRDVTLDMRARAALVATEVRYQELFSRLPSPLLLHRQGRVLDANPAAAALFGYRDLASMLGQDVFAALKPASDQAAAGSPDLVPAEFSLTTLDGRQRTVRVSGVAVEADGQPAMLTSFMDDTERRSAEEAVRRSEALLSHLVATSPDVITLTEMASQRYVMVNDTFVRLSGYAMDEVIGRSAAELGIWASPQDRAHIVQALEHAPVVRDLPTHFRTKDGQRLDMVVSAARFEMDGRQYLVLNARDVTVAERSRLEREAILENASIGIALTRARIFQLANPRFEQMFGWPRGTLPGHAGRAVWPDDEAYATMSRAIGPRLARGEQVEYEAPMRRYDGSTFLCRLLARAVDPDHPSGGSTIWIADDVTERRGVEQALAKARDEAEAASQAKSAFLANTSHEIRTPLNALVGLARLARQPDLDEGRRGQYLEQIVDSAKQLSAIISDILDLSKVEAGKLRLETVPFDLHALLANLHRGSIGPAEARGLHLQMQVDEQLPRRVLGDPVRVRQIVGNFMSNALKFTASGGVTLRARPARRPRSGSPDPLGSETRLRIEVIDTGPGIDAATQARLFQPFTQGDESTTRRYGGTGLGLSICRQLASLMDGEVGVNSEPGRGSCFWVELPLPSSEDDGTPSAFGPLDASSPLAGRRVLMVEDNPVNMMIGVALLERWGVEVEQAVDGRAAVEAVRRAAASGRLFDAVLMDVQMPVMSGHEATRLLRQQFDARALPILALTAAALVSEREQALAAGMNDFLTKPIDPARLHAALAEVMNVGGL</t>
  </si>
  <si>
    <t>WP_052736255.1</t>
  </si>
  <si>
    <t>PAS domain S-box protein</t>
  </si>
  <si>
    <t>PAS domain S-box protein_1</t>
  </si>
  <si>
    <t>MTRGLDHPLLPPGVGSIMQLFPHARLPHALLCALFAGLAGSAVHAQSSVSIYGLVDLSAGQFQNAGEAKLKRVESGRMATSYIGFAGTEDLGGGLKATFALESFFLADSGTSGRFGPDVFWARAANVGVAGAFGSLRAGRAGTPLFVSTLLFNPFGDSFGYSPAIRQWYSNNKGAGNRIFQTPLIGDSGWSNAVFYGTPKFGGFSANVAVSAGEGGVNRGPNYGGNLLYTGGPLAATVAYQHVEANGPGGNSLLNFPGFDKQTAWQLGASYSLAMAKLFLQYGEITTDATTEVKTRNAQVGASVPVGAVGAVLASYGESKREAGLADYTSKTLTVAYDHSFSKRTDAYLLVMTDKLTGFDTGHTYTVGLRHKF</t>
  </si>
  <si>
    <t>WP_083440508.1</t>
  </si>
  <si>
    <t>porin_1</t>
  </si>
  <si>
    <t>MSITRRTWLAAWAAAPLAAAPFASLAQAAWPSKPVRIVVPFAAGGTTDILARALAPELQKVFGQPFVVDNKPGAGGNIGAAEVAKSAPDGHTLLMGTVGTHGINQSLYPKLPYDPIKDFAPVTLVAAVPNVLVINPAKAEQYGIRNVADLIKYAKANPGKLNMASSGNGTSIHLAGELFKANTGSYMVHFPYRGSGPALIDLIGGNMDLMFDNLPSSMQQIKAGKLKALAVTSAVRSQALPEVPTIAEAGPVKGYEASSWFGLLAPAGTPADVVNRIQQETAKAMAGAALKERLLSQGAIPSGNTPAEFAKLIEAETAKWAQVVKVSGAKVD</t>
  </si>
  <si>
    <t>WP_046112872.1</t>
  </si>
  <si>
    <t>MSVPSSFRPTSSGVPVVPSGAPAAAARGPVQPMQPRVLQSARAPGQLSFVFRR</t>
  </si>
  <si>
    <t>WP_157039529.1</t>
  </si>
  <si>
    <t>MTLLSIQDLKVAFRMGKAGGVQQHAQAVGREGAGISFDVPENTTVALVGESGSGKSVTAMSILNLLPDNAERQGRILFDGRDLLQATRTELLALRGREIACVFQDPMSSLNPVFTVGDQLCEPLQQHLKLGRRAATARAEALLAEVGMPEPKRRLGAYPHELSGGQQQRVMIAMALACEPRLLIADEPTTALDVTIQRQILELLARLKDKHRMSLLFISHDLGVVGEIADQVVVMRHGTVREQGPVARIFSAPQDAYTQALLACRPSLTGNPARLTVIDDHIAGQATQARAPARPKDAAAPVVLEVRSLAKSFFLPQGLFRKREFKAVQGVNFQLRRGHTLGVVGESGSGKTTMGLTLLRLHEPTAGEVIFDGRNLLTLTDRERQAMRRRIQIVFQNPYASLNPRFTIGQTLVEPMTIHGIGADLAEREQRARALLGKVGLDGSAFGKYPHEFSGGQRQRIAIARCLTLQPEVLVLDEAVSALDVSVQAQVLNLLKDLQDEFGLAYVFISHDLAVVRFISDEVLVMKDGLVVEQASAAQILAAPQQAYTQRLLAAVPRGWQPA</t>
  </si>
  <si>
    <t>WP_046112873.1</t>
  </si>
  <si>
    <t>MSAVLHTSAAAVAPERSEGVWHAAWRRFRRDRIGMASAVVVIAFLLVIALAALGLVAADWQREVGVPNAPPTLLGPAPAEQQAALEVPKGPNVDLSAIDPLAPRYQEWEERARQFKTEETPKAETLPLGGDRLGRDVLAKVVKGTEISVFVGVLAAVVAALVGTLLGALAGFFGRKLGDFIEWVYNVFTSIPDILLIFAFAAVFGRGIGTVVLILGLTGWTGIYRQVRAEFIKHGSREYVRAAEAIGASTTSRMFRHILPNVSHVILVRMSLLVVGFIKAEVILSYLGLGVPVDQVSWGTMLAEAQSELILGHWWQLAAATVFMAVFVTAFSLMADALRDALDPKLRGLE</t>
  </si>
  <si>
    <t>WP_046112874.1</t>
  </si>
  <si>
    <t>ABC transporter permease_-1</t>
  </si>
  <si>
    <t>MTAYLVRRLWQMVPTLAGVVLLVFLLFKFFGGDPAEILGGLNATPEQVQAIRDQLGLNEPWWVQLGIFLKSIATFDWGKSWATNESVANLFATRLPATLTVMVPILVLDVLLALPIAMWVAYRRGSLTDRVIMVATTVALSISFLVYIIVGQYVFGFQLGWFPVQGWSDSTLTNLLTYAPLPVLLAVAVGLSPQTRLYRSFFLDELGHDYVRTARAKGLPERTVLFKHVLRNAMIPILTNIGLQLPGIFVGSFLIEVFFSIPGLGREVLLAVNRSDYPVIQAVTVYLAALTMVINLVVDLLYKLVDPRVVLK</t>
  </si>
  <si>
    <t>WP_046112875.1</t>
  </si>
  <si>
    <t>MKKTLFALAALGAFAGAASAQSSVQLFGVVDLAVRHIKNGDIDRTDLASNGNATSRLGVRGVEDLGGGLKAGFWLEAAVNPDSGTADSTRFWGRRSTVSLIGNFGEVRLGRDKLPTQLAFEEYDVFGATGIGDINTTYALPNSATVAANSRADNAVQYFLPGNLNGVYGSLAVAAGEGVAGGKYVGGRLGWRSGAIDISGAYGQAEVTDDEDYKRYVIGGSYDFNVVKVSANFQETKFTNQKDRHLTVGAAVPVGAGSFKASYSKIDGRGGAIDDRDADQFAIGYVHNLSKRTAVYGTYAYIKNDGTASYVVAANGATAASMRGEKSQGFDIGVRHSF</t>
  </si>
  <si>
    <t>WP_046112876.1</t>
  </si>
  <si>
    <t>MRVWTARRSLDLGAVKFLRRTFVVLLHAAVLAAAVRAQPAPAEGQPPAKVLRYTFRIAETGFDPAQVIDLYSRIVIASIFDAPLEFEFLAQPARMRPNTAAAMPEVSADHTTFTIRLKPGIYFADDPAFKGVRRELVAQDYVYALKRHYDPRWKSPQLYLLENAKILGLSELRKQAIDRKQPFDYDREVAGLRALDRYTFQVKLATPSPRFLYELADASLSGAVAREVVEAYGDQIMAHPVGTGPYRLTRWQRSARMVLERNTGYRERFYDEHPPPGDERLVAIARQFKGRRLPMIDRVEISVVEENQPRWLSFLNGSLDLLEELPPEFAPLAMPNNLLAPYLAERGVTMVRYPRADASLSYFNMEHPVVGGYLPRQVALRRAIALAVDVPNEIRSVRGGQAVPAQSAIAPLTWGYDPAYKSEMGDHDTARAKALLDVFGYRDVDGDGWRELPDGQPMVIDYATQPDQQSRKLIELWEKNMRAIGIRMNFRTAKWPENLKAARAGQLMMWGVGWSATRPDADTFLALGYAGNKGSANLARFDLPAFNLLYEHQRMLPDGPERAAAMGRARDLMVAYMPYKIHLHRIFTDLAQPWLIGYHRNIFVREFWQYVDIDPALQAEATR</t>
  </si>
  <si>
    <t>WP_083440509.1</t>
  </si>
  <si>
    <t>bicyclomycin resistance protein</t>
  </si>
  <si>
    <t>bicyclomycin resistance protein_1</t>
  </si>
  <si>
    <t>MNSLSLTLRLLGLAAFGSMASMRVCDPMLGALGHDFNVSTGEASRVIASFAVAYGVLQLFYGPLGDRLGKIRVINLATAGCAVFSALTALAPSLDVLVLSRAAMGGAAAGIIPLSMAWIGDQVGYEQRQATLGRFMGATVTGMMAGQWFGGVASEYLGWRMAFGLLSVLFALAALTLYRKTGAQRAAHAQALAQTPPVPWQRSFHATFTLLHLPRVRWVVSVTALEGALAFGTLAFVPSRLVSTLGFSPSAAGGVMMLYGVGGLLYSQFVTRWLRLLGERGLALLGGALIAVSLWALAFVPVAAVAVSACFLAGLGFYMLHNTLQTQATQMAPHARGSAVTLFACLLFLGQSLGVLVVGSTVDQGGLAPAMALAGLGVLVLAWAVSRRVAGRIVVPAG</t>
  </si>
  <si>
    <t>WP_027476942.1</t>
  </si>
  <si>
    <t>NZ_JADZ01000025.1[78964..94007]</t>
  </si>
  <si>
    <t>MNRQIFATALIAAAAFASAPSFAEGLAEYQQTPASVSQRSSAEVRQEAIVAARQAAVAVDAKSKVQPQVKSALTRTEVRQAAIDANRAGQLPRGELSY</t>
  </si>
  <si>
    <t>WP_027476943.1</t>
  </si>
  <si>
    <t>DUF4148 domain-containing protein</t>
  </si>
  <si>
    <t>DUF4148 domain-containing protein_-1</t>
  </si>
  <si>
    <t>MSRSLMAYVLVSAAAAAAFAAAPAFAAGEADSYQGPTPVVSQRSRAEVHAEALVAAQRAADPDTLSRIAAPVKSALTRAEVRQAAAAASRAAQDFSTY</t>
  </si>
  <si>
    <t>WP_027476944.1</t>
  </si>
  <si>
    <t>MTPTTASSPAAAAFQSIPDMIRAHALVEPGRRALLEEQGGATQALSYGELDRLMDQVAVALQRDGVQPGQAIAVCASSSIPYAAVFLGALRAGVVVAPLAPGSTPEALARMIDDAGARLLFTDAAAAATVADAGLGRVPRIALDGSPVGTPLAHWLAGADARPARVEIEPAWPFNIIYSSGTTGTPKGIVQSHGMRSAHVSRGAVYGYGPESLTLLSTPLYSNTTLVVFFPTLAFGGSVFLMPKFDAATYLRLAQQHRMSHTMLVPVQYQRLMARPDFDAHDLGATHMKFCTSAPFHAELKADVLARWPGGLVEFYGMTEGGGTCILNAHLNPDKLHTVGQPAEGHDIRLIDEAGQEVPPGEAGEVVGHSAGMMTGYHGQPEKTREAEWFAPDGKRFIRTGDVGRFDADGFLSLFDRKKDMIISGGFNIYPSDLEALLRSHPAVAEAAVVGMPSVEWGETPVAFVVLQPGVDVAAEALRQWLNGRVGKTQRLAALHLIDELPRSAIGKVLKRELRDAYAAR</t>
  </si>
  <si>
    <t>WP_027476945.1</t>
  </si>
  <si>
    <t>MTTTRRMFQTLALTGAALLATGLSAPAAWAADASALSQQAQLSLQQLYKTRPGSEALAKSAKAILVFPKIIKAGLIFGGAYGEGVLYENGLPKGFYNSVTGSFGWQAGAQSYGYVVFLMNDKAVKYLHQSQGWEFGVGPTVVLVDEGVARNLSTTTLKNDAYAYVFDQEGLMASLSLEGTKISKIKP</t>
  </si>
  <si>
    <t>WP_027476946.1</t>
  </si>
  <si>
    <t>MNTPHPSAPPASAHPAPGALAGVRVIDVSRVLGGPYCGQILADHGADVLKIEPPQGDETRAWGPPFENGVASYYMGLNRNKRGMRLDLSLPEGREQLLALLADADVLLENFKTGTLEKWGLGYEALAERFPRLVHARVSGFGADGPLGGLPGYDAAIQAMSGLMSVNGEVGAEPLRVGLPVVDMVTGLNAVIGILLALQERQRSGRGQFVEAALYDCGLSLLHPHAANWFGDGRVPTRTGNAHPNIYPYDAFPTASTPVFLAVGNDRQFQQLCRVLGQPALGQDPRYATAGQRSVHRAELRAALLPLLAQHAGEALVEQLMAQGVPSAPILDVPQALSHPHTAHRGMTVSLPGGYRGLGSPIKLSRTPATYRMPPPADV</t>
  </si>
  <si>
    <t>WP_051443419.1</t>
  </si>
  <si>
    <t>MPAPFDEGTLFGHPIALARLFGLRGEQIGDDRARVRLPHRPDFSNSRGDVHGGALSALFDSVLACAVRAHEPLRWGVVTVDLNVHFLASCRGDVVAEARCDQRGRSLCFARGEAYDDSGRLLATATGTFKLVERQPDPTPSASPTPSTPDRPCP</t>
  </si>
  <si>
    <t>WP_027476948.1</t>
  </si>
  <si>
    <t>MTTPSSQNAPNRRQWLSMALAATATITGPALAQSTAFPTKPITLLVPYGAGGPTDQHLRALAEVAGQQLGQPVVLDNRPGANGTNAAAALARAAADGYTLAILPASVYREPFINKVPYDPATTFSYLLLLSDYTFGLAVPANAPWKTWADFAADAKRRPGKINVGAAGAIGTPRIVMDEIAAAAGIELNMVPYKGDADITAALLGGHLDAAPLSGVAMPHIESGKLRYLVMLTEKPLPNDSKTPTLVDSGIPLWIDSPYGLAAPRGLPPERAQRLHDAFKKALESPASQKVMAQLNQRANYLGPTEYRAYAIQTLAREKTRVARLRERGQLD</t>
  </si>
  <si>
    <t>WP_027476949.1</t>
  </si>
  <si>
    <t>MTPTTHPLNRRLNRRQSLRQLSLLAAPTLLLSSLPAGAQGNPQPVTLVVPFSPGGPTDAMARTLANALKPLLGQSVLVDNRPGAGGNIGAEVVARAAPNGNTLLFGTSGPLAINVSLYSKMGYDPIKSFAPVIRIGHLPNVLVVHPGLPAKNVSELIAHAKANPGKLSYASSGNGASSHLAGVLFNMRAGTDIQHVPYKGTGPALNDLLGGQVSMAFTDVLTALPHIKAGKLRILGVTSATRSKSLPEVPTLQEQGLNPFDVSVFFGIVVPAGTPPETIQRLNTALVQALNQPEVRQTLEAQGLEIATQTRPEQLGQFIRSEVALWREVVKASGAQLD</t>
  </si>
  <si>
    <t>WP_051443420.1</t>
  </si>
  <si>
    <t>MNARLPQALQTPPTEHPVPDRAGTNAYLEDTELQQLLPLYLPPDLAAHLQPHLERLGALAGGRLDELAHSADQNPPTLQLRTRTGLDQERILKHPDYIEMERLAFSEFGLAAMSHRAGVLGWPQPMPAAAKYALSYLFVQAEFGLCCPLSMTDSLTRTLRKYGEPALVQRYLDRLVTQDLDALTQGAMFMTEQGAGSDVAATSTEARPDPEDPQAWRLHGDKWFCSNPDAGLAMVLARHQGGPAGMKGVSLFLLPRELPDGSANAYRIIRLKDKLGTRSMASGEIRLEGAKAWLVGELGRGFAQMADMVNNSRLSNGMRAAGLMRRAVAEALHIARHRQAFGRHLIDMPLMQRQLAKILLPAEEARSMVFQTADALRRADAGEPGAYALTRLLTPLIKFRACRDARRVAGDAMEVRGGCGYIEEWGDPRIVRDAHLGSIWEGTSNIVALDVMRAIRREGSLPVWQAHVRQLIADSQWHPAAQARLLGLVEQASTLALAATEREHEALTRQAASALYHLSAAAAMGWEASRTGSARRMLMAQLVLLHRLLPHDPLQGPTTASVDLGPLFDPTPSTGGVARVNLWSDS</t>
  </si>
  <si>
    <t>WP_051443421.1</t>
  </si>
  <si>
    <t>MAVEMRHLRYFLVLADELHFGRAARRLHIAQPPLSFNIKQLEQTLGVQLLERNSHGVKLTPAGEVFRQSAARVLAETEAATQRARDVAQGVTARVRIGFVGSMLFRGLPERLQAFQALHPQVQTELIELNSAQQLEAMARGSIDLGFVHTARVPPDLSRSLYMSEPFVACLPEAHPAGGPQGVDLAVLASEPLVLFSRGASPDYYERVLTLSGQLGLQPRVRHEVRHWLSVVALVGKGMGWALVPQALAGSGVAGVAYHLLPPSDIRSEVHLVWNERSMPAVLPLLLGALQSSEMAQVA</t>
  </si>
  <si>
    <t>WP_027476952.1</t>
  </si>
  <si>
    <t>MILTDIAIEHVYKGRKVSEPVTFTVHPFAEPEGEHAGLFEVMLSLRGSGEDKVRSGWVTLEQLAELYARELMVKRGLRLRVRPLADGVYPDTFPGKKVPRSCVAPGSDFERLIKSVDRARPVSAGLRAQIALWDAPPEEEPEA</t>
  </si>
  <si>
    <t>WP_027476953.1</t>
  </si>
  <si>
    <t>MIDPSRTALVLSGGGARAAYQVGVLKTLAALRREAVGEADSRVNPFGIIVGTSAGAINSAALACHADDFNDAVARITEVWAHFRAEDVYRADMLGVARNGAQWLTMLSIGWALARWRRFRPRSLLDNSPLIGLLQRVVPMERLPAMLARRHVHALAVTASSYSTGEHVTFYNSTQPIEPWVRSQRLAVPTALSHEHLLASAAIPFVFPAQRLFSEGRSAWYGDGTMRQTAPLSPAIHLGAQRMLVIGAGRMHEPAAQRLPDRRYPSLAQIAGHAMSSIFLDAMAVDIERLARINRTLSLLPAQALENTPLRPVECLVIAPSQRLDDIAARHLDALPGPVRTLLHGAGVSKAGPQAQGSALASYLLFEASYTHALMALGEADTLARREEVARFFGWPQRRLAQPIV</t>
  </si>
  <si>
    <t>WP_043329909.1</t>
  </si>
  <si>
    <t>MDLGSLTLLVEIIDSGNLSQAARKLKMSRANVSYHLSQLEKSVGVQLVRRTTRRVEPTEVGMRLYEHGRSIVNELLAARETINTLGQGLQGRVGLSVPSGYGQMVMSPWLIEFKRLYPGIVLDVMFENRVDDLVRDGVDIAIRVMPEPPPQLVARDLGPVRYLACASRGWLEAHGRPLTLEQLRTAPLITSGVVGRQLRLRAYLEGVREEITLEPTLISEHFPFLRDGILAGLGVGLVPDYVVQDAVDSGEVQTLFDEYRLSIFGTGMYLLYMPNRHQTRAVRTCIDFILGKAMPGHSPPETASAT</t>
  </si>
  <si>
    <t>WP_027476956.1</t>
  </si>
  <si>
    <t>MTEAVKTTRSGAVLVATVDNPPVNALGVAVRAGLKAAIEAAEADPAVQAVLIVGAGRAFIAGADIREFGKPPQAPSLPEVCRTIELCSKPVVAAIHGPALGGGLEIALSAHYRVAMPGSKLGLPEVQLGLIPGSGGTQRAPRLAGIQASVELMLSGRHIGADEAVKLGLVDRVGSAADALTEGLTYAGELLARQAPVRRSCDALALADKAAAQAQLDALKVDTAKKSKGLFSPLKIIEAVQGALDLPFDEGMKRERELFLQCIDSPQRAGLIHAFFAEREVVKVPEAKAAQPRPFNTIGVVGGGTMGAGIAVSVLDAGLPVTMVERDAESIARGRANVEKVYDGLVAKGRMSPEAKAAVMARFSGSTSYDALAQVDLVIEAVFEEMGVKKAVFAELDRVCKPGAVLATNTSYLDIDEIAGSVSRPQDVVGLHFFSPANIMKLLEIVVPARVSADVVSTAFALAQKLKKVPVRAGVCDGFIGNRILAVYRAAADHMMEDGASPYQIDQAVRDFGYPMGPFQVSDLAGGDIGWATRKRRAATRDPQARYVQIADRICERGWFGQKTARGYYLYPNGARVGSPDPEVLAIVDAERERAGITPRAFSNEEIMRRYMAAMVNEGANVVHQGIALRPLDVDVTFVYGYGFPRFRGGPMKYADMVGLPRILADIEAFAKEDPLFWKPSPLLVELVAKGANFDSLNKPE</t>
  </si>
  <si>
    <t>WP_027476957.1</t>
  </si>
  <si>
    <t>MPSGTKISITRRTALAGSFLAIPALAGRAAAQDPKARLADLERRHGGRLGVAILDTQTGRRIEHRAGERFAMCSTFKAVAAALVLARVDRGEERLDRHMTFTKADLVRWSPVTEKHVGTGMTMAQICEAAITSSDNTAGNLMLESFGGPAALTAYARTLGDSMTRLDRIETALNEATPGDPRDTTTPAAMLGTMEKLLLGEALSGPSREQLTAWLVANKTGDRRIRAALPRDWRVGDKTGTGDNGAANDIAILWPPGRGSILIAAYYAEAKATDEQRNAVLADVGRVAATL</t>
  </si>
  <si>
    <t>WP_114768368.1</t>
  </si>
  <si>
    <t>class A beta-lactamase</t>
  </si>
  <si>
    <t>class A beta-lactamase_1</t>
  </si>
  <si>
    <t>NZ_JABMLM010000389.1[233329..248493]</t>
  </si>
  <si>
    <t>MSDHDPVQGLNEVRAAIRRAASDYDRDPASVTLVAVSKTFPAEDIEPVLAAGQRVFGENYVQEAKTKWPGLRERYADVELHLIGPLQSNKAKEAVALFDAIHTLDRPSLAEALAKEIGKSGRKPRLLVQVNTGEEPQKGGVAPGDIDAFLEACRTTYGLEIEGLMCIPPAEDPPSPHFALLNQIAKRQGLKTLSMGMSADFDEAIQLGATHVRVGSAIFGTRPRNA</t>
  </si>
  <si>
    <t>WP_114768815.1</t>
  </si>
  <si>
    <t>YggS family pyridoxal phosphate-dependent enzyme</t>
  </si>
  <si>
    <t>YggS family pyridoxal phosphate-dependent enzyme_-1</t>
  </si>
  <si>
    <t>MRPERYNAKEAEPKWRKVWNERDLFKTPNNDPRPKYYVLEMFPYPSGRIHMGHVRNYTMGDVVARYKRAKGFNVLHPMGWDAFGMPAENAAMQNKVHPKEWTYANIATMRAQLQSMGLAIDWSREIATCDPSYYKHQQRMFLDFLEAGLVDRKTAKVNWDPVDQTVLANEQVIDGRGWRSGALVESRELTQWFFKITDYAEDLNAKLEELDRWPEKVRLMQRNWIGRSEGLLVRFALQPDTTPNGESELEIYTTRPDTLFGAKFMAVAPDHPLARAAAEKNPELAAFIEECKRIGTAQEAIEKAEKLGFDTGIRAQHPFDPNWTLPVYVANFILMEYGTGAIFGCPAHDQRDLDFVNKYGLGNTPVVCPPDTDPAAFVITDEAYDGEGRMINSRFLDGMTIQEAKEEVARRLESETRANRPVGERKVNFRLRDWGISRQRYWGCPIPIIHCDACGVVPVPKDQLPVVLPEDVSFDVPGNPLDRHPTWKHVDCPHCGGKARRETDTMDTFVDSSWYFARFTDPDLADLPVERSVVDSWLPVDQYIGGIEHAILHLLYSRFFTRAMKKAGHVSLDEPFAGLFTQGMVVHETYKDQSGAWVLPGDVRIESDGANRKAVHVTTGAPIEIGSIEKMSKSKKNTVDPDEIIASYGADTARWFMLSDSPPERDVIWTEEGVQGAGRFVQRVWRLVGEIADRSAAAGDGAAAEGPIGTAVRKAAHKALAAVEEDVERLRFNRCVAQIYELANSLQDLLARSKNADEPGLAEAFREAGRIFVQLLAPMMPHLAEECWQSLSQPGLAAEAAWPAVERSLLVEDTITLPVQVNGKKRADVTVARDADQSAIEAAVLSLDAVQKAMEGKPARKIIVVPQRIVNVVA</t>
  </si>
  <si>
    <t>WP_114768369.1</t>
  </si>
  <si>
    <t>leucine--tRNA ligase</t>
  </si>
  <si>
    <t>leucine--tRNA ligase_1</t>
  </si>
  <si>
    <t>MSSLNFRGLARVALVAGLSLGLSACFRPLHGPTASGQSLQTMLASIDVPEIDWPEAYARFGHYLRSELIYALNGSGQDLPKRYVLNLSYTQSISTPVVDSVSGRALSATLTGSLTYTLKEGPTVITTGVATESASYDRFEQRFATVRAGRDAEIRLAKELAEQVKTRLQAELSRR</t>
  </si>
  <si>
    <t>WP_114768370.1</t>
  </si>
  <si>
    <t>MVAVKAGDVEGALRRPDPRIGVFLFYGPDIGLINERAKALAERSVTDPADPFQLIRIDGDDIAADPGRLADEAGTMGLFGGKRALWIKSTSRNIAPAVDAVLKGELQDTVIVIEGGDLQKSSPLRTLCEKSQKALALPCYADSGKDLGAVVDETLKQNGFSIGREARTALLASLGGDRLATRGELAKLMLYARGQSEITLADVDAIMSDVSSLAMDSVVDAAFGGDGTGLETGSRRLAAEGVNASTVLGAALRHALMLLPARLSVEEGRPVGAVVEGMRSLHFRRKPQIERHLQRWTSDSLRHAIQLLQTSLLETRRLSDLDDTIAAKTLLDLARAARR</t>
  </si>
  <si>
    <t>WP_114768371.1</t>
  </si>
  <si>
    <t>DNA polymerase III subunit delta</t>
  </si>
  <si>
    <t>DNA polymerase III subunit delta_1</t>
  </si>
  <si>
    <t>MTETLRLGSVPVQRPPGVVASAVYAGGRRITEIPIEQAGEWSRKPDHMVWIGLHEPSLDLLRQVQAEFGLHDLAIEDALKAHQRPKVEQYGEALFVVARTAQMLDGRIAFGETHLFVGRGYVVSVRHGASTSYTPVRERCEAAPKALSAGEDFILYAILDFIVDNYMPVIETIQAEVEEIEDGILAVQFSQDQVTRLYQLRRDLLRLRNAVVPLVEVCRRLEHPGLPGIDATMHPLFRDVSDHIRRVQEEIESLREVLAFAFETSLMTGQAQQTEITRKLAAWAAILAVPTAVAGIYGMNFDAMPELHWKYGYAVVLAAIILVCAWLYRRFRLNHWL</t>
  </si>
  <si>
    <t>WP_114768372.1</t>
  </si>
  <si>
    <t>magnesium and cobalt transport protein CorA</t>
  </si>
  <si>
    <t>magnesium and cobalt transport protein CorA_1</t>
  </si>
  <si>
    <t>MDPELTIRVMDRADLDLALQRAAAEGWNPGLKDAECFQAADPDGFLVGYLGDEPVASISVVRYSAGFGFLGLYIVRPDQRGRGFGRRLWQEGMAHLDGCTVGLDGVVAQQPNYARSGFVLAHRNVRYGGTPALQAPSDIRLQAVGPTLTEAVLAYDRSLFPAPRESFLRCWLRPDRRAALAFVEEGALRGYGVVRECGSGFKIGPLFADHEEAADLLFRALGAKAGGAPVFLDLPEPNEAAVRLATRHGLAPVFETARMYRGPAPSLPLARIYGITTFELG</t>
  </si>
  <si>
    <t>WP_114768373.1</t>
  </si>
  <si>
    <t>MPFASSPTRRLMLGLALGLTATLTTGVAFAQAAYPQRPVRLIVPFTAGGTTDIFARLVGEKLSGSLGQQFIIDNRGGAGGNIGTDAVAKAEPDGYTLVMGTVGTHAINPSLYAKMPYDALTDFAPVAYVAGVPNLMVVSPKKVKATSVQEFIAEAKAAPGKFTMASSGNGTSIHLSGELFKQMTGIEMPHVPYRGSGPAVNDLIGGQVDVMFDNLPSSIEQVRAGNLRALAVTSAQRSPAIPDRPTLAEAGLPGFEASSWFALFAPKGTPPEIVARLNQEVRKALETPELQKRFADLGGEIKPMSPDELAAYVKAEHEKWAKVVKASGAKVD</t>
  </si>
  <si>
    <t>WP_114768374.1</t>
  </si>
  <si>
    <t>MEGNPEGSCYAAFRKSRYGLYPIGSRAGGCALVIRLFGRPAAVLLLACWALGPAAAQDVGDKLELCMSCHGETGKPQVQGVPALAGRPVHDLSAQLRLFRSGERQNPQMVMAKRLTDEEIEALAAYFAKQDPKSGS</t>
  </si>
  <si>
    <t>WP_114768375.1</t>
  </si>
  <si>
    <t>c-type cytochrome</t>
  </si>
  <si>
    <t>c-type cytochrome_1</t>
  </si>
  <si>
    <t>MADEGKSRLGRGLAALIGEVGDEMTVVERGRGQRKVPVEFLRPNPRNPRKVFEDGELKELTQSIRDRGIIQPIVVRPMPNTPDAYEIVAGERRWRAAQAAGLHEVPVVIVEIDDKTSLEYAILENVQRADLNPIEEAEGYSRLMAEFSYTQENLSKIIGKSRSHIANMMRLTDLPQPVKKLLIDRQISAGHGRALLAVSDPVGTAKRILDQGLSVRQVEEIAQGDQGKPPKLETKSAVKPVKDPDTRALEKALQDVLGLTVSIDHKGQGGELRIRYKTLEQLDGLCRRLNP</t>
  </si>
  <si>
    <t>WP_114768376.1</t>
  </si>
  <si>
    <t>ParB/RepB/Spo0J family partition protein</t>
  </si>
  <si>
    <t>ParB/RepB/Spo0J family partition protein_-1</t>
  </si>
  <si>
    <t>MTTDRTGPDAGAPAQPRILVLANQKGGVGKTTTAINLGTALAAIGEKVLILDLDPQGNASTGLGIDRKSRRVSTYHVLTGEASLESAITETVVPGLFVAPSTLDLLGVELEIASQRDRAHRLRNAIKALMGGDVTNPFTYILIDCPPSLNLLTINALTAADAVLVPLQCEFFALEGLSQLLKTVEQVRSALNPKLTIHGVVLTMFDPRNNLSGQVVADVRQFMGSKVYETMIPRNVRVSEAPSHGKPVLLYDLKCAGSQAYLRLASEIIQRERALRAA</t>
  </si>
  <si>
    <t>WP_114768377.1</t>
  </si>
  <si>
    <t>ParA family protein</t>
  </si>
  <si>
    <t>ParA family protein_-1</t>
  </si>
  <si>
    <t>MSSSTPAAGVGHLDAFDVSRETKERLALLERELRRWQAIKNLVGPGTLDHIWDRHIVDSLQLLDLAPDAKTWLDLGSGAGFPGLVLAIAGFERGLKVDLVESNSRKCAFLRQIARLTGVHATVHEARLEAVIPGFVGKADVVSARALASLSQLLDWTAPLLKAGTMGLFPKGRDAEIELTEARKSWTFDIEILPSRTDSEARILRITSIESRS</t>
  </si>
  <si>
    <t>WP_114768378.1</t>
  </si>
  <si>
    <t>16S rRNA (guanine(527)-N(7))-methyltransferase RsmG</t>
  </si>
  <si>
    <t>16S rRNA (guanine(527)-N(7))-methyltransferase RsmG_-1</t>
  </si>
  <si>
    <t>MTQHFDVIVVGGGHAGAEAAAAASRMGARTALVTHKAGTIGTMSCNPAIGGLGKGHLVREIDALDGVMGRIADKAGIQFRLLNRRKGPAVRGPRTQADRKLYARAMQAELSRTPNLTIIEGEADDLITTGDRVSGLLLTDGRTLACGAVVITTGTFLSGLIHIGERKIPAGRMGERPSLGLPKTFARLGFSLGRLKTGTPPRLDGRTIDWAGVEKQAADDEPVPFSHLTGEITTPQIECGITRTTAGIHDLIRANLHRAPMYAGDIQGRGPRYCPSIEDKVVRFADRETHQIFLEPEGLDDITVYPNGISTSLPEDVQLALLPQIPGLEKVRMLQPGYAIEYDYVDPRNLTASLETKAVSGLFLAGQINGTTGYEEAAAQGLVAGLNAARRAAGQDGAVFDRAESYIGVLIDDLITRGVSEPYRMFTSRSEYRLSLRIDNADERLTPKGLDLGCVGRDRQEHFGRSQEEIRRVAGQLRGLTATPKEAARQGLELNQDGIRRSAYQLLSYPHIGWDDLIRLWPELGSVSGTVRERLETDATYAVYMDRQQADIAAYRRDEGIVLEEGLDFRSLAGLSNEIKAKLDLVRPATLGQAARIEGITPAALTLLAAHARKLSARVPSETAA</t>
  </si>
  <si>
    <t>WP_114768379.1</t>
  </si>
  <si>
    <t>tRNA uridine-5-carboxymethylaminomethyl(34) synthesis enzyme MnmG</t>
  </si>
  <si>
    <t>tRNA uridine-5-carboxymethylaminomethyl(34) synthesis enzyme MnmG_-1</t>
  </si>
  <si>
    <t>MHSDDTIFATASGHGRSAVCLIRISGGKSRFILETMAGGVPAARRAVVRTLKDPASGEPLDQALVLWMPGPQSFTGEDQAELHIHGGLATRTAVLRALGSLDRCRAAEAGEFTRRAFLNGRMDLSRVEGLADLIDAETEAQRRQALVQLGGRLSNIAETWREEILGVLALLEACLDFSDEGDVPADLETEITGRLARLRDDFHRVLENRSGERLREGLTVVLAGPPNAGKSTLLNALAQRDVAIVSPIAGTTRDLIEVHCDLGGLPVAIVDTAGLRESEDLIEQEGVARARARARDADVVLWLVPPEGGEGEPPQARRLIRVATKADLNQVRDDVDLSLSAATGEGMPALIHALEAEAQAMLGQGDAVLTRERHRKALERAGESVSRALEMMIVSGPLELIAEEVRLAARAVGEITGRVDVEYVLDRLFSSFCIGK</t>
  </si>
  <si>
    <t>WP_114768380.1</t>
  </si>
  <si>
    <t>tRNA uridine-5-carboxymethylaminomethyl(34) synthesis GTPase MnmE</t>
  </si>
  <si>
    <t>tRNA uridine-5-carboxymethylaminomethyl(34) synthesis GTPase MnmE_-1</t>
  </si>
  <si>
    <t>MNRLKDASSPYLLQHRDNPVHWWEWGPEAFAEARARDKPVLISIGYAACHWCHVMAHESFEDEAVAAVMNELFVNIKVDREERPDVDHVYMSALQALGEQGGWPLTMFLTPDGEPFWGGTYFPKEPKFGRPGFVQILHEISRIYRSEPERIRHNATALKDHLAKATETDGGAFSRADLDQLGSRLAGIMDTENGGLPGAPKFPNPPILEFVLRHARRTGDGGSRSRFLLTLERMALGGIRDHLGGGFARYSVDAQWLVPHFEKMLYDNAQLLELYAVAYAETKRPLFRDAAEGIVTWLAREMTLPDGGFASSLDADSEGEEGRFYVWSEQEVRDVLGQDADLFCKVYDVTAAGNWEGTNIPNRLIAGEAPPAVEERLRDMRARLLERRAARIRPGLDDKVLADWNGLMIAALVRAAPLLDHPEWVELARKAYRFIRESMTRDGRLGHSWRDGSLIFPGFALDHAAMMRAALALHETTADGACLRDAQAWRDVLLTVYRVPETGVLAMTAAGADPLVVRPQPTHDDAVPNANGVFAEALVRLAQITGSQADHRQAEEVLTRLLGVARSAPLGHTSILNALDLHLRGVGILVTGNGAEELRAAALRLPYLDRTLHVVSEPEKLDADHPARSLAASTTGPQALVCAGMRCSLPVTDPAALRERVREMLSG</t>
  </si>
  <si>
    <t>WP_114768381.1</t>
  </si>
  <si>
    <t>thioredoxin domain-containing protein</t>
  </si>
  <si>
    <t>thioredoxin domain-containing protein_1</t>
  </si>
  <si>
    <t>MAMKLRAWWVCGVAALSAGCSQIGYFVQAAHGQISLLSEAKPIDDWLSSPDTADKLKTKLTKVKEIRAFAARELGLPDNASYTTYADLKRPYVLWNVVATPELSLKPKQWCFPVAGCVNYRGYYSKEEAQAYAAELRKEHYDVDVSGVPAYSTLGWFKDPVLSTFIQYPDAELARLVFHELAHQVVYAAGDSKFNEAFAVAVEEVGVARWLDKYGDDKMRKAYDDYSKRKRDFLALLMKYRKALDDNYKSDASDDEKRGKKAELFQAMKDDYQTLKVSWGGYGGYDRWFAEPLSNAHLSIIATYHDFVPGFRALLAQSKNLDEFYDTARKMAKLDKSVRRQQLAELGHVPLQATDNSVASAVH</t>
  </si>
  <si>
    <t>WP_148415284.1</t>
  </si>
  <si>
    <t>NZ_HE978634.1[142446..157841]</t>
  </si>
  <si>
    <t>MNTTIVRAACPHDCPDTCALLVTVKDGVATQVHGDPDHPTTAGALCTKVARYTERTYHPDRLLHPMKRIGKKGEGKFVRISWDEALDTIAARLKAIAVRDPRAILPYSYAGTMGLVQGESMAARFFHRLGASLLDRTICASAGGAGYKYTIGARIGTDIEQFQNARLILIWGGNPIASNLHLWMRVQEAKRRGAKLIAIDPYRSLTADKCHQHIALMPGTDAALALGMMHVLIREDLIDYDYIARHTLGFEALKERVQEWPPERVAQVCGITTQEIEQLAREYGATARRGEGAVIRLNYGLQRVHGGGMAVRNIACLPALVGAWRHAAGGVQLSVSDSFPKNSQALQRPDLMPAGRAPRTINMSTIGNDLLREASPEFGPKIEALVVYNANPLAVAPESPKVAQGFAREDLFTVVLEHFQTDTADFADILLPATTQLEHVDVHAAYGHHYMMANNAAIAPLGEARPNTEIFRLLAARMGFDEPCFAESDDAIAAQAFDSRNVRAIHFDWDALKQKGWQKLNMPEAPFADGGFPTPSGKCEFYSERMKADGFDPLPSYIPPHESVASSPELGKPYPLAMISPPARNFLNSTFVNVKSLRDTEGEPHLDIHPADAAVRGIHDGDRVRIHNERGSFVMKARVTDKARPGLVVGLSIWWKKLASDGKNANEVTSQRLTDMGRGPTFYDVLVQVEKA</t>
  </si>
  <si>
    <t>WP_026075574.1</t>
  </si>
  <si>
    <t>molybdopterin oxidoreductase family protein_-1</t>
  </si>
  <si>
    <t>MKLIDPIVAFHAELQEIRRDIHAHPELCFEEHRTAEVVARKLEEWGIPVVRGLGGTGVLGIIRNGRSERTIGLRADMDALPVQEINTFAHKSKHSGKMHACGHDGHTAMLLGAARYLAQHRNFDGTVYLIFQPAEEGGGGAKRMMDEGLFEKYPMQAVFGMHNWPGAPVGSFGVTAGPMMASSNEFELTIRGKGSHAAQPYKGIDPIMTAVQIAQGWQTIVSRNCNPVDAAVLSITQIHAGSATNIIPDEARMIGTVRTFSTEVLDLIEQRMRDIASHTAAAFDAQVEFQFHRNYPPLINHPEQTAFAVEVMASVVGAENVDAHVEPTMGAEDFAFMLQEKPGCYVFIGNGDGAHRDGGHGAGPCNLHNPSYDFNDALLPIGATYWVRLAEAWLRVS</t>
  </si>
  <si>
    <t>WP_026075575.1</t>
  </si>
  <si>
    <t>MKKLTVLMSACLALAGCMHQKLADGLSSDPAQTDSDGNVQLAPFSAGASGSLPRGWKPLVLLRTKKKTDYRLVDEQDRVVLHARAAAASSGLIHEVNIDPASRPWLHWSWKIKRLIASADNTQQSAEDSPVRIVLAFDGDKEELPFADQMFFETAKLVTGHDFPYATLMYIWENREAVGTVIRNSRSSRVRMFVAASGPDGSGEWREFKRNIVEDYEKAFGEKPGRLIGVGVLTDTDNTGETAEAWYGDIRLLPDEREQATRSGASLPVGLEDQETRSHASARRTQ</t>
  </si>
  <si>
    <t>WP_019139586.1</t>
  </si>
  <si>
    <t>DUF3047 domain-containing protein</t>
  </si>
  <si>
    <t>DUF3047 domain-containing protein_-1</t>
  </si>
  <si>
    <t>MSSTYQERTDWRAVWRLIAPYWQSEEKWKARGLLAAVIALALGMVYLDVQFNAWNRDFYNALESKDFPAFREQLWRFSYLAFIYIAVAIYRIYLTQGLGMRWRTWMTRQYMEEWLANQTYYRIEQTRSADNPDQRIAVDLDLLTTGSLSLALGFLSSVVTLVSFIGILWAVSGPLSFMLAQHEFTIPGYMVWFAILYAGFGSMLVWWIGKPLVHLNFEQQRFEADFRFGLIRIRENAEAVALYRGEPQELSHLSGRFERIRGNWWAIMRTTKQLNTASTFYAQFAIIFPFLVGAPRYFSGAIKLGELMQISSAFGHVQEALSWFIDAFSSLANWKASVNRLAGFHAAVQAAREHESGIAVTRNNVGALLLDDLSLQLPDGVPLTRPLSGDIHTGQRILVSGPSGCGKSTLFRAIAGIWPYGTGSIEIPSDAKLLFVPQKSYLPIGTLRAAIAYPAAANAYRDLAIRHYLELCRLSHLADKLDESDNWSQRLSPGEQQRLAFVRVLLTRPQVLFLDEATSALDPATEELLYGLVLQELPDAAVISIAHRDLVAKFHAIHWRFVPAQGRQEAQAASQERGHYTIQEARLATT</t>
  </si>
  <si>
    <t>WP_019139587.1</t>
  </si>
  <si>
    <t>ABC transporter ATP-binding protein/permease</t>
  </si>
  <si>
    <t>ABC transporter ATP-binding protein/permease_-1</t>
  </si>
  <si>
    <t>MKIQRWISVVAAAALACASSFIHAETYPDKPIRLVVPFTAAGTTDILARAVGAELSKSLGQQVIIDNRPGAGGNIGTEIVAKSAPDGYTLLMGTVGTHAINQSLYPKLTFDPIKDFAPVSLVAAVPNVLVLNTAFAEKNHITDVKSFVAYLKAHPGKLNMASSGNGTSIHLAGELFKTQTGTFMVHIPYRGSSPAVTDLIGGQADLMFDNLPSSLPFIKTGKLRAIAVTSSKRSPALPDVPTIAESGGELANFEASSWFGILAPAGTPKEIVDKLQQEIAKSLSSPAVKEKLVAQGAEPIGNTPAQFAAHIQAETRKWSKVVKDSGAKVD</t>
  </si>
  <si>
    <t>WP_019139588.1</t>
  </si>
  <si>
    <t>MSLTTSLPVIAFLGTGLMGKPMATRLLNAGYPLTAWNRTQAKAEALKALGARTAATPSAAVHDADIIITMLEAGPIVGEVLDRALPSLRSGSLVIDMSSTAQSEAQQFHAKLAARGISFIDAPVSGGVIGAEAGTLAIMAGGTAADFQRAEVVLKTMGRPVLVGPAGCGQVAKLCNQLIVGGTLAIVAEALLLARAGGADPAAVRAAIRGGFAESRILEVHGQRMLERNFLPGGQVKSQYKDLENVLGAAAAASLRLPLTELVTDGFRSILNEVPNADQSAALLALERMNPGKRLGTEPDKLP</t>
  </si>
  <si>
    <t>WP_075111674.1</t>
  </si>
  <si>
    <t>NAD(P)-dependent oxidoreductase</t>
  </si>
  <si>
    <t>NAD(P)-dependent oxidoreductase_-1</t>
  </si>
  <si>
    <t>MQVGESPLWHPKEEALYWIDIPARMVHCHHLPTAAHRSWQMPAEPGCIVRCATGGLIVAMRSGIAHFDTATGALTELAAAPYDTTRMRFNDGRCDAAGRLWVGTIYEPRDQPLGSLYCLERGCLINKGCPATVSNGVAFSPDSGLLYHADTTAHRITVYEFDLAQGRVGEGHLFRQFSKDKAHGYGGRPDGAVVDSEGAYWVAAFEGGCILRLSPSGDVLQKIELPVRCPTMPVFGGADLRTLFITTARHNRSEAELAQHPLSGSVLALRVSIAGLDEPSYQP</t>
  </si>
  <si>
    <t>WP_081583573.1</t>
  </si>
  <si>
    <t>SMP-30/gluconolactonase/LRE family protein</t>
  </si>
  <si>
    <t>SMP-30/gluconolactonase/LRE family protein_1</t>
  </si>
  <si>
    <t>MFSQRIRPGLSATVCLLLCSLHLPAGAVDSASLEWGTGNKTRMARVGLQWNWNAEWLKTEHSRLTGYWDLTFSRWQGRRFRDVPGARQYITDVGITPVLRLEGASGRGLYGEVGVGAHWLSELYDNNDRQLSTRFEFGDHLGIGYAFQNGLDIALKYQHFSNGGIKNPNDGVNFAVVRIMYRF</t>
  </si>
  <si>
    <t>WP_034348346.1</t>
  </si>
  <si>
    <t>acyloxyacyl hydrolase</t>
  </si>
  <si>
    <t>acyloxyacyl hydrolase_1</t>
  </si>
  <si>
    <t>MEKIWLNSYPPGVPATIDYTRYRSLVHLLEESFQQYASRNAYVCMDKFMTYRELDQLSCKLGAWLQAQGLAKGARVAVMMPNILQYPVAMAAILRAGYTVVNVNPLYTARELEHQLNDSGAEIIIILENFATTLEQVIGRTRIKNVVVASMGDLLGGLKGMIVNFVVRNVKKMVPAFSLPNAIRFPKALSEGAGMTLKPVELTHDDIAFLQYTGGTTGVSKGAMLTHRNVIANVLQTETWAKPLTEAEPRVESLNIVCALPLYHIFALTACCLFGLRTGAMNILIPNPRDIDGFIKELSKYKFHMLPAVNTLYNGLVNHPDFAKLDFSQLKVCNGGGMAVQKAVNDKWKKVTGQVILEGYGLSETSPVATSNPPVEEFTGTIGLPVPSTEVAILDDGGNPLPLGQAGEIGIRGPQVMAGYWNRPDETAKVMTPDGFFKTGDIGVMDERGFVRIVDRKKDMILVSGFNVYPNEIEAVVAAHPGVLECACVGVPDENSGEAVKLFVVRKDPALTVDVLMNFCKEQFTAYKKPKYIEFRDQLPKTNVGKILRRELRDEKKAA</t>
  </si>
  <si>
    <t>WP_089401325.1</t>
  </si>
  <si>
    <t>long-chain-fatty-acid--CoA ligase</t>
  </si>
  <si>
    <t>long-chain-fatty-acid--CoA ligase_-1</t>
  </si>
  <si>
    <t>NZ_FZOT01000020.1[55339..65276]</t>
  </si>
  <si>
    <t>MLCGGVAAMVVGCSQLGYYVQAAHGQLSLLSEARPIDEWLADPGVEGKLKNKLSKVKEIREFAAKELGLPDNDSYKNYADLKRPYVLWNVVATEELSLDPVQWCFPVAGCVNYRGYYSKDEAQNYAAELRRQRYDVQVGGVPAYSTLGFFKDPVLSTFIKYPEGELARLVFHELAHQVVYVPGDSRFNESFAVAVEEAGVERWMAKFGNEEMRKAYAEWEGRKTDFLALLMKTRKALEANYERKVSDKEKRERKKEIFAQLQDEYKLLKASWGGYSGYDRWFAEPLSNAHLAAIATYQDYVPGFRAMLQKEKSFGKFYAAVKRLSELDKDSRTEQLARFAQPTPMASGDALTTVLR</t>
  </si>
  <si>
    <t>WP_089401338.1</t>
  </si>
  <si>
    <t>MAAAQGHYIVPTDKRFRYHDAHRHREGGKGIAALTRPAISLNRPQFLHFTSVNVENLCGKKAGPVLTFALLTLKNGALRMGREYIL</t>
  </si>
  <si>
    <t>WP_143131400.1</t>
  </si>
  <si>
    <t>MQVRDTLVQFHDQLQRIRRDLHAHPELSYEERRTADVIARTLEEWGIPVIRGLGKTGVVGIIRKGNGNRALGLRADMDALPVQEINRFDHVSRHDGKMHACGHDGHMAMLLGAAWYLVNHGQFDGTVYLIFQPAEEGGAGARQMIEDGLFQQCPMEAVFGMHNWPGLPAASFAVTPGPMMASSNEFELIIRGKGCHAAQPHKGIDPIMVAIQIAQGWQTIVSRNRNPLEAGVLSITQIHAGNATNVIPSEANMIGTVRTFSTSLLDLMEERMRSIAAHTAAAFDASIDFHFHRNYPPLINHARETEFAIEVMRSVVGAEHVVSKVEPTMGAEDFAFMLQEKPGCYVFIGNGDGLHRGEGHGLGPCNLHNPSYDFNDDLLPVGATYWVQLAQAFLSSPASNSSAG</t>
  </si>
  <si>
    <t>WP_089401326.1</t>
  </si>
  <si>
    <t>MPELFARPFGPPDRHALLAANGPTFARIALANIVREYPNKLDHVLTSPDDLQPPRQLHPVFYGSFDWHSAVHMHWLLARLLRRGAAGEAASAIPNAFDTQFTPDRIAGEISYLNRPSARTFERTYGWAWLLKLQAELIALASEQPEAERWRDVLQPLADAFAQRYLDFLPLATFPIRAGIHANSAFGLLLALDYAGAHQDLRLRQALIVKGHEWFGRDRRYPAAYEPGGDDFLSGGLCEAALMCRLLDGCDFADWWEQFCPPPLQLAAWLAPVPVSDRSDPKLAHLDGLNLARAWCWRLLLPSLTSPLRETAEGTIEAHLQAALPHALAGDYAGTHWLASFAALALSE</t>
  </si>
  <si>
    <t>WP_089401327.1</t>
  </si>
  <si>
    <t>DUF2891 domain-containing protein</t>
  </si>
  <si>
    <t>DUF2891 domain-containing protein_1</t>
  </si>
  <si>
    <t>MIKPTLFAGVAALLTACAAPPQKAEPPQGAVTGPTVQSSPLQPVRFSADGGAGEPKGWEPLVILRTKNPTNYKLVRENGHTVLHAKAVNASSGLISKVQMDPVAMPWLHWRWKIKSLIQGADNQLQAKEDSPVRIILGFDGDKDALPFKDQMMFETAKMLTGHEMPYATLMYIWENRLPVGTVIPSVRSSRVKMIVAASGPEGLGQWRDFHRNIVEDFQKAFGEQPGQLVGIGVLTDTDNTGETVEAWYGDIQLRDEPAS</t>
  </si>
  <si>
    <t>WP_089401328.1</t>
  </si>
  <si>
    <t>MQNKTESAPPTTDWRAVWQLLRPYWFSDEKWRARGLFFVVVALALGMVYLDVQFNAWNRDFYNALENKNFDVFKEQLWRFSYLAFIYIAVAIYRIYLMQALEIRWRTWMTNQYMQAWLDNQAYYRIEQGRTADNPDQRIAEDLQLITNGSLTLFFGLLSSVVSLASFVGILWSVSGPLTFMLSGRAVTIPGYMVWFAIAYAGLGSLIVWRIGRPLVAQNFSQQRFEADFRFGLIRIRENAESVALYRGEAQEREQLAGRFGRIRANWWNIMRTTKRLNLASTFYSQFAVIFPFLVGAPRYFGGTITLGGLMQISSAFGHVQESLSWFINAFSSLASWKASANRLAGFHAAVDAARRQETGIAVTRSSAGEIRLKQLALSLPGGQALTQAFSGAMAPGQRILVTGPSGCGKSTLFRAIADIWPYGTGAVELPRSAAMLFLPQRSYLPIGTLREAIAYPAAETAYQEADIHRFLDLCRLAHLRDKLDHADNWSQRLSPGEQQRLAFVRVFLMRPQVLFLDEATSALDAHTEDGLYQMVLSELPQATVVSIAHREMVAKFHQTSWRFVHAVGAAQEKSGEPRFAIDIVPLLAEGAAR</t>
  </si>
  <si>
    <t>WP_089401329.1</t>
  </si>
  <si>
    <t>MKASPLLRRLALAASAFSIIAAGSVAHAQSAAQNYPNKPIKIVVPFTAGGTTDILARAVAFELSKAWNQQVVVDNRPGAGGNIGTELVAKSAPDGYTLLMGTVGTHGINQALYPKMAFDPVKDFAPVTLVAAVPNVLVVNPALAEKNNITDVKSFIAFAKSRPGKLNMASSGNGTSIHLAGELFKTQTKTFMVHIPYRGSAPAVTDLIAGQADLMFDNLPSSLPFIKSGKLKALAVTSSKRSPALPNVPTIAETGGELANFEASSWFGILAPAGTPPDIVQKLQQEIAKSLNTPAVKEKLIGQGADPVGNTPEQFAAHIQAELKKWAKVVKDSGAKVD</t>
  </si>
  <si>
    <t>WP_089401330.1</t>
  </si>
  <si>
    <t>MDRFTVVSDAPMLLGESPVWRPADNALFWIDIAGQTVWQRRLADGREKHWRLPSEPGCIALCRDGRLVVAMRSGIAFLDSVTGELSPVMAAPYDVTTTRFNDGKCDAAGRFWLGTIYEPRDKPLAALYCLDKGTLTKTGNFGTVSNGLAFSPDSHTLYHADTTSHVVRSYDFDLITGHLGNGRELMRFETQRGPSYGGRPDGAAVDSEGNYWCAMYEGARIIKISPYGRLLDSIPVPVRCPTMVAFGGDDLQTLFITSVSQNRPKEELAAYPLSGHVFATRVTVPGLPAATYLP</t>
  </si>
  <si>
    <t>WP_089401331.1</t>
  </si>
  <si>
    <t>MSSIKKARLAFAGYAVLLTLYPVAASAVDSASLEFGTGNKTQMARLGVQWQWDKQWFKTNGMHLGGYWDLTLAQWRGNQFQGIRDNRQNITDIGITPVLRFQSDNRKGFYGELGIGAHYLSELYDNNGRRLSTRFEFGDHVGVGYVFSNNLDVALKFQHFSNGGIKSPNNGVNFGLIKVGYAF</t>
  </si>
  <si>
    <t>WP_089401332.1</t>
  </si>
  <si>
    <t>MIPESLPVDEALPRLQQVLTAHNAAVLVAPPGAGKTTRVPLALLDAPWLGGRKIVMQEPRRLAARAAARRMAATLGEAVGETVGYRVRLDTKVGPRTRIEVVTDGLFLRMLQDDPSLEGIGCVIFDELHERGLETDLSFALVRESQMALREELRVIAMSATLDPGPVSERLGGAPLVESAGRMFPVETRYLDREASGGMGGRIEDTVANAVRRALGEESGSALVFLPGVGEIRRVAERLGNLDSNVDVAPLYGDLSPAEQDRAISPSPAGRRKVVLATSIAETSLTIEGVRIVIDAGQMRLPRFSPRSGMTRLETVRVSQASADQRRGRAGRLEPGVCYRLWPEEAQRGLQPFTPPEILDADLAPLALELAAWGVGDAGTLPWLTPPPAAALATARALLLDLGAIEPGGAITPHGRAMVRLGQHPRLAHLVLKGRDLGQGRVAALLAAILSERDFLRLPPGQRDVDLRHRVDIALSGKRDGALRLIQEAARRLMPRDARDETPDVAMTGTLLALAYPDRIGRRRAGTAGRYLLSGGRGAALPEGDPMASEEFLVVADLDGSTQDSRIFLAAPITSAEIEELYAERIVAEQIVQWSARDGAVLARQRRRLGALLLEDKPLARPDPEQVRAAMLDGVRQLGLAALPWSDELTRWRERIAFLRALDETWPDLSDAALLGTLDQWLGPFLDGVSRRDHLGRVDLSSALRALVPWERQRQVDSLAPTHVEVPSGSRVPIDYGNPAEPTLSVRLQEMFGLTDTPRVGGSRVPVTLHLLSPARRPVQVTRDLASFWSSGYRAVKAELKGRYPRHYWPDDPLVAEPTARVRPRPR</t>
  </si>
  <si>
    <t>WP_085932102.1</t>
  </si>
  <si>
    <t>ATP-dependent helicase HrpB</t>
  </si>
  <si>
    <t>ATP-dependent helicase HrpB_-1</t>
  </si>
  <si>
    <t>NZ_FUWJ01000001.1[387489..402504]</t>
  </si>
  <si>
    <t>MESSWKSFRVDPVSAPWEPARYNVVVEDGREYGRWRRVLRRHSHGLTVISRYKAPPGKAWKIVGKAPELGEEVFIMEGAYYNGSGRVIAGPGTFMFNAPGAVHGGICRDLTLFIHCCSGEPDELLSVDLVDFETKEDPPASGVQIAIAGK</t>
  </si>
  <si>
    <t>WP_085932103.1</t>
  </si>
  <si>
    <t>MLKLTFCLRRLPSLTLAQFQDYWLNQHGPLVRRLQPALRMVRYVQLHRLENDLALGMQRVRGAPEPFDGIAELWWTDEEAFRAAGRDPEARKAGKLLVEDEAKFIDLPRSPLWLNREEVIYAERAAVVLP</t>
  </si>
  <si>
    <t>WP_085932104.1</t>
  </si>
  <si>
    <t>EthD domain-containing protein</t>
  </si>
  <si>
    <t>EthD domain-containing protein_1</t>
  </si>
  <si>
    <t>MMRIAIALGDPNGIGPEIALKAAHHFARHGTIRPILVGDRFVIEDTARRLALPVPELSDAPALDPAGYAPGTLDPRAGKATVAYATAAAKLAQEGKVDAVIGCPHSETAVNRAGILFSGYPGLIADVTATPRDRAFMMLAARDLRIAHATLHESVATALARLTPERVIALAEATLATAGKLGLSAPRLGLFGINPHAGENGLFGDEDERITKPAAAALRARGVAVDGPVGADLLLSERRHDFYLAMFHDQGHIPIKLISPLRASALTIGVPILFASIAHGCAFDIAGKGIADATGVIETVELLAGTR</t>
  </si>
  <si>
    <t>WP_085932105.1</t>
  </si>
  <si>
    <t>MDVSRLVDLNAAYARAIDTEKFEDWPGFFRDSCLYKVTTVDNVARGLEAGLIYADSRAMLQDRISALRQANIYERQRYRHIVGLPTILESRNGTADVETPFLIVRIMRDGKMEVFATGCYRDKVVTEDDGDLRFAERVVVCDGSRFDTLVAIPF</t>
  </si>
  <si>
    <t>WP_085932106.1</t>
  </si>
  <si>
    <t>MDIPHDPRSTPGLWPEDSVARVPYWVYQDEENYARELHRVFEGTTWNFVCLEADIPNKGDYRTNQVGALPVIVVRDANGGINCFENRCAHRGALIAFDDGGTIENNFKCVYHAWSYDLCGNLRGIAFERGINGVGGMPKDFKRDAFCPRKLRTTTLCGLVFATLSPDTPPIEEYLGAEILGRIRRVLNRPIKVMGRFTQALPNNWKLYVENVKDTYHASLLHLFFGTFRITRLTQGGGVLVSPDGGHHASYTIDKAEDTKTTAYRDQGIRTENKDYKLADPSLLDTVREFGDDIQLQILSVFPGFILQQIHNCLAVRQVVPRGTGEMDLKWTYFGFADDSPEMTRRRLKQQNLVGPAGFVSMEDGCVGGFVQRGIASAGDQVSVIEMGGQTTESQATRATEASVRGFWKAYRHHMGY</t>
  </si>
  <si>
    <t>WP_085932107.1</t>
  </si>
  <si>
    <t>MIVPFPGGGSNDTLCRIVGDKLAAAWNQPVIVDNRPGAGGNVGAEIAFHAEPDGHTLLCSPPGPLAINHNLYKSIPYDWSKFEPVTVLAIVPNVITARLDLPANSAQELIAYAKTNPGKLTFASQGNGSTSHLSAEMFIHMTGIDMVHVPYKGEGPALIDIVAGRVDIFIGNIAAALRFEKMHQVKFLGLAARSRSPVAPDVPDAAEIGLPDLIASAWFAIVAPPGTPAAIVQKVNADTAAALKLPDVRAKFLEQGAEPQGDSSAATAAFIKDEEARWRAVIKAAEVKLE</t>
  </si>
  <si>
    <t>MRTGFCGQPCWAETGAETGAAKAMKAPTASAAARQIPIIDVTSQSSSYGAMLADLGPSDRARVRFASLPDRFGRENPQRDAIASACRQSDAERAPPLVGVVSEWLDDPLPLANEAKLVARRTG</t>
  </si>
  <si>
    <t>WP_170920739.1</t>
  </si>
  <si>
    <t>MDEHYGKGNWNKKDEQGNFQKLQKYYGRHFRTPNEAPTPYDGPFSFPGSDKVVSLPGSPVEREQLMVA</t>
  </si>
  <si>
    <t>WP_085932110.1</t>
  </si>
  <si>
    <t>MLHHYDQETYDNNDHEKIIGVYSTEEHAEQAIERLRDKPGFREFPERWFISRMVLDKDSAWTDGFVTMRSGFFEDTQ</t>
  </si>
  <si>
    <t>WP_139373789.1</t>
  </si>
  <si>
    <t>MTTIYFLDHLEEMQDDGFQGRKTIGLYSTAELAREAIRRLRDMPGFRDYPERWRIVERTLDKDDWTEGFDIATDEPIR</t>
  </si>
  <si>
    <t>WP_085932112.1</t>
  </si>
  <si>
    <t>MLSVRDLHAYYGKSHILQGVNFHVGANEIVSILGRNGVGRSTTLKAIMGDPAPRGEIVFKGRPVAGLKPHEIARLGIGYVPEERAIFPALTVEQNLLLGLKPGQKASRWSVEETWRLFPQLRERANAPGGALSGGEQQMLTICRTLMGAPDLIMIDEPTEGLSPQMVERIGDLLQEIARRGISIVLVEQRLVIALRISHRVYVMGHGHIVFEGTPADLMANAEVRREWLEV</t>
  </si>
  <si>
    <t>WP_085932113.1</t>
  </si>
  <si>
    <t>MTPALELTDLRKSFGAMEIIRGVTLSVPAGERHAVIGPNGAGKSTLFHLISGHYRPSAGTIRLGGETISGMAPHLINRRGLSRSFQITNIFPRLSVWENVRCATLWAMGYRYSFWRNIERLADARQRTEEILTEINLLDRWHVPAGVLSYAEQRALEIGLSIAGNAEVLLLDEPTAGMSRAETERVVALIRRVSEKRTLLMIEHDMGVVFDLADRISVLVYGEILASDTPERVKANPAVQQAYLGLEAS</t>
  </si>
  <si>
    <t>WP_085932114.1</t>
  </si>
  <si>
    <t>MSERTGAAPAFAAPPLPTGRGAGFLAIFGPWIAAAVLLAVLPQVLSSGLALSTLSLMGMMIIFALSYNMLLGQTGLLSFGQAVFFGLGGFLTVHAMNAFTADGPPLPLVALPLVGAAAGLFFGIVFGAVSTRRAGTTFAMITLGIGELVSSSALILRHFFGGEEGVSTDRTGLAPFLGLTFGSQLQVYYLISGWCFVSVAAMYALTRTPFGRICNAVRDNPHRVAFIGYDPQRVRFLSFSLSGLFAGIAGALAAINFEIMNAGQLGATQSGTVILMAFIGGVGSFGGPIIGAILVTYLQVALSDITDAWQLYFGLLFIAMVMFAPDGIAGLLARQQPLLRGRQLHRVLPAYALALVPGLAAVAGLSLAVEMTNRLTVHAGDGPAMSFLHVPLRADAIVPWLVAAILFAGGGWLFLRAAGVARQAYDEALAVVQGRGRTS</t>
  </si>
  <si>
    <t>WP_085932115.1</t>
  </si>
  <si>
    <t>MIEIVLISTLNGVLYGMLLFLMASGLTIIFSMMGVLNFAHASFYMLGAFFGFEISRRIGFWPGLVLAPLLVGLIGVAVERYGLRRVHRHGHVAELLFTFGLTFVIQEVVEMVWGKLPVDYRVPPSLDFPAFTIFATNYPAFKLFELLTALAIFAALLVVVTRTRIGLVVQAALTHPAMVAMLGHNVDRIFMLVFGVGAALAAVAGVIAGPALVTQSNMAALLGPILFVVVVIGGLGSLPGAFLASLLIGLVQTFAVASNASLADLLGPLAAGSGSSFLRDIWNVTVAQVAPIIPYLLLVLILIFRPRGLMGQRES</t>
  </si>
  <si>
    <t>WP_085932116.1</t>
  </si>
  <si>
    <t>MAKAFVLGAVMLCGLGAGIVAPALAEDTIKIGYVDPLSGGGASIGQIGLNQLKFIADDVNGKGGVLGKKIEIIGYDNKLSPQVTLVQVQKAIDEGVQIIVQGNGSSVGAAVESFVTKYNERNPGKAVVYLNYAAIDPSMTNQNCSYWHFSWDANVDIKLEALTNFMKTKKDIKKVYLIDQDYSFGHSVADTTVAMLKEKRPDIQIVGNEFHPLVKVTDFSPYIAKIKASGADTVVTGNWGQDLALLVKAAGDAGLKVNWYTFYAGGSGGPTAIKQANLPDQVYQLTEGFNNLPYKPAQEVVRAYIARYKSEPIYYPRLFNLTGMVFEAMKEANSADPAKFAPKLEGMKYATFASGQEGFMRKDDHQFFQPLYMSVFGALDAASQPFDEESTGWGWKMAAEIPTKDTLYPTTCKMKRPN</t>
  </si>
  <si>
    <t>WP_085932117.1</t>
  </si>
  <si>
    <t>branched-chain amino acid ABC transporter substrate-binding protein</t>
  </si>
  <si>
    <t>branched-chain amino acid ABC transporter substrate-binding protein_-1</t>
  </si>
  <si>
    <t>MDQILDAAEKLFSKHGFYGVTLKDVAKLIGVHHTLINYYFEDKKTLFEAVFSRRAVITSERRLKMLDEYDRKAGDKPTVEGALRAFLDTDLDLYTEGGEGWRNYGALGAQVASTPEWGAEMMDRHFDPVVLRLIGLLKKALPDCAEEDIFWGYHFVTGSLMLTLARTGRIDKLSGGLCRSEDYAAVKERMAAFMAAGFLAICKNRKRQRKT</t>
  </si>
  <si>
    <t>WP_085933474.1</t>
  </si>
  <si>
    <t>TetR family transcriptional regulator</t>
  </si>
  <si>
    <t>TetR family transcriptional regulator_-1</t>
  </si>
  <si>
    <t>MASQRRGWTLAQRLIAINAVVFVLLAAVTAAIWLMMEQLSRDAEIVRAYNVPQLQRIAELELNVTRVSLQLRHAILSRTPEELNSTLADIGEKRALLQKTLQAFGDGMISDDGKQAYAPLPALMQEFWAVGGENLQLIQAGRKEEAFAFLVDRTIPARNRLLAPLGAEKLRQGERLSFRINEVQSLATTDRNVATLAMLAVVLCLAGLGWYLRSVVRQLGGDPPELRRVALAVAGGDLGVRVPVRPNDASSIMAGLSTMRERLASVVTVVRSSADSVSAASGEIAAGNHDLSSRTERQASALQQTAASMEELGSTVRQNADSARRANELAQAASNVAADGGAVVAQVVDTMKGIQDSSHQINDIIGVIDGIAFQTNILALNAAVEAARAGEQGRGFAVVAAEVRTLAQRSATAAKEIKALITASVERVGRGSALVDQAGVTMTEVVASIRRATDLMGEISASSSEQSQGVDQIAEAITHVDQATQQNAALVEQMAAAASSLSTQAAELVRAVAVFQLDAQADALAARAAPVPPSPPPQQQHRAAPAPAVPRPVAAPVRRPAVPPAAQPASPRLGHAPAAAKKAAPPAPAAPATAPAKAGGASDDWEMF</t>
  </si>
  <si>
    <t>WP_092952223.1</t>
  </si>
  <si>
    <t>MCP four helix bundle domain-containing protein</t>
  </si>
  <si>
    <t>MCP four helix bundle domain-containing protein_1</t>
  </si>
  <si>
    <t>NZ_FOMQ01000006.1[197750..213022]</t>
  </si>
  <si>
    <t>MSDLNAAFEAAVAHSKNLSERPDNPTLLKIYALYKQATAGDNAEPKPSFSDFVGRAKWDAWTKLKGTSGDAARQQYIDLIQELS</t>
  </si>
  <si>
    <t>WP_092952225.1</t>
  </si>
  <si>
    <t>MPLPSFSAAAARRTAMALLGALLAGCAHTGDTLGYYWQSVRGHLQIMQAAAPVDDWLARPGTAAPLRERLELARQARAFAVAELHLPDNASYRRYADLGRRAAVWNVVAAPPDALTLHTWCFPITGCIGYRGYFAEADARAEAARLAGQGLEVAVYGVPAYSTLGYTNWMGGDPLLNTFIAWPEGEFVRLLFHELAHQVVYANGDTMFNESFATAVERLGVARWLATRATPRARAEYEQGDARRTAFRALTRSARERLSAVYGSASKPPHAAVSIELFATKNIAIDQFRGDYAALRARWLAGGTTPEQIAGYDRWVADANNAAFGAQAAYDELVPAFEALFEHEGGDWPKFYAAVRALAAQPARERQEHLRALAPRPPAPGAAAD</t>
  </si>
  <si>
    <t>WP_092952227.1</t>
  </si>
  <si>
    <t>MPNAKTPSAPGPADPAPLPEGLFADAPGEPPRCFWCRATPLYRHYHDHEWGFPVSDDRRLFEKLCLEGFQAGLSWITILNKREAFRAAFAGFDAERMADFGAADVERLLADAGIVRHRGKIESAIRNARQVLEVRREFGSLAHYVWRFAPQAAEGRPERLTLDAARALTTAPAAVALSKDLKKRGFGFVGPTTMYAFMQAMGLVNDHIEGCGTRAAAQAARAAFQPPGAPAR</t>
  </si>
  <si>
    <t>WP_092952229.1</t>
  </si>
  <si>
    <t>MPSSALSPHDAGTLYAALQAGPLAGSAVTVLRIGAAHSSIASGTGPQPHLLRTLDVGSYATAAACLRHQPPTGAEMESAIATVEDAVMPLRSALAEGSALYTADAGIRQIALQAGIAAQPDMELPLEAVERVFQRVAARALGAQAAQPQDPEDDPAFVATLLILRECLQHLGFGHIAIRPESAY</t>
  </si>
  <si>
    <t>WP_092952231.1</t>
  </si>
  <si>
    <t>MGNKIVTEADRKRTPPPKPLPGVSLPTAGRGQRVSLERGVATRSKKNPGKRSKKGG</t>
  </si>
  <si>
    <t>WP_175525995.1</t>
  </si>
  <si>
    <t>MKHLLRMLEARMADSPVGLALELPGGERIGGRDARVVLRFRDAMALGALARGKVGDVAAAIVEGRVAMEGRVRDLMAAGGAVLRGDPVRDAGGWWRPLWQRARSRGLHTLRRDARQIQFHYDLSDRFYSLWLDPRRVYSCAYYHHAGLSLAQAQEAKLDHICRKLRLAPGDRFLDIGAGWGGLLLWAAEHYGVDATGITLSRNQHAHVERLIAQQGLGHRVRVRLCDYRDLPRTERQPFDKIASVGMFEHVGRAHLPAYFGCVRRLLRPGGLLLNHGITAGGVDNAQLGAGMGDFIEKYIFPGGELVHASAVLHDMAGAGLEMVDTENLRPHYARTLWAWSDALEARLPEAEAILAEEAGAERGAKALRAYRLYLAGSAMGFERGWMALHQMLAALPDGRVGAGSLPGAQSDYPFQRSYMYAGAGMPCAA</t>
  </si>
  <si>
    <t>WP_092952233.1</t>
  </si>
  <si>
    <t>MLYKFKSRATADIIMLQAHGRQILQAIGKSPDEAHGIITPEQIPAALQSLEAAIAADEARQAEAGDAPADEDQDGRGEPAEAVRLRQRAAPFIDMLRRSAAEGKEVTW</t>
  </si>
  <si>
    <t>WP_092952235.1</t>
  </si>
  <si>
    <t>MPTPQTPADALSSRRSGAAAAVRHAPARRRRAIALGSALLLGAALVAWNAPARADTWPSKPVRIVVPFAPGGTTDILARAVAPELGRAFGQQFIVDNRAGAGGNIGAEIVAKSPADGYTLLMGTVGTHGINRALYAKLPYDPIKDFVPITLVAAVPNVMVLNAEKARTQGIASVQDFIRYAKAHPGQLNMASSGNGTSIHLAGELFKSMTGTYMLHMPYRGSGPALLDLVGGNMDVMFDNLPSSMAQIKAGKLKALAVTSATRSQALPDVPTVEEAGGPALKGYEASSWFGLLAPAGTPADIVQRIQQETAKALASPAVKERMLAQGAIPGGNTPAEFARHIEAEHAKWSRVVQASGAKVD</t>
  </si>
  <si>
    <t>WP_092952237.1</t>
  </si>
  <si>
    <t>MKTIVKTALLAAAAAAVFGAQAQQAFPSKDKTVTIVVPFAAGGPTDRVARDLAEAMRKPLGGVSVVIDNAAGAGSSIGTAKVARAAPDGYTLLLNHIAMATMPALYRKLPFSVPNDFEYLGVVNDVPMTLIGRPSLPANNYKELATWIEQNKGKINLGHAGLGAASHLCGLLYQSAVKVEMTTVAYKGTAPAITDLIGGQIDLLCDQTTNTTSQIEAKKVKSYAVTTAKRLSTPSLKDLPTLAESGVKDFQVTIWHGLYAPKGTPAEVVKKLNDALKAALKDPDFIKKQEGLGAVVAADQRVEPAEHKKFVQAEIDKWGPIIKAAGTYAD</t>
  </si>
  <si>
    <t>WP_092952239.1</t>
  </si>
  <si>
    <t>MMDSYDALETRSPEEREAALMAALPAQIAHARSATAAFGDILAQVDPQAIASRAALATLPVTRKHELLERQQAGRAADPFGGFSALRFGAAMPRVFASPGTLYEPEGRRADYWRMARAIHAAGFRPGELAHNCFSYHFVPAGAMMEGGAQAVGCTVFAGGTGQTEQQVQAMAELRPAGYIGTPSFLRILLEKAAEMGIALPHLSKALVSGEALPPSLRDWFAGRGVAAFQCYATADLGLIAYETAAREGLVLGEDVIVEIVRPGTGDPVPDGEVGEVVVTTLNPDYPLVRFGTGDLSAVLPGPCPTGRTNRRIRGWLGRADQTTKVRGMFVHPGQVAEVARRFPQVARARLVVGGEMANDTLVLRVETTETAGGLADRLAAAVREVTKLRADIEMLAPGALPNDGRVIEDARSYR</t>
  </si>
  <si>
    <t>WP_092952518.1</t>
  </si>
  <si>
    <t>MTTAPPSASEPLLVVNGIEVIYHHVILVLKGVSLSVPEGAVVALLGGNGAGKTTTLRAVSNLLAGERGEVTKGSIELRGERIERLSPAALVDRGVVQVMEGRHCFAHLTIEENLLTGAYTRRDRGEVAANLEKVYAYFPRLKTRRTSQAAYTSGGEQQMCAIGRALMANPRMVLLDEPSMGLAPQIVEEVFHIVRDLNAREKVTFLLAEQNTHMALKYADYGYILENGRVVMDGAASDLASNEDVKEFYLGMGGGERKSFKDAKSYKRRKRWLA</t>
  </si>
  <si>
    <t>WP_092952241.1</t>
  </si>
  <si>
    <t>MQPRKIALIAAAIATGLSALATAPLAQAQGAGEQFVPLLVYRTGQFAPLGIPWADGKQDYLKLVNARDGGVNGVKLAFEECETAYDAAKGVECYERLKGKGGGAAGFDTQSTGITFAVTDKAIADKIVVETPGYGLSQSADGTVFEWNFPLLGTYWTAADVMLQDIAKKEKGSLKGKKIALVYHDSPYGKEPIPLLQKRAEADGFTLSTFPVTPPGVEQKSTWLQIRQQRPDYVLFWSAGVMTPAGIREAQASGYPREKIYGIWWAGSDHDVKDIGAGAKGYNAITIHNSAAKDKVHDDLKKFVYDKGQGTGAPTGVGTLAHTRGMMISMLQVEAIRAAQEKYGKGKVLTPEQIRWGFENLDLTADKLKALGFGEVMRPVKTSCQNHMGTDWARIVQWDGAKWNIQPDWYQADKTHIDPLVKEYAAKYAKDKNIKPRSCG</t>
  </si>
  <si>
    <t>WP_092952243.1</t>
  </si>
  <si>
    <t>MFYRENGQFKTSYQADLALFPVAQDRWALLLLLAFAFVGVPLLGSDYFFRAIAVPFLILSLAAIGLNILVGYCGQISLGTGAFMAVGAYAAYNLQVRIEGMPLLLALLGGGLCATVFGVLFGIPSLRIRGLYLAVATLAAQFFTDWFTNRVKWVTNDSSSGSVSVGPLQILGYGIDTPVQKYLLCLAFVAVFALLAKNLVRGAVGREWMAMRDMDVAAAVIGIRPVYAKLSAFAVSSFIVGVAGGLWGFVHLGSWEPAAFGIDRSFQLLFMIIIGGLGSIAGSLFGAAFIVLLPLLLNYVPHWLGLPISTGTATHLEHMIFGALIVFFLIVEPHGLARLWSTARQKLRIWPFPH</t>
  </si>
  <si>
    <t>WP_092952245.1</t>
  </si>
  <si>
    <t>MGFFLETVFGGLMAGMLYALVALGFVLIFKASGVFNFAQGAMVLFAALAMARFAEWLPRWLGFDSLLLANLLAFCAAVACMVGVAWLVERLALRHLVNQEPIALLMATLGITYFLDGAGQLIFGSSTYKIDVGMPKDPLIVLENTFEGGLLLSKEDLYAALVAAALVGLLSLFFQKTRTGRALRAVADDHQAAQSIGIPLSRIWVIVWSVGGIVALVAGIIWGSKLGVQFSISLVALKAFPVVILGGLTSVPGAIVGGLLIGVGEKVSEIYLGPFLGGGIENWFAYVLALGFLLIRPQGLFGDKIIDRV</t>
  </si>
  <si>
    <t>WP_092952247.1</t>
  </si>
  <si>
    <t>MFHIVLVEPEIPPNTGNVIRLAANTGCTLHLIEPLGFSMEDRLMRRAGLDYHEYTQVQRHPGWTAFLRSAQPDPTRMFALTTHGSQSAFDTCFLPGDWLVFGAETRGLPTALRETFPPAQRVRLPMVAGQRSLNLSNAVAVTVFEAWRQNSFGMPRVTAAAALESLL</t>
  </si>
  <si>
    <t>WP_092696885.1</t>
  </si>
  <si>
    <t>tRNA (uridine(34)/cytosine(34)/5- carboxymethylaminomethyluridine(34)-2'-O)- methyltransferase TrmL</t>
  </si>
  <si>
    <t>tRNA (uridine(34)/cytosine(34)/5- carboxymethylaminomethyluridine(34)-2'-O)- methyltransferase TrmL_1</t>
  </si>
  <si>
    <t>NZ_FNQJ01000002.1[187695..202670]</t>
  </si>
  <si>
    <t>MDRLLTMRVFQAVVEEGGFAAAARLMELSPPVVTRLVADLEHHLGTRLLQRTTRKLALTDAGEAYLQRVRAILHEIDDAEAAAASSTRDLRGTIRVLAAPLLATHFLAPLLASWHVLYPTLMLDILVDALPASRVDEFDVTFMVAGEDYDGNIVARPMAHWEAIVIAAPAYLQRMGVPAEPGDLQHHEYLRYSGQLVRSRSGIAQRLRLRPVQGAGAAQEVKVPVVLQSVSAGVLLRAAVDGMGVAVMSRLLAGPHLASGALVHVLPDWIFSRYAVYAALPSRRMVPARTKVFLDFVSEHAQHLASSRPEGGRVSEQ</t>
  </si>
  <si>
    <t>WP_092696886.1</t>
  </si>
  <si>
    <t>MVNNLSILATKCYSSIDYFIFKNHSLPALPFHQGIPLYTVAFIDGLHMRGRSPRPDKTGAKPGLARSKWLHF</t>
  </si>
  <si>
    <t>WP_167544055.1</t>
  </si>
  <si>
    <t>MNAYPTLPIAAALAVGALAAQADSALPGDSEWSNYPLTTTSTLTRETVIAELVAARKAGTMPSDREWYNIPAPLGNTPGPVQAEAMPAATTNSVVTGNQ</t>
  </si>
  <si>
    <t>WP_092696887.1</t>
  </si>
  <si>
    <t>DUF4148 domain-containing protein_1</t>
  </si>
  <si>
    <t>MKTFRSYSEVSACVGQEVAVTDWITITQEQVNLFAQATGDHQWIHVDPERARAGPFGAPIAHGFLTLSLIPRFFEQGLRIEGARMGVNYGLNRVRFTAPVPVGSRLRARLVLRATEALAPDGLQMTWLVTVEREGGDKPACVAESLARSYGAAP</t>
  </si>
  <si>
    <t>WP_092696888.1</t>
  </si>
  <si>
    <t>MaoC family dehydratase</t>
  </si>
  <si>
    <t>MaoC family dehydratase_-1</t>
  </si>
  <si>
    <t>MPVVVVANPKGGVGKSTLSTNVAGYYARQGHPVILGDTDRQQSARLWLGLRPPAARPIGAWDASADEITKPPKGSTHAVLDTPAGLHGRRLSDVLKLADRIIVPLQPSVFDIFATRAFLDQLAEHRHGAGVQVGIVGMRVDARTKAAEQLHHFVDSLGFPVLGYLRDTQNYVHLAAHGLTLFDVAPARVARDLEQWQGICSWLDA</t>
  </si>
  <si>
    <t>WP_092696889.1</t>
  </si>
  <si>
    <t>MDLQIWLAFFAASCLIAVSPGSGAVLSMSHGLSYGVRKTGATIAGLQAGLLMILLIAGAGVGSLLLASELAFSVVKVLGACYLIYVGWSQWRAGEASPLHGDEAAPAGPWQKRFLTGFLTNATNPKGIIFMVAVLPQFMTDGRPLWMQLLVMAATTVAVDVTVMHGYAAGASALRRLMRSASAVRTQNRVFGGLLMAVGAGLFFVKRGGQHA</t>
  </si>
  <si>
    <t>WP_092696890.1</t>
  </si>
  <si>
    <t>LysE family transporter</t>
  </si>
  <si>
    <t>LysE family transporter_-1</t>
  </si>
  <si>
    <t>MEHAPTWLTYGFLYLGAAVLAVPIAKALGLGTIIGYLAAGIAIGPWGLALVSNVQDILHFAEFGVVLMLFLVGLELQPSRLWALRRPIFGMGSAQVLGCAALLFALGALAGLPWRVSLVGALGLALSSTAIALQSLAERNLLRTPGGQAGFSILLFQDVAAIPILALLPLLGAAGAAGATHSPGDLALEALKIVGVIGAIILGGRLLLRPVLRWIAKSKTPEIFTAAALLLVVGMAYLMVLVGLSMALGAFLAGVLLADSEYRRELEADIKPFKGLLLGLFFIAVGMGIDFGVILRSPGLMAAILAGFLAAKAIVIYTLAKLVNIPYQERPVFTLLLAQGGEFAFVVFQAAAGAKVFAAETASLLIGAVALSMLISPLLLVLLDRALLRRHAHVKAPAAEEISEPQEAPIIIAGFGRYGQIVSRVLLAQGIPTTVLDHSVEMLEVARTFGYRVFYGDATRLDLLRIAGAEHARILVVAVDDPEQSLKIAKLARGHFPHLQIVARARDITHWNNLRDAGVTLVQRELFESSLQSAHTVLELMGLPPAEATAITQRFRTHNIALVDRMYPHHKDRTKYIAVAREGRSQLADQMAKERQEHRTPDAAPAKGPAPEGLPRESSQDGL</t>
  </si>
  <si>
    <t>WP_092696891.1</t>
  </si>
  <si>
    <t>glutathione-regulated potassium-efflux system protein KefC</t>
  </si>
  <si>
    <t>glutathione-regulated potassium-efflux system protein KefC_1</t>
  </si>
  <si>
    <t>MDLPETPWIHTLRFVLEVAATVAFALSGMIAAARQRMDAVGVCVVAFVAAFGGGTLRDLLLDQRPFFWVRHTGYVWGILALCVGTMLFMRQRHFQPTERAMLLPDAIGLGLFAAIGVDAAMALGMPPLIAVMMGLITGVFGGVLRDVLCNKVPQAFSDHRPYALCAFAGGWVDVVLRQFQAPEWAALLACVLVTAGLRGLALWRNWQLPAWRV</t>
  </si>
  <si>
    <t>WP_092696892.1</t>
  </si>
  <si>
    <t>trimeric intracellular cation channel family protein</t>
  </si>
  <si>
    <t>trimeric intracellular cation channel family protein_1</t>
  </si>
  <si>
    <t>MTHSTRRTFLAGRRQALAVLASLAAGTAALPGAALAQAYPTKPISIVVPFSAGGTTDILARLVGQYLSTELGQPVVVENKAGAGGNIGGQYAAKAAADGYTLFMGTVGTHAINASLYKKMPFDPIKDFAPLTRVANVPNLLVVNPKQPFKTVPEMIAYAKANPGKINFGSPGNGASPHLSGELFKSLAKVDLTHIPYKGSAPAVTDLLGNQIAIMFDNMPSVIPHVRSGKLRAIAITTSKRSAELPDVPTIAEAGVPGYEAMSWFGMFAPAATPKPVLDKLTGALAKVLANPEVKKKIADQGGEPVNETPAQFATFIKSESAKWGKVVKESGASLD</t>
  </si>
  <si>
    <t>WP_092696893.1</t>
  </si>
  <si>
    <t>MSYPHTSPAGAPERVLITGGAAGIGAAIAERCRAEGYLPVVIDRMVDGVHGGLRADLSDAADTARALQEALAGGPITRLVNNVGVVVPADAEHQTMAEFDLAVSLNLRCAFQCMQALLPGMKAAGFGRIVNMSSRAALGKELRTAYAATKAGLIGMTRVWALELGQHGITANAIGPGPIRTELFDRANPPDAPRTRAIVESVPVRRIGTPDDVAHAASYLLDARSGFVTGQVLYVCGGMTVGVAGV</t>
  </si>
  <si>
    <t>WP_092696894.1</t>
  </si>
  <si>
    <t>MSMQTIDTAAGRFRVALDGPADAPVLVFSNSLGTTLEMWDAQAQRFAQTHRVLRYDTRGHGGSVVSPGPYSFDQLGGDVVALLDALGIAKASFCGISMGGLTGLWLGVHAGERLSHLVVCNSAAKIGTAEGWQTRAALVRDQGKAAMAELAASSPGRWFTEPFIAAQPALVARAQGWIAGIAPEGYAACCEALAQADLRGAISAIRVPTLLIAGASDPVTTVADAQAMQRAIAGAHLAELPASHLSNLEAPAAFADALAAFLATGA</t>
  </si>
  <si>
    <t>WP_092696895.1</t>
  </si>
  <si>
    <t>3-oxoadipate enol-lactonase_-1</t>
  </si>
  <si>
    <t>MTQAFICDAIRTPFGRYGGALSSVRTDDLGAIPLKALMERNPDVDWAAVTDVLYGNANQAGEDNRNVARMSSLLAGLPIEVPGATINRLCGSGLDAVGTAARAIKSGEAGLMIAGGVESMSRAPFVMPKAETAFSRNNAVYDTTIGWRFVNKLMKAQYGVDSMPETAENVATDFGIEREAQDRMALRSQLNAVAAIQAGHLAREIVSVTIPQKKGDAIVVSQDEHPRETSLEALARLKGVVRPDGTVTAGNASGVNDGACALLLADEANAAKYGLKPRARVVGMATAGVAPRIMGFGPTPATQKVLAQTGLTIDHMDVIELNEAFAAQGLAVLRALGLKDEDARVNAWGGAIALGHPLGASGARLVTTAVNRLHEHGGKYALCTMCIGVGQGIAVILERV</t>
  </si>
  <si>
    <t>WP_092696896.1</t>
  </si>
  <si>
    <t>MSSYQKRSKEELAQRVAQDIHDGAYVNLGIGQPTLVANHIPEGREVILQSENGILGMGPAPAAGSEDYDLINAGKQPVTLLSGGAFFHHADSFAMMRGGHLDICVLGAFQVSATGDLANWSTGEPGAIPAVGGAMDLAIGAKQTWVMMDLLTKQGASKIVERCTYPLTGIGCVKRIYSDLATLACTPQGLQLIDKVEGLEHAELERLVGLPIQA</t>
  </si>
  <si>
    <t>WP_092696897.1</t>
  </si>
  <si>
    <t>MINKIADSVAQALSGVKDGATVLIGGFGTAGIPDELIEGLIAHGARDLTIVNNNAGNAEQGVAALLKAGQVRKVICSFPRQADSYVFDGLYRSGKLELELVPQGNLAERIRAAGAGIGAFFCPTAYGTELAKGKETREINGKHYVLEYPIYGDVALIKAERGDRWGNLTYRMSARNFGPVMATAAKTTIATVHEVVELGALDPEAIVTPGIYVSHVVKIARVATQAGGFKKSA</t>
  </si>
  <si>
    <t>WP_092696898.1</t>
  </si>
  <si>
    <t>MNTNTPPASPRPGDSYVQSFARGLEVIRSFSASAPQQTLSEVAAQTGLTRAGARRILLTLQTLGYVESDGRLFRLTPRILDLGFAYLSSMPIWDLAEPVMEELVEQVRESCSAAVLDGLDIVYVLRLPTHKIMRTNLGVGSRLPAAWTSMGRVLLAGLPDDALQARLQGLIPQRFTQHTVMDMPTLLERIRQARTQGWCLINQELEEGLISIAAPLTNRAGQTVAALNISGQANRSSAEVMQATMLPALLRAAQSISRMLGTQHG</t>
  </si>
  <si>
    <t>WP_092696899.1</t>
  </si>
  <si>
    <t>MRLTGVVLIVLGLAGFFTGGFSFTKETTQAKLGPLELTVKDKETVNVPQWLSLGAIALGAVVLVLGFRKP</t>
  </si>
  <si>
    <t>WP_092697002.1</t>
  </si>
  <si>
    <t>MFNPSQADVRRFLCAVHAKTLSGQPMEAIETLASLWIAEHPEYHAELADADAAAARNYDETPEQTNPFLHLSMHLSISEQCSIDQPRGIRQAVELLTARLDSLHDAHHATMDCLGQMLWESQRAGRPPDGDAYIACVQRRATRD</t>
  </si>
  <si>
    <t>WP_092696900.1</t>
  </si>
  <si>
    <t>DUF1841 family protein</t>
  </si>
  <si>
    <t>DUF1841 family protein_1</t>
  </si>
  <si>
    <t>MHLRSIVALTDFSAAAEQAMDRAAMVAASHHARLRILYGTDMPDPKFTDPHARLEQRARQLARRHGIAVVAGGRGTGDVVIDALAAAAGADLLVMDRRAHCSWMHLLRSSPWVRVLRGSRCPVLIVQNTPKGAYQHVLVAVDFSEAAGALVRYAGGVQAEARLELYHAIDRRDEARLRSAEASMQAIQSYRAEVREHARRKMLPLATAFDTRRNRVATVIGAGDPACQLAVQHQASGADLIAVGHTRRWAAFAWLMGSVAVRLVGGVQCDVLVFPRDYALQQGRMAAPRRAVSGVSA</t>
  </si>
  <si>
    <t>WP_092696901.1</t>
  </si>
  <si>
    <t>universal stress protein</t>
  </si>
  <si>
    <t>universal stress protein_-1</t>
  </si>
  <si>
    <t>MKTRTEKDTFGPIEVPEQHLWGAQTQRSLHFFAISTEKMPVPLVAAMARLKRAAAKVNAELGELDPQVADAIMRAADEVIAGKWPDEFPLSVWQTGSGTQSNMNMNEVLANRASELLGGERGEGRKVHPNDHVNRGQSSNDTFPTAMHVAAAVEVEHRVLPALKALRGTLAAKSAAFYDIVKIGRTHLQDATPLTLGQEISGYVAQLDLAEQQIRATLAGLHQLAIGGTAVGTGLNAHPQFSAKVSAELAHDTGSAFVSAPNKFQALASHEALLFAHGALKTLAAGLMKIANDVRWLASGPRSGLGEISIPENEPGSSIMPGKVNPTQCEAVTMLAAQVMGNDVAINVGGASGNFELNVFKPLVIHNFLQSVRLLADGMVSFDKHCAAGIEPNRERITELVERSLMLVTALNPHIGYDKAAQIAKKAHKENLSLKEAALALGHLTEAQFAEWVVPGDMTNARR</t>
  </si>
  <si>
    <t>WP_010929707.1</t>
  </si>
  <si>
    <t>class II fumarate hydratase</t>
  </si>
  <si>
    <t>class II fumarate hydratase_1</t>
  </si>
  <si>
    <t>NZ_CP070069.1[1106873..1122223]</t>
  </si>
  <si>
    <t>MSENSSLRRDAEAPLLSIFLPGSMSVALLVLPDFMLVALGWALRHKLGFSREFFAGTERMVYFVLFPALLFQSILRTPISAGHAMQLLQATAALMACGVALAWLAGPVLRPAPVALASAAQCGYRFNTYIGLALAASLAGGPGQTIMALIVGFAVPMANVAAVYGLARHSGNGLLRELARNPLLVSTLLSLACNLAGLSLPGPIDTVMARLGAAALALGIMCVGASLAWEGGKGHGRLIGWMLAVKLAAMPSAALGIAWALGLPALETRMLVLFSALPTASAAYVLAMRMGGDGRMVAVLISLGTLASAATIPLWLTAAAGLGAPN</t>
  </si>
  <si>
    <t>WP_010929708.1</t>
  </si>
  <si>
    <t>AEC family transporter</t>
  </si>
  <si>
    <t>AEC family transporter_-1</t>
  </si>
  <si>
    <t>MNKVRTLVQAIAVATGLVAAAGAQAADAYPSKAIRVIVPFAPGGSTDIIARLVTQRMSQELGQPMVVENKGGAGGAIGASEAARAEPDGYTLSIATVSTMAVNPACRPKDLPYDPIKDFQPVTNFANTANVVAVNPKFPAKDFKGFLEELKKNPGKYSYGSSGTCGVLHLMGESFKMATGTDIVHVPYKGSGPAVADAVGGQIELIFDNLPSSMPQIQAGKLRAMAIAWPTRIDAIKDVPTFADAGFPVLNQPVWYGLLAPKGTPMDVVNKLRDAAVVALKDPKVIKALDDQGSAPSGNTPEEFAKEIKEQYDWAQDVVKKQNIKLD</t>
  </si>
  <si>
    <t>WP_003814324.1</t>
  </si>
  <si>
    <t>tripartite tricarboxylate transporter substrate binding protein BugE</t>
  </si>
  <si>
    <t>tripartite tricarboxylate transporter substrate binding protein BugE_1</t>
  </si>
  <si>
    <t>MRLRHIEIFEAIRRTGSLTEAAAALHISQPAASKLLAHAEAQLGFKLFERVKGRLVATREAEILAPEVARLNQDLGSVRRLAASLRDRPHGHLRLGCAPALGLGLLPGVVRASRDAQPGITFDIHTHHSAELVQGLLAHELDLAITFDANNHPGLTRTSLGHTELVHLSRLPGAGTTRLQELGGETLIVLDARDASGSLLQMALDAQGLAPRVAIQVQTHYVACALAEAGCGDAVVDAITARAMLRPGMALRRLEPALRVPISVMTRSQDALSTLHHDFIERLRQACSVLQAQPAPQPE</t>
  </si>
  <si>
    <t>WP_010929709.1</t>
  </si>
  <si>
    <t>MPLRTLLAALCAAAICQAPAWAREAPGVAREDVNPEIASARSERAQAHAQRYMIATANPLASEAGYRILRAGGSATDAIIAAQLVLNLVEPQSSGIGGGAFMVHYDRGAGELRVYDSRETAPAAARPDRFLREGKPLSYAESVNNGRAVGTPGLLRGLELAHRQHGKLPWQALFEPAIAMAEQGFAVSPRLHESIAGDKALAAQPAAARYFYGPDGQAWPVGHRLRNPEFAATLRSIAREGADAFYRGPIARDIVAAVRAHPTPGDLAEADLAGYRAVVREPVCGLYRGYRLCGAPPPSSGPLAVLQMLGELEQYPLARMRPGSVEAVHYFSEAGRLAFADRDFYVADPAFVDVPVRALLDPAYLRQRGALIRPDRSMKTALPGDPQGLLAERARDDAIEVPSTSHLVAVDAAGNVVSMTSTIEAAFGSKIFVRGFLLNNEMTDFSSSYRDPEGRLVANRVEPGKRPRSSMAPMIVFRAGKPVLALGSPGGSAIINYVAKTLVGVLDWKLDVQQAIALPNLGSRNKETELERGTALEALAPALRRMGHEVRITDFPSGIQGIVIGPHGLAGGADPRREGLALGD</t>
  </si>
  <si>
    <t>WP_003814321.1</t>
  </si>
  <si>
    <t>gamma-glutamyltransferase</t>
  </si>
  <si>
    <t>gamma-glutamyltransferase_1</t>
  </si>
  <si>
    <t>MAVAALPPGALQGCRVIDLSRVLGGPYCTQILADHGADVLKIEPPGGDETRGWGPPFSGQTASYFIGVNRNKRGMALDLSQPAGQELLRGLLADADVLVENFKPGTLEKWGLGYDTLSQAFPRLVHCRVSGFGADGPLGGLPGYDACAQAMCGLMSVNGEADGPATRVGLPVVDMVTGLNAAVAVLLALQERQRSGLGQFLDITLYDCALSLLHPHAPNYFYSGRVPTRTGNAHPNIAPYKTLPTGAGPIFLAVGNNRQFAALADALGAPQLAQDARFASNAERLAHRDALCAALTELLRPHEAASLAERLLRLGVPAAAVLDVAQALDHPHARHRGMLLEAGDYRGIASPIKLSRTPARLRSVPPALQEPAGA</t>
  </si>
  <si>
    <t>WP_010929710.1</t>
  </si>
  <si>
    <t>MQQLIRSLVLAAGLALLGGAAAPALADYPDRPVTLVVPFPPGGPTDAMARRLAEGLKTQLDQTVVVENRGGAGGNIGAELVAHAKPDGYTLLFGTSGPLAINISLYKKQNYDPRTSFAPIVRIGHLPNILVVHPSVPANNVQELIAYAKANPDKLSYASSGNGASSHLAGVLFNRMAGTRILHVSYKGTGPALNDLLGGQVSMSFTDILTALPHIQAGKLKAIGLASAQRSQALPELPTIAEQGLAGYDVSVFFGIVAPKGTPDAIVQKLNAAFIAALDAPEVRDTLRKQGIVPAPERTPQALAGFINEEVDKWGELIRAAQISLD</t>
  </si>
  <si>
    <t>WP_010929711.1</t>
  </si>
  <si>
    <t>DNA alkylation response protein</t>
  </si>
  <si>
    <t>DNA alkylation response protein_-1</t>
  </si>
  <si>
    <t>MNTHKHARLTFLRRLEMVQQLIAHQVCVPEAARAYGVTAPTVRKWLGRFLAQGQAGLADASSRPTVSPRAIAPAKALAIVELRRKRLTQARIAQALGVSASTVSRVLARAGLSHLADLEPAEPVVRYEHQAPGDLLHIDIKKLGRIQRPGHRVTGNRRDTVEGAGWDFVFVAIDDHARVAFTDIHPDERFPSAVQFLKDAVAYYQRLGVTIQRLLTDNGSAFRSRAFAALCHELGIKHRFTRPYRPQTNGKAERFIQSALREWAYAHTYQNSQHRADAMKSWLHHYNWHRPHQGIGRAVPISRLNLDEYNLLTVHS</t>
  </si>
  <si>
    <t>WP_005012067.1</t>
  </si>
  <si>
    <t>IS481-like element IS481 family transposase</t>
  </si>
  <si>
    <t>IS481-like element IS481 family transposase_1</t>
  </si>
  <si>
    <t>TonB-dependent receptor</t>
  </si>
  <si>
    <t>TonB-dependent receptor_1</t>
  </si>
  <si>
    <t>MALSPQTERFVLHFGEMGSRWGVNRTVGQIYALLFLSPKALHADDIAEALGFSRSNVSMGLKELQSWRLVKLMHQVGDRRDYFETPKDVWEIFRILMEEKRKREIDPTLTLLRDTLLERPADEAQVYAQQRMHEMLELIELSTGWFDEVQRLPPETLQNLMKLGSKVQKVLGFAGKLRGKD</t>
  </si>
  <si>
    <t>WP_010929712.1</t>
  </si>
  <si>
    <t>GbsR/MarR family transcriptional regulator</t>
  </si>
  <si>
    <t>GbsR/MarR family transcriptional regulator_1</t>
  </si>
  <si>
    <t>MSAVRAGLPSGSVSMIDLDVVNLSRFQFAATALYHFLFVPLTLGLSFILAIMESVYVMTGRQIWKRMTMFWGTLFGINFALGVATGVAMEFQFGMNWSYYSHYVGDIFGAPLALEGLMAFFLEATFVGLFFFGWNRLSKVGHLVVTWLVAFGTNFSALWILIANGWMQNPVGAMFNPDTMRMEMTDFAAVLLNPVAQAKFVHTVSAGYVAGAMFVMSISAWYLLKGRHIDLAKRSMAVAASFGLASALSVVVLGDESGYLTTEHQKMKIAAIEAMWHTEPAPASFNLIAIPNQEERRNEFAISIPYVMGLIGTRSLTTPLLGIDDLVRRAEVRIREGITAYEALQRVRANPKDVDARMLFERTWPDLGYALLVKRYQPDLSKATDEQIAQAALDTVPNVAPLFWAFRVMVAVGFYLILFFGVAFWLASRGRLDSRPGLLKVALWSLPLPWVAIESGWFVAEYGRQPWVIEGVLPTYYAASGLTITDLAISLAIFLVLYTVLLVIGVKVMLHAVKAGPKGEASEPAGRRADPVQAAVDAY</t>
  </si>
  <si>
    <t>WP_010929713.1</t>
  </si>
  <si>
    <t>cytochrome d ubiquinol oxidase subunit I</t>
  </si>
  <si>
    <t>cytochrome d ubiquinol oxidase subunit I_1</t>
  </si>
  <si>
    <t>MDSLIPFDYATLRVLWWLLLGALLIGFAVMDGFDLGVAALLPLVAKTDVERRVVLNVVGPVWEGNQVWLITAGGAIFAAWPLLYAASFSGFYLAMMLVLIALILRPVGFKYRSKMEGTRWRSRWDAVLCFCGVVAALVFGVAMGNIILGVPFGFDAATLRPEYEGHFYQLFKPFALLAGLVSVAMMVMHGGVLLAWRTHDPVSSRARNWGRLAALATAALFVAGGFWVAYGLDGHVITSAVDMHAPSNPMLKTVELQAGGWMANYEKWPLTWIAPALGVGGALLAFVLLSARANVLAFLASSVSIAGIILTVGFALFPFIMPSSSRPGAGLTVWDGSSSLLTLWIMLLAVAFFLPIITVYTAWVYRVMRGKVTEDSVDGTPNSY</t>
  </si>
  <si>
    <t>WP_004567834.1</t>
  </si>
  <si>
    <t>cytochrome d ubiquinol oxidase subunit II</t>
  </si>
  <si>
    <t>cytochrome d ubiquinol oxidase subunit II_1</t>
  </si>
  <si>
    <t>MWYFSWILGLSLACAFGILNAMWFELREGHAHDPYKKPADE</t>
  </si>
  <si>
    <t>WP_003817696.1</t>
  </si>
  <si>
    <t>cytochrome bd-I oxidase subunit CydX</t>
  </si>
  <si>
    <t>cytochrome bd-I oxidase subunit CydX_1</t>
  </si>
  <si>
    <t>MSGASGIEHDPAAALNKPPREHSRWLAMRARAARVPLAVAGAAPLIGGVLLVIQAWLLARVLDQAIVQGAARAELATSIVAISALMLARAALAWLGERAGAAAAERIKRQVREALFARLLALGPQWSRQRASGELASAMVEQVEALDAFFAKYLPAMGAAAVLPVAFAVVVLPVDVITGLLLLVSAPLIPLFMALVGWGAEAASRRHLQAFARLSGFFADRLRGLATLKLYGRAEAEEQSVVAASDALRQRTMAVLRIAFLSSAVLEFFAAQGVAGVAVYIGLTYLGFLDVRASVLTLQGGFFCLLLAPEVYGPLRQFAAHYHDRAAARAAVAQIARTFDGLPSPGVEPAPPAQAPALARGAARLAASGLTVTQPGRPAPVLREAALQLDAGAHVALRGASGAGKTTLLELLARLRDGAGAIALDGVPLADWDEAALRERVVLIGQRPYLYAGSIADNIRLARPGASAALVEEAARRACVMEFAQALPRGLDTPLGSRGHGLSGGQAQRVALARLFLRDPGLILLDEPAAHLDAATQARVLDEVLAFAQGRTLLLATHADAVARRLPRQWMLEQGRLRELQPA</t>
  </si>
  <si>
    <t>WP_010929714.1</t>
  </si>
  <si>
    <t>thiol reductant ABC exporter subunit CydD</t>
  </si>
  <si>
    <t>thiol reductant ABC exporter subunit CydD_1</t>
  </si>
  <si>
    <t>MTQATSPIGAMRSVLYMPGDKERALQKIPGLAADVVVLDLEDAVAPEKKAEARERIVQTLAEPANAARALVVRTNGVDTPEFAADLQAVARARPAAVLIPKYETLEALQALRDGLRAAGAPGLPVWAMVETPLGIADIARLADANQAPGEAYPLTTLVIGTNDIARLTGTRMDDGRRHMLAWLSTVLIHAKARGLRVLDGVYNDFSDAEGFAREAAQARAMGFDGKTLIHPAQIAPAHVAFAPTPEERAWAEKVVQAFALPENQGRGAIKLDGGMVELLHLEIARRWLAAA</t>
  </si>
  <si>
    <t>WP_013517428.1</t>
  </si>
  <si>
    <t>CoA ester lyase</t>
  </si>
  <si>
    <t>CoA ester lyase_1</t>
  </si>
  <si>
    <t>NZ_CP051298.1[611803..626929]</t>
  </si>
  <si>
    <t>MASVPDANVKSATRVLELLEFFAEHRRPMSTADVVNELGYPQSSSTVLLQTLMRLRYLDYDRKSRKYFPTVRVALLGSWITENLYSERSLSKIVNDLHARTSATVILGLQNDIYVQYINVCQTPQRRSQLKWYLKPGSLRPLARSSVGKAVLSSKPDAELIYLLRRINASETRPENRVSEADLLEEMDRIRETGYSLTTGTVNPQAGVVACLIPSHPQQPVMALGIGAENAELLRNKDRYLHLLREALEPFC</t>
  </si>
  <si>
    <t>WP_013517429.1</t>
  </si>
  <si>
    <t>MKVIDSIAAAAPAIAAVRRDIHAHPELCFKEERTADLIAAKLTEWGIPIHRGLGTTGVVGIVHGRDGGACGRAVGLRADIDALPMQEFNTFAHASKHAGKMHACGHDGHTAMLLAAAQHLAGHRDFDGTVYLIFQPAEEGGGGAREMIKDGLFERFPMQAVFGMHNWPGMPAGSFAVSPGPVMASSNEFKITIHGKGSHGAMPHLGIDPVPVACQMVQAFQTIISRNKKPIEAGVISVTMIRAGEATNVVPDFCVLQGTVRTFSIELLDMIERRMRQVAEHTCAAFEATCEFGFLRNYPPTVNSAAEAEFARRVMAGIVGADKVLAQEPTGGAEDFSFMLQAKPGAYVFIANGDGTHRDMGHGAGPCTLHNPSYDFNDALIPLGGTYWVELARQWLAQPAA</t>
  </si>
  <si>
    <t>WP_103018013.1</t>
  </si>
  <si>
    <t>MSDLNAAFEAAVANSKLLTERPDNPTLLKIYALYKQATAGDNAEKKPSFSDIVGRAKWDAWEKLKGTASDAAKQQYIDLIESLRG</t>
  </si>
  <si>
    <t>WP_013517431.1</t>
  </si>
  <si>
    <t>MQRIASSLLIPLLALLLSGCAHSGGTPGYYWQSLRGHLALLQAARPVQEWIDSPDTPAPLRARLELARKARAFSITDLALPDNASYRRYARLDRRAAVWNVVAAGPYSLELHRWCFPVTGCIGYRGYFDEADARAEAARLAATGLEVNVYGVPAYSTLGYSNWLGGDPLLSTFIAWPEGDFVRLLFHELAHQQVYAEGDTAFNESYATAVERLGVQRWLERHATPAVRAQFAASEQRRAQFRALTRATRERLAAIYEQKSDTTPDHTALAAMKSEAMLQFHANYALLRSRWLAAHTPPAQLAPLDQWVREANNASFAAQGAYDDLVPAFVALFEREGRDWPRFHAAVRALAKMPQPGREEALKALAG</t>
  </si>
  <si>
    <t>WP_013517432.1</t>
  </si>
  <si>
    <t>MQNTAMPDTTDTGLFTDDGGHARCFWCRASPLYRHYHDHEWGFPVADERRLFEKLCLEGFQAGLSWITILNKREAFRAAMANFEAEELARFGPAEVERLMGIAAIVRHRGKIESAINNARRVLELRGEFGSLAAYVWRYAPQAAQDRPGRMTLEAVRALTTSAASAALSKDLKKRGFSFVGPTTMYAFMQAMGLVNDHIEGCGARAAAHAARAAFAPPQ</t>
  </si>
  <si>
    <t>WP_013517433.1</t>
  </si>
  <si>
    <t>MGNKIVTEADRKRTPRPTPMPGMPVATHGRGQRVSLERGTATRSKKNPGKRHG</t>
  </si>
  <si>
    <t>WP_013517434.1</t>
  </si>
  <si>
    <t>MKHLLNSLESSLAQSPVGIAVELPGGLRLGNANADLRLRFRDRMAVVALAMGEIGNVGAAIVEGRVALEGSMRQLMAAAAAMLRSDPARDEQVAWWRRVLLRARSMAAHTRARDAQHIQYHYDLSDDFYALWLDPRRVYSCAYFRADGMTLAQAQEAKLDHICRKLMLRPGERFLDIGAGWGGLLLWAAQHYGVDATGITLSRNQHAHVQRLIEERGLQGRVRMQLLDYRVLQVPEPFDKIASVGMFEHVGHAQMGHYFATVHRLLRPGGLLMNHGITAGGLDNAAGLGAGMGDFIERYIFPGGELMHVSRALQEMARAGLEMVDTENLRPHYARTLWAWSDRLETRLDEARRILVDQHGQEQGEKALRAYRLYLAGCALAFEHGWVALHQVLAARPTGEVAAGALAGAQSDYPFNRAYMYEDRAAAHAAAS</t>
  </si>
  <si>
    <t>WP_013517435.1</t>
  </si>
  <si>
    <t>MLFKFKSRATADLIMLEPNGRQLLEIIGKTPDPHGIVTAAQIPAAIAALEAAVAADEANAGAPAEEAEGADDGQQPPRDTVRLRQRAAPFIDMLRRSAAEDHDVVW</t>
  </si>
  <si>
    <t>WP_103018015.1</t>
  </si>
  <si>
    <t>MHIDTPRRQSLRAIAAAFALGLSAAGAAQAQATWPTKPVRIVVPFAAGGTTDILARAIAPELGKAFGQQFIVDNRGGAGGNIGAELVAKSAGDGYTLLMGTVGTHGINRALYARLPYDPIKDFVPITLVASVPNVMVMNTEKARALGIGNVQDFIRYAKANPGKLNMASSGNGTSIHLAGELFKTMTGTFMLHMPYRGSAPALLDMVGGNMDVMFDNLPSSMAHIKAGKLKALAVTSAQRSAALPDVPTVEEAGGPALKGFEASSWFGLLAPAGTPPDVVQRIQQEVAKALASPAVKERLLAQGAIPGGNTPAEFAGLIDSEHRKWAQVVKASGAKVD</t>
  </si>
  <si>
    <t>WP_103018016.1</t>
  </si>
  <si>
    <t>MNHPFKLVLGAAAILAAFGVCAQTYPAAGKTITIVVPFTAGGPTDRVARDLAEALRKPLGGATIVVDNTAGAGSSIGMAKVARAAPDGYTLLLNHIGMATVPSMYRKLPFNVENDFEYLGIINDVPMTLIGKPTLPANNYKELTAWIAANKGKVNLANAGLGSASHLCGLMFQSALQTEMTSVPYKGAAPAIADLMGNQVDLLCDQTTNTTSQIEAKKVKAYAVTTPKRLATPALKGLPTLQELGLKDFQVTIWHGLYAPKGTPAAVVKTINDALKVALKDPQFVKNEEALGAVVTTDKRLEPAEHKKFVQAETAKWGAVIKAAGSYAD</t>
  </si>
  <si>
    <t>WP_013517438.1</t>
  </si>
  <si>
    <t>MNKFYDALETRSPAEREADQMAALARQIAHAQQAAPAFAEILAGIDAGSIASRGALARLPVTRKYELQQRQQAGRAESPFGGFAGMGFGSAMPRVFASPGPIYEPEGARRDYWRMARALYAAGFRAGDLVHNCFSYHFVPAGSMMETAAHALGCTVFAGGTGQTEQQVQAMADLRPAGYVGTPSFLKIILEKAAEMAVELPSVTKALFSAEAFPPSLRDWFAERGVTGFQCYGTADLGLIAYETEAREGLVLDEGVIVEIVRPGTGDPVPEGEVGELVVTTLNPDYPLIRFGTGDLSAVLPGACPTGRTNTRIKGWLGRADQTTKVRGMFVQPGQVAAVVKRFPQVQRARLVVSGEMASDQMVLQVETTETAAGLAQLLAEALREVTKLRGEVQMLPPGSLPNDGKVIEDARSYR</t>
  </si>
  <si>
    <t>WP_103018017.1</t>
  </si>
  <si>
    <t>MSAASQPTAAPAASATPLVEVNGIEVIYNHVILVLKGVSLKVPHHSIVALLGGNGAGKTTTLRAISNLLKGERGEVTKGSITLEGERIENLSPADLVKRGVVQVMEGRHCFAHLTIEENLLTGAYTRSDRGEIAANLEKVYSYFPRLKTRRTSQAAYTSGGEQQMCAIGRAIMSNPRMVLLDEPSMGLAPQIVDEVFHIVKDLNSKEKVTFLLAEQNTNMALKYSDYGYIMESGRIVMDGPAQELANNEDVKEFYLGMGGGERKSFKDVKSYKRRKRWLA</t>
  </si>
  <si>
    <t>WP_103018018.1</t>
  </si>
  <si>
    <t>MMFKKAAIAAATVAAGMGALLGSPAAQAQEQFQPLLVYRTGQFAPLGIPWADGKQDYLKLVNARGGINGVKIAFEECETAYDTAKGVECYERLKSRPGGTASFDTQSTGITYAVSDKAPGDKATIVTAGYGLSQSADGRVFEWNFPLLGTYWTAADSMIQDILKKEKGSLKGKKIALVYHDSPYGKEPIPLLEKRAAKEGFELLKLPVTAPGVEQKSTWLQVRQQRPDYVLLWSAGVMTPTAVREAQATGYAREKIYGIWWAGSDHDVKDIGAGAKGYNTVTIHNTAEHDKVHDEVKAQLYDKGQGSAKDAKELGAMAHTRGMVISMLQVEAIRTAQEKFGKGKVMTSEQVRWGLENLNLTQERLNELGFGKILKPIKTSCENHMGTDWSRIAQWNGAKWVAVSDWYQADKSLIDPLVKEYGEKYAKEKNLKVRSCN</t>
  </si>
  <si>
    <t>WP_103018019.1</t>
  </si>
  <si>
    <t>MFYRENGQFKTSYSADQQIFAVTQDRIAIGLILAVAFVVVPMVASDYFFQAILIPLLIMSLGALGLNILVGYCGQISLGTAAFMAVGAYAAYNLQARFDGMPLLLALIGGGLIAMVFGVVFGLPSLRIRGLYLAVATLAAQFFVDWITTRADWVTNNSSSGSVSAKALAIAGWQIDTPMEKYLLCLGILCVLGLAAKNLVRSSVGREWMAMRDMDVAAAVIGIRPVYAKLSAFAVSSFIVGIAGALWGFVHLGAWEPAAFSLDRSLQLLFMVIIGGLGSIMGSIFGAAFFILLPLLLNQVPHWLGLPISTATATYLEHMIFGALIVFFLIVEPHGLAKLWSTARQKLRVWPFPH</t>
  </si>
  <si>
    <t>WP_013517442.1</t>
  </si>
  <si>
    <t>MGFFLETLIGGLMVGTLYALIAIGFVLIFKASGVFNFAQGAMVLFSALAMARFAEWIPGWLGMTPGLVGNLLAIVVTLALMVVVAWVIERFALRHLVNQEPIALLMATLGIAYLLDGLGPMVFGSAVYSINVGMPKDPVFVMDGLIEGGVMISLEDLYAACIAALLVVCLSLFFQKTKTGRALRAVADDHQAAQSIGIPLSRIWVIVWSVAGGVALVVGIIWGSKLGVQYSLSLVALKALPVVILGGLTSLPGAIIGGLIIGVGEKLSEVYIGPMVGGGIETWFAYGLALCFLLVRPQGLFGDKIIDRV</t>
  </si>
  <si>
    <t>WP_013517443.1</t>
  </si>
  <si>
    <t>MTSKKIGDVILDVKNISLRFGGVKALTDISFDVREHEIRSIIGPNGAGKSSMLNCINGVYTPQEGSITFRGKTFSHMNSRQVAEMGVARTFQNLALFKGMSVIDNIMTGRNLKIKSNLLMQALRIGPAEREEIRHREFVEHIIDFLEIQAWRKTPVGQLPYGLQKRVDLGRALAMEPQVLLLDEPMAGMNVEEKQDMCRFILDVNDEFGTTIVLIEHDMGVVMDISDRVVVLDYGKKIGDGAPDEVRDNEDVIRAYLGTAH</t>
  </si>
  <si>
    <t>WP_013517444.1</t>
  </si>
  <si>
    <t>MQTSNEQIGVPCAILRGGTSKGIYFKAADLPPPGAQRDRLLMAVLGAQDLLQIDGLGGSRLVTAKLAIVGPPTHPQADVDYTYGIVPPGQGRVVYTSNCGNISAGVGPFAIDAGLVDARGADTPVRIHNTNTGKLLVAHVPVADGGARVAGDFAIPGVPGTGARIFMDYRGTVGAKTGRGMPTGRAQDRITLSDGRAFDTSLCDVGNPCVFVAAQALGLSGSELPDQIDANAPLLATLKELRARAAALLGLCGDWREADTASPALPLVVLVAPPAGYADAQGRTVPAEAMDLRARLVFYGRCHESMAGTGAICTSACASVAGSVVQQATRPEGERVAPASLHIGHPLGAMRVEVQGHARADEPLVFEALGFARTARRLMDGVAWVPRSVLEG</t>
  </si>
  <si>
    <t>WP_013520302.1</t>
  </si>
  <si>
    <t>NZ_CP051298.1[3712722..3727863]</t>
  </si>
  <si>
    <t>MPSASNAPSVAQRIARFATTFDASTLEPAHRDICARTLADTYAVAFAGQGEPAVHAALRYLHGGGLLHDDGGPGRARLWGRGAWAAAETAAWFNGVAGHVLDYDDVNVAQRGHPSVVLWPALLALAQARGLDGERLHASYVVGLEVLVKLSRAFAPEHYAAGWHSTASIGVLGATAACAYLLRLDAGQIAHALGLAVAQAAGSRENVGTQAKCFQAGQAGGAAVRAALLAAAGFEAGAHAIDGPHGYLRTYADGASADAWLARLGEAPLEIERSGLDIKQYPMCYATHRAIDAMLDLRAAHDLRLQDIARVDVLGSPGAFVPLVHPRPANGLQGKFSLPYAMAAAAEDGAVRLASFTDTAVRRPQIQRFFDRVHWQEETGDIGARMAEVRLLLRDGRRLAQRVELLRGSAQRPLDEPQFVAKLDDCLHWGGAQPDGQAGLRLLRHCEALPGMRAQAWAQALDALHPVQESHQGETNP</t>
  </si>
  <si>
    <t>WP_013520303.1</t>
  </si>
  <si>
    <t>MmgE/PrpD family protein</t>
  </si>
  <si>
    <t>MmgE/PrpD family protein_1</t>
  </si>
  <si>
    <t>MKRLHATLLAAVALASIPMAAQAAYPDRPIRLVVGFGAGGGADNVARALADAMGRSLGQTVIVDNRPGAGTTLAAGTVARAPADGYTLMMLTSTNTISPSMYKSLSYDAATAFSMVSTVARGPLLIAVPKDSGIRTLADLLARARQAPGKLNYGAGGVGTTPHLAALVLQRDADVRMAHIPYKGGSETATALVGGQLDVQFGTPPAVAPIASRANVLAVTTARRTPLAPGVPAAAETVKGYEVTSWYGIGGPAGMPPEVVGTLSRAVHAALADERLRQQFTLLGVEAAPSSPAQADRLYTEELARWAEVVRSEGLQSDQ</t>
  </si>
  <si>
    <t>WP_013520304.1</t>
  </si>
  <si>
    <t>MPSLTTRRRFLQYAGTAATAALGAPLALAQGDAFPSRPIRIVVGYPPGQTVDSSARALAIALSDILGKPVYVENKAGANGILGAQEVRQAAPDGHTLLLGTSGQLAINPAIYSKPGYDPLKDFEPVMLNGVGRLYLVVPAASPFNSLAALVQYAKANPGKLNYGSGGRGITANLAMELLKKAAGLDILHVPYKGSSAALTDLIGGQIDVMMDAGGLVLPQVRQGKLKVLAVSSTARYKELPQVPTIAEQGYPGFEVASWTALVAPAGTPPQVVDLLNKAALKAQARPDVIKASATTGSEPSGSSPRQLREFLASENRKWAEAAQAAGVAPE</t>
  </si>
  <si>
    <t>WP_013520305.1</t>
  </si>
  <si>
    <t>MPAPHPRFEELAQDLPEITAIRHQIHRHPELAFEETATADLVARKLREWGFEVATGVGTTGVVGTLKAGSGSRRIGLRADMDALAIEERTGLPYASTVPGKMHACGHDGHTSILLGAARYLARTRRFSGTLHLYFQPAEERGYDSGAERMLADGLFERFPCDAVFGLHNHPGAEVGSIMARKGASQPATDKVSIRVIGKGGHVARPHLTVDPSVVTASIVMALQTIVSRNVDATQTAVLSVCTLQSGGFYGVIPDEARVELSVRCFDPGVRDLLRERIEATVHGQAQSYGARAEIDYQTGYPALVNTDREVDFAVEVARELLGPERVDPDFGLVTAGDDFSFMLQRRPGCYLRLGNGLFNEPCHPVHHPRYDFNDDNLRTGAAYWSLLVERYLVD</t>
  </si>
  <si>
    <t>WP_013520306.1</t>
  </si>
  <si>
    <t>amidohydrolase_-1</t>
  </si>
  <si>
    <t>MCVIVSIDLLNQYPDHILTSPVRGVQELMAAAKAKPGQINYGSTGAGVSPQVALEMLNAKAGVAMTHVPYKGTAPMLTGMLSGDIDVAFDIASSSGPMIQGGRLRGLAVSGASRLKMLPQIPTVAESGYPGFDVTSWYGLVAPKGTPDAVVQKLNAALQKVLLNPETQRTLAATGNDVLPGTPAQFQQFMQGEYAKWTDAVKQLNITVN</t>
  </si>
  <si>
    <t>WP_013520307.1</t>
  </si>
  <si>
    <t>MSHALSVLRVLLDDDLFVRVGYRMEPTLRARALHEPVRELLGASQKLLLSHRSFDPAVDERVFRIGLSIQSESMLIAELFADLALSAPRVKLLLSPTSREKAYGALDTEQIDLAIGYLPGGSNWHHRAELHDLGVVCCFHPKLLPYQTPIGLNQYRASRHALISAKNNLHGYMEEAFNKARVDIEPVLAAPSFLTLFATVARAPLVTTVPAIVAQHYAPMFGLATSPLPFAFPSFPVQLIWHARSHEDSAHQWLRQRIERSAAAIVSPGLFQPG</t>
  </si>
  <si>
    <t>WP_013520308.1</t>
  </si>
  <si>
    <t>MTMKHRIARRTLLAGMAVAAAGALPLGAAAQNYPAKPVTIIVPFSAGGTTDILARIVGQGLQTELGQPFVVDNRAGAGGNIGASLAAKAPADGYTLFMGTVGTHAINQALYKKMPFDPVKDFAPISRVATVPNLLVAHPSQPYKTVKELIAYAKANPGKVTFGSPGSGASPHVSGELFKSMTGTDLLHVPYKGSAPAMTDLLGGQISIMFDNMPSAIQHVRSGKLRPIAVTTARRSPELPDVPTIAEAGVPGYEAMSWFGMFAPAATPKPVLDKLNAALVKVLNQPDVKKKIAEQGGDVVAETPAQFAAFIKAESAKWGKVVKESGATVD</t>
  </si>
  <si>
    <t>WP_013520309.1</t>
  </si>
  <si>
    <t>MTASHSRERVLITGGGAGIGAATAERCRADGYEPVVIDRSAAHVPGGIQADLSDPAETARALQQALAGGPITRLVNNVGIVVPAEADRQTLEQFDLAVALNLRCALQCMQALLPGMREAGFGRIVNISSRAALGKELRTAYAATKAGLIGMTRVWALELGRHGITANAIGPGPIRTELFDRANPPGAPRTQAIVDAVPVRRVGTPEDVAHAVSYLLDARSGFVTGQVLYVCGGMTVGVAGV</t>
  </si>
  <si>
    <t>WP_013520310.1</t>
  </si>
  <si>
    <t>MTQAFICDAIRTPFGRYGGALSGVRTDDLGAVPIKALMERNPGVDWKAVDDVLYGCANQAGEDNRNVARMAALLAGLPIAVPGATINRLCGSGLDAVGTAARAIKAGEARLLIAGGVESMSRAPFVMPKAESAFSRSNAVYDTTIGWRFVNKLMKQHYGVDSMPETAENVADDFQIEREAQDRMALASQQKAAAAIAAGHLAKEIVPVHIAQKKGDPIVVSQDEHPRATTLEALAKLKGVVRPDGTVTAGNASGVNDGACALLLANEEAARQYGLTPRARVVGMAVAGVAPRIMGFGPAPAVRKVLALTGLTLEQMDVIELNEAFAAQGLAVLRDLGLADDDRRVNQWGGAIALGHPLGASGARLATTAVSQLHELGGRYALCTMCIGVGQGIAVVLERV</t>
  </si>
  <si>
    <t>WP_013520311.1</t>
  </si>
  <si>
    <t>MSNYQKRSKTELAARVAQDIFDGAYVNLGIGQPTLVANHLPAGREVVLHSENGILGMGPAPAPGQEDYDLTNAGKQPVTLLPGGCYFHHADSFAMMRGGHLDICVLGAFQVSSTGDLANWSTGESGAIPAVGGAMDLAVGAKSTWVMMDLLTKTGECKVVKECSYPLTGLACVKRIYTDLCTLECTPDGLVLIDTVPGLTHAELERIVGLPIRQ</t>
  </si>
  <si>
    <t>WP_013520312.1</t>
  </si>
  <si>
    <t>MINKIADSVAQALSGVQDGATVLIGGFGTSGNPIELIDGLIAHGARELTVVNNNAGNGDAGLAALLKSGQVRKIICSFPRQADSWVFDELYRSGKIELELVPQGNLAERMRAAGAGIGAFFCPTAYGTELAKGKETREINGRHYVLEYPIHGDVALVKAEKGDRWGNLTYRMSARNFGPVCAMAAKYTVATVHELVELGELDPEAVVTPGIFVSRVVKVPRVATQAGGIRQ</t>
  </si>
  <si>
    <t>WP_013520313.1</t>
  </si>
  <si>
    <t>MNDTPLSAGIGNTHRPGDNYVQSFARGLEVIRSFSAAAPQQTLSEVAARTGLTRAGARRILLTLQTLGYLESDGRLFRLTPRILDLGFAYLSSMPIWDLAEPMMEALTDRVRESCSAAVLDGLDIVYVLRVHTHKIMSTNLAVGSRLPAFWTSLGRVLLAALPEDELRARLATLPRQPFTRHTVLDDETLLARIAQARTQGWCLVDQELEEGLISVAAPLKNRAGDVVAALNISGQANRTSTEMLREQLLPELLQTAQAISRTLRTR</t>
  </si>
  <si>
    <t>WP_013520314.1</t>
  </si>
  <si>
    <t>MFNPTQADVRRFFCAAHAKQQAGQPMEAIETLAGLWIAEHPEYHTDLADVDAALARNYDETPTRTNPFLHLSMHLSISEQCSIDQPRGIRQAVELLAARLGSLHDAHHAAMECLGQMLWEAQRSGRPPDGDAYIACVQRRATRD</t>
  </si>
  <si>
    <t>WP_013520315.1</t>
  </si>
  <si>
    <t>MRLHTIVALTDFSPATEHALERAALLASAHGAQLRILFAADGPVARFDDPQARLVQRARHLSRRHGLPVQALPPEPDGAADGVLRAAAQADLLVLDARMRRGWRSLWHGSLLMRMLRRSPCPVLVVREAPCGAYGHVLVDVDFSLASRAVVRYAGELQDSATIELFHGADRREPSVAQAYRQDVRLQARQRRVRLSDAFHARRNRVAMTTGTQDAVQQLVVQQQRTGADLLVLGGLPPGLVRSWWQGRRVRRLLGGVDCDVLVCRPQQAGGELVARGAALHAGDVGVAVGRAA</t>
  </si>
  <si>
    <t>WP_013520316.1</t>
  </si>
  <si>
    <t>MKKTLTTLFGLSVACATSLLHAEEIKGDAKAGAGKIAMCIGCHGIPGYQASFPQVHKVPMISGQGARYIASALEAYKKGERKHPTMRGIADTLTEQDIADVAAYYSEHGKQGELPAKPAREPDAQVAQLLQKGACVSCHGENFAKPIDPSYPKIAGQYADYLFVALKQYKNDQGAYVGRSNAIMGGIAKQFTNAELKALAGYVSSLQGDLQVVPESRFR</t>
  </si>
  <si>
    <t>WP_013520317.1</t>
  </si>
  <si>
    <t>cytochrome c4</t>
  </si>
  <si>
    <t>cytochrome c4_-1</t>
  </si>
  <si>
    <t>MKFQGSQNYVATQDLMLAVNAAIKLQRPLLVKGEPGTGKTMLAEEVAQALDMPLLQWHIKSTTKAQQGLYEYDAVSRLRDSQLGDERVKDIHNYIVKGVLWQAFTAEQPVALLIDEIDKADIEFPNDLLRELDRMEFYCYETREMVAARHRPLVFITSNNEKELPDAFLRRCFFHYIKFPEPETMKKIVDVHFPTLKSELLTVAMKTFYDVRGLPGLKKKPSTSELIDWLKLLVAEEIPLEALQSADNKVSVPPLVGALLKNEQDVSLFEKLVFMNQRNR</t>
  </si>
  <si>
    <t>WP_013520318.1</t>
  </si>
  <si>
    <t>MoxR family ATPase</t>
  </si>
  <si>
    <t>MoxR family ATPase_1</t>
  </si>
  <si>
    <t>MGQAKPEVVPSLFVLNSRGASLKDAKLVLTGISPNAIVFADRPVRAAGHDLTARIVEDWGNGSDNFAKDPPNATVSGFKKDGSSVVDAVVVLKSPKLEGDRLTFDVDVLEGDLAGADGPASVFIDIIGRPFTPLSFAGVARRTAWRGAFYRGAAFAGAAAVAGAAAYPYYAPRCGYYPYPPCY</t>
  </si>
  <si>
    <t>WP_065751815.1</t>
  </si>
  <si>
    <t>NZ_CP042968.1[532033..547731]</t>
  </si>
  <si>
    <t>MRAVRLPSFQAVRAAIVASLRHGDATLDGTARALKISGRTLQRHLGRLGTSHSEMLAGIRLKIACRLLVDSSKPLSDIAKFLGYSNASSFSRSFARLMKIQPVVYRRQQRDGKRDPARPRGQPHAIGR</t>
  </si>
  <si>
    <t>WP_065751745.1</t>
  </si>
  <si>
    <t>helix-turn-helix transcriptional regulator</t>
  </si>
  <si>
    <t>helix-turn-helix transcriptional regulator_-1</t>
  </si>
  <si>
    <t>MAKIHLTRCQHLSPFVDILNGLGAPTASLLGKFRLPTSLEGKANHYVPIFSAIEFAEFACRSQGIEDFGFHASRQLHFGHLSEKTRNLIGLSPTLLVALQQTCKWASLEDSNLSNWLERHDDHVRICSRLAGSKGLLHLEHSQWLQNIFPIYIVRQFAGPDWAPATIAFEARYTPSPACQSFWPRSRFLSGQKASWIDVPISLLALPNRANEDIPRLEDDEVAQSDFDIIETLKLMLPSYLDERAPVLAEIAEMAGLSTRSFQRKLSVAGLTYSDLLDTVRFENASKLLREKDSKIIEVAFASGYADPAHFTRAFRRIAGVTPRQFREQWRPQ</t>
  </si>
  <si>
    <t>WP_084030494.1</t>
  </si>
  <si>
    <t>MLRVDVTKQLGEFSLEASFESQGRVTGLFGASGAGKTSLINMIAGLLRPDRGVIALDGETLDDTSKGIHVPPHRRRIGYVFQDARLFPHLNVRQNLDYGRRMNKLADDSAQRTRITDLLDIGHLLDRRPGQLSGGERQRVALGRALLSKPRLLLLDEPLGSLDEGRKEEILPYLVRLRDEGIPMVYVSHDAAELRQLATQIVMLKRGRVTALGGVKVLG</t>
  </si>
  <si>
    <t>WP_065751746.1</t>
  </si>
  <si>
    <t>molybdenum ABC transporter ATP-binding protein</t>
  </si>
  <si>
    <t>molybdenum ABC transporter ATP-binding protein_-1</t>
  </si>
  <si>
    <t>MFEISPAEWTAILLSLRVAIIATLVATPFGVALAWLLARREFWGKSILDALVHLPLVLPPVVTGYLLLLTFGRRGLVGAWLADNLGIVFAFRWTGAALACGIMSFPLLVRPIRLSIEAIDRRLEQASSTLGAAPWQVFATVTLPLALPGVLAGMVLGFAKAIGEFGATITFVSNIPGETQTISSAIYSLIQTPDGDAAAGRLVVVSTVIAMGALIASEWFARRATKRLHGN</t>
  </si>
  <si>
    <t>WP_065751747.1</t>
  </si>
  <si>
    <t>molybdate ABC transporter permease subunit</t>
  </si>
  <si>
    <t>molybdate ABC transporter permease subunit_-1</t>
  </si>
  <si>
    <t>MNRLASLFLAFAISLAVTASPAAAQEKSLTVFAAASMKNALDEIDAAYTAKTGVKITVSYAASSALARQIEQGAPADVFISADTDWMDYAISKKTINESSRVNLLGNSIVLIAPKDSKVDNVNIGTGFDLAKLAGDGKIATGDVKSVPVGKYAKAALEKLGSWQPAEPKFAMAESVRAALTLVARGEAVLGIVYATDAKIEPGVKIVGTFPADSHPAIIYPVAATTTAKPQASDYLAFLRSTAAKTILEKYGFKFLVSPST</t>
  </si>
  <si>
    <t>WP_065751817.1</t>
  </si>
  <si>
    <t>molybdate ABC transporter substrate-binding protein</t>
  </si>
  <si>
    <t>molybdate ABC transporter substrate-binding protein_-1</t>
  </si>
  <si>
    <t>MKIWPVIASIAFVTSVHAQTPYAGMQTRSIKALSEQQIADLGAGRGMGLALAAELNGYPGPLHVLELADKLELSAEQRAGMQRLFDSMKAEAMPLGARLIEQEAELDKQFATRTVTPESLKASTAAVAATQGMLRETHLKYHLSTARILTPSQMTKYAELRGYGSGGHKRHHHH</t>
  </si>
  <si>
    <t>WP_065751748.1</t>
  </si>
  <si>
    <t>Spy/CpxP family protein refolding chaperone</t>
  </si>
  <si>
    <t>Spy/CpxP family protein refolding chaperone_-1</t>
  </si>
  <si>
    <t>MLPRLILIPLLTLIAAAHAASAWAQDKGSVNPKPLPPLSNPNDPNVAAKELFGRKLLPAAMPTRVHGFYAHGCISGAEGLPLNGDNWQVMRLSRNRYWGHPDLVALVKRLAARARRDAGWPGILVGDMSQPRGGPMFTGHASHQVGLDADIWLTPMPNRQLSRNEREEMSAVMMVRSDRLDIDPHAWTPTHLAVIRAAAQEPSVQRIFVNAAIKKALCREAKGNRNWLHKVRPMYGHDYHFHIRIRCPPGAGECDSQPEPNDGEGCSTGDLAYWFSDAVLHPKPPKVPPKPKPPLTMASLPPACKAVLNAPDVKH</t>
  </si>
  <si>
    <t>WP_065751749.1</t>
  </si>
  <si>
    <t>penicillin-insensitive murein endopeptidase</t>
  </si>
  <si>
    <t>penicillin-insensitive murein endopeptidase_-1</t>
  </si>
  <si>
    <t>MPDSKPARALSDAQIEQFIHDGFVRIDHAFPRELAEQGRAILWRDLPCDPDDPATWTEPVIRLGYYGDEPFRKAVNTPQLHTAFDQLVGRKRWWPRGDLGTFPVRFPSPRDPGDAGWHVDVSFAAEDAGDNHDYAAWRVNVTSRGRALLMLFLFSDVGESDAPTRIRAGSHLDMARLLEPAGEAGMSHLVLDEIGSGRPEVLATGEAGTVYLCHPFLVHAAQMHRGSSPRFMAQPPLHPAEPFRLARPDGDYSPVERAIRQALQAHG</t>
  </si>
  <si>
    <t>WP_065751750.1</t>
  </si>
  <si>
    <t>phytanoyl-CoA dioxygenase family protein</t>
  </si>
  <si>
    <t>phytanoyl-CoA dioxygenase family protein_-1</t>
  </si>
  <si>
    <t>MHGSMPALLAVCRKLALLPLALALAAHFSTHASAADYPDRPVKIVVPFPAGGTADAIPRIVGDWLSRKWSQPVVIENRTGAAGNIGAEQVFHSAPDGYTLLSSPPPPLAINHNLYPRLGFDPTKFEPVIVMAKVPNALIVNPTNIKASSVPELIAYLKGKSDRTICATQGNGTTSHLTSELFQLMAKVKMRHIPYRGSAPALQGLVAGDVDVMFDNLGVSLALVQAGKLKLLAVASSERLPTLPDVPTISETLPGFEAVAWYGIVAPPKTPKNIVDKINADVNEALRQPQVQEQLKKLSAGIFGGPVDKSSAYMREEIDRWAAVIKSANIELQ</t>
  </si>
  <si>
    <t>WP_187399298.1</t>
  </si>
  <si>
    <t>MTQLTVVIIGGGIGGLFAANALIAHGFKASVYEQAPALGEVGAGVFLTPNSVRQLQRVGLGDQVERRGARVGTGSHYFRHDGAPIAPVQVTDSAGWNATFGMHRADMVEILAGALPPGVVHTGRRCTGFEQVDEVARVTFDNGAVAEADVVIAADGIHSELRRYAAPPSRPVFHGSVAYRGVLPHRRIPHWPTDRWQMWLGKGKHFLSFPVRSGELINYVGFVPADAEMKESWSAPGDADVLRREFEGWDPRIATLLSQVDKTFRWALYDREPLPTWTRGRLTLLGDAAHPMLPHLGQGANQSIEDGMALATILARVTRADVPAALSAYERLRRERVAAVQRGARENGMRYDSTYADLGVRDAEISAHAAFRRRLYDHDVVPEAQAAAASLG</t>
  </si>
  <si>
    <t>WP_065751751.1</t>
  </si>
  <si>
    <t>EAL domain-containing protein_1</t>
  </si>
  <si>
    <t>MKATARKKAAKRSAGRPSIAAANAAVEAVFSTYPGPVKAKLSALRQLIFDTAKTTNGVGALEETLKWGQPSYLTTESKSGSTIRIDQVKAEAGRYAVYFHCQTDLVETFRELYPELRYSGNRAILLDAGEKLPEKALRHCVALALTYHARKRKER</t>
  </si>
  <si>
    <t>WP_084030496.1</t>
  </si>
  <si>
    <t>DUF1801 domain-containing protein</t>
  </si>
  <si>
    <t>DUF1801 domain-containing protein_-1</t>
  </si>
  <si>
    <t>MPRGDKSSYTNKQKRKAEHIEEGYEKRGIGRKEAERRAWATVNKETGGGNKSGSGRGVKDTNVSAKKGGRIGGPRGGKAAARRPAAARSRSAKKAAATRKRKAAARSSARKTTRSSARKTSRSGARKTARRR</t>
  </si>
  <si>
    <t>WP_065751752.1</t>
  </si>
  <si>
    <t>MFKIRSIAVRLILAISLTVAVACGILGTFSIIQQRSLTQLALDQQLKLQYDSVIAAIDYEGRAALAVSSVIAALPPVADALAKTDRDALGKLLGEALEPMKAQGIPLISFWRAPAISVYRVHAPKVFDDDASARRSTVVEAIKTGKSIVGVEPGREALSIFGMTPIVRDGKTLANVDVGAAFGKEFVDRAKKRFGIDLAVYSYDGKAFKKLSTTFGDEAVTTADELKGVFDGQPLRRDATIGGRPAALYLGQIKNYAGQPVGILEIIKDTTEYEAAAASSQRNLILGTVAILFGAIVLAFLLGRGLSRPLAAITAVMNRLSGGEIDVTIPGRERRDELGTMASAVDVFRRSMIEARGMREAQEATKQQAELEKKAMQRQMADRFETDVKSVVAAVAQATTDMQRVAGEIATSVNGTSHRAAAAAAASDEASASVNAVAAATEELASSVAEIGRQVTHSSQVADNAVIKAGQTTEMVSSLASAAEKIGDVLRLIGAIASQTNLLALNATIEAARAGEAGRGFAVVASEVKQLASQTAKATEEIAGQVAAIQSATGDCVKAIGGISDTIREISAIATTIAAAVEEQDSATREIARSVQQAATGTGEVSVNVSGASQSADQSRALADNVASATDQLGQQASALYKSVDTFLAGLRDAA</t>
  </si>
  <si>
    <t>WP_065751753.1</t>
  </si>
  <si>
    <t>MNRQPGIDLVERARALAPLIVNEADEIERTRRLTPAVTAALIENGLYRALLPKSFGGAEASLEAFMQMQEEVAKADASTAWCLGQCSVCAMTAAYLDPDAANEIFNVAPGILAWGAINHEVQAVPGGYKASARWDFASGSRQASWLGAHVRVVEADGTPRRKKDGSAEIRTILFPVTSATMHDVWDVIGLRGTGTDSYSVDNLFIPEKFAALRDEPAARRESGPLYKLSTNMVFGMGFAATSLGVARATLDAAIDLARAKTPQALKAMRDNNAVQGLIGRTEAQWRGARAYLYSTAAEVWRDLSGGEAITEAHRIALRIATTWTIHQSAAVVDTAYRMAGATAVFNANGFERRFRDMHAIAQQIQGRDAHYEDAGKAILSGNLDTPPTMR</t>
  </si>
  <si>
    <t>WP_065751754.1</t>
  </si>
  <si>
    <t>MDLEANRALIVAALARIPGGDRTALQMVYRLTSAKLFGVCLRILGERSEAEDVLQEVYLTVWRKAGDFDAARASPMTWLIAIARNRAIDRLRASRQSRAMAPIETAGDVADETPRADTMLEGAQRDARLHGCLGELAEHENKALRAAFFDGNTYEELATRMRVPLGTMKSWIRRAMMKLKDCLER</t>
  </si>
  <si>
    <t>WP_115691474.1</t>
  </si>
  <si>
    <t>sigma-70 family RNA polymerase sigma factor</t>
  </si>
  <si>
    <t>sigma-70 family RNA polymerase sigma factor_1</t>
  </si>
  <si>
    <t>NZ_CP031417.1[2458343..2473983]</t>
  </si>
  <si>
    <t>MSDAIDHSGLPEDEILAAELALGVLSGPERAAATARREREAAFARMVADWEERLAPWAAEIDEVVPSPHVWSAIESALPAPQPRARARVWENLALWRGVALASSALVVACLGVIVYLGTLSTPAPLMASIDGGGHHHFVATVDTQRATIAVSPAAFSADATRVPELWLIPADGKPRPLGILRADRSVTLTIPAALLPHATRDAVLAVSLEPDGGSPTGRPTGPVIASGKLTNL</t>
  </si>
  <si>
    <t>WP_115691476.1</t>
  </si>
  <si>
    <t>anti-sigma factor</t>
  </si>
  <si>
    <t>anti-sigma factor_1</t>
  </si>
  <si>
    <t>MKRVTTLMLAGAAALTATLAINGMTPAAAQMSDKEKTVTVGGAPMYPSKNIVQNAVNSKDHTTLVAAVKAAGLVDTLQGPGPFTVFAPTNEAFKKLPAGTVDTLLKPENKKTLTNVLTYHVVPGRLTAKDLMDKVKAGNGKAMLKTVEGADLTFQEKDGKLWVIDAKGDKAQVTISNVMQSNGVIHVIDTVLLPG</t>
  </si>
  <si>
    <t>WP_115691478.1</t>
  </si>
  <si>
    <t>fasciclin domain-containing protein</t>
  </si>
  <si>
    <t>fasciclin domain-containing protein_1</t>
  </si>
  <si>
    <t>pyruvate oxidase</t>
  </si>
  <si>
    <t>pyruvate oxidase_1</t>
  </si>
  <si>
    <t>MSDITAAPATAGNGFKLPSLGEVSAFLKRGDIALAVGVLAILVVLILPLPPLLLDVALAISIIFSVLILMTALFIQTPLEFSAFPTVLLIATMLRLSLSLASTRLILSHGHEGTGAAGHVIEAFGYFVMGGNFVIGIIVFAILVIVNFVVITKGSGRIAEVAARFHLDAMPGKQMAIDAELSTGAIDDKEARRRRQNLEAEGGFFGAMDGASKFVRGDAIAGLLIVFINIIGGMIIGIAQQSLTFADAAHSYTVLTVGDGLVTQVPALVVSIAAGLLVSKAGISGAADKALLKQFSGYPKALGLSGGVMIVMSLLPGMPLVPFMALGGGAIALAFISDKRAKLTAAAEARKADSGAKTAEAADEPISAALKIDDLKVELGYALLPLVNSPDGTDRLTEQIKALRRSLATEMGFVMPAVRILDNVQLDANAYVIKIKEVDAGAGKVWASQYMVMDPTGAQVKLPGTHTVEPTFGLPATWVDLSLKEEATMKGYTVVDAATVLSTHLTELLKANMSELLSYGEVQKLLKELPKEQGELVKDLVPSLITVSGIQRVLQILLSERVSIRDLASILEGIAEGIGHSRNPSVLAEHVRQRLARQLCAQHTSPAGYLPLIALSAKWEQAFAESMIGQGDDRQLAMQPSKLSEFITAVREKFEAAAREGEAPVLVTSGSIRPFVRGIVERFRAQTPVLSQGEIHPRARLKTVGSI</t>
  </si>
  <si>
    <t>WP_115691480.1</t>
  </si>
  <si>
    <t>flagellar biosynthesis protein FlhA</t>
  </si>
  <si>
    <t>flagellar biosynthesis protein FlhA_1</t>
  </si>
  <si>
    <t>MTDARATIAIATGDPAGIGPEISMKAALDERVRALCRPIVVGDPDVVARHAQACGIGKPIRVVERVEDAGAAGDDLVLLACRSPELANLAFGSNSAASGRGSLAAASKAIKAALAGEVDAVVAAPQNQTSIAMAGIEFDGYPSFVARETGLSQHDVYLMLCFSDVKIVHATLHVSVQEALAMITRERVLHAITVADRTLKRLGVASPKIAVGGLNPHAGENGLFGREEIEIIKPAMEDATRAGLRVSGPFGADTMFHKKDVDAFIVMLHDQGHITAKLLARNATAGLAIGSPILFSSVAHGSGHDIVGKGVADPKAMIEAMTRLAQAKPVAQAA</t>
  </si>
  <si>
    <t>WP_115691481.1</t>
  </si>
  <si>
    <t>MRIFFALAVACAAAVTAAHADDAATYPSRPVKIVVDVPAGGGVDTVTRIVAEGLQNKLGQPVVVENRAGAGGNIGADFVFHSDPDGYTLLATQPAAITINPLLYRNLSFDPSKFEPVAIMTEIPNVLLVRPNFAAKTVQELIAQAKANPGKITYASQGIGTTSHLTAALLEEKVGLKLVHVPYKGTSPALNDIISDHVDMIFMELASALKLHQAGKARILAVATTHRVPNLPDVPTLDEAGVKGFESGTWNAIAAPPGTPKPIVDKLNAAIAEALKAERARELFSKINLTAAGGPPDEAARFIKAQTKIWAEVIKAANIQPH</t>
  </si>
  <si>
    <t>WP_162826919.1</t>
  </si>
  <si>
    <t>MHRFEARSESAHAASAAEARFRIDAPNSRPRAIKIVALDRQSEGVVKRLAAQARFGNATFLTVPGGPVPSREPFSMAGWLGDLAGHTKDLLGELDGADQVVMIGTAGEPLDAASVIGEACSLKRLTTTALILTPPATSDEALSRSLAQLRPWSLMLVIASEEEYIADMLTALRA</t>
  </si>
  <si>
    <t>WP_115691485.1</t>
  </si>
  <si>
    <t>MLKKEQNDLLTQTGPGTPGGRLFRSYWLPALLASELPENDCPPVRVKLLSERLIAFRDSKGRYGLMDEFCAHRGVSLWFGRNEEDGLRCPYHGWKYDYTGQCIEVPSEPEESGFCNKIKLNSYPLIERGGVLWTYMGPPEKRPPLPEWEFANVPPEQSFTSKRIQESNWLQAMEGGIDSSHVSFLHRGDLNSDPLFKGAKANRYNLNDSRPVFEVVESAGGLFIGARRNADNGHYYWRITQWVMPSFTMIAPRGNHPVHGHFWIPIDDENCWTWSFDYHPTRALTEEERRAMEEGKGIHVKYVPGTFRPLANKDNDYLIDRAAQKAGKTYSGVEGIAMQDASLQESMGPVVDRTKENLVSTDNGIIMARHRLLRATKALIDKDVSPPGVEAVHQQVRSAAVVLPPDKPFVEAAKEALMVRVGTAHASV</t>
  </si>
  <si>
    <t>WP_115691487.1</t>
  </si>
  <si>
    <t>MTSQPIPADRAKISLCRTEEIAEGSVVKVEHGDLVLAVYNVDGEFFVTDDLCTHGPGSLSEGELYGHIIECNFHGGQFDIRDGAVAGPPCMDPVKTYPVSIEDGRIFIEL</t>
  </si>
  <si>
    <t>WP_115691489.1</t>
  </si>
  <si>
    <t>non-heme iron oxygenase ferredoxin subunit_1</t>
  </si>
  <si>
    <t>MTIHRRQLLASAACIVLTAVASKAVVAQHALPWHPNAGAPPTPVRPGPWLHFTADEAKAVEAIADRIIPPDPQTPGGKDAGCAVYLDRQLAGPYGRAEGDYNKGPFRDGLKGQGPQTANGPAKQYRAWLAALDKHCVEQQGGKHFADLSDTEKDALLGGLESGEVKLTGVDGKEFFEHIVKDVQTGFFADPIYGGNRDMVAWKMIGFPGTRYNYLDWIDRHNERFPLPPVSLEGRAAWTPKAG</t>
  </si>
  <si>
    <t>WP_115691491.1</t>
  </si>
  <si>
    <t>gluconate 2-dehydrogenase subunit 3 family protein</t>
  </si>
  <si>
    <t>gluconate 2-dehydrogenase subunit 3 family protein_1</t>
  </si>
  <si>
    <t>MATQLPRKDVVIIGLGWTGSILAHELTDEGLDVVAIERGPWRDAATDYPPNFDQDELRYRIRHELFLRPDQTTFTFRNKMSQTALPIRSWGAFMPPNGVGGGGVHWNAETWRFLPSDFVLRTHLTERYGASFLPEDMTIQDWGVTYDELEPHYDRFEYLCGTCGTAGNLGGKIQNGGNPFEGPRSRPYPNPAQKQGFGHMLWAKAAAELGYKPFPQPSGNMSQPYVNPLGVRMGPCTYCGYCEWFGCGNYSKASPQTTILPVLIRKSNFSFRDNSEVTRINVDASGKRATGVTFVDTSGNEWEQPADLVILAAYSMFNVQLLLLSKIGQPYDPVANTGVIGRNFTHQTMSSVNGFFDKTKFNFNPFVASGAIGMCIDEFNGDNFDHGPLGFVGGGYLGQVQTNGRPIETSPVPKGTPKWGAKWKQAVADYYLSNIKSGSIHGSMYSYRDVYLDLDPTYTDRFGRPLMRMTIDFHENELKAAAYMTDKYAEIVKAMGANIVEKSPRKGPYDVTTYQTTHLNGGAIMGADPKTSALNRYLQSWDVPNLFVMGASAFPQNAGYNPTGTVAALAYWSAKAIREQYLKSPGPLVNA</t>
  </si>
  <si>
    <t>WP_115694373.1</t>
  </si>
  <si>
    <t>GMC family oxidoreductase</t>
  </si>
  <si>
    <t>GMC family oxidoreductase_1</t>
  </si>
  <si>
    <t>MRKHSAIAVAGAAVLILAYPAARGIADSSSPQDFAQIEHGRYLATLADCVACHTRKENGKPFAGGRPIETPFGVVVSPNITPDPQTGIGNWTEAEFDNAVRRGIRRDGARLYPAMPYTSYAKMSRDDVRAIRAYLMTLEPVRNPVVANQLPFPFDIRLSMRAWDMLFFTPGEFKPDSGKSAEWNRGAYLVTGPGHCGACHTPKNFLGGDKTDQALQGAAVQGWFAPNITGDKARGVGAMSEDDIVKLLKTGHNAITGVGGPMGEEVADASAHFKDTDLKAIAVYLKSLPGSGEPPPTPVAQNDPQMQAGQAIYRDVCSACHAIDGNGVPHLFPSLAKAPQVRAPDPTSGIRVVLRGARSVATDAEPTAPGMPSFDRQLSDAQVAAVLTYIRNSWGSAAPAVTPDQVAKQRGALANRTD</t>
  </si>
  <si>
    <t>WP_115691493.1</t>
  </si>
  <si>
    <t>cytochrome c</t>
  </si>
  <si>
    <t>cytochrome c_1</t>
  </si>
  <si>
    <t>MATQSSLHIYLNWAKERIDEMDATLAAFEAKVGGVQGEYRGKANDIIADLHKKRDEFQETVKKQAETNEAAWLRTKAQLESEWSNFEAQVKSYIETAGKHIDQQQSAFQEVATAQLKAWHEAADKVQAAATQFAADRRADIDAAAQRMKTDAATAEAQFQKLRQAGTESWTAFSAALTESRGAFDRANQAAWDAVKRADGPKS</t>
  </si>
  <si>
    <t>WP_115694374.1</t>
  </si>
  <si>
    <t>MATDPTLSRELNALREELSTARRERPETAASPPRESSAPPSDPPKDSAEKDSAADEHIREQLGEFIDEATQFFAQAEKSIAAHPAQSVVGALLVGILVGRLLGRR</t>
  </si>
  <si>
    <t>WP_162826920.1</t>
  </si>
  <si>
    <t>MTRRSLPPLLLAVATLAGCAGGAPVDVRDAATAAPAQWHAPLPHDGRIEDLNRWWQQFDDPLLSDLQTAAQAVNPTLASARSRIEQSRATRVAAGASLLPTLDANANASRGRQQPDLPVTNTYSAALQAGWEIDLFGRNQAAWDAARARYAGAQAGWHEARVAVAAEVASTYLQLRSCEAQLVKVQADTTSRNETSRLTDLATKAGFQAPAAASLARATAAQGNALAVQVKAQCDSNVKALVALTGFEEPALRSRLADRAGSLPVPALIGVGTVPADVLNQRPDIFIAARDVEAAGAEVSQAKAARLPRVTLGGSYGRMRIETSNYELEGPSWSVGPLTVSLPLFDGGARAANVDAARARYDESTVVYRAKVRGAVREVEQALLDLDSTEARRDSARAAADGFDASYRAVEAKYRGGLGSLFELEDARRSALQAQINLVDLERDRVAAWISLYRALGGGWTPAAPAPSSDAPQPTTP</t>
  </si>
  <si>
    <t>WP_085748796.1</t>
  </si>
  <si>
    <t>efflux transporter outer membrane subunit</t>
  </si>
  <si>
    <t>efflux transporter outer membrane subunit_-1</t>
  </si>
  <si>
    <t>NZ_CP024645.1[181859..197039]</t>
  </si>
  <si>
    <t>MRGIPTPLRTRAPRSDGEQSRERLLQAALRLFAEHGYARTSTRAIAEAAQTNVAAISYYFGDKAGLYRCAYFEPFGSPEADIARYSDPAMSLPEALRGLYATFLEPLAQGEAVRLSMKLRYREMLEHTGLLSDEIHDSIKPQFAALLDLMCRHVGVKKADDDIRRLALSVAALGVNLFVMEDVTDEIAPTLKSARRAMDLWSDRLVLFGEAMVHAEVRRRAEDAAPSPVKAKKK</t>
  </si>
  <si>
    <t>WP_085748797.1</t>
  </si>
  <si>
    <t>TetR/AcrR family transcriptional regulator_-1</t>
  </si>
  <si>
    <t>MTLELHLSHDRNAGTVTTHEHIGFELGWDYAHYNVHLPAPYAQEPSPLRNGLLAGAATFGMRTLQPTRHVRKWLQLRLHAWLRGRSVELVQVTPHYLQQIDVTHCPITRVALSSATLESTDASIDRVRSDAGYAAGNLAVMSAKANHAKGAHGFRDALGFVRQIEAESLGGIAGLTAAQWARTAVLCSYVERLSHAEACALPMLVLPPNRLRLFNPVQALQAFVSLQLATEGWSHRLSRFEDLLPGKDTKRAFQMFFHALLPRVLEAGRSAEPHEVRWAIEDAWRNPLALQRWTAFASQLTEAQCEDLVARASQRKLGTTRLDRVNDDQAVEGWNLDSRGYVPHTVLMRRRVSRARPVDVRPPARVPQQAHLPLQ</t>
  </si>
  <si>
    <t>WP_157131557.1</t>
  </si>
  <si>
    <t>MDRTERFYKIELLLRNRGCVPFEALLEELAVSRATLKRDLQYLRDRLNAPIVYDRFDNGYRFDASAGGERHELPGLWFSEKEIHALLTMHQLMNGLDDDGVLSRHLQPMMDKLQGLLGADESEAKELMRRVKVLVTARRRSPSRFFELLGSALVQRKRVDLVYFKRSDRSTSEREVSPQRLVNYRNTWYLDAWCHRSDGLRRFALDAIQDARALDTRARNVAVKELEAELDAGYGIYGAGDKKVKWATLVFQADAAQWVAGEEWHPQQKPRWLDDGRYELQVPYSDPTELAMDILRWGDRVVVAGDKALSNAIQARLRAALAQYS</t>
  </si>
  <si>
    <t>WP_085748799.1</t>
  </si>
  <si>
    <t>WYL domain-containing protein</t>
  </si>
  <si>
    <t>WYL domain-containing protein_1</t>
  </si>
  <si>
    <t>MLSRWLRRATNTVRRALRGTPPPAAPLPHFESGTFTGPAGTRAYKLFVPEGFAGKPLPLVMMLHGCTQDPDDFARGTRMNDLARQHGFIALYPAQPPRSNAHKCWNWFSPGDQRRGDGEPAVLAGMAREVAAARGADPDRVFVAGLSAGGAMAAILGREYPDVFAASAVHSGLPQGAARDVASAFAVMHTGRLRPTGPTRSGGPGIPTIVFHGDADKTVHPANGQHVVDDVVAGSPIDPVISRGENQGRPFVHTVFPGRDGRPFVEHWEVHGAGHAWSGGDPAGSYADPKGPDASREIVRFFALQRRRALA</t>
  </si>
  <si>
    <t>WP_085753994.1</t>
  </si>
  <si>
    <t>PHB depolymerase family esterase</t>
  </si>
  <si>
    <t>PHB depolymerase family esterase_-1</t>
  </si>
  <si>
    <t>MKATWNGVTIAESDDTVVVEGNHYFPEGSLNRDYVTFSNHRSGCPWKGQAHYYSLFVNGEMNPDAVWYYPEPTEAAAEIKGRVAFWKGVKVE</t>
  </si>
  <si>
    <t>WP_085748800.1</t>
  </si>
  <si>
    <t>DUF427 domain-containing protein</t>
  </si>
  <si>
    <t>DUF427 domain-containing protein_1</t>
  </si>
  <si>
    <t>MFPIRLRGALARYREAALADDLVAAVIVSILLVPQGVAYALLAGLPPEAGVYASLLPMVAYAALGSSNVNSVGPAAVLALMTAQAIAPAVAHDVPATDAALVLAIESGVMLALAAALKFDALASLLSVPVLQGFSVGASLSILLSQLPVMFGAHAAGFNAIEVFGSWWRGGHAIHLPTTLFGIGALVLLTLSRKHAPTQLERWMSRRAAQLTARAAPLAVIIVSTGVAWAVSAADHGVRLVGALPPLHPVLTWPDVEMSVWQQMLPGAALISLVTFVSSLAVAENLGLQRGKRVSARRELMGLAGANLAAGVGGGMPVGGSFSRTAVNAEAGARTRWAGVFAAVFTGFGMLLFAVPLAMLPKAVLAATIVMSVLAAGEWKGFGEAWRYSHGEAAMMGAVAAITVLKDAQWALAFGVALSIAMLLKRTARPHAVVVARMPGTEHYRNVRRYATEGTAGLLGIRIDESLLYVNARQLPDVVVGLLETAPGDVDRVLLQMSPVNHIDFSGVEALRSLQDLLARRGIQLDLSEVKGPVLDGLVASDWLRWFRGRLFLSHHQGVAGEEPVTLLSHPSRTPPGP</t>
  </si>
  <si>
    <t>WP_085748801.1</t>
  </si>
  <si>
    <t>STAS domain-containing protein</t>
  </si>
  <si>
    <t>STAS domain-containing protein_-1</t>
  </si>
  <si>
    <t>MTSLHRRHLVLAAGAGLLPATLPVFSQGTWPTKPVRIVVPFAPGGTTDILARAIAPELQHAFGQPFVVDNKPGAGGNVGTDAVAKSAPDGLNLLMGTVGTHAINQALYPKLPFDPIKDFAPITLVAGVPNVLVMNPAKAEAYGIRNVADLIKYAKANPGKLNMASSGNGTSIHLSGELFKSMTGTFMLHFPYRGSGPALLDLIGGTMDLMFDNLPSAMPHIKAGKLKALAVTTAQRSAALPDVPTVAEAGPVKGFDASSWFGLLAPAGTPADIVNRIQQECAKALATPAVKERLLSQGAIPGGNTPQAFAAYIAAETKKWATVVKQSGAKVD</t>
  </si>
  <si>
    <t>WP_085748802.1</t>
  </si>
  <si>
    <t>MALLQPQARPLAHPASTRQPVMPTGVRPMPPAPARAFQVLQTHRTPTQLSLFAPPVAQRNVTR</t>
  </si>
  <si>
    <t>WP_085748803.1</t>
  </si>
  <si>
    <t>MSYSPLRSRRARRPGRRSTPSCRGGVSSLLRLAQPVASRPSAHGLDVTSWLARAAGVLSPLPAQVLDVRPSEFAPSQWLVGH</t>
  </si>
  <si>
    <t>WP_085748804.1</t>
  </si>
  <si>
    <t>MSPAADTAVAAASPIASFYGGGRVVRGLARVLQAVQKFAPGFGTRAALGLFFTPLPSKRSARRLAVPAGWRVERWPFETGSMAVYRRADAEPGRPTVLLVHGWAGHGLQMQALGDAVAAAGLNPVLLDLPGHGRSDGWRSTLPQFVRALWAASARLGPLHAVVAHSMGALAASHALAHGLPAQRLALIATSPPPKLVLKWFAHGFGLGAAMSMRMRRLIEQREGIDLEHFEADELAPRLPRATLVVHDEDDRAAPAMLARRLADQVAGSRWLATRGLGHRRVLAEPQVLRVVAEHVTRPIGIDDSGQ</t>
  </si>
  <si>
    <t>WP_085748805.1</t>
  </si>
  <si>
    <t>METRTERSEATLAAIVDTALDMAVADGLNSLSLGEVAKRLGLSKSGVFSRIGSREALQKAVIDEYAKRFLQDVFVPAMREPRGLPRLNTIMQLWLQRVREVESRTGCLYSSGAFEFDDCEGPLRDLLLEHVLHWRSSLRRTVDQALEAGHLRPDTDPEQLVFELDGLFVALMREARFLRDPRACDRAWTAYERIIRAFTTP</t>
  </si>
  <si>
    <t>WP_085748806.1</t>
  </si>
  <si>
    <t>MSALTRRHWLAVVSYLLVVALTAALGLASSDILSAVRGYVAGESLWSKGQKEALYHLDRYARLHDPADYARFEASLSVPLGDRIAREQLSSEQPDLEAARAGLLQGGNHPDDIDSMMKLFTRFKEVSFMADAIAIWAEADLAIDELRLLGQRIRELVEGGEADSPALRALAIQLPPLDVRLTQLERQFSERLGEASRLSKRLVVWTTLLLTILLACAGLVMIARLLSQQLAAERALREGNERWALAADAAGIGVFDWDVERDRVALDARAAAMTDLPAVDTEADGGRLAGQTLHPDDRNRVQVALRQAIDRAEPVAVRYRVEPAEGEPRHVELRARVRAHGRHPRMIGILRDVSQDMQAERLRLDKEAAERANRAKGEFLSRVSHELRTPLNAVLGFAQLMQLDNAEALRPAQAQRVQHVIDSGRHLLDLINDMLDVTSIDAGGVKFSAQDVAVGPVLERCSDRLSALAQAQQVRIVPQRPFPELHVMADPRRLEQVFINLISNAIKYNRPDGEVRLTLAPDGDDVVAAVHDTGAGMTEEQLGQLFQPFNRLGAEYSKVVGSGLGLVITRQLVTLMGGSVAASSRAGVGSTFVVRLPRGRVLAA</t>
  </si>
  <si>
    <t>WP_085748807.1</t>
  </si>
  <si>
    <t>sensor histidine kinase</t>
  </si>
  <si>
    <t>sensor histidine kinase_1</t>
  </si>
  <si>
    <t>MRCGTRSIPNFVDWNDPMLLSIQDLHVSFRTGAEDGVVQRVEAVGRGPVGVSFDVPENTTVALVGESGSGKSVTAMSILNLLPVNAERSGRIDFEGRDLLKATLPELQTLRGREIACVFQDPMSSLNPVFTIGRQLCEPLQRHLGLGRREALERAEALLAEVQLPEPKRRLSSYPHELSGGQQQRVMIAMALACGPKLLIADEPTTALDVTIQRQILDLLARLKETHRMSMLFISHDLGVVGEIADEVVVMRQGTVRERGPVAGIFADPQDTYTRALLACRPALQQHHARLMTIDETRTQAPAAPKPKDPDAPVVLQVEKLSKGFWVRQGVFGRREFKAVKEANFTLRRGHTLGVVGESGSGKTTMGLTLLRLHDPTGGPEAGRVLFDGRDLLTLSSREMLPVRRRIQVVFQNPYASLNPRFPIGKTLVEPMAIHGIGGGTAEREALARGLLERVGLDASAMTKYPHEFSGGQRQRVAIARCLTLSPEVLVLDEAVSALDVSVQAQVLNLLKDLQDELGLAYIFISHDLAVVRFMADEVMVMKNGEVVEQASVDEVMNKPRQEYTRKLLDAVPRGHVVPG</t>
  </si>
  <si>
    <t>WP_169726491.1</t>
  </si>
  <si>
    <t>MTAPVEGIWGSAWKRLRRDRVGMVSLVIVALFGVMVLLAALGLVAADWQRERGVANAPPTFMGPATATESSGIAPPTGPNVDLSDVDPLAPRYKEWAERAAQFEHADVERAATLPFGADRLGRDVLAKAVQGAKISVFVGVLAAVVATAIGTVLGALAGFFGGKVGDFLEWVYNVFTSIPGILLIFAFAAVAGRGMHSVVLILGLAGWTGIYRLVRAEFLKHSVREYVRAAEAIGASTTSRMFRHILPNISHVLLVQLSVHVVGFIKAEVILSYLGLGVAVDEVSWGTMLSEAQSELILGHWWQLAAATIFMAVFVTAFSLFTDALRDALDPKLRGLE</t>
  </si>
  <si>
    <t>WP_085748809.1</t>
  </si>
  <si>
    <t>MMRGKTIFLALLASSMLAGCFGSEHEDLHEWIGVQKSMAKPRVQPLKEPSVFLPQAYEASTEMDPFNMLKLTQVLRRETEKNTANTALLTAEQNRRKEELESYPLDSVTMVGSLKKGNQRIALLRVNQLIYQVGVGNYLGQNYGRIVQIEENSIKLREVVQDAAGDWVERMATLDLQEGGN</t>
  </si>
  <si>
    <t>WP_054067321.1</t>
  </si>
  <si>
    <t>pilus assembly protein PilP</t>
  </si>
  <si>
    <t>pilus assembly protein PilP_1</t>
  </si>
  <si>
    <t>NZ_CP020121.1[1658445..1673575]</t>
  </si>
  <si>
    <t>MLEKKILIPVRWALAPMLVCTGAAAWAASVQAVSGSQQGGGEVVRIELSEPLKDAVTGFAIQSPARIALDLPGATNAMGQSLVDLQQGNLDTVNVVEGTGRTRVVLNLKAPTTYRTQVDGNGILVFLDPVKRTASTIAPVQSTMRQHLASKEVDASTPGALKNIDFRRGSDGAGRLVVDLGSAMVNADVRKEGKGLTIDLLNSSLPAELRRRLDVVDFATPVQMITASQNGDRVRLQVEATGDWVHSAYQSDEQFVLEVRPKKVDPNKLSQGPGFTGERLSLNFQNIDVRALLQVIADFTNFNIVTSDTVGGSLTLRLKDVPWDQALNIIMEAKGLGMKKNGNVLWIAPKDEIDERAKRDFEAARAIEQLEPLRTQGFQINYAKAEDIKNQIADNSGNSEASTRFLSPRGSAIAEARTNQLFVTDIPSKLEEIAQLIKKLDIPVRQVLIEARIVDARDSFGRSLGVKFGGGYNRAGRGSIGSQYSSYGTKSDAPFVNLPAGLSTGGDPASLALSVFNSSMTRFLSLELSAMEAEGAGRVISSPRLLTADQKEAEIAQGTEVPYSETAPNGASTTSFKKAELRLQVKPQITPEGNIILTLKVNKDAVGGWTNTGVPMIDTKRVETEVLVENGGTVVIGGIFEMEESNQVNKVPGLGDIPVVGNLFKSRTRETSKREMLVFITPRMVADAVVSN</t>
  </si>
  <si>
    <t>WP_054067322.1</t>
  </si>
  <si>
    <t>type IV pilus secretin PilQ</t>
  </si>
  <si>
    <t>type IV pilus secretin PilQ_1</t>
  </si>
  <si>
    <t>MQSSAINPYLSVTIKDRLLAVFVHLNQEVAVHFSLIGLPGSGKSTIGRQLAKAWKLRFVDVDHAIEQRIGCSIREFFAAHGEAAFRDIETQVLAELLQLSERCVLSTGGGAVLRPENRQALKAHSTVFYLQALPEDIARRLRNDTTRPLMQGEDPLKRLKELQQVRGPLYLETAHYVVDAVRQSPTQLSRKICMQAELAGLLPSTGCCEALGD</t>
  </si>
  <si>
    <t>WP_077345489.1</t>
  </si>
  <si>
    <t>shikimate kinase</t>
  </si>
  <si>
    <t>shikimate kinase_1</t>
  </si>
  <si>
    <t>MTTHSSQTVQIDLGDRSYPIVIAADVLQQAATFAGCPSAAQAVIVTNVTVQPLYAAQLQAALAAKYAHVHTVVLPDGEAYKDWQTLNQIFDALLGHGCDRKTVLFALGGGVIGDMTGFAAACYMRGVPFVQVPTTLLSQVDSSVGGKTAINHPLGKNMIGAFYQPQLVVCDLASLDTLPAREVSAGLAEIIKYGPIADMAFFEWLEAHIDDLRRLDRQALLHAVKRSVEIKAWVVGQDEKEAGLRAILNFGHTFGHAIEAGMGYGNWLHGEGVGAGMVMAAHLSQRLGLVDAEFVQRLTRLIERAGLPTRGAVIDAADNAGAYLEHMRVDKKAEAGAIRFILIDGPGKAVLRSAPDALVREVIDTCCTQGVGIQTQ</t>
  </si>
  <si>
    <t>WP_054067323.1</t>
  </si>
  <si>
    <t>3-dehydroquinate synthase</t>
  </si>
  <si>
    <t>3-dehydroquinate synthase_1</t>
  </si>
  <si>
    <t>MQSFQLSPWACQPDATRGRRYAEPAAPTRTEHQRDRDRIVHSSAFRRLVYKTQVFVNHEGDLFRTRLTHSLEVAQLGRSIARPLGLNEDLVEAICLAHDLGHTPFGHAGQDELNACMQHFGGFEHNLQSLRVVDQLEERYPQYDGLNLSFETREGILKHCSRSNALKLEAQEPGGVAARFLNGGQPSLEGQLANLADAIAYNAHDVDDGVRSGLITLEQLQEVPLFTHFYTQVLADFPQLAEPEAQRRLLYETIRRMLSEQVYDVIHSTRQHIAHAGVCHVDEVRACSKALVRFSPDMQAQTQALKRFLFHALYRHDQVMQTMEAARQVVRDLFAAYMQQPGMMKPRFALRAQQAGSEADMARTVADFVAGMTDRYAAKEHERITGMKLLG</t>
  </si>
  <si>
    <t>WP_054067324.1</t>
  </si>
  <si>
    <t>deoxyguanosinetriphosphate triphosphohydrolase</t>
  </si>
  <si>
    <t>deoxyguanosinetriphosphate triphosphohydrolase_1</t>
  </si>
  <si>
    <t>MTDTTTDRSFPEDIVIADTVRWLEKAVIGLNLCPFAKSVHVKGQIHYVVSQATDAEGVAMDLHRELEALAEISPEKRDTTLLILPQALQDFLDFNDFLEIADAMVEELDLGGILQVASFHPLFQFEGTDVDDVTNCTNRAPYPTLHLLREDSIDKAVEAFPEAEMIYERNMKVLEDMGIVGWLDLDVAARCPVTGHGPEDKH</t>
  </si>
  <si>
    <t>WP_054067325.1</t>
  </si>
  <si>
    <t>DUF1415 domain-containing protein</t>
  </si>
  <si>
    <t>DUF1415 domain-containing protein_1</t>
  </si>
  <si>
    <t>MAKNNKAGKGQTQTAAQDIAAQLDLKPGQSIELLKALHILTRDGKLNQDSRRKLKQVYHLYQFIEPILKELGENDHAVTLADHGAGKSYLGFILYDLYFKAQGKGSIYGIETRAPLVEASQKLAADLGFERMHFLNMSVAESTHADFMPERFDVVTALHACDTDTDDAIAFGLEKKAKAMVLVPCCQAEVAACLRQTKALSLSRTPLAELWRHPLHTREMGSQITNVLRCLYLEACGYQVTVTELVGWEHSMKNELIVARYTGHKKRSAAERLQQLLTEFGLDALAETRFKLP</t>
  </si>
  <si>
    <t>WP_054067326.1</t>
  </si>
  <si>
    <t>SAM-dependent methyltransferase</t>
  </si>
  <si>
    <t>SAM-dependent methyltransferase_1</t>
  </si>
  <si>
    <t>MLASKTFTRRTGIKTLVAAALLATGMGSALAQADFPSKPLTMIVPFSAGGTTDILARIVGQALGQELGESIIIENKPGAGGNIGAQQAARAKADGYTLFMGTVGTHAINQSLYKKLPYDPLKDFTPLSRVATVPNLLVAHPSRPYKTVQEMIAYAKANPGDVTYGSPGSGASPHVSGALFQSMTGAELTHIPYKGSAPAVSDLLGNQIAVMFDNMPSAIQHVRSGKLRPIAVTTAKRSPELPDVPTIAEAGVPGYEATSWFGLWAPAGTPAPVLDKLHSALTKVLQDPAVVKKIADQGGEVVIDTPAEFEAFIQSEAAKWGKVVKESGAEV</t>
  </si>
  <si>
    <t>WP_054067327.1</t>
  </si>
  <si>
    <t>MSTANQAFICDAIRTPFGRYGGTLSSVRTDDLGALPIKALMERNPHVDWKAVDDVLYGCANQAGEDNRNVARMSALLAGLPIEVPGATINRLCGSGLDAVGSAARVIKSGEARLMIAGGVESMSRAPFVMPKAETAFSRNHAVYDTTIGWRFVNKLMKAQYGVDSMPETAENVADDFKIEREAQDRMALASQQKAAAAIAAGYLAKEIVSVTIPQKKGDSIVFSQDEHPRATTLEALAKLKGVVRPDGTVTAGNASGVNDGACALLLANEEAAKQYNLVPRARVVGMATAGVAPRIMGFGPAPAVRKVLAQTGLTLADMDVIELNEAFAAQGLAVLRDLGIADDDARVNQWGGAIALGHPLGASGARLATTAVNQLHTLGGRYALCTMCIGVGQGIAVILEKV</t>
  </si>
  <si>
    <t>WP_054067328.1</t>
  </si>
  <si>
    <t>MSSYQKRTKDELAQRIAQDIPDGSYVNLGIGMPTKVANHIPADREIVLQSENGILGMGPAPEAGKEDYDLTNAGKQPVTLLPGGSYFHHADSFAMMRGGHLDICVLGAFQVSATGDLANWSTGEPGAIPAVGGAMDLAVGAKSTWVMMDLLTKTGECKVVEKCSYPLTGLACVKRIYTDLCTLECTPQGLRLIDTVEGLSHAQLEALIGLSIATA</t>
  </si>
  <si>
    <t>WP_054067329.1</t>
  </si>
  <si>
    <t>MINKITDSIAEALSGIQDGATVLIGGFGTSGNPVELINGLIAHGARDLTIVNNNAGNGDTGLAALLKSGQVRKIICSFPRQVDSWVFDELYRSGKIELELVPQGNLAERMRAAGAGIGAFFCPTAYGTELAEGKETREINGKHYVLEYPIHGDVALIKAEKGDRWGNLTYRMSARNFGPVMATAAKFTVATVHEVVELGELDPEAIVTPGIYVHKVVPIERVATQAGGFKKSA</t>
  </si>
  <si>
    <t>WP_054067330.1</t>
  </si>
  <si>
    <t>MQSFARGLEVIRSFSAEQPVQTLSEVAAQTGLTRAGARRILLTLQTLGYVHSDGKHFRLTARILDLGYAYLSSQPIWNLASPLMEALSEKVQESCSAGVLDGLDVVYVVRVHAHKIMSTNLGVGSRLPAFWTSMGRMLLAGLPQAQLLQLLAECPRVAYTRHTLVEDADLLRAIAQVREQGWALINQELEEGLISVAAPLINAQGQTVGAINVSGQVNRTNAQEMESRILPHLLSTAQSVSQLLRTTRQ</t>
  </si>
  <si>
    <t>WP_114070956.1</t>
  </si>
  <si>
    <t>MARLPRLTLPGLPHYVVLRGNNLQPIFVDGQDYAHMKAVLAEMAGRFGVQLHAFALLPNQLHLLLTPEQADSLPQFMQSVGRTYVRSFNNRHGRSGTLWEGRYRATVLEPQSWMLPAMVVLECQPVDEGVTSRAVDYGWSSARHHVGAQTERMLRLHPSYWKLGNTPFAREAAYAELLDRGPSAEVREVVLQAALKGWVLGSDSFVQELQQHTTRRLQRQKAGRPVRTLPPKTE</t>
  </si>
  <si>
    <t>WP_054067331.1</t>
  </si>
  <si>
    <t>MTTAAEIAHLQEHGLYAKSHEHDACGLGFVAHIKGEKRHDIVLGALKILENIDHRGAVGADPLMGDGAGILIQIPDQLYREEMAKQGVELPPAGEYGVGMVFLPKEHASRLACEQELERAIKAEGQVLLGWRDVPVNRDMPMSPAVREKEPIMRQVFIGRGSDVIVQDALERKLYVIRKTASAAIQNLGLKHSKEYYVPSMSSRTVVYKGLLLADQVGVYYNDLADERCVSAIGLVHQRFSTNTFPEWPLAHPYRYVAHNGEINTVRGNYNWMVAREGVMASPVLGEDLKKLYPISFAGQSDTATFDNCLELLTMAGYPISQAVMMMIPEPWEQHEAMDERRRAFYEYHAAMMEPWDGPASLVFTDGRQIGATLDRNGLRPSRYVVTEDDLVILASEAGVLPVPDSKIVRKWRLQPGKMLLIDLEQGRMIEDDELKANVVNTKPYKQWIENLRIKLDQVEVPADFVVPAKTSELPLLERQQAFGFTQEDIKFLLAPMAKNGEEGIGSMGNDSPLAVLSSKNKPLYNYFRQMFAQVTNPPIDPIREAIVMSLVSFVGPKPNLLDINQVNPPMRLELQQPILDFEGMAKLREIEKHTHGKFKSATIDITYPLSWGREGVEAKLASLCAQAVDEIKGGANILIISDRHLSATQVAIPALLALSAIHQHLVREGLRTTAGLVVETGTAREVHHFAVLAGYGAEAVHPYLALETLVDMHKDLSGDLSADKAIYNYVKAIGKGLSKIMSKMGVSTYMSYCGAQLFEAVGLNSATVEKYFTGTASRVEGIGVFEIAEETIRNHLAAFGDDPVLATMLDAGGEYAWRARGEEHMWTPDAIAKLQHSTRANNFSTYKEYAQIINDQSKRHMTLRGLFEFKFDPSKAIPVEEVEPAAEIVKRFATGAMSLGSISTEAHATLAVAMNRIGGKSNTGEGGEDPKRYRNELKGIPIKQGETLASIIGKEQVESDIELRDGDSLRSKIKQVASGRFGVTAEYLVSSDQIQIKMAQGAKPGEGGQLPGGKVSDYIGMQRYSVPGVGLISPPPHHDIYSIEDLAQLIHDLKNVAPHADVSVKLVSEIGVGTIAAGVAKCKSDHVVIAGHDGGTGASPWSSIKHAGGPWEIGLAETQQTLVLNRLRGRIRVQVDGQIKTGRDVVIGALLGADEFGFATAPLVVEGCIMMRKCHLNTCPVGVATQDPELRKKFTGKPEHVVNYFFFIAEEVRQIMAQLGIRKFDELIGRTELLDTRQGVEHWKAQGLDFSRLFAQPAVPAEVARFHVEKQDHLLDKALDVKLIERCQPAIQNGESVRIMEVARNVNRSVGAMLSGAVTKVHPEGLPDDTIRIHFEGTGGQSFGAFLCKGITLNLTGEANDYTGKGLSGGRVIVRPSHEFRGESVRNTIVGNTVMFGATRGEAFFAGVAGERFAVRLSGATAVVEGVGDHGCEYMTGGTVVVLGKTGRNFAAGMSGGVAYVYDEDGQFAKRCNTASVKLEKVLPHDEFVASVPRGVWHNDQSDEQQLRALIEAHSRWTGSKRARDLLDNWAAARAKFVKVFPTEYQRALGEIYERKQKEKQAAAVPAAPEKEAVAAK</t>
  </si>
  <si>
    <t>WP_054067332.1</t>
  </si>
  <si>
    <t>glutamate synthase subunit alpha</t>
  </si>
  <si>
    <t>glutamate synthase subunit alpha_1</t>
  </si>
  <si>
    <t>MSVALLVFPDFMLVALGWALRHKLGFSREFFAGTERLVYFVLFPALLFQSILRTPITAGNAVMLLQATAAVVVAGVAMAWLAGWVLRPSSIGLASSAQCGYRFNTYIGLALSASLAGAQGQTVMALIIGFAVPMANVAAVYGLARHNGGNLLRELARNPLVVSTLLGLACNLAGLHLPGPVDTVFARLGAAALALGILCVGASLAWEGGKGYGTLIAWMLAVKLVALPAVAVGVALLLGLPPLEARMLLLFAALPTASAAYVLAMRMGGDGRMVAVLISLGTLFSAVTIPMWLLLAGPA</t>
  </si>
  <si>
    <t>WP_175129528.1</t>
  </si>
  <si>
    <t>NZ_CADILD010000003.1[208681..223786]</t>
  </si>
  <si>
    <t>MNKVRSLAVAIALATGAAGTLGVTVAHAADKYPSKPIRVIVPFAPGGSTDIIARLVTQRMSQELGQPMVVENKGGAGGAIGASEAARADADGYTLSIATVSTMAVNPACRPKDLPYDPIKDFQPVTNFANTANVVAVNPKFPAKDFKGFIEELKKNPGKYSYGSSGTCGVLHLMGESFKMATGTDIVHVPYKGSGPAVADAVGGQIEILFDNLPSSMPQIQAGKLNAMAIAWPEQIPAVKGVPTFKDAGFPVLNQPVWYGLLAPKGTPMEVVNKLRDAAVVALKDPKVIKALDDQGSAPSGNTPEEFAKEIKEQFDWAQDVVKKQNIKLD</t>
  </si>
  <si>
    <t>WP_006217596.1</t>
  </si>
  <si>
    <t>MRLRHIEIFEAIRRTGSLTEAAAALHISQPAASKLLAHAEAQLGFKLFDRVKGRLVATREAEILTPEVARLNQDLNSVRRLVANLRDRPHGHLRLGCAPALGLGLLPGVVRDSRDAQPGITFDIHTHHSAELVQGLLTRELDLAITFDTNDYPGLTRMGLGHTELVHLSRRADVGPMRLSELADPAGETLIVLDAGDASGALLQMALDAQGLAPQVSIQVQTHYVACALVDAGCGDAIVDAITAQAMLRPGMNLRRLEPALRVPISIMVRNQDPLSALHHDLIERLRAACAARMATLDTP</t>
  </si>
  <si>
    <t>WP_175129805.1</t>
  </si>
  <si>
    <t>MRACRHVAAILIAASMAAVPAAWARTPLATEDRNPEAASGAQARELVRAQHYMMVSANPLATQAGDAMLRKGGSVVDAAIATQLVLNLVEPQSSGIGGGAFMVLFSAKTGKIQTVDSRETAPAAARPDRFLDAEGKPLPFAQSVNNGMSVGVPGLLRGLELAHKEAGVLPWADLFQPAIDLAEQGFAVSPRLHTLLAGNKALPAQAAAAAYFYAPDGTPWPVGHVLKNPEFARTLRAVAEQGADAFYQGDIARDIVAAVHGHPKPGDLTLADLANYRAKTRDPVCGNYRGYQLCGMAPPSSGGIAVLQMLGELEQYPMATYAPGSVQAVHYFSEAGRLAFADRDFYVADPDFVSVPVRALLDPAYLRARGALIQPGRSMKVALPGDPEGKLLTLGRDNALEVPSTSHLVAVDAKGNALSMTTTIESEFGSKIFVRGFLLNNEMTDFSSSFKDPEGRLVANRVEAGKRPRSSMAPMIVLRDGKPVMLVGSPGGSAIINYVAKTIVGVIDWGLDMQAAIALPNMGSRNKETELEKGTALEALAPALEAMGHPVRITEFPSGIHGIVIDANGLQGGADPRREGLAKGG</t>
  </si>
  <si>
    <t>WP_175129806.1</t>
  </si>
  <si>
    <t>MATNDVKAPSAQENAPLKRVMGPKLLLLFIVGDILGTGVYALTGQVAAEVGGAAWLPFLVAFAVALLTALSYLELVTKYPKAAGAALYVHKAFGVHFLTFIVCFTVMCSGLTSAATASQAFAANLFAAFGIQAEKSWITFGALGFMLLVMLVNLRGAAESVKANVVLTLIELTGLLMVILLGFYAIAGGQADFSRVIAFDTPEDKSVFLAVTSATALAFFAMVGFEDSVNMAEETHEPSRIFPKVMLTGLGITAVIYVLVSICAVALVPVGELAKSSTPLVLVVKRAAPGLPVEYIMPIISMFAVANSALINMMMASRLLYGMSRQGVLPAFLAHVHRKNQTPWTAILFTTVLAFGLIILVALADSEAIRALGGTTALLLLGVFAFVNIAVLVLRRDKVKHEHFTINRFVPWLGAAVCLFMVTPLTGRDVIQYQVAGWLLLLGVVMWGVTYLAHRKEARMELDPSTLD</t>
  </si>
  <si>
    <t>WP_175129529.1</t>
  </si>
  <si>
    <t>amino acid permease</t>
  </si>
  <si>
    <t>amino acid permease_-1</t>
  </si>
  <si>
    <t>MAPTLPNAGALAGCKVIDLSRVLGGPYCTQILADHGADVLKIEPPGGDETRGWGPPFLGDTASYFIGVNRNKEGMTLDLSQPAGQELLRHLLADADVLVENFKPGTLEKWGLGFESLSQQFPRLVHCRVSGFGADGPLGGLPGYDACAQAMCGLMSVNGEASGEATRVGLPVVDMVTGLNAAVAILLALNERHRSGLGQFLDITLYDCALSLLHPHAANYFYSGNVPKRSGNAHPNIAPYETLPTASGPIFLAVGNNRQFALMAQVLEAPGLAADARYATNADRLQNRQALRDELSALLADQNAAQLADRLLRAGVPAAAVQTVDEALAHPHTRHRGMVMEHGDYKGVGSPIKLSRTPATLRKLPPALAPLPTNPNN</t>
  </si>
  <si>
    <t>WP_050728052.1</t>
  </si>
  <si>
    <t>MKRLFAPLLLAAATAVAPSSAALAADAYPSARPITLIVPFPPGGPTDAMARRLAEKLREPLKQNVIVENRSGAGGNIGSEYVASAKPDGYTILFGTSGPLAINVSLYKKQGYNPETSFAPIIRLGHLPNILVVNPSVPANNAQELIAYAKQNPEKLSYASSGNGASSHLAGILFNQMAGTKIMHIPYKGTGPALNDLLGGQVSMSFTDILTALPYIKAGKLRAIGLASAQRSDALPDLPTLSEQGLKGYDVSVFFGIVAPKGTPADVVDTLNSAFKTALSDPAIEQTLRSQGIVAAKDQTPQGLATFITSEVPKWRELIKSANVSID</t>
  </si>
  <si>
    <t>WP_175129530.1</t>
  </si>
  <si>
    <t>MDAPARLAPSAATPVPDSRGLNLFTADPYAAALSQRYLPTALHAHLLPHLERLGELAGGVMDELAATADKHPPTLSVRSRAGADESRVDKHPAYVELERLAYSEFGLAALSHRGGVLGWPEPMPAAAKYALSHLFVQAEFGLCCPVSMTDSLARTLRKFGDPALVERVLPQVTSQDFDALRQGAMFMTEQGAGSDVSATEVTATAQPDGTWRIHGDKWFCSNPDAGFAMVLARSETQPGLKGVSLFLLPRDLEDGSHNHYRILRLKDKLGTRSMASGEIRLEGAVAWLVGERGRGFKHMADMINNSRLSNGMRAAGLMRRAVTEAVFVSQHRRAFGKRLIDMPLMQRQLVKMTVWAEQARTVMFQTARALADADQGVADPALARILTPLIKFRACRDARKVTGDAMEVRGGCGYIEEWTEPRLVRDAHLGSIWEGTSNIVALDVLRAIKKENSLPALRAHIDRLLADGVPCPPALAALQAEALDKSFALAEHAAMGDHAELARQAASLLYHAVSMAALRWEAASAGLETRAQLADQVLLHRLAARDPYAIPPNESAASQAILQYAL</t>
  </si>
  <si>
    <t>WP_175129531.1</t>
  </si>
  <si>
    <t>MDLDPRLLRYFIAVAEERHFSRAATRLHISQPPLSYAIRQLEDNVGARLLARTSRHVELTDAGHVLYREALTLLRQAEEVRTLVQRVDAGLRGRLRIGFVGSMLYRGLPVLLNAMRAQLPDVEHVLTELNSHEQIEAVRRGEQDLGFIHANPVPEEVLARDLIAEPFVVCLPDSHPLAARASLRLADLAGDDFVFFARAASPSYYETVLSMCVAAGFMPVVRHEVRHWLSVASLVSQGLGVSIVPSCLSRSGLAGTRFIAFDHKARSVSQVIWQAGGQSPLQRRAMALVTEQFPPASVDDAGAGN</t>
  </si>
  <si>
    <t>WP_175129532.1</t>
  </si>
  <si>
    <t>MQHNDYILTLSCPDRTGIVYRVSGLLFELGCNILDSQQFGDEETGQFFLRVHFDLPAAVAPDDLRARLDTLSADYGMDLKLHDARRKQRLLIMVSKQGHCLNDLLFRVHSGHLHAEVAAIVSNHNDYASLAASYGIPFHYLPVTADTKAEQEKQVLRIAEQSNTDLVVLARYMQILSADMCRALNGRAINIHHSFLPSFKGARPYHQAHARGVKIIGATAHYVTSDLDEGPIIDQDIERVDHTMTAADLTQVGSDIESLVLSRAVRSHVEHRILLNRNKTVVFR</t>
  </si>
  <si>
    <t>WP_006217604.1</t>
  </si>
  <si>
    <t>formyltetrahydrofolate deformylase</t>
  </si>
  <si>
    <t>formyltetrahydrofolate deformylase_-1</t>
  </si>
  <si>
    <t>MSVDVDCVVIGAGVVGLAVARALAQSGREVLVAEATEAIGTGTSSRNSEVIHAGIYYPAGSLKARLCVRGKHLLYAYCAERGVPHKRLGKLIVATDRDQAAQLEGIAQRARANGVDDLQFISGEEAMRLEPALQCTAALVSPSTGIVDSHALMLSFQGDAENAGAQCVFHTPLVSGRVRPEGGFELQFGGDEAMTLTCNVLINSAGLQAPALARRIDGVPPASIPTDYLCKGSYFTLAGRAPFSRLIYPVPQHAGLGVHLTLDLGGQAKFGPDTEWIGTEDYTLDPARADVFYAAVRSYWPGLPDHALAPGYTGIRPKISGPHEPAADFVIAGPAVHGVPGLVNLFGIESPGLTSSLALAEETLARLAA</t>
  </si>
  <si>
    <t>WP_006217605.1</t>
  </si>
  <si>
    <t>NAD(P)/FAD-dependent oxidoreductase</t>
  </si>
  <si>
    <t>NAD(P)/FAD-dependent oxidoreductase_-1</t>
  </si>
  <si>
    <t>MPASSPDFDAAFFRTALGRYATGVTVVTAAGLDGAPIGLTVSSFNSVSLNPPLILWSLSRASSSLAAFEQCDRYVVNVLSAEQIALARRFATGKTPDRYAGLTVHHAPGGTPMLDGHCAAWFECRNRSRYEEGDHIIMVGEVEHCGHSNEPPLVFHAGGFDLTPAGARSERKAP</t>
  </si>
  <si>
    <t>WP_050728048.1</t>
  </si>
  <si>
    <t>flavin reductase family protein</t>
  </si>
  <si>
    <t>flavin reductase family protein_-1</t>
  </si>
  <si>
    <t>MSVSDLRQSYEKNVLLENQAAASPFEQFTRWFDEALAAKVPEPNAMTLATVDATGQPSARIVLIKGFDERGFTFFTNYESRKGQDLAAEPRASLLFFWQPLERQVRIEGVVEKVAPEESDAYYHSRPAGSRIGAWASPQSQPITRDALEAREKEFRERFGDQPPRPPHWGGYRLKPTAIEFWQGRPSRLHDRLRYVADGPAWKIERLSP</t>
  </si>
  <si>
    <t>WP_006217607.1</t>
  </si>
  <si>
    <t>pyridoxamine 5'-phosphate oxidase</t>
  </si>
  <si>
    <t>pyridoxamine 5'-phosphate oxidase_-1</t>
  </si>
  <si>
    <t>MNTQSPSSAPGVAGASLPFRLWTPEERQASLEDALRHWQAGEDVWVYGYGSLIWRPDFDFMERRLATLRGHHRALCLWSRVNRGTPECPGLVFGLDRGGSCRGVVYRLAGSQVPTYFPALWEREMSTGAYLPRWINCTTETGTVRALVFIMNRDNPAYIRALPQEELLAIVRRAAGRYGPCTDYVVQTAQALRAAGIHDARLDAIARLLEEDGHTLPEGA</t>
  </si>
  <si>
    <t>WP_006217608.1</t>
  </si>
  <si>
    <t>gamma-glutamylcyclotransferase</t>
  </si>
  <si>
    <t>gamma-glutamylcyclotransferase_-1</t>
  </si>
  <si>
    <t>MSTSNRSPSSPSGSPEFSGAVLLCLLAMMNHVALTGGRITVSLTALQMGLSTFKVGTLVAVFAVLPMLFSVRAGRWVDRVGIVRPLVIGTTLVAVGTALPFISQTQTALLIASCCIGIGFMLHQVATQDLLGHAEPAQRLRNFSFMSLALAGSGFSGPLIAGLAIDHLGTRTAFGLLALGPILSGIGLYTMRHQLRAVDSQLSGAKEAQRRRVTELLAVPALRRILMVNTILSGAWDTHLFVVPIFGVAIGLSATTIGVILASFAAATFVIRLVLPLIMRRVRSWTLVRVAMATAAIDFMLYPLFTDVTVLIVLSFILGLALGCCQPSMLSLLHQHSPPGRAAEAVGLRMALINGSQVSLPLTFGALGAVIGVAPLFWAYSLALMAGGWANRNPPLESDRNP</t>
  </si>
  <si>
    <t>WP_156329816.1</t>
  </si>
  <si>
    <t>MDLLTNSFKQALRDRKPQIGLWAGLASAYTSEILAGAGFDWLLIDGEHAPNTLDSTLAQLQSVAAYPVAPVVRPAWNDPVQIKQILDTGAQTVLVPMIQSAEEAADAVAAVRYPPQGIRGVGSALARASRWNRIPNYLERANDEMCVLVQIETPAGIEALDAILAVDGVDGVFIGPADLSASMGYLGQPEHPEVEKTIDDAITRIVRSGKAAGILHSGVAQAKHYLSLGATFVAVGVDAVLLARAAEALAGEFKEVAAVAAGKGPY</t>
  </si>
  <si>
    <t>WP_180098418.1</t>
  </si>
  <si>
    <t>4-hydroxy-2-oxoheptanedioate aldolase</t>
  </si>
  <si>
    <t>4-hydroxy-2-oxoheptanedioate aldolase_-1</t>
  </si>
  <si>
    <t>NZ_CADIKR010000002.1[363594..378689]</t>
  </si>
  <si>
    <t>MSPSFHHRNLPHLLLYARETLMAHFRPVLHAAGVTEQQWRVLRTLSEVGSLEPNQIARACQILSPSLTRMLAGMEEQGLIKRTRSSADQRRQEISLTVKSNKLIDRMRPMVDAKYQEIEERIGKELLDRLYRDVDAMVDLIKRDGPTRDAGTP</t>
  </si>
  <si>
    <t>WP_056324211.1</t>
  </si>
  <si>
    <t>homoprotocatechuate degradation operon regulator HpaR</t>
  </si>
  <si>
    <t>homoprotocatechuate degradation operon regulator HpaR_-1</t>
  </si>
  <si>
    <t>MSITYRPPFDEDDERDLRALYRKPGPGANPELDAAVRRRWHPGHSWHPGWGAAACAVMVAGLFAWTDMREAIDDTEPQMQLVAVQANEAKQEAAAASAAPASDAPPLRRVVALQPEPAVPAQPAAAQPALAVTAAAPATPAPAAAETAAAETAAQEAAPAAAQEAPAESQQVAAFTEQDIEARVAQIRGLIVDDREEDAVHALRELQRGAPDFALPDDLQELSRQNPA</t>
  </si>
  <si>
    <t>WP_180098419.1</t>
  </si>
  <si>
    <t>MAKTRTVYVCADCGGTTPKWQGKCPHCNAWNTLEETVESSAPAAASHRYAPLASSSPVRSLSEIEARETPRQPTGLDEFDRVLGGGLVAGAVVLIGGDPGIGKSTLLLQALASLSETTNVLYVTGEESAEQVALRARRLGLQTGNVNLLAEIRLEAIQAAVSEQKPTVAVIDSIQTLYSGELTAAPGSVSQVRECAAQLTRLAKQTGIAIVMIGHVTKDGALAGPRVLEHIVDTVLYFEGDTHSSFRLVRAFKNRFGAVNELGVFAMTDRGLRGVANPSALFLSQHEQQVAGSCVMATQEGTRPLLVEIQALVDSSHAPNPRRLTVGLEGNRLAMLLAVLHRHAGVSTFDQDVFVNAVGGVRITEPAADLPVLLAIMSSLRDRPLPRGLIAFGEVGLAGEIRPAPRGQERLREAAKLGFSVALIPKANAPRQPIEGLEIWAVDRLDAALEKLR</t>
  </si>
  <si>
    <t>WP_180098420.1</t>
  </si>
  <si>
    <t>DNA repair protein RadA</t>
  </si>
  <si>
    <t>DNA repair protein RadA_1</t>
  </si>
  <si>
    <t>MSLFVIAACLAAGGLIGFMGGVLGIGGGLIAIPALVLLMGMSQQLAQGTALIMVLPTIMMAVRKYNQQTRIDKRVALAGAAGAVVFTWVGARMALGIDSTLLRQSFAVFLFFIALFYVWQTWRASRPAARRAPPPKRPAPVFTPRRASVLGILCGTLGGFFGVGGAVLAVPIITTVFRLPQTTAQALALSMVIPGSTIALITYTWAGQANWMVGAPLAIGSLIFVPIGVRLAYRLPERKLRACFALMLFATVALLAFEG</t>
  </si>
  <si>
    <t>WP_056324218.1</t>
  </si>
  <si>
    <t>sulfite exporter TauE/SafE family protein_1</t>
  </si>
  <si>
    <t>MTTHSRIAAFLSTSALCLGLAAAPSAFAAGASKTGDTKTQAHHKHHKADKSSAKHSAGAANTHKSGATTPTK</t>
  </si>
  <si>
    <t>WP_056324221.1</t>
  </si>
  <si>
    <t>MTTRQRIIQVGSLAGSPSANQRLADGYDVIELWKYPDRKAALAEHGKGITAVVTSANFGANAELINALPDLKAICSWGVGYETIDVEAARKRGVLVSNTPDVLTDCVADLAWGLLIAGARRMGQGERFVRAGQWGQVHGSIPLGLRVSGKKLGIVGLGRIGEAIAKRGTGFDMDVRYHNRRKRDDVAYGYEASLTDLAKWADFLIVATVGGPSTRHLVNRDVLEALGPKGIVVNIARGPVIDETALVAALQDGKLGCAALDVFEHEPKVPEALMKSDKAVLLPHIGSATEETRLAMENMMLENLQSFFETGRVITPVE</t>
  </si>
  <si>
    <t>WP_180098421.1</t>
  </si>
  <si>
    <t>2-hydroxyacid dehydrogenase</t>
  </si>
  <si>
    <t>2-hydroxyacid dehydrogenase_-1</t>
  </si>
  <si>
    <t>MNKLISAVFAAGAVVLGSPAAHAAGYPEKPVTMIVPFVPGGSSDITARSVTPALSKILGQTFVVENKPGANSAIGAQALARSTPDGYTMMVGSIGTFAINEALYKNLSYNPSKDFAYLTQAVRNPNVLVAAPSFPASTVAELVDYAKKNPNRVSYASSGTGSSDHLSAVLFRQRTQSTGVDVPYKGGGAAIADLIGGQVNVSFQNLGAVQNHIKAGKLKALAITGDARTPDLPDVPTLTEAGIKDMVVYSWQGFAVPKGTPQPVVDKLAEALRTALREPQTQKTLQGMGFEVVANTPQQFADFQQAEVKRWKDVIQKANIQLE</t>
  </si>
  <si>
    <t>WP_152384813.1</t>
  </si>
  <si>
    <t>MYAAPARGRLLAAALLTATAFALPASPAFADYPEREVKIIVPFPAGGTADIAARVVAAELGKSWNKPVVVDNKAGAGGNVGSAEAARATPDGYTFLMGTVSTHAINQSVYAKLPYDPVKDFVPVTLVIPVPNILELNPKFADKHGIRTVADLIKYLKANPDSVNMASTGNGTSTHLSGELFQSMTGTRMTHVPYKGSSPALTDVMAGSADLIFDNLPSSMGFLKAGKLRPLAVTTSNRSPALPDVPTMAEAGVKGYEASSWFGLLAPAGTPPEIVEKVQRDVAAALQQEPVRAQLQAQGATPSGNTPAQFKQFMAQETVKWADVVKKSGAKVD</t>
  </si>
  <si>
    <t>WP_180098422.1</t>
  </si>
  <si>
    <t>MKTTPVTAQDLQRSVIAVPPLARNADLSLNESANKALLGHLEAGGVRNVMYGGNANFYNVGVSEYARIVDMLASLAGPDTWILPSVGPDYGKMMDQAAILRSRAFPTAMLLPMSFPYTDAGLADGVRRFTDALGKPAVVYIKSADYLAPETAARLIEEGRLVAFKYAVVRDDPSEDAYLSALLQAVDSRWVVSGIGERPAIVHYREFGLKSFTSGSVCVAPRGSMRLLHLLQEGRYDEAEAVREQYLGLEDCRDSISPIRVLHDAVTLSGVADMGPMLPLLTGISSAERERVAPVARALAAWDRETATA</t>
  </si>
  <si>
    <t>WP_056324227.1</t>
  </si>
  <si>
    <t>dihydrodipicolinate synthase family protein_1</t>
  </si>
  <si>
    <t>MLERGHRVRLADQLYGQIFEQIVSGGLNVGDKLPSENEISERYGVSRPVVREALLRLRADGLITAHQGLGTFVSHQPAPRLKAFNDVQNVGAYLRAQEVRVALEGDAARLAALRRTDEQLGKIADAHAAFADTLAKGQVSAEADLAFHASIAEASGNDFYLGVLESIHESISGFMRLTLNLTRTGSRQRAQRVVDEHATILEAIREQDGERARVAMQFHLGQARHRLVDRDRD</t>
  </si>
  <si>
    <t>WP_056324231.1</t>
  </si>
  <si>
    <t>FadR family transcriptional regulator</t>
  </si>
  <si>
    <t>FadR family transcriptional regulator_1</t>
  </si>
  <si>
    <t>MSGNGANATAVPVEEVREQILQVLMAWGMAEDLAHTTAGLMARTDLFGIDSHGISMLPAYEEKWRAGTLRLDARARVVRDSGASALIDGMGGLGYPVAAQAMNLAVDKALEHGVGAVSVCNSHHFGAAGVYARIAVERGVVGLVTSSANGVIMVPTRGAMPMLGTNPIAFGAPAAYNEPFVLDMATTTVAANKVKVYDFLDKPLPPGWAVDGQGAPVTDADAAMQFIFKRPEGGLTPLGGTTAMSSHKGYGLAMMAQILGGTLSGSAFAARRAATRRPGEPDDVGHFFLALNPDAFRAAGSFESDMDDMIDAMHDTPPADPSEPVLVAGEPEAAERVRRLREGIPISAALAERLRGICERAGTPYLLDPA</t>
  </si>
  <si>
    <t>WP_180098423.1</t>
  </si>
  <si>
    <t>Ldh family oxidoreductase</t>
  </si>
  <si>
    <t>Ldh family oxidoreductase_1</t>
  </si>
  <si>
    <t>MSHSNNRKKPEDLRSHRWYGVKDLRSFGHRSRTAQMGYHRSDYAGKPVIAIINTWSDINPCHSHFKQRVEEVKRGIWQAGGFPVEMPAMSLSEPFQKPTTMLYRNLLAMETEELLRSYPADGCVLMGGCDKTTPALIMGAVSMDLPTIFVPAGPMLRGNWNGNTLGSGSDTWKYWAELRAGNITEEDWQGVEDGIARSPGHCMTMGTASTMTGAVEALGLCLSGASSIPAPDSRHAQMASLTGKRIVDMVWEDLKPSDLLTAASYDNAVRTVLALSGSTNAVVHLIAMARRSGFGLDLDRFDHLARTTPVLANLRPAGKYLMEDFYYAGGLRAMLVQLGDLLDTAQRTVDGRTLGENIAGARIFNEDVIRPRAQALIERDGLAVLRGNLAPDGAVIKPPAMEARLQVHTGRAVVFKDYNDMAERIDDPDLDVDADSVIVLQNAGPQGAPGMPEWGQLPIPQKLLKQGVRDMVRISDARMSGTSYGACVLHVAPESYVGGPLALVKDGDRITLDVPNRRLDLLIPDAELAERRAAWQAPPPRFERGYGVLYLKHIGQADTGCDFDFLQSEARAASAGEPEIH</t>
  </si>
  <si>
    <t>WP_180098424.1</t>
  </si>
  <si>
    <t>dihydroxy-acid dehydratase</t>
  </si>
  <si>
    <t>dihydroxy-acid dehydratase_1</t>
  </si>
  <si>
    <t>MNSPLPNRFRQRILARERLIGFWMCMSSHITAELVGLADFDWLLLDGEHSPNEVPMFLQQLQALQGSASAAVGRPSWNDPVEIKRLLDIGFYNLLIPFIESEEDARRAVAATRYPPQGIRGVAGAQRSNRYGTVPDYLHTINDNICVLLQIESRPGIEAVDEIAAVEGVDGVFIGPSDLAAALGHLGNPGHPEVQEAIRHLYQRVTAQGKAVGILAPVHADARRYLDMGMHFVAVGTDLGVFKQATFALREAFPT</t>
  </si>
  <si>
    <t>WP_142054657.1</t>
  </si>
  <si>
    <t>2-dehydro-3-deoxyglucarate aldolase</t>
  </si>
  <si>
    <t>2-dehydro-3-deoxyglucarate aldolase_1</t>
  </si>
  <si>
    <t>MTFDPRQLTQLAAEHGTPLWVYDAAVIRERIAQLRRFDTIRYAQKACSNLHILRLMREQGVVVDAVSLGEIERSLAAGFDPRSEPEGIVFTADLIDHATLATALKHGITVNAGSLDMLDRVGKASPGHRVWLRINPGFGHGHSNKTNTGGPQSKHGIWIGDVAEAISIVRRHRLKLVGVHMHIGSGVDYGHLSSVCDAMVDVVKSLDHDIEAISAGGGLSIPYRDGEPRIDCDHYFAQWDAARQRIAAYLGHGIRLEIEPGRFLIAESGVLVAEVHAINRRPERDFALVDAGFNDLMRPAMYGSYHRISVHAPDGTPPQDAPETRIAVAGPLCESGDVFTQNEGGVMSDQLLPRPRIGDFMVFHNAGAYGSSMSSNYNSRPLAPEVLLDKGEARLIRRRQTVAELLALEA</t>
  </si>
  <si>
    <t>WP_180098813.1</t>
  </si>
  <si>
    <t>diaminopimelate decarboxylase</t>
  </si>
  <si>
    <t>diaminopimelate decarboxylase_-1</t>
  </si>
  <si>
    <t>MGKLALAAKVTHVPSMYLSELPGKHHGCREAAIQGHRVIGQRCRDLDVDTIVVLDVHWLVNAGYHVNANARFKGCYTSNELPHFIKDMDYAYRGNPELGRRIAECATAAGVGTRSHEIDSLELEYGTLVPMRYMNGDGRFNVVSVAAWCAWHGLDESRRFGAALRQAIEASDSRVAVLASGSLSHRFNDNGSPEAAMHRISREFYRQVDLRVVELWRQGDWKTFCAMLPEYAELCVGEGGMHDTAMLLGLLGWDGYDQPVEIVTDYFTSSGTGQINAIFPVPA</t>
  </si>
  <si>
    <t>WP_175174324.1</t>
  </si>
  <si>
    <t>3,4-dihydroxyphenylacetate 2,3-dioxygenase</t>
  </si>
  <si>
    <t>3,4-dihydroxyphenylacetate 2,3-dioxygenase_1</t>
  </si>
  <si>
    <t>NZ_CADIJX010000002.1[736918..752083]</t>
  </si>
  <si>
    <t>MSPSFHHRNLPHLLLYARETLMAHFRPVLHAAGVTEQQWRVLRTLSEVGSMEPNQIARSCQILSPSLTRMLAGMEEQGLIKRVRSSADQRRQEISLTPKSNKLIDRMRPQVDAKYQEIEGKIGKELLDRLYRDVDAMVDLIKRDVPASRESSDA</t>
  </si>
  <si>
    <t>WP_175174325.1</t>
  </si>
  <si>
    <t>MSITYRPPFDEDDERDLRALYRKPRPGTSPELDAAVRRSWHPGHSWHPGWAAAACAAMVAGLFAWTDMRESADMQDLNAQLVAPHEVGTSAERSPAPTALTEALTDKPASPAVTQRVVAPQNDAASSQPPAAPATSEAAAPATAETAQQGDAATTEVVAFSEQDIEARVAHIRSLVQDDQQDEAVQALRELQQGAPDLTLPDDLQELAQQNPA</t>
  </si>
  <si>
    <t>WP_175174326.1</t>
  </si>
  <si>
    <t>MAKSRTVYVCADCGGTTPKWQGKCPHCNAWNTLEETVESSSPAASSHRYAPLASASPVRSLSEIEARETPRQPTGLDEFDRVLGGGLVAGAVVLIGGDPGIGKSTLLLQALASMSQTTSVLYVTGEESAEQVALRARRLDLQTGNVNLLAEIRLEAIQAAVSEQKPTVAVIDSIQTLYSGELSAAPGSVSQVRECAAQLTRLAKQTGIAIVMIGHVTKDGALAGPRVLEHIVDTVLYFEGDTHSSFRLVRAFKNRFGAVNELGVFAMTDRGLRGVANPSALFLSQHEQQVAGSCVMATQEGTRPLLVEIQALVDSSHAPNPRRLTVGLEGNRLAMLLAVLHRHAGVTTFDQDVFVNAVGGVRITEPAADLPVLLAIMSSLRDKPLPRGLIAFGEVGLAGEIRPAPRGQERLREAAKLGFSIALIPKANAPRQPIEGLEIWAVDRLDAALDKLR</t>
  </si>
  <si>
    <t>WP_175174327.1</t>
  </si>
  <si>
    <t>MSLFVIATCLAAGGLIGFMGGVLGIGGGLIAIPALVLLMGMSQQLAQGTALIMVLPAITMAVRKYNQQTRIDKRVAAAGAAGAVVFTWVGARLALGIDSSVLRQSFAVFLFFIALFYVWQTWRASRPAERRPQADKRVAPVFTPRRASVLGMLCGTLGGFFGVGGAVLAVPIITTIFRLPQTTAQALALSMVIPGSTIALITYAWAGQASWMVGLPLAIGSLLFVPIGVRLAYKLPERKLRACFALMLFATVALLAFEA</t>
  </si>
  <si>
    <t>WP_175174328.1</t>
  </si>
  <si>
    <t>TSUP family transporter</t>
  </si>
  <si>
    <t>TSUP family transporter_1</t>
  </si>
  <si>
    <t>MTTHSRIAAFLSTSALCLGLAAAPSAFAAGADASAKTGETKTQAQHKHHKSDKTSAKQGGAKSGATSKMDHSGSTTPAK</t>
  </si>
  <si>
    <t>WP_175174329.1</t>
  </si>
  <si>
    <t>MTTKQRIIQVGSLAGSPSANKNLADRYDVVELWKFPDRKAALAEHGKGITAVVTSANFGANAELINALPDLKAICSWGVGYETIDVEAAHKRGVQVSNTPDVLTDCVADLAWGLLIAGARRMGQGERFVRAGQWGQVHGSIPLGQRVSGKKLGIVGLGRIGEAIAKRGVGFDMDVRYHNRRKRDDIAYGYEASLVDLAKWADFLIVATVGGPSTRHLVNQPVLEALGPKGIIVNIARGPVIDETALVAALDAGKLGCAALDVFEHEPKVPEALIQSDNAVVLPHIGSATLETRLDMENLMLQNLQAYFDTGRVITPVE</t>
  </si>
  <si>
    <t>WP_175174655.1</t>
  </si>
  <si>
    <t>MNKLICAIAAGAVLLGGPAVQAAGYPDKPVTMIVPFVPGGSSDITARSVTPALSKLLGQTFVVENKPGANSAIGAQALARSTPDGYTMMVGSIGTFAINEALYKNLNYNPSKDFTYLTQAVRNPNVLVAATSFPVTTVAELVAYAKKNPGSVSYASSGTGSSDHLSAVLFRQRTDSTGVDVPYKGGGAAIADLIGGQVNVSFQNLGAVQNHIKAGKLKALAITGDTRAADLPNVPTLAEAGIKDMVVYSWQGFAVPKGTPPAVVQQLSKALQTALRDPKTEQTLQGLGFEVVANTPQQFTEFQQGEVKRWKDVIQKANIQLE</t>
  </si>
  <si>
    <t>WP_175174330.1</t>
  </si>
  <si>
    <t>MQAPPVHRRLFTAACLAATALMLPAAASAADYPDRDVKIIVPFPAGGTADIAARVVAAELGKSWNKSVVVDNKAGAGGNVGSAEAARAPADGYTLLMGTVSTHAINQSVYAKLPYDPVKDFVPVTLVIPVPNVLELNPKFADKHGIRTVADLIKYLKANPDSVNMASTGNGTSTHLSGELFQSMTGTRMTHVPYKGSSPALTDVMGGSADLIFDNLPSSMGYIKGGKLRPLAVTTPSRSPALPDVPTMAEAGVKGYEASSWFGLLAPAGTPSAIVDKIQRDVATALQQEPVRAQLQAQGATPSGNTPAQFKQFMAQETVKWAEVVKTSGAKVD</t>
  </si>
  <si>
    <t>WP_175174331.1</t>
  </si>
  <si>
    <t>MKTSPVSAQDLQRSVIAVPPLARHDDLSLNEAANKALLGHLEAGGVRNVMYGGNANFYNVGVSEYARIVDMLAGLAGSDTWILPSVGPDYGKMMDQAAILRSRPFPTAMLLPMSFPYTDAGLADGVRRFTDALGKPAVIYIKSADYLSPETAARLIEEGRIVAFKYAVVRERPEKDAYLSSFLQSVDARWVVSGIGERPAIVHYRDFGLKSFTSGSVCVAPRGSMRLLHLLREGRYDEAEAVRQHYLGLEDCRDGISPIRVLHDAVTLSGVANMGPMLPLLTGISSAERDRVAPVARALAAWDKEAVAA</t>
  </si>
  <si>
    <t>WP_175174332.1</t>
  </si>
  <si>
    <t>MARSKAPTSSEPQAPVESDAAGSPVLERGHRVRLADQVYGQIFEQIVSGGLNVGDKLPSENEISERFGVSRPVVREALLRLRADGLITAHQGLGTFVSHQPAPRLKTFNDVQNVSAYLRAQEVRVALEGDAARLAALRRTDEQLKKIADAHAAFADSLTHGQVSPEADLAFHASIAEASGNDFYLGVLESIHESINGFMRLTLSLTRTGSRQRAQRVVDEHATILDAIREQDSERARVAMQFHLGQARHRLVDRERD</t>
  </si>
  <si>
    <t>WP_175174333.1</t>
  </si>
  <si>
    <t>FCD domain-containing protein</t>
  </si>
  <si>
    <t>FCD domain-containing protein_1</t>
  </si>
  <si>
    <t>MQGNGAIAKGVPVEQVREQILQVLQAWGMDEDLAHTTAGLMAQTDMLGIDSHGISMLPSYEEKWRAGSLRLDARARVLRDSGASALIDGMGGLGYPVASQAMHLAVDKALEHGVGAVSVCNSHHFGAAGVYARIAVQRGVVGLVTSSANGVIMVPTRGAMPMLGTNPIAFGAPAAHNEPFVLDMATTTVAANKVKVYDFLDKPLPPGWAVDGQGAAVTDADAAMQFIFKRPEGGLTPLGGTSAMSSHKGYGLAMMAQILGGTLSGSAFAARRAPTRRPGEPDDVGHFFLALNPDAFRAAGSFESDMDDMIDALHDTPPANPEEPVLVAGEPEAAERARRLRQGIPISAALAERLRGICERAGTPYLLDDM</t>
  </si>
  <si>
    <t>WP_175174334.1</t>
  </si>
  <si>
    <t>MQQNKLRAHRRLAILAAAAIGALTLLPGGAMAQAGAWPAKPVKLVVPFPAGGSTDSVGRLLAAELSKELGQSVIVENKGGANGNIGSDVVAKAEPDGYTLLLSGVGSNAISYAVYQNMPYRNSDFAHISLLATGPNVLVANMEFPGKTFADFIRLARENPGKYTHASSGSGSSGHLAMEMLKQDAKIDLVHVPYKGGAAAITDMIGGRVSVMFLNQDTLLPQVTSGKLRALAVASAKRNPAYPDTPTVAESGYPGFSAESWFGLSAPAKTPPAVIQRLNQATVKALASPDIRQKLESVGFVVVGDDPKSFSAFVDNEITKWGKAAKASGARMD</t>
  </si>
  <si>
    <t>WP_175174335.1</t>
  </si>
  <si>
    <t>MNSPLPNRFRQRILARERLIGFWMCMSSHITAELVGLADFDWLLLDGEHSPNEVPMFLQQLQALQGSGSAAVGRPSWNDPVQIKRLLDIGFYNLLIPFIESEADARLAVAATRYPPQGIRGVAGAQRSNRYGTVPDYLQTINDNICVLLQIESRPGIDAVDEIASVEGVDGVFIGPSDLAAALGHIGNPGHPEVQEAIRHLHQRVTAQGKAVGILAPVHADARRYLDMGMHFVAVGTDLGVFKQATFALRDAFPT</t>
  </si>
  <si>
    <t>WP_175174336.1</t>
  </si>
  <si>
    <t>MAFDPRQLTQLATQHGTPLWVYDAAVIRERIAQLRRFDTIRYAQKACSNLHILRLMREEGAVVDAVSLGEIERSLAAGFEPQGEPEGMVFTADLIDHATLATVLKHGITVNAGSLDMLDRVGQASRGHRVWLRINPGFGHGHSNKTNTGGPQSKHGIWIDDVAEAVSIVRRHGLKLVGIHMHIGSGVDYGHLSSVCDAMVDVVRSLDHDIEAISAGGGLSIPYRDGEPRIDCDHYFEQWDAARKRVEQFLGHAVRLEIEPGRFLIAEAGVLVSEVHSINRRPERDFALVDAGFNDLMRPAMYGSYHRISVHAPDGSQPQGVPETRIAVAGPLCESGDVFTQDEGGVMSDQLLPQPRIGDFMVFHNAGAYGSSMSSNYNSRPLAPEVLLDQGEARLIRRRQTVSELLALEA</t>
  </si>
  <si>
    <t>WP_175174337.1</t>
  </si>
  <si>
    <t>MLTHRHIEVFRAVMIAGSVTRAAELLGSSQPTVSRELARMEQGIGFALFERVHGRLRPTMPALALYDEIRQSYVGLERVASAAARLRAFRGGQLSVIALPAFSHSILPDAFRRFHDRHPGVSLSVEAQESPFLEEWLTAQRYDLGLTEHDAAPAGTRVQLLLQVDEVCVLPDGHPLLAKPTIDLPDFEGEAFVSLSSSDPYRIQIDEAFAEAGVLRRAIVETPTAVSVCTFVRQGLGLAIVNPLTALDFSGRGLHIRPLGQSFPFRVNLVFPEHRPANPLVDAFTASLVEAATAIKDRLASSMAQ</t>
  </si>
  <si>
    <t>WP_175174338.1</t>
  </si>
  <si>
    <t>MRVLGNIALVVVAIVVGVGLIEIAGRLYFGRSLEGSYYVYGGAPVQFDAVSGFRLRPGPIHETRITRGQIEYVGLYKPNSLGFQSSEFAPQRQDGRRRIAVFGDSFSQADYLARNWPSYVEATSFAEGHPLQLLNFSLGGTGLANWWSILKNMAGAYELDGVVFAVWEENLYRQFLVTHSEGQKWWLGRVPSWDPARYPKTLDEAMRVMAPMAGDFYFTDESGFLDALSGEWRPREARRWFVERQVAALWEPREQPGRVTALPILDPADAAARERQIADIAAIIAARQWRATVAYIPSRPGLLDPGSDAAFKAETLRFAEMIGASFHDGSEVYAGMSDTEIRRHFLPYDAHWNLAGSDLFGRFMLRTLSAPTPQRLP</t>
  </si>
  <si>
    <t>WP_170302984.1</t>
  </si>
  <si>
    <t>NZ_BKAJ01000033.1[87989..103433]</t>
  </si>
  <si>
    <t>LanC-like protein</t>
  </si>
  <si>
    <t>LanC-like protein_1</t>
  </si>
  <si>
    <t>MPDTAAQLTSSSAQTAEHFDVLIVGAGISGVGGAYHLTKQSPGTSFVVLEGQESFGGTWITHRYPGIRSDSDLYTFGYRFKPWTGKPIATAKEILDYMGDVIEENDLARHIRYRHHIVSARWSGEDNRWAIEGERLDTGAPFRITAGFLWMCQGYYRHAEGYTPEWEGMADFKGRIVHPQTWPKDLDVTGKQVVVIGSGATAATLVPNIADDCAHVTMLQRSPTYFIPARNANDLADQLRKLEVDEAWIHEIVRRRILHDQSEFARRSFEEPEKVKAELLAGVRAYLGPDFDIDSHFTPSYRPWRQRIAFVPDGDLFRAMRQGKASVVTDEIERFTEKGIKLKSGKELPADVIVTATGFHLNVLGDIAVEIDAKPLDFSQTVTYRGMMFTGIPNMAWVFGYFRASWTLRSDLVADFVCRLLGHMKDKQARRVEVALRPEDKDMPLLPWIDTENFNPGYVTRGMHLLPKRGDKREWQHTQDYWREKNEFPAIDLDDKAFVYK</t>
  </si>
  <si>
    <t>WP_147149100.1</t>
  </si>
  <si>
    <t>NAD(P)/FAD-dependent oxidoreductase_1</t>
  </si>
  <si>
    <t>MIVTSQSANALSCTSGSWKIWSLSDGHVDMSADLLRRGPGLGKYALPGPSQQEPSLVRLSVNCFLLEGAGGQGVLIDCGAGGQWEPSLGHLDRTMAEAGIDPSSIGTVALTHTHLDHLNGLITRDGREAFANLNRIVIAHDAVAGFVDEPHLERFRHLLAPVRDGDRLNDHLAALAMPGHAPGHMAYVLDSGEDRILFCGDLIHVPAAQFARPELTWAYDLDQSIACATRVKLLREAFDTQAWLAGAHMAKPGLGRVAEEGSGYAFLPIE</t>
  </si>
  <si>
    <t>WP_147149102.1</t>
  </si>
  <si>
    <t>MBL fold metallo-hydrolase</t>
  </si>
  <si>
    <t>MBL fold metallo-hydrolase_1</t>
  </si>
  <si>
    <t>MPVTVHFATNRVLDGPPDQLGSYSESAVAPSIPNEVTYGTAFVNDANLDADTIGAITFIQNTGKGQFDQSVIDDLSDPGRNLLVFIHGFDNSFENAITRAAFNQQWFMKSGLPAAETSVVAFSWPSTGKLITLPFPSAAYRRDQTKAGQSGLHIMNFFANLEPIISSARAKGHRVFLLAHSMGNWALQAAVESWFAHGNGDADLFDEVFLAAADEIHSSFDFLPMGRLSALDRLSRRVSTYASDKDVILDISMKINFAKRLGQDGAHDRSNQERFPPDKYRTVMCGGFRDYNIDIASSHQYYRRSPSVRMDIANTMAGNV</t>
  </si>
  <si>
    <t>WP_147149104.1</t>
  </si>
  <si>
    <t>MDVAQLVELNALYARVIDNEQFEEWPKLFHDPCLYKLTTAENVARGLEGGLIYADTRGMLEDRVSSLRKVNIYERQRYRHIVGLPVVLGQQNGAAEVETPFLIVRIMREGDMDVFATGCYRDKVKPDASGALRFAERIVICDGRRFDTLVALPF</t>
  </si>
  <si>
    <t>WP_147149106.1</t>
  </si>
  <si>
    <t>MDVRHDEGLKEPVSSGIWPEESLARVPYWVYQDEANYKREMERLFKAATWNFVCLEADIPDKGDYRTNHVGIMPVIAVRAADGSINCFENRCSHRGALIAFDDGGNVGNQFRCVYHSWSYDLSGNLRGIAFERGINGVGGMPKDFCRDDFSPRKLRTTTLAGLVFATLSPDTPPIEEYIGSEVVGRLKRVLNRPIRVMGRFVQPLPNNWKLYVENVKDTYHASILHTFLTTFRISRLTQGGGVLVSPDGGNHASYTIAMPEGANANAYKEQQIRSDQDGKFALADPSVLDSVEEFGDHIQLQILSVFPGFILQQIHNCLAVRHVVPRGVGKMDLVWTYFGFADDTPEMNRRRLRQQNLVGPAGFISMEDGCIGGFVQRGTAAAADEVSVIEMGGSTTESQATRATEASVRGFWKAYRRYMGY</t>
  </si>
  <si>
    <t>WP_147149108.1</t>
  </si>
  <si>
    <t>MMLLLRAAAALLLLVAPAFAQAPYPNKQVRIVVPFPAGGSADILCRLVGEKLSAAWGQTVIIDNRAGAGGNVGAEIVYRAEPDGYTLLCSPPGPLSINHNLYKTLPYDWTKFVPIGVLALVPNVITARIDLPAASLQEFIAYAKANPGKATYASQGNGSTSHLSASNLATLAGIELVHVPHKGEGPALVDIGAGRVDIFIGNISASLRFEKQKQVKFLGLASRTRSPVAPDLPTTAELGLPDLVASAWFALVAPPGTPEAIAQKVSADMAAALKLPEMRARFLELGAEPQVGTPAETTAFIKDEEARWRGVIKSANVTLE</t>
  </si>
  <si>
    <t>WP_170302985.1</t>
  </si>
  <si>
    <t>MLPHLRNNDMSGPFHAFAQSIQPQTALRAAITAAWRRPETECLPPLIEQAKLTPARTIRARTLAMRLVEALRKKTPSGGVEGLIHEYALSSQEGVALMCLAEALLRIPDDDTRDALIRDKIGGGDWRAHLGHSPSLFVNAATWGLLLTGRLTATSSEQGLSAALVRLIGRGGEPLIRTGVNIAMRLMGEQFVAGQTIEEALDNGRDREAEGFRHSYDMLGEAAVTAQQAFAYMQAYRHAIHAIGRAARGRGIYEGPGISIKLSALHPRYSRAQVERVQVELYPRLKELAVLARHYDIGLNIDAEEADRLEISLDLLERLCFEPELEGWNGIGFVVQGYQKRAVFTIDWLIDLARRSHRRLMVRLVKGAYWDGEIKRAQLDGLLDYPVFTRRIHTDVSYLACARRLLAAPDAAFPQFATHNALTLATIHAMAGENFYAGQYEFQCLHGMGEPLYEEVVGRDRLNRPCRIYAPVGTHETLLAYLVRRLLENGANTSFVNQIANPEVSLDTLLGDPVEQSLALKPVGAPHPRIALPPDLFGGVRKNSRGLDLASEQVLAGLAATLQQGQPVAAVPVLADGPRNGEVLPITNPADRRDLVGTVVEASPDLVDAACLQAKPWQEPPAVRAETLRRAADLMETRLEPLLGPIVREAGKTFGNAVGEVREAVDFLRYYAGCVKGFSNDTHKPLGVVACISPWNFPLSIFTGQIAGALAAGNAVIAKPAEETPLIASLAVALLHEAGVPRAALQLLTGDGKVGGRLVANPAIAGVVFTGSTEVARSINRALSRRLNADGRPPVLIAETGGQNAMVADSSALPEQLVLDAVTSAFDSAGQRCSALRVLCLQDDIADRVVPMLKGAMGELGLGNPDRLSVDVGPVISAGAQAGLNAHIERMRAAGHDVHQMALPEPTQQGTFVPPTLIEIDAVSDLPGEVFGPVLHVLRYRREDMEAVVRAVNATGFGLTFGVHSRIDETIERATAASAAGNQYVNRNMIGAVVGVQPFGGHGLSGTGPKAGGPLYVHRLLAQRPLVTSPGGELAGPVGERNSYGQRPKGTILCVARDAAKRAVQVDLVKASGNRATEDPADAGIAAALFAGTADELLALSQHLAARDGPIVPVYVEPYPLEFLGNEVSLSVNTAAAGGNASLMTIG</t>
  </si>
  <si>
    <t>WP_147149112.1</t>
  </si>
  <si>
    <t>bifunctional proline dehydrogenase/L-glutamate gamma-semialdehyde dehydrogenase PutA</t>
  </si>
  <si>
    <t>bifunctional proline dehydrogenase/L-glutamate gamma-semialdehyde dehydrogenase PutA_1</t>
  </si>
  <si>
    <t>MKIGIPVYDEVDVLDVCGPFEMFDWAGFDIDLLAVEPGMKRFRSKGFPYSVSKGFADADQYDAIWVPGGEPDALAAIIYDPARTYLNFLVSQARHARMMCSVCDGAMLLAAAGLLEGYEATAHWEFLACFPQRFPKVKVAAGHPRFVHDRDRLTGGGVSSGLDTALKLIELLADRALAERVQQAMQYYPDPPVSSVIPPTPAQCPIPPAR</t>
  </si>
  <si>
    <t>WP_147149114.1</t>
  </si>
  <si>
    <t>DJ-1/PfpI family protein</t>
  </si>
  <si>
    <t>DJ-1/PfpI family protein_1</t>
  </si>
  <si>
    <t>MSQPPDGYTLYLITGGANVISATDPQVTFSTLKDFSYISTITLFPFALFVAAKAPYKTLKDFIAAARERPGKLNYGHAGTGNTLHLAVELLKSRTGIQIEPVAYKDQAQLINDVIVGRLDASISTFTNFHSALSSGQARALCVTSEQRWPLNPDVRPVAEDVPGYEVVSWLGLAAPAGLPADIANRLSDAAKVAVALPDLQSRLRDMGNEARASTPAEFQARVVADYDKWKPLAKIVYP</t>
  </si>
  <si>
    <t>WP_147149115.1</t>
  </si>
  <si>
    <t>MLTRRRGLLGSLAVTAAWPAAGHAQAYPNKPIRIVHGYGPGSNPDIIARVISPSLMSTLGQSVIVEPKPGAGERIAAQS</t>
  </si>
  <si>
    <t>WP_170302986.1</t>
  </si>
  <si>
    <t>METYEVFAIRYATRDALRASHFIGGDPHDGPMPMDYFVWLVRNADRTFVVDTGFSAAMAEKRKRTFLRTPTEGLALMGVDAKAVKDVVITHMHYDHVGTFFDFPAAEFHLQDLEMNFATGRYMRHGRFSHGYEVEDVVGMVRLVFGHRVRFHAGSAELAPGISVHHIGGHTMGLQCVRVASARGWLVLASDCSHYYEHMETGRVFPTTFHVGDTVEGYDKLRALAESPQHIIPGHDPLVMKRYPAPSKALEGIAVRLDVPPVG</t>
  </si>
  <si>
    <t>WP_147149119.1</t>
  </si>
  <si>
    <t>N-acyl homoserine lactonase family protein</t>
  </si>
  <si>
    <t>N-acyl homoserine lactonase family protein_1</t>
  </si>
  <si>
    <t>MSFPLLRRPAICIAAVALAGLSASGCSPTPSVAMAWTGPGWYLQKNNMVQVSGNSYFGGPWSYEKCEEERIKLPPETAVQMLCVRENRKPDVFGRS</t>
  </si>
  <si>
    <t>WP_147149121.1</t>
  </si>
  <si>
    <t>MDLPEKQGLYDPRNERDSCGVGFVADIKGRKSHAIVREGLSILVNLDHRGAVGADPLVGDGAGCLIQIPDALLRDWAKKTDVDLPQPGHYAVAMCFLPQDEKARAFAIKRLEHFVKVEKQKLLGWRDVPTDITGLGKAVIERMPVIKMAIVGRGPKLADQDAFERKILAIRKQTQNPLVDLEKKHKLPGLSQLYMPSFSSRTVVYKGLLLAPQVESFYEDLRNPLTQSALCLVHQRFSTNTFPSWRLAHPYRFIAHNGEINTVRGNVNWMYARRRTMESDLIGADLDKMWPIIPHGQSDTACVDNALELLVNGGYSLSHAMMMLIPEAWAGNPLMDAKRKAFYEYHAALMEPWDGPACIAFTDGRQIGATLDRNGLRPARFLVTDDDKVVMASEAGVLPIPDEKIVRKWRLQPGKMLLIDLEQGRIVEDEELKRTLAEAEPYEEWLKETQHKLEELSEIPEVPAPAPSNDPSTLLDRQQAFGYTQEDVQFFLEPMSKEPDDPVGSMGTDTPIAVLSRKPKLLYNYFKQNFAQVTNPPIDPIREELVMSLVSMIGPRPNLLGRHAGTHKRLEVAQPVLTNAELEKIRSIEDLLDGSFRTATIDTTWPVSEGAAGLEEALDRICSEATDCVLADRNILILSDRNVSAERVPIPALLATAAVHHYLIRRGLRTQTGLVVESGEVREVHHFCCLAGYGAEAVNPYLAFETLEQLRVQNGLPQKAYEVQKNYIKAIGKGLLKVMSKMGISTYQSYCGAQIFDAVGLHSGFVEKYFTGTATTIEGAGWKEIAEETVRRHSDAYGDKAIYRNMLDPGGDYAFRLRGEDHAWTPDNVGRLQHAVRGNSSDDYKAFASSINEQSERLLTIRGLMQFKWAEKPIPVDEVEPASNIVRRFATGAMSFGSISREAHTTLAIAMNRIGGKSNTGEGGEEADRFKPLPNGDSMRSAIKQVASGRFGVSAEYLVNADDLQIKMAQGAKPGEGGQLPGHKVDENIARVRRSTPGVGLISPPPHHDIYSIEDLAQLIHDLKNVNPRARVSVKLVSEVGVGTVAAGVSKARADHVTISGFEGGTGASPLTSLTHAGSPWEIGLAETQQTLVLNGLRGRIAVQVDGGLRTGRDVAIGALLGADEFGFATAPLIAAGCIMMRKCHLNTCPVGVATQDPVLRKRFTGQPEHVINYFFFVAEELREIMARLGFRTLSEMIGRVDRLDMKRAVDHWKAGGVDLSKLLYVAPAKEGVAIWNSETQNHGLDKALDHKLIEAAQPALEKREPVLVEQTISNVNRTVGAMLSGEVAKRYGHTGLAEDTISVRLSGTAGQSFGAFLAHGVSIELTGDANDYVGKGLSGGRVVVRQPKDSKRDPLQNIIVGNTVLYGAIGGEAYFEGVAGERFAVRNSGAVSVVEGTGDHGCEYMTGGVVVVLGDTGRNFAAGMSGGVAYVYDPKARFGELCNMSMVELEPVGVASADKEAPGRPHQRALNADDNGMGDVLGFDADRLRILVERHHLHTGSARARTLLEDWDNALKSFIKVMPKDYKRALVQARDRAAAKAVAAE</t>
  </si>
  <si>
    <t>WP_147149123.1</t>
  </si>
  <si>
    <t>glutamate synthase large subunit</t>
  </si>
  <si>
    <t>glutamate synthase large subunit_1</t>
  </si>
  <si>
    <t>MPSSRHADAASTRPLDILQQVFGYAAFRGQQQAVVDHVTAGGDALVLMPTGGGKSLCYQVPAIARHRAGQGVTLVVSPLIALMHDQVGALDEAGVKSAFLNSTLEGDEARRVERDLMAGNLVLLYAAPERILTPRFLAMLDSLHERGLLSLVAIDEAHCVSQWGHDFREEYLGLSQLHERFPSVPRIALTATADAHTRADIVERLALESAQQFVASFDRPNIRYVIVEKDEPRQQLLRLLRDEHEGDAGIVYCQSRKKVEDTAAWLAGEGLNALPYHAGLDAAVRRQNQDRFLRDEGVVMVATIAFGMGIDKPDVRFVAHLDLPKNIEGYYQETGRAGRDGGPATAWMAYGLADVVNQRRMIDEGEADEEFKRLQRAKLDALLALAEAHDCRRVRLLAYFDEASQPCGNCDNCLHPPAVWDATDAARKALSCIYRFHQQSGFGFGAGHLIDVLRGKVTDKVTQRGHERLSTFGIGADVAEQQWRSVLRQLIALGHVRSVGEFNTLELTDSARAVLRGGVPVLLRVPAEAPPRGRRSNRGTGSSRGGTAKPPPLPLDEAGLARFAALKAWRAEVAKSHNLPAYVVFHDATLAEMAREAPDSLDALAGISGVGGKKLDAYGSDLLRVLAAAG</t>
  </si>
  <si>
    <t>WP_137734889.1</t>
  </si>
  <si>
    <t>DNA helicase RecQ</t>
  </si>
  <si>
    <t>DNA helicase RecQ_-1</t>
  </si>
  <si>
    <t>NZ_BJCL01000014.1[50135..65304]</t>
  </si>
  <si>
    <t>MASVNKVILIGNLGRDPEVRYTPNGSAVCNVSLATTRNWKSKDSGERQEETEWHRVVFFDRLAEIAGEYLKKGRPVYVEGRLKTRKWTDKDGVEKYTTEIFADQMQLLGGREEGGMGGGGGGGGRASMAGGADDYGDDSAPAPAPRRSAPPPRAPAAPRPAPKSSTGFDDMDDDIPF</t>
  </si>
  <si>
    <t>WP_137734890.1</t>
  </si>
  <si>
    <t>MKKLATLAVLATLAATASAQSSVTLFGVVDLAVRSVKNDDTTLKSLASGGINSSRLGVRGSEDLGGGLSANFWLEHGFSADTGAISDANRFWNRRATVGLSGGFGEVRLGRDFTPSYTGYSDFDVFGDNGVAAGSKFFNALGTAVDTNTRADNLVSYFLPRNLGGFYGQLSVAAGEGAAGKKYMGGRLGYKAGALNLSLALGRTDVTPLTGAAGEDKYKVMVLGASYDLGMVQLNGYYDQKKYADQKVNTYNIGATVPVGLGAIRVGYTSANASGIRGTTSIDANDSKQFAVGYVYNLSKRTAVYGTLARVSNDGVAAYAASGGTGSAAGKDSTGYELGLRHSF</t>
  </si>
  <si>
    <t>WP_137734891.1</t>
  </si>
  <si>
    <t>MRRQDIQLLAQARQGDTAARCEVGRRYLLGVNGFPQHVATGLEYLRHPSLAGQPLPARILAEALPLDQLMALQQAPALALAAADGCLAAQLKLGLWRALQADGRQDARRWLGAAASAGHAAAADAVAALAAAPASQTLVAVLQPLSDGRDIDGPLLARLAAQQALQDGQLDHLVACLAAALALGHALDGDLASLVVAAEQLADQQGRTLGGLPDAALRDSLELRAGQGDRAAAYTLGRSLSGIACPSLPTSVFAEQQNLRKGAAFLLRAADAGQDAAWLHLYRLHADHRSSVANPQLARFFLEKAALRGQAEAQRKLGALQLREASHLQDTEQAIHWLHQAAGQGDGHAATLLQSLRLPLADEDSGEAELSLALEQVRRADPWLAQRLALARAFGLTKLEALSVDPVAGLRPWGLVVGRNPFIAQVRLSAPRAVPAVDAAALAVARRVAAFFGQAQADAGAAEGDLRARSLRQRRLFDRLGLDEALFFSDASAMTLDTLRLGAKWAYRARQPLSEALAA</t>
  </si>
  <si>
    <t>WP_137734892.1</t>
  </si>
  <si>
    <t>sel1 repeat family protein</t>
  </si>
  <si>
    <t>sel1 repeat family protein_1</t>
  </si>
  <si>
    <t>MHVLVLGAGLLGVSTAHFLQQQGHTVTVVDRQATAAAETSFANGGQISVSHAEPWANPGAPLKLLQWLGKEDAPLLFRLRADMRQWLWGLQFLRECTPARTAHNIRQIVALGTYSRSTLQQLRAELDLQYDQRAQGILHFYTDPKEFAAAEAPAALMRELGCDRRVIPADEAVRLEPALAHVHALGRLAGATYTAEDESGDARAFTQALAARCAANGVRFLFNHGITALRSVGGVVDHVEATDDHGRFQRLRADAYVVAMGAFSPLLLQPLGIHLPIYPAKGYSVTMPVADAAKAHQVSLTDDGHKLVFSRLGDRLRIAGTAELNGYDRNLNPVRCEAIVRRVEELFPGAGDTSRAEFWTGLRPTTPSNLPVIGRSRLPNLFLNTGHGTLGWTHACGSGKSIARIVSGLLPELDFAFTGLPPRWRQQPATALAA</t>
  </si>
  <si>
    <t>WP_137734893.1</t>
  </si>
  <si>
    <t>D-amino acid dehydrogenase</t>
  </si>
  <si>
    <t>D-amino acid dehydrogenase_-1</t>
  </si>
  <si>
    <t>MTLNRRQLGLAALAVAATIPTAASAQAGWPTKPLRLVVPFAAAGTTDILARALAPELQKALGQPVVVDNKPGAGGNTAAAEVAKTPPDGYTMLMGTVGTHAINASLYPKLPFDPVKDYTPVTLVAGVPNVLVLNAAFAQKHNINTVADFIRAAKANPGKFNMASSGNGTSIHLSGELFKSMAGVFMVHFPYRGSGPALIDLMGGSMDLMFDNLPSALPHIRSGKLKALAVTSAKRSDAIPELPTIEEAGGPTLKGYEASSWFGLVVPAGTPADIVNRLQGETAKALASPALKERLQAQGAIPSGMSSADFGKFIAAESAKWAKVVKAANAKVD</t>
  </si>
  <si>
    <t>WP_137734894.1</t>
  </si>
  <si>
    <t>MTALLSIQDLQVAFRLGERGAKTVVPAVKGVSFDIPENTTLALVGESGSGKSVTAMSILNLLPDNAQRSGRILWQGRDLLTASRPDLQALRGREIACVFQDPMSSLNPVFSIGAQLCEPLVKHLGMGKRAALARAEELLAETGLPEPKRRLASYPHELSGGQQQRVMIAMALACEPKLLIADEPTTALDVTIQRQILELIARMKDKLRMSVLFISHDLGVVGEISDRVVVMRHGTVREQGDVAQIFSAPQDAYTRALLACRPSLTDSPARLTVIDEHITGGTTTSTAAAVAKDPDAPVVLEVKALAKSFFIKQGLFGKREFKAVQGVNFQLRRGHTLGVVGESGSGKTTMGLTLLRLHEPTGGEVIFDGQNLLKLNDRDRQTMRRRIQIVFQNPYASLNPRFTIGQTLIEPMAIHGIGADTAEREDRARALLAKVGLPPETFFKYPHEFSGGQRQRVAIARCLTLNPEVLVLDEAVSALDVSVQAQVLNLLRDLQDELGLAYVFISHDLAVVRFISDEVLVMKDGQVVEQASAAQILAAPQQDYTRRLLGAVPRGWQAPPG</t>
  </si>
  <si>
    <t>WP_137734895.1</t>
  </si>
  <si>
    <t>MTSAAATPVQRSEGVWRTAWRRFKGDRVAMTSLGIVLAFIVLIIAAATGAVASQWQRELAVPNAPPTFLGPRAGENAGTLAGPESTPQPPVDLSDIDPLAPRYAEWAERAAKLQTAETTKVDTLPLGADRLGRDVLDKAIKGTEISVFVGILAALLATVIGTVLGALAGFFGGKVGDFLEWLYNVFTAVPDILLIFAFAAVLGRGVDTVVLILALTGWTGLYRQVRAEFIKHSGREYVRAAEAIGASATSRMFRHILPNVSHVILVRMSLLVVGFIKSEVILSYLGLGVPIDQVSWGTMLAEAQGELILGHWWQLATATAFMAVFVTAFSLMADGWRDALDPKLRGAE</t>
  </si>
  <si>
    <t>WP_137734896.1</t>
  </si>
  <si>
    <t>MLAYVIKRLWQMVPTLFGVVLLVFLLFHFFGSDPSVILAGQNATPDQIAAIRAQLGLDQPAYVQFGIFLKQIVTFDWGRSWATNEAVSTLFATRMPATLTVMLPILILDTLLAVPIALGVAYVRGSLTDRALMVATTVALSISFLVYVIVGQYVFGFQLGWFPVQGWSSSLGQNLLQYAPLPVLLAVLVGVSPQTRLYRSFFLDELGHDYVRTARAKGLTEPVVLFKHVLRNAMIPILTNVGLALPGIFVGSFLIEVFFSIPGLGREVLLAVNRSDYPVIQAATVYLAMLTMLINLGTDLLYKVVDPRVTLK</t>
  </si>
  <si>
    <t>WP_137734897.1</t>
  </si>
  <si>
    <t>MPRTTQPAPPRSRQRRALLLGGLAAPLATPGTAQVAPQAPAKVLRVMFNSAETSFDPARISDLYSRTVTAHIFESLYGYDHLARPARVVPRLADGMPEHNADFTVWTVKLKTGIVFADDPVFGGKPRPLVAADVAYGFLRAADPANKSSFASEVESWGLRGLNARRKAAMAPGTRFDYDTPLEGIQLLDAHTLRFVLDKPRPRFLTKLTFNSILPAQAREVVEHYGETIGEHPVGTGPFKLKQWVRGSKIVLERNPQFRELRYDAQPAADDADGHALLARFKGRRLPMVDQVEVAIIEENQPQWLSFLNGEIDALVANVGSVPLEFAPLAVPNGRLAPNLARRGVQLHRNLRADSALLFFNMDDPVVGGLAPEKVALRRALSLAYDADREIRLVRRGQAVPAQSPVMPGTRGYDPAFRSAMSAYDPARARALLDLYGYVDRDGDGFRELPDGRPLVLQMSTEPEQIYRLFNDVWRRCLLAIGVRCEFRIAQWPTNLKSAQGGTLQMWMLGDSAAEPDGQDALRRWYGPESGQGNLARFRLPAFDAIMDRMQTLPDGPERDALFLECKKLAAAYMPYKVLVHRIANELLHPWVGGYRRAPFWNDWWHMVDVDPALRAAHG</t>
  </si>
  <si>
    <t>WP_137734898.1</t>
  </si>
  <si>
    <t>MAEQHPLSPASPGRRQWLATTGAAGLAGWAVPATAADDNPPKTLRYAFPVAETGFDPSKVSDLYSRICTAHMFEALFCYDHLARPSRVKPLTAAALPEISADFRRFTIRIRPGIFFADDPAFQGKQRELVAADYVYSLKRFADPANKSPAWGEVAEVGYSGLAALRQRAIDTRTPFDYDAEVPGLQALDRHTLQLTVDEPRPRLVEYLADNGLYGAVAREVVQFYGDKIAEHPVGTGPFRLARWRRSSEMVFDRSPSYRQRVYEDDATPAPGDAEGQALLARFKGRRLPLVDRVVVSIIEEQQPRWLSFLNAQQDFIERVPEEFSNVALPGGQVAPNLARQGITAYRTVGPEGVLTIYNMEDPVVGGYTPARIALRRALNLAVDIPREITLARRGQAIPAQSPSVPHTTGYDPVYRSEMGEYSPAKARALLDMHGYIDRDGDGWREQPDGQPLTLVRRTFPSSFERQLDELWQKNMTAIGIRVEFKFAKWPENLKAAQAGKFQVWRVGSSASRLDGQGAFERLYGPSSGAANLSRFKLPAYDAVYTRMSALPNGPERDALFREAKRISAVYAPYKQHVHRMYNDMAHPWLVGYRRALFGNRWWHMVDIDPARKPAG</t>
  </si>
  <si>
    <t>WP_137734899.1</t>
  </si>
  <si>
    <t>MSQPKQHPRIPFEVGGIQVNHCKTPTCPNFGIPAAQAPEGRVNASQDPYRVIGGRRSLRQLTCHFCQRSSALRSNLAIAQEVIRLDPHRLRAARTSCATPLCAAFGMSVDEHPERYQKYGRTAAGEPRYRCKGCGSTLTGGSPLRTQRRPEVNVDVLKLVVNKVPMRRICEVLDLNPATLYSKLGYLAAVASDFSAKHERRIAAGEVPLNRAYISVDRQDHVLNWGSQLDRRYTTLGAVGAAENESGYVLAMQLNFDPDCNPEDVEADAIARGDYLVPPVHRHYARLWLRRDYQDIDAPEENEATLPADLKAPNGGMQVKLEVLYFALMVHLRKMLQTVERVRLFVDRDPALDTACLAAFCEEILARRCDVFLVKTGKDLSVDKKKLLIAQVSRDLDRYAARANVPERESVRLHYVVDQLRHHRAKNPAGWFEYPLSDMADPSKELLYLTDFGDLELEHLARLTMRASLRGIDKFFMQVRRRLSVLERPLQTRNNAQRGWHGYSAYSPLVVQQLLHIFRAYYNYSLPGQDGRTPAMRLGLTDQAVALEMLSSLPPRGIK</t>
  </si>
  <si>
    <t>WP_157077121.1</t>
  </si>
  <si>
    <t>NZ_BCWP01000026.1[41758..53216]</t>
  </si>
  <si>
    <t>MSTPKRITIIGTGFGALSTVREIRQRDKTVDITLIAPRAELHYLPGIIWIPCGLRTREQLVVPLANFFARMKVRHLVAEVTGLREGGRVVDTTAGEVQNDALVIASGGRFIKKLPGIEHAITPCEGIAAAEQIRDRLQSMQGGTIAVGFAGNPNEQSAVRGGPMFEFLFGIDEQLKREGRRDKFELVFFNPSKEPGNRLGPKAVQHLLDEMTRRNIRTHLGHKMVRFESDKVITEGGEFAANLILFMPGMTGNLWFDQTELARSPGGLLKADALCRVEGAQHVYVVGDSGSFPGPDWMPKQAHMADLQAAAAAQNVLAGLRGQTPDATFKVELICIIDAISQGTLVWRTPARNFILPPSRLFHWAKRWFEGIYLKQYR</t>
  </si>
  <si>
    <t>WP_066708096.1</t>
  </si>
  <si>
    <t>MQALLNAIATMGLPLDAQRVFHGRGGRYPGCEHLSLDAFPPVWVLTSFQPVADDELATVHAALSARWEQLAPGQPFNWVFQCRHEGRTDTRLMAGSVPEPHVVTEHGASFRVHVLKGQNHGLFLDMAEGRCWVREHAAAHPGLKVLNLFAYTCAFSVVARQAGAQQVVNVDMSHGALAIGQQNHQLNGIAAGASFLAHDIFKSWGKVTRGGPYDLIILDPPSYQKGSFVASKDYARLMRRLPDLLAPDGHALLCLNAPELGLAFLQDQMQQLAPQLAFVERVSNPPVFADVSADRSLKVLVYKAPKR</t>
  </si>
  <si>
    <t>WP_066708099.1</t>
  </si>
  <si>
    <t>class I SAM-dependent methyltransferase_-1</t>
  </si>
  <si>
    <t>MTHQIKIEGSEVAFSCEHGETVLDAAARNGIELPYSCRKGVCGNCRGLVLEGQLVPGTAGGSAEAGIHSDNEHLFCHAQAASDLLIRPRSWQRIDPNARKTLQAKIFRMTQAASDVTVLQLRFAAGQRAKFQAGQYLQVILPDGQRRAFSMANAPHESDGVQLHIRHVPGGHFSAGILPTLKVGDQLQLELPHGDFWLREEGDRPLIMVAGGTGFAPIKSIIDHMVRNKISRSLALYWGSRQVEGLYAPEVITKWQHNLSGLRYVPVVSDAPAGTWPGRTGLVHEAVLADHADLSSYDVYACGAPAMVAALRRVCVEESGLPEASFFSDAFVSQAPQ</t>
  </si>
  <si>
    <t>WP_066708102.1</t>
  </si>
  <si>
    <t>MTKTVVRIALPVGDPNGIGPEIALKTVAAYAGRDDVQITLFGPQSVLQRAAVQLGLTALLDASAVVPTEAGTNSAFVPGQVCAEAGAAMIAAASVAITATRLGEFDAVVAAPHHETAVHLAGIAFSGYPSLVARVCGQPEDSVFLLLVGGGLHIVHATLHESVQHALDRLSPDLVEQAALAGVRAMQRLGVAAPRIGLFGINPHAGENGLFGDADERITRPAAERLRASGLQVDGPNGADALLADRRHDLYVAMLHDQGHIPVKLLSPKQASALSIGADVILSSVGHGCAMDIAGQGIADARAMINTVARLAAVPAPL</t>
  </si>
  <si>
    <t>WP_066708105.1</t>
  </si>
  <si>
    <t>MDTVSLREKIAAFQAAYIRCIDRNELESWPDFFLPQCQYTVTTADNHRDGLAAGLIWASNRAMLQDRISALRHANIYERHSYRHIIGLPFIVESQAQTASTETPFMVARIMHDGETSLYCTGIYHDVYDTSADTLRLHSRIVVCDSSRIDTLMAIPL</t>
  </si>
  <si>
    <t>WP_066708108.1</t>
  </si>
  <si>
    <t>MSQTHPIQWVRGQHTRVPYAVYQNQDVLDQEQKRVYEGPTWNYLCLEAEIPEPGSYRTTFVGRAPIVVARDTDGEIYAFENRCSHRGALICLEKAGTAKDFQCVYHAWTYDLQGSLKGVAFEAGLNGAGGMPPSFCKEDHSPRKLRIATFCGLVFGSFSDEVDGIEDYLGPEICARIERVLHKPVEVIGRFTQALPNNWKLYFENVKDSYHASLLHLFFTTFRLNRLSQRGAVIVNESGGHHVSYSMVDAPQAEAGKQYQEQGLRSDQEGYKLADPTLLAGFKEYEDGITLQILSVFPGFVLQQIQNCLAIRQVLPRGVEKTDLNWTYLGYADDTPEQRDVRLKQANLIGPAGFVSMEDGAVGGFVQRGIAAAGEDQAVIEMGGDSTSSSPSRVTEASVRGFWKLYRRLMDI</t>
  </si>
  <si>
    <t>WP_066708111.1</t>
  </si>
  <si>
    <t>MRHLIIWLCAAFTWTGLHAADFPTKPIRLIVPFPAGGTADVLPRILSEKIRHRFPAGVIVENKPGAGGNIGADIVAKSEPDGHTLLVAPPGPIAINQSLYPKLPYDATKWVPVTVLAAVPNVLAVSNQLPVKNVQEFIAYLKANPGKVSYASQGNGSTSHLTANLFQSLTGTQMTHIPYKGTAPALTDLAGGQVDVFFDNLGASGPLHKAGKIRIFAVADSKRAPTIKEVPSFAEAGLPGMQAVTWFAVVAPPGTPAATVKSLNSALVDALNQPDVQSRFAEQGAEVVGNTSEQMGRFMRSEATRWAKVIKDANVTVD</t>
  </si>
  <si>
    <t>MDTNSSVPSVSDKDLIAGLAKGLQLIEAFDDAHARLTSSEAARRVGISPAAARRCLLTLCHGGYAKTDGKRFWLSHGILRLSYAYSASTRLPRLLQPTLDSLSERTRESASLAVLHGTEVMVAARSTARKSLTVGLGVGSRLPLHCSATGRVLLSSRPAAEFEALFNAMSLHRLTPHTLTDPVRLRKLLKSCADNGYALSNEEIEIGVRSIAVPLYNMGGQVVGALSLSSRADRMTASEMAEQLLPAMLRSQAWVRSRLS</t>
  </si>
  <si>
    <t>WP_084382875.1</t>
  </si>
  <si>
    <t>MSSSLIQALVFNLRYEARDIISVELRPLSQEAGFPPAEAGSHIDLHLGNGLIRSYSLTNSGESDRYVVAVLKDRRSRGGSLYVHEQVRVGQVISISSPRNNFQLDEAASQNVLLAGGIGITPLYAMLKRLRELGRRTHLIYCARSRSDAAFVEDIQALVAASHDGALSVHFHFDDEKGAAPDLVRLFSNFSAETHFYCCGPGPMLEAYEKACDKLGYAHVHMERFAAAPELTDQVTDSAGYTVALKKSGKTVQVPPGTKLLDALLSAGCKVEFSCREGLCGACETRVLSGEVEHRDSILTKAERAANKSMMICVSGCRSGTLVLDA</t>
  </si>
  <si>
    <t>WP_084382876.1</t>
  </si>
  <si>
    <t>MNQARLGGKTALITGGGAGIGAAAAKCFAQEGASVLLVDANAQALQRTCEAVCQAVPQARVACVTADVSDTDAALAAVQSAVAQFGGLDILVNNAAMRNYSAAATVTPAEWQAMVSVNLVGMSNYCQAALPYLRAAKEGSIVNVSSCYAVTGRKGMALYDATKAAQLAYTRTLAFEEAAHGVRANAVCPGSTLTDFHVGRAQQTGKSVDQLKTERKDTSLIGRWASPEEIAWPILWLASREASFITGTTLMVDGGLHIM</t>
  </si>
  <si>
    <t>WP_066708118.1</t>
  </si>
  <si>
    <t>GHTLLVGYNGPLAINVTLFDKMPYDPLKDLAPITLAVKSPQYLVVNPASGITSVKDLVAKAKAEPSKYSYGSIALGSASHLTMEMLKSAAGFHMTHIPYRGAGPAVTDLIAGNIQAGFFVPGNVQQFVKEGRLRLLATSGSKRFGSTPNIPTLIESGYKDFEATSWIGFLAPGGTPAPIIERYHREIVKILNQPDIKKRLIEMEFDIVASNPKQFSDWIRTEIGRWGKVIKDTGAKAE</t>
  </si>
  <si>
    <t>WP_066708142.1</t>
  </si>
  <si>
    <t>MREFASSRVWRGCRAAAVALASTLGLAAAQANEAERLALGKQLFLRGATPACAVCHTLADAGAQGAVGPSLDELRPDAERVAKAVRNGIGVMPSYEQTLSPTQIEALALYVAHATGAKR</t>
  </si>
  <si>
    <t>WP_062195534.1</t>
  </si>
  <si>
    <t>NZ_BCWK01000011.1[97420..112835]</t>
  </si>
  <si>
    <t>MKWAVMGAGAVGCYYGGMLARAGHEVVLIGRAAHVQAIRAAGLRLHTTHFDETVQVHADTEAASVGRADVVLCCVKSSDTEAAARAMQPHLRADALVLSLQNGVDNAQRLRAVLAQEVLPAVVYVAAEMAGPGHVRHHGRGELVIGPSPRSDRLVEAFGRAGVPVQVSDDVIGALWAKLILNCAYNALSALARQPYGRLVQGPGVAEVMRDVVDECLAVARAEGVRVPGDMHEAVRALAGTMPAQYSSTAQDLARGKPTEIDHLNGLVVRHGQRHGVPTPVNRALWTLVKLIEAGPLRAGG</t>
  </si>
  <si>
    <t>WP_062195536.1</t>
  </si>
  <si>
    <t>2-dehydropantoate 2-reductase</t>
  </si>
  <si>
    <t>2-dehydropantoate 2-reductase_1</t>
  </si>
  <si>
    <t>MAHPERMSPRRWPATLAGLALAVLGGCGGGIYLGWEHGWIGWQEDWDRHPPAVSLVVSPTSAPAGATITLSAAASDDQGIEEVIFYRRSSSGGSVLLGSVGRSPYTWSTVLPSDASGSVGYFAQAVDVVGRRTDSATVSVTLLP</t>
  </si>
  <si>
    <t>WP_019560452.1</t>
  </si>
  <si>
    <t>Ig-like domain-containing protein</t>
  </si>
  <si>
    <t>Ig-like domain-containing protein_-1</t>
  </si>
  <si>
    <t>MIRVRGARTHNLKNIDLDLPRQQLVVITGLSGSGKSSLAFDTLYAEGQRRYVESLSAYARQFLQLMDKPDVDVIEGLSPAISIEQKATSHNPRSTVGTVTEIHDYLRLLYARAGTPFCPDHELPLQAQSVSQMVDAVLSLPEQTRLMILAPVVRERKGEFVELLQDMQAQGFVRFRIGSGAQPGVIYEAAELPKLKKTEKHDIDVVVDRLKIKPGLQQRLAESFEAALRIADGRAIALEMDTGVEHLFSSKFACPVCSYSLPELEPRLFSFNSPVGACPSCDGLGEVTVFDPQRVVAFPSLSLASGAIKGWDRRNPYTFSMLESLARHYGFDLETPFEELPEAVRRVILYGSGEEAIEFVYEAEGRGGRKRSVKRSHPFEGIIPNFERRWRQTDSVAVREELASYQSNKPCPACQGTRLRREARHVRLVDARGGQGMAIYEISRATLAEALGYFDGLQLQGAKAEIADKVIREIRSRLRFLNDVGLDYLSLDRSAETLSGGEAQRIRLASQIGSGLTGVMYVLDEPSIGLHQRDNDRLIATLKHLRDLGNSVLVVEHDEDMIRAADHVVDMGPGAGVHGGRVVAQGTPEEVAACEASLTGQYLARKLKIAVPARRRKLADSAVPQVLKIVNARGNNLRGVTVEIPVGLFTCVTGVSGSGKSTLVNDTLYAAVARKLYQSHLEPAPHDEIEGLEVFDKVINVDQSPIGRTPRSNPATYTGLFTPIRELFAEVPTARERGYGPGRFSFNVPGGRCEACQGDGVIKVEMHFLPDVYVPCDVCHGRRYNRETLEVLYKGKNITEVLDLTVEDAYDFFSAVPAIARKLKTLLDVGLGYVKLGQSATTLSGGEAQRVKLALELSKRDTGRTLYILDEPTTGLHFHDIGLLLRVLHQLRDHGNTIVVIEHNLDVIKTADWIIDMGPEGGAGGGTVVAQGTPEDIARHPASHTGRYLRPLLD</t>
  </si>
  <si>
    <t>WP_062195541.1</t>
  </si>
  <si>
    <t>excinuclease ABC subunit UvrA_1</t>
  </si>
  <si>
    <t>MSPSTLSTILLAACAALAAPGLAQAQYQKGPDPTASALERNGPFAIRSTSVSRTSVSGFGGGRLYYPTASGTYGAIAVSPGFTGTSSTMTFWGERLASHGFVVLVIDTITLYDQPDSRARQLKAALDYLATQNGRSSSPIYRKVDTSRRAVAGHSMGGGGSLLAARDNPSYKAAIPMAPWNTSSTAFRTVSVPTMIFGCQDDSIAPVFSHAIPFYNAIPNSTRKNYVEIRNDDHFCVMNGGGHDATLGKLGISWMKRFVDNDTRYSPFVCGAEYNRVVSSYEVSRSYNNCPY</t>
  </si>
  <si>
    <t>WP_062195544.1</t>
  </si>
  <si>
    <t>dienelactone hydrolase family protein</t>
  </si>
  <si>
    <t>dienelactone hydrolase family protein_-1</t>
  </si>
  <si>
    <t>MRISRRTLGWLLAAALWATAAIVLAPWQAAPSQPAGPSPHAAAAGGPAAERSAADLPGMREPIDLMGLTVDAARLFEIGYAGGLLIDAHTRDALEILLAQWSDEPSAEDLERLEWTLRDGLPAADAQQALALVQGYRAYLKDMRAEYQRLGIPASWQDAQTFFAQMEAVQRRHFGDEVAEALFGQDLRHGRLLMEAAFVARDPSLDPQARQARLAALRAQLPEALREAIAQETLAPDPGS</t>
  </si>
  <si>
    <t>WP_062195546.1</t>
  </si>
  <si>
    <t>MPLTVDYYLAPQSPYVYLGHLRFWDMAKRHGATIRVLPMDLGGKVFPVSGGVPLKQRAPQRQAYRLLELKRFGEYLNIPIHPEPAYFPVAGDDAAKLIVAVDQKDGTEAAMRLVAAITRAVWAEQRNIADESVLVALLRESDLPTSRIEDAHSQAAHERYEANTQQAIAAGVFGAPSYVIEGELFWGQDRLDFVERRLARG</t>
  </si>
  <si>
    <t>WP_062195549.1</t>
  </si>
  <si>
    <t>2-hydroxychromene-2-carboxylate isomerase</t>
  </si>
  <si>
    <t>2-hydroxychromene-2-carboxylate isomerase_1</t>
  </si>
  <si>
    <t>MKRLTRRGLCLAALALACAPGLQAQSAWPTKPVRIVVPFAPGGTTDILARALAPELSRAFGHTFVIDNKPGAGGNLGAAEVARAAPDGYTFLMGTVGTHGINVSLYDKLPYDPVRDFAPVTLVAAVPNVLVMNPAKAAQYKIDSVPDLIRYARAHPGQLNMASSGNGTSIHLSGELFKTMTGTFMVHFPYRGSAPALTDLIGGQMDLMFDNLPSSMPHIKAGKLKALAVTSAQRSQALPEVPTIAEAGPLKGYEATSWFGLLAPAGTPADIIHRLQQETARALANPAIKERLQSQGAIPSGNTPAEFARLIDSEIKKWAAVVKASGAKVD</t>
  </si>
  <si>
    <t>WP_019560447.1</t>
  </si>
  <si>
    <t>MPASKRQWSAFLPRADQRWRVSALNVLALALAVLALGGRYAGLGGWTLGGGGAALAVALGWHLRSMLREAHAQLRAHRTMFLHSPAALILHRERQIVASNEAAARLMGLPEPKALTGCDLLSFFDEASRACALERLQALADLAPGQSLPLEDLVIVQPGGRQVIVQATCSRVDLPDGPAIESMFVDVTALRQAQSALRRSEALLAGLFEACPDIITVTEPETGRYVRVNRRFTDIIGYTSEEAVGRTVLELGLLPNQAERQRFLAEIEREGCLVDFPMCYRARDGRQIPMRIAGRVFEVEGQRYLLVMSRDMSEHQRVLAEYRAIFDNASVGIVLVRQGRMHQVNERFERMLGWPVGALTGRSVRDIWPSQEVFSQVRATVRQALVSGQPLDFEWQMWRRDGRPFWARSRATVLRDLSLPAPTQDGRDTIWIVEDVTTEREAIAELAAAKEQAEAASRAKSAFLANMSHEIRTPLHGVLGLAQLAAQPDVEPARREDYLQRLMESARGLSAVISDVLDLSKIEAGRLTLESVEFDLHELLQTLHDTHVELARAKSLDFTLQRPVDLPARVCADPVRLRQILNNFLSNALKFTERGRITLRVRRGARGCWRFEVEDSGPGIEPALHGRLFEPFSQADDSVTRRYGGTGLGLSICRQLARLMGGEVGVHSQPGHGSVFWAELPLREVQPHTLPQMLGAPEGSVLHGARVLVVEDNPVNMLITASMLERWGVEVVQAEHGRQALEVLERDAGRFDAVLMDLHMPDMSGYEVTARIRRRHGPEALPIIALTAAAIVTEQQRARDIGMNDFLSKPIDMHDLHATLLRWVGTRVA</t>
  </si>
  <si>
    <t>WP_062195552.1</t>
  </si>
  <si>
    <t>MLMLVRWGLLAAALIFVAYVYPTVQVASFGAALVAALVLGLLNAVVRPVLVLLTLPVTLVTLGLFLFVINALLFYFAGYLLDGLTVPHFTAALVGSLIYSVLGLVIDAALQRLFGPSR</t>
  </si>
  <si>
    <t>WP_026330101.1</t>
  </si>
  <si>
    <t>phage holin family protein</t>
  </si>
  <si>
    <t>phage holin family protein_-1</t>
  </si>
  <si>
    <t>MRTMVILVDDAAHTREHMPPLLQHPSMQAQPVEIVLVGCAPRLTHRVSKWVSHGAREHWRHKWAHRLFGELQPWLAARGLRVRCVLARGPLDALLDSLQPDRVVDLRRPKAAAPAVAPPSRSRWQLSLMALGLGALIAWSEV</t>
  </si>
  <si>
    <t>WP_019560444.1</t>
  </si>
  <si>
    <t>MNTIAPTWLWVFFVVSVLVALFIDFVVLRKQGAHEVSVKEALNWSIVWVALSFAFNGLFWWAVAQDHGTAVANEKATEFLTGYLIEKSLAVDNIFVFLMIFTYFAVPPAYQKRVLMIGIIGAIVLRTVMILLGSWLVAQFHWLLYVFGAFLVITGIKMWWAAGQESNLDDNPALKWLRRLMPVSKTFDGEKFFTIENGKRIATPLLLVVALVGVIDVIFAVDSIPAIFAITTDPFIVLTSNIFAILGLRAMYFLLAAMATKFHLLSYGLAVILAFIGTKMLLIDVVKIPVFVSLGVVAAILAITMILSVRTAPKLPQRKSS</t>
  </si>
  <si>
    <t>WP_062195554.1</t>
  </si>
  <si>
    <t>TerC family protein_1</t>
  </si>
  <si>
    <t>MARKARAKARLRPIHRCTDAPNGVPRVGPAAALMASLAVGGAWAQSTTTPATTQSSALPEVKVQATVEQDPKQSLRVNRTGIGKGDQALRDIPQSVTVITERLMDDRNLDDFREVLRTTAGVTFQAGETGEEDVRLRGFSLLQAGDIYIDGRRDPGLQERDTFNLERVEVLKGSASMLFGHGSTGGVVNQVSKRPFLMNRHELNVSVGSGNNHRLSADFNVKTSQDAALRINTLIHEADNWGASIDKKGIAPTYNWGIGTADEFLVGFYHLEYDNKPLYNHPWFNINGKIKPSLPAKNYYGLDSDYNKGGSTYGTLQHIHRFSADAELKTTLTHGRYERDLWASVIRFANASAQPNGQTVTPENLGPDTVLTRTGKGRRGVSDITTLQSDFSNRFEALGMRHQLIAGVEFTRDDAQRNNNAAGGARPNTTVGTPDDGASIADTRVIPMNRFDARNYSAYAQNTAELTDALKLVAGLRYDRFKAEFRDTAGNRAEMDESLWSPRVGLLFQPNDWSSYHVSYGTSYNTSADTYQHAINANLGSTTNQRLINTPPEKSRNFEIGGKFDLLDNRLWISTALFYSEKYNERNTDPDTAATQELLSGKRHAAGLDLDVAGRITPQWDAFLSYTWIPDARIDESNVTSAIAQQKGDRPGLTPKHMASVWTTYRVLPQLRLGAGLNHRGKQSPEGNRTIEAPSFTTLDLMAEYAFNESLSLKVNVNNATDKLYADSLYRGFYAPGAPRTVQATLKAVF</t>
  </si>
  <si>
    <t>WP_062195557.1</t>
  </si>
  <si>
    <t>TonB-dependent siderophore receptor</t>
  </si>
  <si>
    <t>TonB-dependent siderophore receptor_1</t>
  </si>
  <si>
    <t>MIFAVTDPDAGKAGISCFLTHAKRKGYAIVRREQKLGHRSNDTCQIALENFRIDARDMLGKPGDGLRIALSALDTGRIGVAAQAVGVAQAAFDAALNYARDRKTFGKAIVNHQAVGFMLAEMATRIEAARQLYLYAAQLKGAGRECIKQASMAKLFAAESAEFVTSSAIQIHGGYGFLRDFSVEKYYRDQRVFQIYDGTNEVQKMLIVREMKKNN</t>
  </si>
  <si>
    <t>WP_024921890.1</t>
  </si>
  <si>
    <t>NZ_AVBL01000015.1[60..11487]</t>
  </si>
  <si>
    <t>MKVHTILAAAAIVFGCSAANAQISNDVVKIGVLNDQSGVYEDITGMKAVEAAKMAVEDFGGTVLGKRIEIISGNHQNKTDIATGIVRKWVDTEQVDAVADVTGSGIALAVNELLRDKNRVMLAASAATSDLSGKACSPTTVQFSYDTYALAKSTGIETLKQGGDTWFFITADYAFGHALERDTSEFIKQGGGKVLGAVRAPLGTTDYSSFLLQAQSSKAKIIGLATAGGDTITVVKQAAEFGIQQGGQRLGGLLIYINDVEALGLQAAQGLILTTSFYWDLNDEIRAWSKRFLSRTGGKRPPNMLQAGLYSSILHYLKAVQAAGTDDAKAVSLKMRELPINDFYNKNVVLRQDGRAMHTMYLVQVKSPAESKYPFDDYKILSTVPGEKAWRPLSEGGCIK</t>
  </si>
  <si>
    <t>WP_024921889.1</t>
  </si>
  <si>
    <t>ABC transporter substrate-binding protein_1</t>
  </si>
  <si>
    <t>CoA transferase_1</t>
  </si>
  <si>
    <t>MIVHINLSDGKPYLLSVADAIATLSDEAGFQSGDQARITCGGLRLPSGEIIILTGLLFERGNRHVFIVWLRSSKRCRARDRSESLDFDTAELADAMVDVRGEVTLADGRVIRAVQPIPAKLPYEITDLDWRMVHQTISAAKAEDRCYLHLPDCGEADLIATARELNLLNYTALLGLDKIPYLKVIQGELLKHDPKVVSEQKISDTLSKFGIRHKRARPRRATI</t>
  </si>
  <si>
    <t>WP_024921888.1</t>
  </si>
  <si>
    <t>MANQAETKTNNPGRNITMTHVFQMRISLGVALCAVLFSSAVRATEDANYPSQTIKIVVPFPAGGTADILPRIVAEKLRQKWGQPVIIENKTGAGGNIGAEFVANSAPDGYTLLASPPGPIAINEGLYKKLAFRPGDLEPVTLLGTAPNVLDVRSDFPAKTVRELIDYAKANPGKVTFASQGNGSTSHLTAMLFQSLTQTQMTHIPYRGTAPALQDIMAGTVDIFFDNLGSSLSLQQGEKLRILGVCSPERTPSLPNTPTVREAGVSDFSSVTWFAMMAPKGTPQPTLQKLNAAVTEILREPDVKSRFEALGVQAAPMDVRATADFVGSERARWSSIVNSANIKIE</t>
  </si>
  <si>
    <t>MSNTVNAIALTIGDPNGIGPEIAIKAAVALAGKPGPKIILVGDGHVIHYYVQRHAPGVELISRQGARTDGPHVILWHAVNSLPPDRFRPGHIDAAAGQATVDYVAAAIALVRSGAADAIVGCPHNETAVNTAGIPFSGYPGLIARLTETEENNVFMMLVGGGLRILHATLHERLHDALARLSPALIEQAGATCVTTLQRLGIENPRIGIFGINPHAGENGLFGDDDDRITVPAVKRMREAGFLVEGPIGADILLTRKDIDGFVAIYHDQGHIPVKLLAGRNASALSVGSDIIFSSVGHGSAFDIAGQGKAEATAVLRTLRLIGNQTAEARTPDDGINIGG</t>
  </si>
  <si>
    <t>WP_006019153.1</t>
  </si>
  <si>
    <t>MRFTITIANSDIAFDCAPDETVLDASERAGYSIPYSCRKGVCSSCVGGIVSGQAVVRGQGICTGPMSDVLLCQARPQSNLEILPARIREAEIIQRKIFTAKVRKLERPAPNVAVIHLRLPIGRRAIFRAGQYLRVLMADGDSRNYSMANAPQKSDELELHIRYVPGGKFSEDILTRLDKTSTLDIELPYGEFSLNEESDCPAILIATGTGFAPIKSIIESNIRQGSTRPLHLYWGANTEADLYLLDLARSWAETHAWFSFTPVVSNPSTQWGGRTGPVHRAVQTDHPDMSGLEVYACGAPIMIESAQRDFRTEAGLKDDAFFSDAFVPSGDGGESATAAA</t>
  </si>
  <si>
    <t>WP_006019154.1</t>
  </si>
  <si>
    <t>MSSLSERQQLVTLISMVQARYVREIDDGDCTLWPDFFVDDCFYKITTADNYAQNLEAGLMWMDSKNMLRDRILSLLEANVYERHSYRHLMGQPYITDVEGDELDSETSFMVARITREGPTDLFATGRYIDRYRLTDDEPKLVRRIVVLDSGYIDTLLGFPL</t>
  </si>
  <si>
    <t>WP_006019155.1</t>
  </si>
  <si>
    <t>MTEHARLELERPEWSKEEGVRRIPYWTFIDKELFEREKQKLFNGPTWNFLCLEVELQVPGDFVAVHVGETPVIVTRDRDGELYAFENRCSHRGSLLALEDRGNVKDFTCVYHAWTHNLQGDLVGVAFKDGIGGKGGIAKDFCMSDQGPRKLRVTVLSGLVFGSFDENVDDIEDYLGPEIVGRIARVLDGRKPVVLGRFTQILPNNWKLYAENTKDSYHASILHTFFTTFELNRLSQRGGIIVSENGGSHVSYSMIDREAEAAKTKDVYSDQNIRSQSDLKLSDMSLLGNFKEFKDDITLQILSVFPNFVLQQIQNALAVRTILPRGTDSMHLKWTYFGFEDDTPEQRKTRMKQSNLVGPGGYVSMEDGCIGGFVQRGTIGSPDEQAVLAMGGYSTDSSDDRITEAAIRGFWREYRLRMDV</t>
  </si>
  <si>
    <t>WP_006019156.1</t>
  </si>
  <si>
    <t>MIKLLFLSGSSHIGSANWRLASAAAVVAEQSFGDRVEPVSLDLMQFDLPNLENASEHDRPEEAVRLKAAFDSVSGVFMSSDEYTGTYSAILRNAIGWLRRCDPKLRTPLDGMQVALCGTFGRGTGGLRGQPALQQFLRELGAVVIPQHLEMGTVENPFDREGRLLPKVQKQLLDGCLGKLCAKVIAAAAA</t>
  </si>
  <si>
    <t>WP_006019157.1</t>
  </si>
  <si>
    <t>NAD(P)H-dependent oxidoreductase</t>
  </si>
  <si>
    <t>NAD(P)H-dependent oxidoreductase_1</t>
  </si>
  <si>
    <t>MNKNGVVIVGACQAGFQVACSLRSGGYAEPITLLGAEPYAPYQRPPLSKAFLKDASEVSSLSFRQAAFYTEQRIEFVGASLVSDIDLTQRVASTRSGKRYHFDQLVLATGARPRKLSIPGGDLDAVITLRSLGDAIALHGRLAEAVHIVIIGGGFIGLEVAATAALLGRHVTILEERGRLMGRAVAPDISEFFLQAHRNKGVAVHLNTSATSIEDVEGRVTGVCTGDGRRIPADLVVVGIGVEPRRELAVAAGLATNGGIIVDDCGRTSVDGVYAAGDNASHPHPFGVADMSVIESVQNAVDQAKSVAGAILGQSIAHGAVPWFWSDQGETKLQIAGLSAAGDDVILRGTPEDGRFSALHFRDRRLVAVDSVNSPADHMAARKLIAKRVRISPDALADAQQPLKSFV</t>
  </si>
  <si>
    <t>WP_006019158.1</t>
  </si>
  <si>
    <t>MALVYPIESSAVHPARLSSEYKSSLKRAPQKPLVMVRQTLSELTGPVYGQDAVRPHDNDLTAQHAGEPLGERIIVHGHVRDEGGRGVANALIEVWQANACGRYVHVADQHPAPLDPNFTGAGRAMTDASGYYKFVSIKPGAYPWGNHHNAWRPAHIHFSVFGSAFVSRLVTQMYFPNDPLFAFDPIFNAVTDERARMLMVSSFDLESTQPGWALAYRFDIVLRGRDATPMESR</t>
  </si>
  <si>
    <t>WP_006019159.1</t>
  </si>
  <si>
    <t>MSTITPSQTVGPFFAYGLTPNGRYAWNDVATNDLVTPKLIGSRIRLEGTLYDGDGSPVPDGMIEIWQADGQGRFQSGQDAGGGLSNTAFKGFGRCATGADGVFAFSTIKPGPVEGSFGGYQAPHILVAVFARGMLVHAFTRIYFDDEPANASDPVLQVVPAERRATLVAKRQADGVEYRFDIRLQGDRETVFFDV</t>
  </si>
  <si>
    <t>WP_006019160.1</t>
  </si>
  <si>
    <t>MASRIVRAACPHDCPDTCALLVTVEDGRAVKVAGDPDHPGTQGVLCTKVSRYTERTYHPDRLLTPMKRIGRKGEGKFAPISWDEALDTIATRLQAIAARDPQAIVPYSYAGTMGLVQGESMAARFFNRLGASRLDRTICASAGATALRYTYGASVGMDMEHVVDARLVIIWGGNPIASNLHFWTRAQEAKRRGATLVAIDPYRSLSAEKCHRHIAPMPGTDGALALAMMHVLIRDGLLDHDYIERHTVGFGALRERAQAYPPARAAEICGIPVEDIEWLAGLYGQLAVRERQPVAIRLNYGMQRVHGGGQAVRAVACLPSLVGAWRHAAGGLQLSTSGFFPVNEAALQRPDLLPGWPQQLPRLVNMSTIGDALLAEGAPGAPRIEAVVVYNSNPVAVAPESGKVAAGFAREDLFTVVLEHFRTDTADYADIILPATTQLEHTDVHKAYGHTYFLANNAAIAPLGEALPNTEIFRRLARRMGFTEACFADSDEAIAAQAILPDDARAAGISWDSLKAQGWQKLALPAAPFAEGGFPTPSGKCQFYSEPMARDGFDPLPDYVPQYEAPQTAPELAARYPLAMISPPARNFLNSSFVNVDSLRATEGEPHLDIHPADAAERGIVHGALVRAFNDRGSMVARARVTDRARRGLVVGLSIWWKKLASDGKNANELTSQRLTDLGRAPVFYDCLVQVEACAQGAVQAA</t>
  </si>
  <si>
    <t>WP_018006217.1</t>
  </si>
  <si>
    <t>NZ_AQUR01000096.1[1748..16970]</t>
  </si>
  <si>
    <t>MTRPRGRRGWAALVGAAALSALVLLTAGCEAVGYYAQSIGGHLGVMAQAQPLTDAIASARDANDARLAQRLALAGRMRDFASRELKLPDNGSYRRYANLHRPYVVWSVFATPELSMELRKWCFPIVGCISYRGYYAQSDAEQYAQGLRRDGLETYVAGVPAYSTLGYFDDPLLNTFVYLPEGELARLIFHELAHQVVYVRNDTAFNESFATAVEAAGVERWLDQDASEDARTSYRQYDARRQQFRALLLGTRDRLVALYQTPLDDAAKREGKARIFADLRAGYARLRAEWGGYSGYDRWFEQPLTNAHLAAVATYQQWVPAFTALLVRCDGDWQRFYDEARRIGALPAREREAALRRLAPPATRTETLAAGGQAAAN</t>
  </si>
  <si>
    <t>WP_018006218.1</t>
  </si>
  <si>
    <t>MSIAPSSEPLAPPSGAPTEPQPARPHIAERKEARRRQILDTAAQLFYSKGYPGMTMNDLCRALGVTKPAVYYYFTDKYEIFDILCRESAQTCLPVIRETADPGQPVAQRLHACLLEMARRCIACHVPATLSFRDRQYLRPDTVAWLDSMAREFYRDLYALLEEGKRAGVFAFGDARVTAHAIGSVVGFLYTWHQPGRTEPEILAQELAASMMKLVLPSDG</t>
  </si>
  <si>
    <t>WP_018006219.1</t>
  </si>
  <si>
    <t>MERIWLKHYPAGVPAEIDASQFRSLAALLEASFHTYADRKAFICMDKAITYGELDRLSSHFAAWLQSRGLRPGARVAIMMPNVLQYPVVLAAVLRAGFVVVNVNPLYTPRELEHQLKDSGAEAIVILENFAATLQQVLPRTPVKHVVVASMGDMLGGLKGAIVNFVVRNVKKMVPAWELPHCVRFNSVLAEGRKLALQPATTGPDDIAFLQYTGGTTGVSKGAVLLHRNVVANVLQSEAWMQPALNKGAHIDQPITITALPLYHIFALTVCCLLGMRSGGTSVLIPNPRDIPGFIKELQKYKFNMFPAVNTLYNALLNNPDISKVDFSGLRVANGGGMAVQEAVAKQWLAKTGCPIIEGYGLSETSPSATCNPTDTDAFSGTIGMPLPSTEVVIRDDDGNDVPLGQPGEICIRGPQVMAGYWNRPDETAKVMTPDGFFKTGDIGVMDERGYTKIVDRKKDMILVSGFNVYPNEVEGVVAECPGVLEVAAVGVPDTHSGEVVKLFVVKKDPGLTEADVIEFCKERLTGYKRPKYVEFRTELPKTNVGKILRRELRDSRAAA</t>
  </si>
  <si>
    <t>WP_018006220.1</t>
  </si>
  <si>
    <t>MKPLAFLTLCGVLMLAACSSTPQPPQVTPVNATIKLGRVTERVFLTRLDVAQVPSYYGGGTSVGVGAASGGHGGGVGVGFAFDLSRLFNKPAPVQQVDLFQYKVRTLDGATVLANAPAVPGLEPGACVRVIYPDGGQEAQLAPSNEC</t>
  </si>
  <si>
    <t>WP_018006221.1</t>
  </si>
  <si>
    <t>MPNLSPAAGAESAPVDLETRADHTEHEALRLWLRLLTCTNLIEADIRSRLRQDFACTLPRFDLMAQLDRHPEGLKMGELSRRMMVTGGNVTGITDQLQQEGLVSREALPTDRRAYLIRLTPAGRTAFSRMARAHEDWIGQLFSGLAETDRRALFRLLGRLKSGLISP</t>
  </si>
  <si>
    <t>WP_018006222.1</t>
  </si>
  <si>
    <t>MQPTRRRVVALLLSASLGALASQAALAADPYPAKPIRLVVPFAAGGTTDILARAVAAELAKLPGWNVVVDNKPGAGGNIGADIVAKAAPDGYTLLMGTVGTHGINQSLYGKLPFDPIRDFAPITEVAAVPNVLVLNPAFAQQNKIDSVKDLIAYARANPGKINMASSGNGTSIHLAGELFKTQTRTFMVHFPYKGSGPALTDLAGGTMQVMFDNLPSSMALIKSGKLKALAVTSARPSPALPGVPTIAQAAGLPQYEASSWFGMLAPAGTPPEVIQRIQQEVAKALGAPAVRERLQAQGAEPVGNTPEQFAAFIRAETTKWAKVVKDSGAKVD</t>
  </si>
  <si>
    <t>WP_018006224.1</t>
  </si>
  <si>
    <t>MKKSLLALAALGAFAGAAQAQSSVTLYGVVDANIEYVSNMSSVTPSVANGLAVGPAENVFRLTSGGLSGSRWGLRGVEDLGSGMKALFVLESGFGLDDGRSQQGGRLFGRQAYVGLESDRVGRFTFGRQYTTLFDMMANFSPTGYATQYEPVVAQLGLNFRSDNTAKYTGKFGPVTAIAHWSFGNGVAGAGEVPGQFRRDTGYGGGLSWAAGPFGISAAYDQYNPTLNAAGGTGDFKKAAVAASYAFGPAKLMAGYRWGMNKAPNDNTILKDNYYWVGANYQVTPALGLTLAYFYDDVKNLNLAATGTTNNIKNPWQISFVADYNLSKRTDVYLTTAYAKNAGVNFDTSAISFANGYFLGTGKDNMVAVAVGVRHKF</t>
  </si>
  <si>
    <t>WP_018006225.1</t>
  </si>
  <si>
    <t>MDTLIKEFDVALRAIAGATRSARANPADRLAPDTEQMSAEERRHVAGLMRINHVGEVCAQALYQAQKLTARNGAVRVQMDAAAREEEDHLAWCAERLRELGSRPSLLNPLWYAGAFAIGWVAGRAGDRVSLGFVAETERQVEHHLGGHLDRLPESDGRSRAILEQMRDDEIRHGDAAREAGGMPLPAPVRALMRGASRVMTTAAYRI</t>
  </si>
  <si>
    <t>WP_018006226.1</t>
  </si>
  <si>
    <t>MSPTGTPATPALQHRTVLLDEAVDALVWRPDGVYVDGTFGRGGHSRAVLARLGPDGALVAFDKDPAAIAEAGTIKDARFSIEHASFAAMAERLAGRGHVAGVLLDLGISSPQIDEAARGFSFRFEGPLDMRMDTTRGITAAQWLAQADEQDIARVIRDYGEERFAVQIAKAIVARRSESGDGGPIATTADLAALVAKAVKTREKGQDPATRTFQALRIHVNQELEDLERGLKAAYDLLQVGGRLVVISFHSLEDRIVKRFMAAHARPQQDADPALRRAPLRAADLPQPTLRLLGRYKPGAEEVAANPRARSAVMRVAEKLAPAVPAAGGGARA</t>
  </si>
  <si>
    <t>WP_018006228.1</t>
  </si>
  <si>
    <t>MSMARPNPPRRDRNGTASRPRSGQFAASPVLGLRLPMWRSKLVVFLMFAAFVALAVRAAWIQGPGNQFYEAEGKKRFQRTLELPATRGKILDRNGLVLATSLPVKAIWAVPEDVPNQVEAGKIRQLARLLGMSEKDLGKKLSEDKGFVYLKRQVLPDVADKIAALKIEGIHQTREYKRFYPEGEAMAHIVGFTNVEDRGQEGVELARESGLAGRAGARQVIKDRLGRVVEDIGVLKTPRDGEDIQLSIDAKIQYLAYNELKAVVDKHKAKAASAVVLDAQTGEVLALANWPTYNPNDRTRLSGEQLRNRVLTDTFEPGSMMKPITVGLALQLKRVSPSTVIATTGKYNFEGATITDTHNYGALTVTGVIQKSSNIGTTKIAMMMKPQEMWDMYTSIGLGQAPKIGFPGAVAGRVRPYKSWRPIEQATMSYGYGLSVSLFQMAHAYTIFAHDGELIPVTMFRTNGPVTGERILSPQVARDVRAMMETVTAPGGTAPEAQVMGYRVGGKTGTAYKHEGRGYNRSKYRASFIGLAPMSNPRIIVAVSVDEPTAGSHYGGLVAGPAFAAITGGTLRALNVQPDSPIRQLVVSDKVQESEPWSSTQ</t>
  </si>
  <si>
    <t>WP_018006230.1</t>
  </si>
  <si>
    <t>MTAKPLLPLEVTAQASNALAWLRTNVAAAAQLTGDTRRLARGDVFFAYVLGNDRLATDGRPYIAQAIAAGAGAVVYEADGFDWPFGDAVPHLAVSRLHQLAGPIAAGWHGNPARGLAVTGITGTNGKTSCSQWLARVLQAAGTRCAAIGTLGTGFPDALQATGFTTPDAVQLQASLATLHDAGARAVAMEVSSHGLEQERVAGTHFSVAVLTNLTQDHLDYHGSMAEYEAAKARLFRWDGLRTAVINRDDGMGQRLLAADAAAVAAPHVIEYGIDGPAAATVRGPRGAWLRATNVRATATGTAFHIDGSFGHAEMATPMIGAFNVSNLLAVLGAALANGVAWDAAIAALRALAPVEGRMELFGAGAGHDAAQAPLAVVDYAHTPDALEQTLAALRPVAQARNGRLWCVFGCGGDRDPIKRPLMGAVAERLADEIVLTSDNPRSEDPQDILDAIADGMAERARGRQIEDRAAAILYAVRHAAPADVVLVAGKGHEATQEIQGRKRPFSDREHVRLALATRGVSA</t>
  </si>
  <si>
    <t>WP_018006231.1</t>
  </si>
  <si>
    <t>MKDPEPTVTPRLPPAAWYSVGTIAYLLTALALWTVLHANLVAALLSGLLLYSLVDVLAPRLKRLHQRHDALAVAILSALILLGLTLAGWLLVRFVSGEGNTLDGLLNHVADIIDRSRGQLPPWLSDALPNGVDELADTLIDTLREHAAMAQKLGAEVLRTLVHILIGLVIGAMVALYRAVARPNRRPLAAGLVARARTLQQAFSQFIFAQIQISAINTVLTALYLLLVLPLFGVHLPLSKTLVVITFVAGLLPVLGNLISNTAIVVASLSVSLPIAVASLVFLVVIHKLEYFLNARIIGARIQAAAWELLMVMLLMETLYGIPGVIAGPIFYAYLKRELAGAGLV</t>
  </si>
  <si>
    <t>WP_018006025.1</t>
  </si>
  <si>
    <t>membrane protein</t>
  </si>
  <si>
    <t>membrane protein_1</t>
  </si>
  <si>
    <t>NZ_AQUR01000094.1[79983..95332]</t>
  </si>
  <si>
    <t>MRRMETALLDGTWPPGTRLPAERVLAEQYAVARNTVREAIQRLAARGLLQSRRGAGVYATDQLRAGIASPWGQLVADHPALREDILEFRRVLEGATAYFAALRADAADVRRIRALMAELERARAADDKQAEADADAQLHDAIAQASHNTMFLHLHTSVIGMLREHITINGTGLREQDDGASDLLLLQHRTLCDAICARRPEEARTAMQTHIDFVRSRVEHDAA</t>
  </si>
  <si>
    <t>WP_051073521.1</t>
  </si>
  <si>
    <t>FCD domain-containing protein_-1</t>
  </si>
  <si>
    <t>MKDRQYPSGPAPTQAYLFATCLVDMFVPQAGLDAVRLLEREGLTVHFPRGQSCCGQPAYSSGNPDAARAVARAQLDLFGQPWPVIVPSGSCAGMMRHHWPQLFADDPVAGPQARELAGRVYELGEFLLHVLKLDFGAAAPSAQPPERIVLHTSCGARREMGTRQHGVALVDALPGVTRVEHARESECCGFGGTFSLKHPDISGAMVRDKVASACATGCDRLVSADCGCLLNIGHTAAHDRAPLQVEHLASFLWRRTGGAA</t>
  </si>
  <si>
    <t>WP_018006027.1</t>
  </si>
  <si>
    <t>(Fe-S)-binding protein</t>
  </si>
  <si>
    <t>(Fe-S)-binding protein_1</t>
  </si>
  <si>
    <t>MSTPGARERMLGRLRAAAPVPSPQTTELDRRIDDHFEARRQGTPTTGARVAAMQAALQGLHAEVWCADAGAWPAMLAAELARAGVKRLLLDPATVAGVALAAALPAGIEAIGYDRPIEAWKAELFDTVDAGFTVARSGIAATGTLVLAPDAGSPRTVSLVPPLHVALVRASTLHDDLHMAARAERWADGMPTNLVLVSGPSKTSDIQQTLAYGAHGPRRLWVVIETDTAEAAR</t>
  </si>
  <si>
    <t>WP_018006028.1</t>
  </si>
  <si>
    <t>LUD domain-containing protein</t>
  </si>
  <si>
    <t>LUD domain-containing protein_1</t>
  </si>
  <si>
    <t>MSQQTLQFVAPREFKARAREALDDPKLRQSFRGAMDFLQGKRLAQFPDADELERLRDLGEAVRQHALANLPDLLVQLEQKLTAAGVQVHWAESADEANAIIHGIASARQATRVIKGKSMASEEIELNHYLAERGVACIESDMGEYIVQLAGEKPSHIVMPAIHKTKGDIAQLFTEHIPDTPYTEDVDALIQTGRRALRQAFVDADIGLSGVNFAAADTGTLWLVENEGNGRLSTTVPDVHIAIMGMEKVVARLEHIVPLSTLLTRSATGQAITTYFNLISGPRRAGERDGPREVHLVLLDNGRTQAYADAQLRATLQCIRCGACMNHCPVYTRIGGHAYGTTYPGPIGKILSPHLLGLDATADLATASSLCGACGEVCPVRIPIPQLLVRLRTESNRDPAEPVANPLRGQGAKYSRGEHLVWRFWSGAYSHPAAYRLFRWAATRLRALTPARQLGWTQHRTPLKPAAKSLADLLKEKGQPE</t>
  </si>
  <si>
    <t>WP_018006029.1</t>
  </si>
  <si>
    <t>iron-sulfur cluster-binding protein</t>
  </si>
  <si>
    <t>iron-sulfur cluster-binding protein_1</t>
  </si>
  <si>
    <t>MQPWTQLYTPLGSLWLSSLAAAIPIVFFFIALAVWRMKGHVAAAVTLLLALAVAIFAYGMPAQQALAAAGFGFAYGLWPIAWIIVTAVFLYKIVVKTGQFDVIRASVLSITDDQRLQMLLIGFAFGAFLEGAAGFGAPVAITAALLVGLGFNPLYAAGLCLIANTAPVAFGAMGIPIIVAGQVTGLDPFHIGAMAGRQLPLLSLLVPFWLVFMMDGAKGVRETWPAALVCGGSFAVTQYFTSNHIGPELPDITSALVSLVSLAAFLKVWQPRSASQRAGGNAGNVSGGTVALAGFGGDIGGGDGGGYGGAMQSRKPSPYTLAQTLRAWAPFGILTAIVTVWSLQPFKALFAANGPLAGTVLKFKVPGLDQLVIKAAPIVATPKAYDAVLKIDLLSAVGTAILLTALISAVLLRMKPRDLLATFGETLVELARPVLSIGLVLAFAFVANYSGMSSTLALLLAGTGAAFPFFSPFLGWLGVFLTGSDTSSNALFCALQNTTAHQIGVSDTLMVAANTTGGVTAKMISPQSIAVACAATGLVGKESELFRFTVKHSLLFAVIIGVMTMVQAYWLPGMIPG</t>
  </si>
  <si>
    <t>WP_018006030.1</t>
  </si>
  <si>
    <t>lactate permease LctP family transporter</t>
  </si>
  <si>
    <t>lactate permease LctP family transporter_1</t>
  </si>
  <si>
    <t>MTQASPGALAGIRVVDLSRILGGPYCGQILGDHGADVLKIEPPQGDDTRTWGPPFKDGVASYYFGLNRNKRVMRLDLTAAPDREVLLALLAEADVLVENFKTGTLEKWGLGYDELSARFPRLVHCRVSGFGADGPLGGLPGYDAAIQAMSGILSINGEADGDPLRVGLPVVDMVTGLNAVIGVLLALQERARSGRGQFVEAALYDSGLSLLHPHAANWFMSGKTPQRTGNAHPNIYPYDTVATATDPVFLAVGNDRQFRILCEHLQVPALADDERYATAGARSVNRVALKAELEARLRTLDGKALADALVAAGVPCAPVLSVADALQHPHTRHREMVVEMEGGYQGLGAPVKLSRTPATYRYAPLTEGDEFLK</t>
  </si>
  <si>
    <t>WP_018006031.1</t>
  </si>
  <si>
    <t>MKLWHRVAAIAACSLFIAPAFAQKDFPSKPIMMVVTYPPGGPTDAMARTLAAALKTSLGQPVVVENRAGAGGNIGAEAVARAEPDGYTLMFGTSAPLAINVSLYRKINYDPVRSFTPVIQIGQLPNVLVVNPSVPAKNVNELIAYGKAHPGKLTYASSGNGASSHLAGVLFNNVTGTDFQHIPYKGTGPALNDLLGGQVSMTFTDVLTAMPFIKSGKVRALGVTTRARSQALPDVPTVAEQGVPGFDVSVFFGVVAPAGTPAEVVGKLNRAFADALKQPDVRKTLQGQGLEFAPSTTPEQLGSFVKAEVGKWRAVVQKSGAQLD</t>
  </si>
  <si>
    <t>WP_018006032.1</t>
  </si>
  <si>
    <t>MPSSAVRDIPQQHHCAPAAAAAHPVPDRQGGSLLAADPDLRALLPLYLPPDLFNHLLPHLERMGALAGGVLDELAGVADRNPPELTYRTRAGVDAQRIDKHPAYVEMERVAFAEFGLAAASHRGGVLGWDKPMPPAAKYALTYLFVQAEFGLCCPLSMTDSLTRTLRKFGDPALVGRFLPNLTTQVFDDLYQGAMFMTEQGAGSDVAATATRAVRDAAAEGGWRLHGDKWFCSNPDAALAMVLARVEDEAGNAVPGHKGVSLFLLPRQLEDGSANHYRIIRLKDKLGTRSMASGEIRLEGAHAYLVGEPGRGFVQMADMINNSRLSNGVRAAGLMRRALTEGLFIARERQAFGKRLRDMPLMRRQLLKLTLPTEQARTMVFQTAEALRRADAGEPDAYALMRILTPLIKFRACRDARKVTGDAMEIRGGCGYIEEWSDPRLVRDAHLGSIWEGTSNIVALDVLRAVRREGALPVLQAHLAGLLASTPMHAEARAVFEGAIAGAAQLAGHAAAAGADGELLARQAASALYHVTSAVAMAWEAGRIGSVRRMRLAQLVLRHRVLPQDPLAASEEPAWLAETVAPAEDGAVRAAGAVDAVNVF</t>
  </si>
  <si>
    <t>WP_026164179.1</t>
  </si>
  <si>
    <t>MEFRHLRYFLVLAEELHYGRAARRLAISQPPLSLNIQQLEASVGARLFDRDSRGVRLTAAGRAFRESATALLAQAEAARVLAREIEAGAIGRLRVGFVGSMLYRGLPQTLREFEAAYPGIHVALTELNSQEQIDALLHDELDAAFIHTGRVPDTLQATLVHSEPFVCCLPADHALAALTELPLTSLRGEPFVLFSRKASPDYYSRIFDMCAAQGFFPQIRHEVRHWLSVVSLVSQGMGVAVVPAALARSGMAGAAFRPLAQAPVRSEVYCAWKTAPDHPARDHFVAMVAGKAAPKRSHKEKATGPGTDGL</t>
  </si>
  <si>
    <t>WP_018006033.1</t>
  </si>
  <si>
    <t>MRLSELPRRTPAVVQSVDDATPGDPVARRLRELGFVAGEAVQVIAYGPFGMDPLVAQVGFTRFALRRSEAARIGVEIASASVTRIAPATQGDETAQPSAKRTA</t>
  </si>
  <si>
    <t>WP_026164180.1</t>
  </si>
  <si>
    <t>ferrous iron transport protein A</t>
  </si>
  <si>
    <t>ferrous iron transport protein A_1</t>
  </si>
  <si>
    <t>MSAAASPSALRIALVGNPNCGKTALFNRLTGSRQKVANYAGVTVERKEGYFVSPAGRQVRILDLPGAYSLHAASLDEAITRDVCLGQRAGEARPDLLVSVVDATNLRLHLRFVLELRQLGLPMVVVLNMSDAAARRGIQIDRDQLSAALGVPVVSTVAVRRDGAAALISLLDATLPPAPPSGLSAGPDFDVHAEVNRLLSAAVSMPARTAALDDRLDRIVLHPVFGLLLLAVLLFLMFQAVFSWAEPLMDGIEGGVHWAGEMLGAWLPDGMLKSLLVDGLVAGLGSVVVFLPQILILFLFILTLEESGYLPRAAFLLDRLMMGAGLSGRSFIPLLSSFACAIPGIMATRTIQDPRDRLTTILVAPLMTCSARLPVYALLIGAFIPERTVMGLFNLQGLVLFALYVAGIVSALVVAYALKFLRRDRTDHPLLMELPSYRIPNPRDIAIGLWERARIFLSRVGKVILALTVLLWFLSTFPSAPADATAPAIDYSFAGMIGHALQKVFAPVGFNWQICIALVPGLAAREVAVGALATVYALSGSEETVATQLAPMIAAQWSLATALSLLAWYVFAPQCISTLAVIRRETDSWKVMALSAAYLTGLAYLAAFVTYRVALLFS</t>
  </si>
  <si>
    <t>WP_018006035.1</t>
  </si>
  <si>
    <t>ferrous iron transport protein B</t>
  </si>
  <si>
    <t>ferrous iron transport protein B_1</t>
  </si>
  <si>
    <t>MSLYHAIETLLVPLIVLACAVSVAARYAPRTRERVKAALAARLGGPAAAGWRGRLARWLAPQAAAGCASGCDDGGCNTCGANTTTPASQDKPAEQVVRFVRKR</t>
  </si>
  <si>
    <t>WP_018006036.1</t>
  </si>
  <si>
    <t>MRLRTWASWLAGSAAALLLAACGGGGGNSAPATPAAGGTTTPLTYTAKMSVTSGEVGVGRTLTISALAVDSNGVDVSGSTTFDWTSTDSAVATVAAGAGTPGSAVVRGVAPGTTTVQVVATVRGADNTTVQLPAQSATITVVPASAPSYTLSMPATSLSMSDGQELPVRVTLLDSNGSDVSASVSDWAWSSSGTAVQVTASQNSATLKASNGSPTTAAMASVSVSVTAPDGHALAGVIAVTVQKNGAAAYRVVTTKGGREVNALQVFSNRPDTFTARVLRHDGQDVTADFDGTWSYTATSTTLSATEAAGTHDATVRTSLAGDTGPVQGGLTVTAVSSKLGERRSAILTVTENPLWALVGDNQDPMTLLLLAPMPIEVTARMKHLGEDAQYTACKGWAWSSTGPVSLSPSMVMLPNQVRASGTGPGDFTITATCTAVTDNTPLKLVFYGTVR</t>
  </si>
  <si>
    <t>WP_026164181.1</t>
  </si>
  <si>
    <t>MAKEELIEMRGKVSEILPDSRYRVTLTNGHELIAYTGGKMRKHHIRIIAGDDVTLELSPYDLTKGRIMFRHLPERRPQTGAPMQRR</t>
  </si>
  <si>
    <t>WP_153586182.1</t>
  </si>
  <si>
    <t>translation initiation factor IF-1</t>
  </si>
  <si>
    <t>translation initiation factor IF-1_1</t>
  </si>
  <si>
    <t>NZ_WJBU01000016.1[52037..67237]</t>
  </si>
  <si>
    <t>MTSTSEASLASTGASTIEVTLMPEVIAQIAAGKPVLVLDDADRENEADLICAAERITPAVMAMMIRDGSGIVCLCITPDKASELRLRPMVEVNRSRFATAFTQSIEAAHGVTTGVSAKDRVQTIHCALRSTLEHSEIVSPGHVFPLIAKPGGTLERDGHTEAAVDLPWLAGLAPAGVLCELMNPDGTMAKGEQVARFAMEHGLACTTVAAIAAHRRELAASR</t>
  </si>
  <si>
    <t>WP_153586181.1</t>
  </si>
  <si>
    <t>3,4-dihydroxy-2-butanone-4-phosphate synthase</t>
  </si>
  <si>
    <t>3,4-dihydroxy-2-butanone-4-phosphate synthase_1</t>
  </si>
  <si>
    <t>METSSEDSARRAKRALLVRHASVVRRRASRLPPVVRGLMWSAAAGLLFSILNTVMRKLAMELSAFETQFLRYVASLVVMLPLVAHAGMSSYMPKNVIGQFTRGGVHTIGLVLWFWALPYIGLADTTAIAFTGPIFIMIGASWFFGEKMRWDRWVAALFGIAGVAIVVAPKLGGEGGIYNLVMLASVPVFAASFLITKALTRHERTTVIVVWQSITISIFSLPLALLAWQWPTAWQWIAFLFCGLIGAAGHYCLTQSFGVADISATQSVKFLDLVWASIMGFLVFSDIPSQSTIIGGIVISASTIWIARREARSRIR</t>
  </si>
  <si>
    <t>WP_153586180.1</t>
  </si>
  <si>
    <t>DMT family transporter</t>
  </si>
  <si>
    <t>DMT family transporter_-1</t>
  </si>
  <si>
    <t>MAVTLDDKLVVAISSRALFNLEEENAVFEGGDATAYMQLQLDRVEQAAKPGIAFSLIKKLLAFNTETIQRVEVVILSRNDPVSGMRIFRSGKANDIKLERGVFTQGSSPFRYLRPLRAHLFLSANADDVREALAAGFPSARVLPESVLAAATNYPNEVRIAFDGDAVLFSDEAEQVFQSHGLDAFQQHESSKALQPLPEGPFKPLLAALHRLQQAGTPQMRIRTALVTARSAPAHERAIRTLLKWDIRVDEAMFLGGLPKGEFLREFEPDFFFDDQTGHVAHAAQHGIPSGHVASGVSNTKH</t>
  </si>
  <si>
    <t>WP_153586179.1</t>
  </si>
  <si>
    <t>5'-nucleotidase</t>
  </si>
  <si>
    <t>5'-nucleotidase_1</t>
  </si>
  <si>
    <t>MPAYSFEALDADGTTRKGVMEADTAKAVRSLLRGQSLVPLEVVPVNAGAAANEQSFGLQTSLFTRRVFNSTGLTIWTRQLAGLITSGLPLERALTALTDEAEREPERNLVAALRAEVNAGSTFGKALGRFPREFPDIYVAVVGAGEQSGNLGVVLDRLADDLEQQQALNARLLGAALYPAIVTIVAIVIVLFLVSYVVPQVATVFAGSKRALPLLTVVMLAVGNFLRGWGWLAIALLVMGFIGLRLALRNDATRESFDAAWLRLPLIGRLSRGYNAARFASTLAMLAGAGVPILKALQAAAETLSNRAMRADAMDALVLVREGAPLASAMSQKKRFPGLLSMFARLGEQTGQLPQMLQRAANQLSAEVQRRAMQLATILEPLLILTMGFFVLMIVLAVLLPIIQLNQFAK</t>
  </si>
  <si>
    <t>WP_153586178.1</t>
  </si>
  <si>
    <t>type II secretion system inner membrane protein GspF</t>
  </si>
  <si>
    <t>type II secretion system inner membrane protein GspF_1</t>
  </si>
  <si>
    <t>MSAHADPFVRDRMPAADKMPQLRFDLPELQFPPQLNAIEELLDKAAQKGFGARPLLRSSRITLSYDDVRDRVDRICRVLVEDMQLVPGSRVLLRGGNSIAMALAWLAVVKAGMIAVATMPLLRARELGDIIDKAQPAAALCDIKLLDELELARQDRPVLAQVVAFNTMDTPGSLAVLSSRKEGNFQPCRTAGDDVAMMAFTSGTTGKPKAALHTHRDIVAACETWPRHVLRATPQDIVVGSPPLAFTFGLGGMLVFPMWAGASVYFPDAPYTPESMIKTINDVGATICYTAPTFYRQMAPFAREHGMGKLRITVSAGEGLPDATRQLWKQASGIEMLDGIGATEMFHIFISSAGDEVRRGAIGKVVPGYTAKVVDDAGNEVPRGTIGKLAVIGPTGCKYLDDERQAGYVKNGWNYPGDAFMQDDDGYFFYQARADDMIITAGYNVAGPEVEDALLRHPAVAECGVIGQPDEERGMIVKAFCVLKPGHAGDAAMAKALQDHVKASIAPFKYPREVEFVAQLPRTETGKLQRFRLRQS</t>
  </si>
  <si>
    <t>WP_153586177.1</t>
  </si>
  <si>
    <t>AMP-binding protein_1</t>
  </si>
  <si>
    <t>MDMEARAHSEHPEALRLWLRLLTCTQIVEKQVRTQLRERFDTTLPRFDLMAQLERTTEGLKMNELSRRMMVTGGNVTGITDQLVAEGLVDRVDVEGDRRAYRVRLTPKGRKMFNEMALQHESWIVEAFAGLTDKDIAVLHKLLGKVKDHARNQAATGAEAAA</t>
  </si>
  <si>
    <t>WP_153586236.1</t>
  </si>
  <si>
    <t>MLYKFKSKATGDLIMLEPNGKRVLQIIGKDAGPKGIVLPEEMPAAISALEAAIAQEAADQEKNKDDASCGAGEGVMLKQRALPFIDMLKRCAAEKEEIVWGV</t>
  </si>
  <si>
    <t>WP_153586176.1</t>
  </si>
  <si>
    <t>DUF1840 domain-containing protein_-1</t>
  </si>
  <si>
    <t>MTFPSAPQRRTVLAALAAAAGAATFPALAQSGWPNKPVRIVVPFAAGGTTDILARAVAPELSKAFGQQFIVDNRAGAGGNVGADIVAKSPADGYTLLMGTVGTHGINRALYEKLPYDPIKDFAPITMVAGVPNVMVMQTEKARALGINNVKDFIAYAKSRPGKLNMASSGNGTSIHLAGELFKSMTGTFLVHFPYRGSAPALLDMVGGTMDVMFDNLPSALPHIRGGKLKALAVTSAQRSAALPDVPTIAEAAGLKGFDATSWFGLLAPAGTPPDVVNRIQQEVAKSLGTPAIKEKMLSQGAIPSGDTPAEFAKHIDAEHKKWAQVVKVSGAKVD</t>
  </si>
  <si>
    <t>WP_153586175.1</t>
  </si>
  <si>
    <t>MRPLRVVDSITSLDARDAGCVAVSGSHGGVSSARFALASRPFLSMFNDAGGGLDGAGHAGLALLAAAGLAACTVSHDSARIGDAQSTLNDGIITHTNAPAAALGIHPGQRCTAVAALAQIEQETKP</t>
  </si>
  <si>
    <t>WP_194792969.1</t>
  </si>
  <si>
    <t>MTRFLKTFTAAAVLALVGIGAQASDFPAKDKPITIVVPFAAGGPTDRVARDLAEAMRKPLGGVSILVDNAAGAGGSIGANKVAKAAPDGYTLLVHHIGMATMPTLVRNIPFKVETDFEYLGGINDVPMTIIAKPTLPANNMKELVAWVAANKGKINLGNAGVGSASHLCGLLFQEALKTDMTPVPYKGTAPAMTDLIGGQIDLMCDQTTNTTSQIEAKKVKAFAVTSPKRLSTAALKDIPTMQESGFKDFQVSIWHGLYAPKGTPADVAKKLNDALKVALKDPDFIKKQEGLGAVVVTDKRMDSADHKKFVAAEIAKWSPIIKAAGVYAD</t>
  </si>
  <si>
    <t>WP_153586174.1</t>
  </si>
  <si>
    <t>tripartite tricarboxylate transporter substrate binding protein BugD</t>
  </si>
  <si>
    <t>tripartite tricarboxylate transporter substrate binding protein BugD_1</t>
  </si>
  <si>
    <t>MSEFFDALEQRDTAQRERDLMAALPLQVAHAQATSPAMREILSGVDAAAVTSRAALAKLPVTRKHELLERQVAQRASDAFGGFSSLVRGPAMRRIYASPGPIYEPDGGTPDYWRSARALYAAGFRAGDLVHNSFSYHMTPGAFIMESGAHAIGCTVFPAGIGQTEQQLQAIAELRSNAYVGTPSFLRILVEKAQETSTDISSMRKAMTGGEALPPSLRDWFAERGMAVYQSYATADLGLIAYETSARQGLVLDEGVIVEIVRPGTGEPVPEGEVGEVVVTTLNRGYPLIRFGTGDLSALMPGACPTGRTNGRIRGWLGRADQTTKIRGMFVHPSQVADIAKRFPEVVKARLVVSGEMANDVMTLQVEAHGTPQGLDARIGEAIRDVTKLRGDVLLVAPGSLPNDGKVIEDARSYK</t>
  </si>
  <si>
    <t>WP_153586173.1</t>
  </si>
  <si>
    <t>MDPKKIVLNVNGIEVIYNSVILVLKGVSLQVPEGGIVAILGGNGAGKTTTLRAVSNLLKGERGAVTKGSIELRGERIENLSPADLVQRGVVQVMEGRHCFAHLTIEENLLTGGYTRKNKGEVAANLEKVYTYFPRLKTRRTSQAAYTSGGEQQMCAIGRALMTNPSIVLLDEPSMGLAPQIVQEVFDIVRDLNAKERVTFLLAEQNTNMALQYSDYGYIMESGRVVMDGPAADLANNEDVKEFYLGVGGGERKSFRDVKSYKRRKRWLA</t>
  </si>
  <si>
    <t>WP_153586172.1</t>
  </si>
  <si>
    <t>MIRRTLLALLAGAAALTSGLAYAQAKEQFFPLLSYRTGPYAPNGTPWANGKQDYIKMINARDGGVNGVKLTFEECETGYATDRGVECYERLKSRPGVALFDPQATGITFALTDKVPNDKIPLITLGYGLSVAQDGQAFKWNFPLMGSYWTGADILIQHLAKKEGGFDKLKGKKIALVYHDSPFGKEPIPLLQERSKMHGFNLELIPVTAPGVEQKAAWLQVRQMRPDFVLLWGWGVMNSTALKEAQATGYPRDKMYGVWWAGAEPDVKDVGDGAKGYNALALNTSGTQPKVIQDILKYVHDKGQGTGPKDEVGSVLYTRGLIIQMLGIEAVRRAQERFGKGKVMTGEQVRWGLENLALDQKRLDALGFAGVMRPLSTSCSDHMGSTWARVHTWDGAKWNFSSDWYQADEQIIKPMVKAGGEKYLADKKLTRRTAADCQS</t>
  </si>
  <si>
    <t>WP_153586171.1</t>
  </si>
  <si>
    <t>MIYRENGQFKTTYRADQQVFPILQDRLFIGLVLITAFIIVPAMASEYWFRALLIPFLIMALAALGVNILVGYCGQISLGSGAFMAVGAYGAYNFFVRVPNMPLVPAILLGGLCATAFGILFGLPSLRVKGLYLAVATLAAQFFSDWMFLRVKWLVNDSPSGSVGVNNLQVFGMPIDSAVSKYWFCLVMLVVIAMLAKNLVRSAIGREWMAIRDMDVAAAVIGIRPMYAKLTAFAVSSFIVGVAGALWAFVYLGTWEPAAFSVDLSFRLLFMVIIGGLGSIIGAFYGAAFIVLLPIFLNQVLPALASLVGITISTAGLSHAELMIFGALIVWFLIVEPHGLAKLWATGKQKLRLWPFPH</t>
  </si>
  <si>
    <t>WP_153586170.1</t>
  </si>
  <si>
    <t>branched-chain amino acid ABC transporter permease_1</t>
  </si>
  <si>
    <t>MGFFLETLLGGLMAGMLYSLVALGFVLIFKASGVFNFAQGAMVLFGALAMARFAEWLAGWGVTNQIAANVLAFIIAGAIMFVVAWVIEMLVLRHLVNQEAATLLMATLGIAYFLEGLGQTLFGNSIYKIDIGMPKDPVIAFESVFQGGILINKEDLIAALIAASLVALLSLFFQKTNTGRALRAVADDHQAAQSIGIPLQRIWVIIWCVAGVVALVAGMIWGSKLGVQFSLSTVALRALPVVILGGLTSVPGAIIGGLIIGVGEKLSEVYIGPMVGGGIEIWFAYVLALGFLLVRPQGLFGEKIIDRV</t>
  </si>
  <si>
    <t>WP_153586169.1</t>
  </si>
  <si>
    <t>FMYCQDKSVPFEELASVPTPNSFINWQRDRTLSGGKFEVSIHAAGEIVPAFGVVDAIQDNTIEMAQTASYYFTGKDPIFAFGCAVPFGLTARHMDAWMEHGNGRKLMDEFYAKFNILSMSSGNTGTQMGGWYRKEIKTVADLKGLKMRMGGGLFGESMAKLGVVAQNMPAGEVYQALEKGTLDATEFVGPFDDERLGFNKVAPFYHYPGWWEGGAELEFFINKKAFDALSAENKAIVRAAGAVAARDMTAKYDAQNPLALKRLVASGTKLIAFPKAVMDAGFKSAQEVFAAHEAKSPEFKKIHQDMRAFQRDQILWSRFSEWRYDSYITSAKI</t>
  </si>
  <si>
    <t>WP_138820317.1</t>
  </si>
  <si>
    <t>TRAP transporter substrate-binding protein DctP_-1</t>
  </si>
  <si>
    <t>NZ_VCPF01000028.1[28043..43155]</t>
  </si>
  <si>
    <t>MNTILADQTVSMSDFKKNPAAVLRGAKHKPVAVLSHNRPAFYMLKPSLFEAIMEELIDQELQAKVAARLAEKIEAVEVDIDSV</t>
  </si>
  <si>
    <t>WP_009515028.1</t>
  </si>
  <si>
    <t>type II toxin-antitoxin system Phd/YefM family antitoxin</t>
  </si>
  <si>
    <t>type II toxin-antitoxin system Phd/YefM family antitoxin_-1</t>
  </si>
  <si>
    <t>MAAPSPHKYKLKFLPSALDEWKALDGSVKENFRKLLKSRLDNPHVPGAELRGELRGYYKIKLRKQGYRLVYGVEDDALVVMVMAVDKREDSEAYASAIARLQPASKRIAKAGSGDAAPQKHTRPGKRRQ</t>
  </si>
  <si>
    <t>WP_050980552.1</t>
  </si>
  <si>
    <t>type II toxin-antitoxin system RelE/ParE family toxin</t>
  </si>
  <si>
    <t>type II toxin-antitoxin system RelE/ParE family toxin_-1</t>
  </si>
  <si>
    <t>MNPPTLFSPEATAAALPYPELADAIAALLRDPAVKVPARTVLPLPAGGVLIAMPATDARVAITKLISFVADNAARGLPGIQGDVIVFDARDGRRLALLDGPTVTARRTAAVSLLAAQRLAPRTDGPLLIVGAGVQGRAHLEAFASGLGVTQVRVASRSAASADALVAHARHLGLEASRVDDADAALADCPLVVSATPAQAASLHATPRDDAFIAAVGAFTPAMLEWAPDVCRHIAARGTLAVDTRDADHEAGDLLQAGLDVTAVPTLADWLDRPRPNGPVFFKSCGWAGWDLAAARLVAAEFIRTDA</t>
  </si>
  <si>
    <t>WP_009515023.1</t>
  </si>
  <si>
    <t>delta(1)-pyrroline-2-carboxylate reductase family protein</t>
  </si>
  <si>
    <t>delta(1)-pyrroline-2-carboxylate reductase family protein_-1</t>
  </si>
  <si>
    <t>MNHEHDYTSDAVRQLRTDLALALRAAAHFGLSEGVCNHFSVELPDGSGRFLLNPRGLLWQEVQADDIVMVDTQGQVLAGRHPVESTAMHIHAGMHRVARQAVVLHTHMPYATALTLTRGRALDTTLSQNAMRFHGRVGTDPVYNGLALDHAEGERIARAMGDADVAFLANHGVIVCGARIDHAFDDLYYLERACMAQVIAASSGLPLAPSTPEMAARVAEQTLGERLQSELFFEALRRRL</t>
  </si>
  <si>
    <t>WP_009515021.1</t>
  </si>
  <si>
    <t>aldolase</t>
  </si>
  <si>
    <t>aldolase_-1</t>
  </si>
  <si>
    <t>MTHQIRIAGTDVSFACEPTDTVLDAALKAGIEMPYSCRKGVCGNCAARVEEGEFELGVVSAEATPPGQQLLCQCRPRSDLSIAPASWRRAEPGARQRLRLKVYRNTLAAPDVSLLQLRLPAGKRARFRAGQYLQVQLPDGEQRSYSMANPPHESDGVQLHVRHVAGGRFSALAPGLQPGDTLDVELPFGQVEIDPASDRPLLCVCGGTGFAPVKSLLDHLLRQKSTRPVTLVWGARDRSGLYLLEHVQKWARGLPDWRFVPALENEADAQALQGHHGRVDTAVRAVADDLQGAEVYCCGAPAMVSAVRAQCAALGLPPERFHADIFVVG</t>
  </si>
  <si>
    <t>WP_009515020.1</t>
  </si>
  <si>
    <t>MSPRVALSLGDPNGVGPEIVLKALAELAPEERERLVVYGPGEVLRATAQALGLEHLLKGLAQVHVGGLPAGAHRPGRIDAEAGRSAVASASAAIEACRAGEVQAVVAGPHHETAIAQAGIRFSGYPSLVASVCGQSEDEVFLLLIGGGLRIVHATLHESVERALSRLNPALVVAATQAGVRACRRLGVAEPRVALFGVNPHASEGELFGPHDARCTVPAARTLREQGVDVGEPQGADVLLADHARRPHDLYVAMFHDQGHIPIKLLAPQGASALSIGADVLLASTGHGSAMDIAGTGQARPDALLRSLRLVMGPTPTSTPA</t>
  </si>
  <si>
    <t>WP_009515014.1</t>
  </si>
  <si>
    <t>MIDLLNLMAFHAAYAETIDSDRLEQWPDFFAPDAHYRITHVENEQQGLPAGIVWADSRAMLEDRVAALREANIYERQRYRHLLGVPLLEAADEHSARASTPFMVARIMAHGETRLFATGVYRDRFVRVDGKLLLAERVAVCDSTVTDTLMALPL</t>
  </si>
  <si>
    <t>WP_009515012.1</t>
  </si>
  <si>
    <t>MPDVQAIHWADRLTRVPYAVYADDDIHAQEQDRVFRGATWNYLCLDAELPEDGSYRTTHVGETPVVVVRDADGEVYAFENRCAHRGALIALEKSGKAESFQCVYHAWSYNRQGDLTGVAFEKGVKGQGGMPPDFCKEEHGPRKLRVAVYCGLVFGSFSDDVPPIEEYLGEDICARIERVLHKPVKVIGRFTQALPNDWKLYVENVRDSYHASLLHLFFTTFELNRLSQKGGVIVDESGGNHVSYSMIDPAAKDESYKEQGLRSDHDRYRLKDPSVLAGFDEWPDGITLQILSVFPGFVLQQIQNCLAVRQVVTKGKDRSELHWVYLGFEDDTPEQLRMRLKQCNLVGPAGFISMEDGAVGGFVQRGIAGARDQHAVVAMGGDVVASGEGRATETSVRGFWKAYRQHMGVAA</t>
  </si>
  <si>
    <t>WP_009515010.1</t>
  </si>
  <si>
    <t>aromatic ring-hydroxylating dioxygenase subunit alpha_1</t>
  </si>
  <si>
    <t>MNSPRITRRALAAASIAAGLCAALPLNALAQSGASPKLLRLVVPFPAGGTADVLPRVLAEKMRDAYPAGIVVENRTGAGGNIGGEFVARAEADGSTLLVSPPGPIAINHHLYKTMPFDPTKWVPVTVVATVPNVLGVSTKVPANNLAEFIAYLKANPDKVTYASQGNGSTSHLTANLFMQLTGTRMVHIPYRGTAPALTDLVGGQVDVFFDNIASSAQYHQSKRIKVLAVADERRSKALPDVPTFTELKLPDMQAVTFFSVVAPSGTPEAVAVQIQKHFAAAMALPDVREKFAAQGAEPGGQTPKQTGAFIKAESEKWARVIKAANVTLE</t>
  </si>
  <si>
    <t>MALEKGLAIIEAFGQLRGAATLTQLAEVTGHTKASVRRSLHTLCHLGYATQDGRQFQLAARALRLGSAFVVSDALTRLAQPILETTAERTKESASIAVLDSQDSVFVARATHRRSLSVGLGVGARLPAYASATGRVLLGGQPRDWVRFMLNRMGRPALTVKTITSLPKVIQQVDLAQRQGYALCDQELEIGLRSIAVPILDRRGRTIAAMSLSVATSRMDVPTILEKLLPELERAKQKFPALL</t>
  </si>
  <si>
    <t>WP_035623220.1</t>
  </si>
  <si>
    <t>MSDIDRVLRSNLKLKHLQLIVALDEFRHLGRSAEFLSLTQPAVSKSLAEIERLFGLELFVRSTRGTEPTAYGQKVARFARSVLADFDRTREDISAVASGGAGRIRVGAMVVATPGLLMEAVSRLKQEAPRTAVLVEEGDLSRLLPRLRVGELDFIVGRLEPGYASPDLETEALYTEAMSVVVASDHALARLRKPGWADLAAQPWVVPPPWASSRIKLNQMFYKHGLEPPADIVETASFLVTLSFLRQHRRVAFVAHEVARYLEGEQLARTLALPVPIELPPVGLIMLRGGLRTPAADKLLGTLRASARRGAKARRRPAR</t>
  </si>
  <si>
    <t>WP_035623223.1</t>
  </si>
  <si>
    <t>MHMNRRQLMLGTVGAALGGAAPLLRAAAYPERPITFICPWPAGGTGDMTMRALCVAASSALAQPVVVENRAGASGMLGLKALAMARPDGYTVGQIPISVTRFSQLGSVQLDPMKDLTYLARTSGQTFGIAVRADSPHKTLKDLVAAAKAAPGKLTYGSAGVGGATHVGMEEFALAAGIELNHVPYKGGAPALQDLLGGQIDALADSSSWAPHVKSGKLRLLATWGVQRTREFADVPTLKDSGYDVVVDAPNGVGAPKGLDPAIEKRLREAFKTAAASPEFAAACGKIDAPLMYLDGPDYASYVATTYRKETQLIERLKLRELMSKS</t>
  </si>
  <si>
    <t>WP_009515005.1</t>
  </si>
  <si>
    <t>MPVVDASPLIRLHASDNVLVVRQPLALGQALPGFGLRAKAQLPAGHKIAARDIAAGERVLKYNVVIGRAARDIEAGEHVHGHNLDLAHEAHDPGFGLDVKPVDHVPESARARFMGFVRPDGRVGTRNFIGILSSVNCSATVIHRIAAHFTPERLADYPNVDGVVAFAQTSGCGMSSPSEHFDLLRRTIGGYASHPNLAGVLIVGLGCERNQVADLMASQGLSEGPLMRGYVMQDVGGTRATIAAGVAAVQAMLPLANAARRQPVSAAHLKVGLECGGSDGFSGIGANPALGAAMDLLVRHGGTAILSETPEIHGVEFMLTRRAVSPAVGQKLLDRLAWWTEYTRGHQAQFNGVVGAGNQAGGLANIVEKSLGSAMKGGTTPLVDVVRYAERIDTPGLVFMDSPGYDPVATTGQIASGANLICFTTGRGSMFGSKPAPTIKLASNTPMFQRLEEDMDINCGLVIDGELDIPRMGERIFEHILRTASGERTKSEQLGLGDHEFVPWHLGIVS</t>
  </si>
  <si>
    <t>WP_009515003.1</t>
  </si>
  <si>
    <t>altronate dehydratase</t>
  </si>
  <si>
    <t>altronate dehydratase_-1</t>
  </si>
  <si>
    <t>MLRRTLIKALGATPLASVPLAHAAPQVPVPVPAIGAPLALPDVPLFDGGHFRAAQAEGQVVLIYWWASWCPYCAEQTPLMQKLWDEQRPRGLKMLGLSIDKREEDARRYLARRGYTFPTGITTPAIDRVLPRPSKALPMTLVRGRDGRVVMAEKGQLFPEDVAQIARFV</t>
  </si>
  <si>
    <t>WP_009515001.1</t>
  </si>
  <si>
    <t>TlpA family protein disulfide reductase</t>
  </si>
  <si>
    <t>TlpA family protein disulfide reductase_1</t>
  </si>
  <si>
    <t>MQTFETLIVSVQDGVARLTLNRPEVMNAIDRRMAAELTEALRALGAREDVRVLLLQGAGANFCAGGDVRGMRDAGPRSAEEARRGMDLYRDMTLALHGFERPVIAAADGVAYGAGFSLLLLADMVLLGERARLCMVFGRVGLIPDCGALYTLPRVVGLQRARELVLSAREIDAAEAQAMGVALEVVASDALLARAQAMAGALTQASPLALALAKRHFQGAFDNDLPATLAHESHGQALALASAYHRDAVRRFTERQPPLFQWPQARR</t>
  </si>
  <si>
    <t>WP_009514999.1</t>
  </si>
  <si>
    <t>MKRLPLTGIRVLDLSRILAAPLAAQSLGDLGAEVIKIERPGRGDEARRWGPPFLKDTEGRDTRESPMYLSANRNKRSITIDLARPEGQDLVRRLVEQSDVLIENYKVGDLKRYGLDHESLRRLNPRLIYCSVTGFGQTGPYAAQPGYDTVFQAMSGLMSVTGLPDGVPGGGPMKTGPSLADFMAGQFATAGILAALYERDTHSGEGAHIDIALLDSTIVAQTHSVATYLATGQVPPRRGTEGNGGLPSQAFACADRSVIVICGSEDQYREFCEALGHPELASDPRFVTNSERLRHRTELAATFGAITAQWQSADLLAALKQAGIPSGPVNTYDEVFADPQVQHRGVAITADHAQAGPTRFCGSPIRFTGMPGRAPMAPPVLGQHTDEVLRDVLGLDGTAVAALREARVV</t>
  </si>
  <si>
    <t>WP_009514995.1</t>
  </si>
  <si>
    <t>MSTRRTLLLAASAAAVAPSWAQSAYPNKPIRLVVPFPAGGATDIFARAVSAKLGERLGAAVVVDNKPGAGGSIGSDIVAKAAPDGYTLLLATSSTHSIGPSFATARLPYDAVADFTPISHVGSAPSIMLVPNSAPAKNVKEWVDYARKNPGRLNYASSGNGTIVHLGAEYFKAQAGLFLVHIPYRGTALAIPDLMSGKIDVLFDSLPSGLPHVREGRLKALGITSAKRSPLLPDLPAISETVPGYETVTWFGLYGPRGLPADIVARVNTGINQALQDAEVKDRLARLGIEPAGGTPQQFATMAAADRAKWKKIIDERKLTAD</t>
  </si>
  <si>
    <t>WP_135265659.1</t>
  </si>
  <si>
    <t>NZ_SMLM01000004.1[361980..377077]</t>
  </si>
  <si>
    <t>MHFDFHNPYPTTRIPVFARNVVSTSHPLAAQAGLRILWQGGNAVDAAIAAAAAMTVCEPVSNGIGSDAFAILWDGKQLHGLNGSGRAPATWTPAYFKKKHGDGAKTPPKRGPDSITVPGAVGSWVALSERFGKLPFGDVLAPAIEIAERGYLLPIVVQQKWEAAIPELGRNPGFAQAFLPWGRAPRVGELFRFPAAARGLRRIADTTGAAFYGGEIAHAIERFAGEHGGTITAKDFAAYQPEWVTPLARNYRGHTLHEIPPNGQGIAAQIALGILEKFDLAGMKVDGADSQHLQIEAMKLAFADVYKYVAEPSAMTVTPEQMLDDGYLASRAKLIDMKKAQDFGAGTPAKGGTIYLTAADEDGMMVSFIQSNYMGFGSGVVEPEFGISLQNRGHGFSLEPGPNQVAPGKRPFHTIIPAFLTRNGQPVMSFGVMGANMQPQGHMQTVVRMLDYGQNPQAACDAPRWRYNHGLEINVERQMDPATVQELTSRGHRIEVIRDSYQDFGAGQFIWRAGDPKVEGYVAASDSRRDGLAAGF</t>
  </si>
  <si>
    <t>WP_135265658.1</t>
  </si>
  <si>
    <t>gamma-glutamyltransferase family protein</t>
  </si>
  <si>
    <t>gamma-glutamyltransferase family protein_-1</t>
  </si>
  <si>
    <t>MSSPAVPALPIVVADSGPGVELVRGTLAETPFTLLAAETLAQAKSAVSADTPLVLCGCHFDDGRLYDLLRYMKARPALNSVPFLAVRAHAGELDDAMYESVKIATSALGGNGFIDLFRWRRLYGQAEAARQFAQQVGTLARHARD</t>
  </si>
  <si>
    <t>WP_135265657.1</t>
  </si>
  <si>
    <t>MQLWRLAVQSVKNWSNDYAPSMGAAISYYTVFSLAPLLVIVIAIAGGVFGREAVQGMISDQLSGLMGAGGAEMVEGLIASASDTDRGLVAGLISFFVLLVGATTVFAELQSALDRIWKVPESKKPSGIFGLLRARLLSFGLILGVAFLLMVSLVVSAMLAAFGQWAGGLMPGWETLLHLLNIAVSIAILTVLFAMIFKLMPSTPVGWRDVWVGAFVTAILFEVGKFLIGLYIGKSGMTESFEAAGALVLLLAWVYYAAQIFLLGAEFTKAYADAHGSLSHGTAPPPREPAQENPTKR</t>
  </si>
  <si>
    <t>WP_135265689.1</t>
  </si>
  <si>
    <t>YihY/virulence factor BrkB family protein</t>
  </si>
  <si>
    <t>YihY/virulence factor BrkB family protein_1</t>
  </si>
  <si>
    <t>MIEKELDIPTADGAMNTFIVHPDEGGPHPVVLFYMDAHGWREELRDMARRLASVGYYVVLPNLYYRRSRDFWLKARTPEAMAPMFELMHSLSNALMVRDTEAMIRFVDTQPEANAGRIGATGYCMSGPFVFAAAAAFPERIQAIAAFHPAQMVTEEEDSPHRMTDRIRCETYVACAETDKWAPPDTIARLEEAMKAGHMRYRLEWYPGAEHGFVFPRREGIYHRPSAERHWERLFALFDRTLRSR</t>
  </si>
  <si>
    <t>WP_135265656.1</t>
  </si>
  <si>
    <t>dienelactone hydrolase family protein_1</t>
  </si>
  <si>
    <t>MPYDIRIAGTDVQFPCEPGQNVLDAALKSGIEMPYSCRKGICGNCAGRVTAGSVECPPPGAAIEAGQHLFCQCLPLENLEIAPETWHRVDPSARKTYTVKVFRNTLAAPDVNVLQLRLPAGQRAKFRAGQYLQVTLPDGSRRSYSMANPPHESDMLQLHIRHVAGGQFTQLVPNLKSGDLLEVQLPFGDVEIHEEATGPLLCVAGGTGFAPVKSLIDDLMKKGARREVTLVWGARTTDGLYLMPAVERWKKSLPGFRFVPAVEDAAGAQAVGGFNGRADEAVRSLFTALADHDAYCCGAPAMVTAVRKACVEDRGLDPHRFHADVFVPGPAA</t>
  </si>
  <si>
    <t>WP_135265655.1</t>
  </si>
  <si>
    <t>MVDVLAICAFHAAYAHAIDSDELERWPSFFTERCHYRITHVENEREKLPAGIVYADSRAMLEDRIAALREANIYERHRYRHLLGMPLVESADGGGAVARTPFMVSRIMHSGETGLFATGEYRDRFVLQGNRLLLAERVVVCDSTVTDTLLALPL</t>
  </si>
  <si>
    <t>WP_135265654.1</t>
  </si>
  <si>
    <t>aromatic-ring-hydroxylating dioxygenase subunit beta_1</t>
  </si>
  <si>
    <t>MQESTIEWRGPGFTRIPYGVYSGPALAQQEQERIFRGATWNYLCLEAELPEDGSFRTTFAGETPVVVVKDDDGEIYAFENRCAHRGALLALEKSGKVENFQCVYHAWSYNRQGDLVGVAFEKGVKGQGGMPASFCKEEHGPRKLMVARYCGLVFGSFSEDVPPLEEYLGDEICQRIERVLHKPVEVIGRFTQALPNNWKLYVENVKDSYHASLLHLFFTTFELNRLSQKGGVIVDESGGHHVSYSMIDPAAADSSYREQGLRSDDAQYRLKDPSVLAGFQEFDDGVTLQILSVFPGFVLQQIQNCLAVRQVLPKGEGRSELNWTYIGYADDTPEQRTVRLNQLNLVGPAGFISMEDGAVGGFVQRGIAGARELEAVVEMGGEATGSSEGRATETSVRGFWKAWRHHMGA</t>
  </si>
  <si>
    <t>WP_135265653.1</t>
  </si>
  <si>
    <t>MTQRFTRRQALALTAGGALAPLGLPAFAQPARSVRLIVPFPAGGTADVLPRLITEKIRSQFPNGIVVENKSGAGGNIGAAEVARAEPDGTTYLVSPPGPIAINHHLYKSLQFDPTKWVPVTVLATVPNVLAVSNKVPAKNFEEFLAYLKANPGKVSYASQGNGSTSHLTASLFMQLTGTEMVHVPYKGTAPALVDLVGSNVDVFFDNISSSAQFHTGGKIKVLAVADQQRSQALPNVPTFAEQKLPAMNAVTFFTMVAPPGTPADAVAYMHKAVSGALALPDIRQKFLDQGAQPRGWSPEETGRFVRSESEKWNKVIKAANVTVE</t>
  </si>
  <si>
    <t>MRKTAAITTRQLTPAAGDKSFVTALQKGLDVLTCFNREASRLTLSEVARLAGSTPASARRSLHTLHALGYLDSDGKRFWAAPRALLVAHSYLASRPIPQLAQPLLDALAERTRQSATFGTLLGDDALIVARSTARRSLSTGLAIGSRLPGYCSALGRALLASLPAEEARRRIELMPKAPLTERTIWRSREVLALIDRGREEGWTQSDGELEIGVRSIAVPAFDREGRAVGAISMAVRAERMSMAEFREEMLPVLRKARDSLAQRLPRE</t>
  </si>
  <si>
    <t>WP_135265651.1</t>
  </si>
  <si>
    <t>MHTAICSFEHRDVAERARDRLLQSGFDRRDVHLQHRGPTDSDSMGEDPRAWEGTDREIAASRDMVDKVAGFFVRMFGGERDRGDHEVYANAVDRGCTVLVVDTEDEAEAARARALLHDLQAADLNVYHRPGQQPVREIVDRPLPGSSGGVQGSYSDRSSAFDPAPERTAEAARERAVASSASVDKAQAPSAGRDWTESPGAEADRERAKADSRRAEDDAVGLRYADKGYADKDKPE</t>
  </si>
  <si>
    <t>WP_135265650.1</t>
  </si>
  <si>
    <t>MPLPFASRLDNVETSAIRELFKLLGKPGIISFAGGFPDSAMFDVDGLREASQKALAEEPGGALQYGATEGYEPLRAQLAAFEKGKGVQGLEPQQLIVTTGSQQALDLVGKTLVGPGDKVIVEGPTFLATIQCFRLYGADLVSAPIDSQGVQVDRLEALIREHKPKFVYLIPTFGNPSGALLSLERRRKVLELAVKYQTLVVEDDPYGDLYFTAQPPPPSLLALSHEVPGSREWLAHCGSMSKVLSPGLRVGWLVAPAELLAKATMCKQFSDAHTSTFAQATAAQYLKSGRMPDTLKRVRRVYAERAQAMGDSLKRELGDAIEFTQPQGGLFFWARLTGAGGKISDAGEFAKRAIEKGVAFVPGAPFFAKEPDRAALRLSFATADVEKIREGVARLGTALAS</t>
  </si>
  <si>
    <t>WP_135265649.1</t>
  </si>
  <si>
    <t>PLP-dependent aminotransferase family protein</t>
  </si>
  <si>
    <t>PLP-dependent aminotransferase family protein_-1</t>
  </si>
  <si>
    <t>MNSTLDRVKQGFREGRHAQAIAECEALCRQEPSNLAARRLCAKMHALTGNYTRALELFRALRNPDREDGEILFNIGACEKELKRFDEAAATFATYTDKFPNDAGGWANLADCKFQLNEFDEGLRLARKAIGADPSLAPELARSRVQRGDSLQGEGRLLEAAADYKAALAIAPGDAATLKKATTCLLESNRGPEAIELCRDVLRADPDSLTAKLGAEWLLSQMVPIWHVPMMNEQERNGAFHAALQSAVSSQDTVLEIGTGSGLLAMMAARLGAKKVFTCEAVPLVADTATRIVERNGYADRVTVLAKPSQAVQLGQDLPGKADVLVHEIFSSELLGENVLSAIEDAKVRLLKPGGKILPAAASIMVALVTGEDLAKNLHVAESFGFDLSQFNAIQPRKRPLYREDLAPALMSEPVEAFRFDFLKQTSFPAEKKRIQVAVTQAGVCHGLIQWIRLDFGNGIVYENHPSARKPVSNWQHTIYAFEAPVRLEAGSRIAINAWHDRSRPWFERAAEPAR</t>
  </si>
  <si>
    <t>WP_135265648.1</t>
  </si>
  <si>
    <t>tetratricopeptide repeat protein</t>
  </si>
  <si>
    <t>tetratricopeptide repeat protein_-1</t>
  </si>
  <si>
    <t>MTTTRRKLLAWAGALATGLSCSLAAAQTFPAKPITIVVPNPPGGLVDGSARLLGDPLSRVLGQPVVIDNRGGASGNVAYGNVARAAPDGYTLLASYSAYHVGNPSLFPKMPWSQKDLAPVALITAATNAIAVHPSVPANNLQEFIAYLKKNPGRLSYASQGNGSLSHVGTEMFKMQTGTSMVHIPYRGSGPAIQDVLSGQVQVFMTTPPSVMGHIQAGKLKGLAVTSKARHPGLPQVPTTTEAGLKGFELEAWVAIFAPAGTPPDVVNRLTTAIKQSLEQPETRTRATTAGIELRYLPPSELAALVDRETAFWAKTIQTAKITAE</t>
  </si>
  <si>
    <t>WP_135265647.1</t>
  </si>
  <si>
    <t>MIAVIFEVLPRDGRQQDYLDAAAGLRPLLEQVDGFISIERFQSLADPRKLLSLSFWRDEEAVARWRNLEAHRLVQQFGREQAFADYRLSVAQVVRRYGMEDREQAPADSRSRHERRDV</t>
  </si>
  <si>
    <t>WP_135265646.1</t>
  </si>
  <si>
    <t>antibiotic biosynthesis monooxygenase</t>
  </si>
  <si>
    <t>antibiotic biosynthesis monooxygenase_1</t>
  </si>
  <si>
    <t>MQITCFIRYQVDPFQREAFRAYAQAWGRIIPRCGGHLLGYFLPHEGTNDIAWGLIGFDSLAAYEAYRARLRADPEGRENFARAQAQRFILREERSFCEAVPQTLDQRPAGSAS</t>
  </si>
  <si>
    <t>WP_135265645.1</t>
  </si>
  <si>
    <t>NIPSNAP family protein</t>
  </si>
  <si>
    <t>NIPSNAP family protein_1</t>
  </si>
  <si>
    <t>MNTNQLARIAALVGEPARAGMLLALMDGRSLTAHELATAARITPATASRHLGLMVEGGLLRVNRQGRHRYHQLASAEVARVLEGLMQLAVAQQSAVAPLVGPRDAALRFARTCYDHLAGRLAVAIADRLVEERAVLLEGETAVVTDRAAAALASLGLQDVALREQGSAKRPPCRPCLDWGERRMHLAGRLGAMLCAHCLQQGWLLQQPRSRALGLSPRGATALRDWFGAQRWQELSEPASLAATR</t>
  </si>
  <si>
    <t>WP_135265644.1</t>
  </si>
  <si>
    <t>MVQAHKDAADTLNDTLVARLKLRQLALLQKLAQQGSLSRVAQAMRLSQPAITQALREIETLFGTPLFARGSRGLAPTPAGEVALAHARTALAGLEATARELAALEAGRHARLRVGVIPHLPMGLLDAMLQALLAASPRNAVMLREGTSDELVTALRAGELDWAIGRPFYDSGDADIQVEPLYEQRPSLLVPAASRARLARAAADLRQLADLDWILPPPRTPIRRSVNAMFARAGIAPPSPLLETYSLKSIEAVLARQPRAIALLAHDVGADLAARGAAALLPCALQWDLPPISLLSLAGASGARLSPQAVQALSAAVARMPGQRDARAAPAHA</t>
  </si>
  <si>
    <t>WP_135285377.1</t>
  </si>
  <si>
    <t>NZ_SMLL01000004.1[410013..425055]</t>
  </si>
  <si>
    <t>MFTTRPEIVGTFGVAASTHWLATQTAMGVLERGGNAFDAAAASGFVLQVVEPHLNGPGGEVPILLWSEREGRIESVCGQGPAPAEASPARFRALGLDLVPGIGLLPAAVPGAFGAWLRMLRDHGTWPLEDVLAPAIGYAEHGCPLVPRVVQAIVAVQPLFRDQWQSSAQLWLPGGRVPRPGALFCNPTLAATYKRIVAEARAAGTDRLRQIDAAHESWYRGFVAREIDAFCRETQVFDSTGERHAGLLRREDLARWRATVEAPVTQDFGRFTVAKCGPWSQGLTFLQQIGMLQHRGLANMPVDSAAFVHTVAEAAKLALADRLAWLGDPELVDVPVDALLSPEYLRARAALIGAQASTELRPGAPGGAAARLPDLQAAERTLAVSDTRFGVGEPTFAQLPPVTDWAAHELFVGDTCHIDVIDRHGNMVSATPSGGWLSSSPTIPALGFALNTRLQTSWLDPDLPNTLAPGKRPCTTLSPSLALRDGQPYMVFGTPGGDQQDQWSPAFFLRHAVHGMNLQEAIDAPAWHVDHFPSSFWPRQTVLNRLTLEGRFAPEVVEQLARQGHAVKVGEPWSEGRLSACTREHDAQGRLLLRAAANPRGMQGYAVGR</t>
  </si>
  <si>
    <t>WP_135285376.1</t>
  </si>
  <si>
    <t>MKRRFLLQHAVAGAAMAAAVFASPAAWSQQWPERPITIVVPWAAGGSTDILARTVSEQMTRSLGQPVVVENKAGASGNIGSLAVVRAKPDGYTILFGSMSTHAMNPALMPSMPFHGVNDFAPIGLLAFVTNTMVVHPSVPASNVKEFIAYAKQNPDKIAYASAGAGSTNHLSAVLFERAAGIKMLHVPYKGGAPAVADTVGGQTQLLFTAGTQSLPHVKAGKLKLLGVTEAKRSELMPDVPTVAEALPGYELAVWYGAFAPVGTPPEIVARLNAEINKALTQPAVKAKMSAMGVDVAPSTPQQFGALLKADEQKYGKLIRELGIKGE</t>
  </si>
  <si>
    <t>WP_135285375.1</t>
  </si>
  <si>
    <t>MRSEALVEPLGPWVDLLDGLQAQGGLAEHLARIDQARIALLGPGLLTVSVYDAQAATLQRVWTSNAEAYPVGGRKHKPDTPWSRQVLQRCEIHVCEGDAAIRDAFDDHARIASLGLHGAINVPLATAGRCIATFNLLRPQPRWTAPERLVARLLAALAWPAVLRAVEPRVTSSPENQASRG</t>
  </si>
  <si>
    <t>WP_167784734.1</t>
  </si>
  <si>
    <t>GAF domain-containing protein</t>
  </si>
  <si>
    <t>GAF domain-containing protein_-1</t>
  </si>
  <si>
    <t>MSDPTDRKRWWALYVLCLGVLMIVLDTTIVNVALPSIRTDLAFTETGLVWVVNAYMLTFGGFLLLGGRLGDLFGHRRVFLAGLGLFTLASLACGLAPTQAVLVVARAIQGLGGAVVSAVALSLIMNLFTEPGDRAKAMGVYGFVCAGGGSVGVLLGGVLTSLLSWHWIFLVNLPIGVAVAWLCMALIAPGERRAYHALDWSGAASITVALLIAVYAVVNGNEAGWLSRQTLGLLAASGVLLAAFLAIESRVREPLVPLALFRHRNLATANVAGVLWAAAMFAWFFMSALYMQLVLGYTPLQVGLSFLPGNLIMAFMSLGASARIVMRWGIRGPLALGLCIAATGLALFARAPVGGQFLVDVLPAMVLLGIGAGIAFNPMLLAAMNDVQPQDSGLASGVVNTSFMMGGALGLAVLASVAAARTAGVQATGGGEAAALNAGYQLAFALGAGIAAAAGLLGWFVLRDRADARGQMAVGSH</t>
  </si>
  <si>
    <t>WP_135285373.1</t>
  </si>
  <si>
    <t>DHA2 family efflux MFS transporter permease subunit</t>
  </si>
  <si>
    <t>DHA2 family efflux MFS transporter permease subunit_-1</t>
  </si>
  <si>
    <t>MSLPTPLPALHPQRAVLHNEIHARPPEAMTAPLAIGHMVLLCDANERQASRAHLATLLREHHLPVPDADCTHLRVDVAGFHLRWELHTEFVSWTFSASFDPQGFGQREPGTVLARLPQAWLAGLPGRLLAGLNLWVLHEGATPPPLREVLREDSMVASAVDEGRAQVYADFALHADGFTRMVLLAGDLPPRRLGWLVQQVIEIDSYRMMALLALPVARQAFAALGQAEGELAALAGAIRHAARHDEPQLLDRLTLLAGDVESQYAATHSRFSASSAYFQLVDRRVADIGETRLDGLQTLGEFMQRRLSPARSTCEWAARRQDALSQRISRASNLLRTRVEIEQQESNQQLLAAMNRRQALQLKLQSTVEGLSVAAITYYIVGLVGYLAKGAQGLGWPLTPDVTAALAIPLVALAVWASLRRLHESVKDI</t>
  </si>
  <si>
    <t>WP_135285372.1</t>
  </si>
  <si>
    <t>DUF3422 domain-containing protein</t>
  </si>
  <si>
    <t>DUF3422 domain-containing protein_1</t>
  </si>
  <si>
    <t>MTTRTLAACAAVLFATGCASIVNDTNQAMKIETLGADGKAVAGADCTLSNDYGSTTMRSGSTTQVRRSSKDLDISCKDPGKPEAVARAISRANAGLAGNIIFGGGIGAIIDHNKGTAYTYPTWVQLEFGKTLVFDRQHEKEGMPVISASPTNSAAR</t>
  </si>
  <si>
    <t>WP_135285371.1</t>
  </si>
  <si>
    <t>MDRRTLLAAAALACAASLPAFAQDAASFPNKPIRIVVNFPPGGSLDVITRTVGQKLSEKFGQPVLVENRTGAGGNIGAQAVATAAPDGYTLLSSPPGPLTINQFLYREMPFDPLRLVPVGMLSSMPNVITARPGLPANNVRELIEYARSNPGKVTYGSQGNGSTSHLTAQMFATMAGVQMVHVPFRGEGPALTELLGGRIDLFFGNTASVMKYMESKQVKLLGVAAAKRSSMVPDVPAGTEFGLPDFVASAWFGMVAPPGTPAPVVQKLNAAINEVLRMPEVRERFAAQGAEVVGGSPAEMTSFLEAERARWKKVIDSANVKLD</t>
  </si>
  <si>
    <t>WP_135285370.1</t>
  </si>
  <si>
    <t>MNDMNASKPPTAARRLLEEAARLGIDHIFTNLGSDHPAFIEAFADIDAAGGDMPRIVICPHEMTALSAAHGYAMRTRRPQMVLVHVDVGTQNLGSSIHNAARGRVPAVIVAGLSPVSVSGERTGARTEFIHYTQDSTRQHEIVAQYMKWFYELRAAEMTDQVLLRAVQIASEGPQGPVYLTGAREVWEEPAGAPQQALAHWQPPCPAGLPAEGVQQLAQALRQARKPLVITTYLGRQPVAATLLAELSTRQGFAVCEVNPQYLNFPGDHPHHVGYRRNTLVDEADLILLLDVDVPWIVARTAPQAGARLFHIDCDVLKRSMGFWHFPAEARWEVDSLQALKQLLAATDAVDAQALAERQRWIADARQRCELPPLPPAPDDGINPRQLAQAVARLVNERTVIAYEAPTATEHVLHALRMRRPGSYYANGGSGLGWSINAAIGLKLADPQAEVITLVGDGSYLFGVPGSAYWVGDTYGAPQLTVVLNNRGWHAPKVSSLLVHPKGTAQQRDRYWITSTRGQRLADIAAAAGGALALRVERASELDAALAQALETVRAGRSAVVEVMMPPISGQVLGAAGD</t>
  </si>
  <si>
    <t>WP_135285369.1</t>
  </si>
  <si>
    <t>thiamine pyrophosphate-requiring protein_1</t>
  </si>
  <si>
    <t>MTSQPTPSDRFTTATATIAELDRRPVRHLIGGALADSDAHFEVINPTTGQPCARAPEATREQLDEAVARAREAQPAWAALRWEDRREALLQLAAVLREHQDELAALITLEQGKPLAAARGEVGRSAMLIEQFVTLRVEPEVLRSNATERIEVHYRPLGVVGAITPWNMPLVLSVPKIAHALLAGNTLVVKPSPYAPLATLRLAELARKLFPPGVLNVLAGGNAFGQWMSEHPGIAKISFTGSIPTGRRVMGSAAGTLKRLTLELGGNDPAIVLPDADIDAIAQRLYDAVFVNCGQVCMAIKRLYVPDALYEKACEALAGIAREARVGDPFDPATQLGPVQNRAQFDIVQAVLEDTRARAGARILTGGKALSGPGYFIEPTVVADIAEGARMVDEEPFGPVLPIIRYTDVDDAVARANAGPHGLGASVWGTDVARACEVASRLHAGTVWVNRHVGADPLAPFGGAKQSGVGRQYGLTGLKGYMEAITMVLPPAA</t>
  </si>
  <si>
    <t>WP_135285368.1</t>
  </si>
  <si>
    <t>MKEFIGYWPRHLPRHLEAPDCTLFDNLRISAQRHGHRAAIHSFGHELSYRELLEDVERFAGWLVRRAGVQRGDRVLLYLQNSAQFVIAYHGILRADAVVVPVNPMNRAPEVAHYLKDSGACVAVCAQDLLSQVEAAAEGSALRQVIVATYADYIDPACEDPLPAWLREPRRAAPGHVAWADVMAAGERPGPPQARPDDLCGLPYTSGSTGVPRACMHTHRSFMHNTAGMALWHWTAPATAFLCVAPMYHVAGLSHSLHLPIYVGGTLVILPRWDRELALRLMARTRVGHAAIPPTAIIDLLAHPALERFDLGALRRVTAGGASMPLEVCKQLRERLGLDFIEGYGMTETAATTHNNPIERPKRQCLGVPFFDTRSLVVDPATLRPVAPGEEGEILVAGPQLFQGYWNRPEDTAAAFVDIEGTRFLRTGDIGHADEEGYFFMTDRAKRMVNASGFKVWPAEVESVLYQHPAVREACVIGTHDAYRGETVKALVVLHASSQGRMGPQELIDWSRERMAAYKVPRIVEFVEELPKSPVGKILWRELQDAENEATGKAAR</t>
  </si>
  <si>
    <t>WP_135285367.1</t>
  </si>
  <si>
    <t>MGTRRHILLSSALVAAALAAGHPALAQGAGDYPSRPIKFYAGFPPGGVADIVARIVAQPLGDRLGQPVVVDNRSGAGGAIGVDAVAKSPPDGYTMGFGVSGALTSSVTLNPKLPYDPRKDIEPVSTVVMNPLVLVVPTASGIKDMKSFIAAAKASPTPFNYGTPGPGTAMNLAGELLKEQTGIRMDHVAYKGSSPAATDLLGGHLKAAMIDYTTAKPHIQSGRLTALGQTGSERSSVVPDVPTIAEAGVPGYEFNSWFGLVMPAGTPKPILDKVHTALDAVLRDPAVRKQLVEAGSDPAPSTPAAMRQRIDREIAMTSKLIKDAGISLQR</t>
  </si>
  <si>
    <t>WP_135285366.1</t>
  </si>
  <si>
    <t>MSEKSPSTAPARRLPPESGFTDTAPFWQGTREGRLMLQYCTETQRFQHYPRPLSLYTGRRTLGWKEVSGFGTVYAHTVLRTPGLGADGRLPCVLALVELDEGVRILANLPGTAPGEIGIGQRVRLTWDELGGDARYPAFTAM</t>
  </si>
  <si>
    <t>WP_135285365.1</t>
  </si>
  <si>
    <t>OB-fold domain-containing protein</t>
  </si>
  <si>
    <t>OB-fold domain-containing protein_1</t>
  </si>
  <si>
    <t>MSGRDIGVAAIAELPNRFKTGRSAYDLAGEVVAQLLERTGLALEDIDGLSVTAALSEGTNPFYAAYLCEALGLTPTWLHLSGLGGCSALSGLMRAVSAVREGECRIAVVLSADAPSTAYRADFGAQRPEFQEPQAAARPPAAFGLLMNRYAHQWGIDPAALGRIAQVQREHAVLNDNALPKLRSPLSLDDYLGSRVIADPLRLLDSVMFCDGANALVVCSREEARRRGWDKFVVPVAYAEVTNVNGRDPLADITETGFAHIAPRLFSRAKLKPSDIAMFQPYDDFTIAVQMQLEQLGFCERGAGARFILDTDLGFRGTLPLNTGGGQISAGQPGLAGGALNLVEGVRQLFGEGGARQVPDARNALVTGIGVIPYGRNWSTSAAMILEPA</t>
  </si>
  <si>
    <t>WP_135285364.1</t>
  </si>
  <si>
    <t>thiolase family protein</t>
  </si>
  <si>
    <t>thiolase family protein_1</t>
  </si>
  <si>
    <t>MSWPLRIGVALGAAVVPAVMLWSARRHRSPVLDLPHDAPIGQLLPSLAGIGLGTPIVGNDAEVLENGAFFDALLERIGRARRSVHLETFLWEHGELSDRVTEALCERARAGVEVRVLLDSAGARWLGHIVPRRLRESRCELAYFHRAAIRNLGVLSDRDHRKIVVVDGEEAFVGGHCITDRWLGDAEDGRHYADVSLRLRGPIVHNVQAAFCENWCASTRTILVGEHIFPHLAPAGPLRMHAMYAKPSGSAPAVKVVHHAALCLARERIWIQNPYFIPKAEAIDALARAVARGVDVRVLMPSSGSTDKEFVQHAAHRNFQQLLSIGVRLFEYPHTLLHQKIMTIDRQWFAIGSSNFDDRSFDTNDEIMIGVMDAALTARMDGIFEKYAARAREIRLGAWERRGLLHKLQDRAVYQFNEVL</t>
  </si>
  <si>
    <t>WP_167784592.1</t>
  </si>
  <si>
    <t>NZ_SMLL01000001.1[142484..157679]</t>
  </si>
  <si>
    <t>MHTAHEPAFRVEAVLVPSGEVQLAGDLIRAGEDAPLVLFAHGSGSSRTSPRNRQVARRLNEAGFSTLLLDLLTAQEEAIDQRTRQHRFDTELLARRMVHAAQWAATHGNLGPVPLGFFGASTGSAAALIAAARLGGRVQAVVSRGGRPDLAGGALTLVTAATLLIVGGHDHGVIELNQEALRHLHGPRELVLVPGATHLFEEPGALEQVAGLAVAWFERYLVRPGR</t>
  </si>
  <si>
    <t>WP_135283207.1</t>
  </si>
  <si>
    <t>MPHALPLAFLDFDYTEDEDGNGSFDALASAAPAQLSALQAEVLRVLAWAGREFAGAQGPLEAGGEWDFALQGVSEVATPLDVAVDDGTLRLDPGTPGAPRVTLSLTLSGTPAFCAAFREAFGLG</t>
  </si>
  <si>
    <t>WP_135283206.1</t>
  </si>
  <si>
    <t>MPAFIQRSLRKPVRKFAGRLRALRRVSRGRSLRPLAHMPVLLRDIVLGTTGMAFGLLVTVWITRLATGDPTLWWIGPMGTTALLLFFVPASPLVRPWAVIGGHLVSALVGLGMHQALPATAEVGVLAGVLAAVAMFALRCLHPPGIAIAVISALEGTGVPAPDWLGVVWPVLVGSVVMVALGLAFNRLLRRGHAPRATARRGGLRRQPLGLLSSDIEAALASFGEPLDIDPRDLEEVLRRAELNARRRQAGLR</t>
  </si>
  <si>
    <t>WP_135283205.1</t>
  </si>
  <si>
    <t>HPP family protein</t>
  </si>
  <si>
    <t>HPP family protein_1</t>
  </si>
  <si>
    <t>MATSITLPRQPRSLREISDGLKIDGSTQPKRAPVPDTAELRADGKSLKVKTGWTWITKEAARTEHRTGARKVVLDGLRQSLRDSYPRVKQNQLDNVISLAVAHLQPPADGKAITVADFKKLRDYADQISRLASACGLPLGTAQDVVHHFQTQLRGGQPPDGYSDAIMILVGHHLKENDGMSVDKAYRAVTQPPTSAQASAPSNRKARTPERQQPRVQPTTRAPVESELEPGAAASATQPQPREQDSKARTPEPQQATVQPPPHPAVESDSESEPEPGSAQFHEQTLASAYMPAEDLQLLSPQKRWQLLSVASQEVEDCFADAGRFQAVIVKAAKAMKTNPLLEAHIALARYAPATLMQRIEAFDLSKIGPAPKAAPVPSQQEAAFLKAMERATPDR</t>
  </si>
  <si>
    <t>WP_135283204.1</t>
  </si>
  <si>
    <t>MAHQIRIAGTELSFACEDGQNILDAALKANIEMPYSCRKGVCGNCAGKVSAGEVQCSPQASAEATPPGEVLYCQCAPLGDLEILPAAWKRIEPGARKRFAAKVFRNTQAAEDVNILQLRLPAGQRAKFNAGQYLQVQLPDGSRRSYSMANPPHESDSLQLHIRHVAGGQFTQIVPTLKAGDVLEVELPYGHFELREEAQAPMVCVAGGTGFAPVKSLLDDMVKKKIDRPVTLIWGGRNRSGLYLMSAVERWQKLLPRFRFVAALEDAADAQALGGFHGRVDQALQSEFGSLTGHEVYCCGSPGMVNAVRQASEQLGLAHEHFFSDSFVPGPAA</t>
  </si>
  <si>
    <t>WP_135283203.1</t>
  </si>
  <si>
    <t>MTGARRIALSVGDPNGIGPEIVLKALQALEGEPGLHVAVFGPREVLARAAEVTGLGEVLARAELRPTPDLPASSARFGEVNAAAGESAVASATAAIEACRRGEFDAVVAGPHHETAIAQAGIRFNGYASLLARLCGQPEDRVFLMLVGGGLRIVHATLHESVATALGRLTPELVVAATEAGVRACRALGVERPRVALFGINPHASEGTLFGPEDARCTVPAARRLREQGLDVADPQGADVLLADHARRPHDLYVAMLHDQGHIPIKLLAPQGASAVSIGGEVLLASTGHGSAMDIAGTGQARPDALLRSLRLLAGIS</t>
  </si>
  <si>
    <t>WP_135283202.1</t>
  </si>
  <si>
    <t>MIDLQALLAFNAAYAEAIDDDHLERWPLFFAQSCHYRITHVENEREGLPAGVVWADSRAMLEDRVAALREANIYERQRYRHLLGIPVVERADAHGATARTPFMVARVMANGETLLFATGVYRDRFVKEGGELRLAERVAVCDSTVTDTLMALPL</t>
  </si>
  <si>
    <t>WP_135283201.1</t>
  </si>
  <si>
    <t>MQEQTIHWKDTLTRVPYAVYTDPQTRQQEQERVFRGATWNYLCLEAELPEAGSYRTTFVGETPVVAVKDTDGEVYAFENRCAHRGALIALEKSGRADNFQCVYHAWSYNLQGDLTGVAFEKGVKGQGGMPASFSKEEHGPRKLRVAVYCGLVFASFSDEVPPIEEYLGEEICARIERVLHKPVQVIGRFTQALPNDWKLYVENVRDTYHASLLHLFFTTFELNRLSQKGGVIVDESGGNHVSYSMIDTSAKDSSYREQGLRSDHDRYRLKDPSVLEGFHEWDDGITLQILSVFPGFVLQQIQNCLAVRQVLPRGAQRSELNWTYLGFADDTPEQRKVRLKQANLVGPAGFISMEDGAVGGFVQRGIAGAQDMEAVVEMGGDSVASSDGRATETSVRGFWKAYRQHMGVGA</t>
  </si>
  <si>
    <t>WP_135283942.1</t>
  </si>
  <si>
    <t>MNPSFKIAVRPLAALLAAASLMAVAPSSALAQPADKPLRIVVPFPAGGTADVLPRLLADKMRDAYPAGVVVENKTGAGGNIGAESVARSDADGSTLLASPPGPIAINQHLYKSLPFDPTKWVPITVMATVPNVLAVSNKLPVKTVDEFIAYLKANPGKVSYASQGNGSTSHLTANLFMQLTGTEMTHIPYRGTAPALNDLVGGQVDVFFDNIASSAQFHQGGRIKILAVADEKRSSVLPQVPTFAEQKLPNMQAVTFFTVVAPPGTPQAAVDKAYKAFSGAISQPDVKQKFAAQGAEPRGWSPQQTGQFVKAESEKWNKVIKSANVTVD</t>
  </si>
  <si>
    <t>MNPDAHHLWTAPRWALALLLAVLGMLGPFAVDTYIPAFSGMARSLGATPVEMQQTLSAYLFGFAFMNLFHGALSDSFGRRPVVLWGIAVFTLASAGCALSQTVGQLVFFRALQGLATGAGIVVSRAVIRDMFPPAEAQKVMSQVTIYFGVAPAVAPIIGGWLFVHAGWHAIFWFLTAVGAVLWIANQRLLPETLHADDRQPFELASLMQGYRTLVADPRFVLLALASGIPFNGMFLYVLSAPEFLGTHLQLAPTQFFWFFVLSIAGIMGGAWASGRLAGRIAPKRQIRWGFAVMLAVSVLNVAANLLWVARAEWALIPIAVFGFGWSLTVPVVTLLVLDLHPTRRGLASSLQAVVGSTANGIVAGAIAPLVMHSTRALATASLLMMSVGLVAWLYLRSRWPEIGQRPVHPAETVGFPVKG</t>
  </si>
  <si>
    <t>WP_135283198.1</t>
  </si>
  <si>
    <t>multidrug effflux MFS transporter</t>
  </si>
  <si>
    <t>multidrug effflux MFS transporter_-1</t>
  </si>
  <si>
    <t>MHIVSRALLVSFYSRPQCSDAKGPLEAWYDVARVANWASPADVKAQFRNASFVGNNRVVFNIKGNDYRLIVAFAYRMQRGYIKFVGTHAEYDRVNAATVDQSKE</t>
  </si>
  <si>
    <t>WP_135283197.1</t>
  </si>
  <si>
    <t>type II toxin-antitoxin system HigB family toxin</t>
  </si>
  <si>
    <t>type II toxin-antitoxin system HigB family toxin_-1</t>
  </si>
  <si>
    <t>MHVRAIRSEADYRAMLAQVSDLVDLDPAPETPEGERLEVLSTLVEAWEAEHYPIEVPEPVDALKLHMDRTGMTVADLVPYIGPRHRVYEVLAGSRPLTMPMIRRLLNLGIPASSLVGKPQPVAEPAAD</t>
  </si>
  <si>
    <t>WP_135283196.1</t>
  </si>
  <si>
    <t>transcriptional regulator</t>
  </si>
  <si>
    <t>transcriptional regulator_-1</t>
  </si>
  <si>
    <t>MNSVWNGAGRRIHLQEVGTRDGLQAEDVFVPTEDKIALVDALSEAGLAKIEVTAFVSPKAIPALRDAEQVLREIRRAPGVIYSALVPNVRGAERAIESRADELNLVMSASESHNLSNLRMTREQSFAGLAEVARAARGAGVRVNISLSCSFGCPMEGEVPLSTVLDWCGRYVEELGAEGVTLCDTTGMAFPTHVAGLTRAFRDRWPGTELTLHFHNTRGMALSNVLASIDAGADRFDASFGGIGGCPYAPGASGNACTEEIAHALDLMGYDTGIDLPRLIAAAARLPGLIGHDIPSQIVKAGRRLDLHPRPGDFEEIRARALGR</t>
  </si>
  <si>
    <t>WP_135283195.1</t>
  </si>
  <si>
    <t>hydroxymethylglutaryl-CoA lyase</t>
  </si>
  <si>
    <t>hydroxymethylglutaryl-CoA lyase_1</t>
  </si>
  <si>
    <t>MNLPTLSPGALAGLRVVEMGQLIAGPFAGKTLGDFGADVIKIEPPGAGDPLRNWRLIQDGTSVWWQVQSRNKRSIALDLRQSEGQSIARQLIAQADVLIENFRPGTLEGWGMDYETLAKDNPGLIMLRISGYGQTGPYRDLPGFGAIGEAMGGLRHLTGEPGRVPVRCGISIGDTLAALHGTIGVLTALYHREVNGGKGQVIDVALTEAVFNVMESLVPEYSAFGAVREPAGSALPGIAPSNAYRCSDGVVLIAGNGDSIFKRLMQAIGREDLGQDAALADNAGRVARVQELDAAIEAWTVSRPVDEVLRVLGEARVPAGRVYTAKDIVEDPHYRARDMILSQRTRDGHELEVPGIVPKLLGTPGSIRSSAPRLGDDTDAVLGEAGYSEQDIAALRARKVVA</t>
  </si>
  <si>
    <t>WP_135283194.1</t>
  </si>
  <si>
    <t>MTLHRRHLIALGLAAAVCGPLAAQDKYPSRPVTLIVPQAAGGANDAIARVIAQKLTEQTGQSFIVDNKPGAGGNVGTVLAAKAKPDGYTLMLTADSSMVINPSLYKNTGFDPLKDFVPVSPVATAGYALVANTSFPASNVSEFIALAKQQPRKINIGSAGNGTLNHLIGEMLSKQTGIELTHVPYKGASAAVTDLVAGQVQVSVQSLPSSIAFIRSGKVKVLGVVNPKRVPALPDAPTIGETVKGFGATPWYGVFAPAGTPPAIVAQLNAEIAKALDAKDVQEKLAGVGTEPFKSTPEQFGTLVREDLPRWAKIVKESGATID</t>
  </si>
  <si>
    <t>WP_135283193.1</t>
  </si>
  <si>
    <t>MQAFENLRSPVVPIDRANVDTDALIPKQFMKSIRRTGFGDNLFDEWRYLDRGEPGQDVSQRPRNPDFALNQPRYAGARILLARENFGCGSSREHAVWALRDFGIRVLIAPRFADIFFGNCFKNGLLPIVLDAATVERLFADVAANPGYAMAVDLAAQTLTPSQGEPLHFEVDPPRKHRLLEGLDDIGLTLQRADRIRAFEAQRRQAEPWLFN</t>
  </si>
  <si>
    <t>WP_135283192.1</t>
  </si>
  <si>
    <t>3-isopropylmalate dehydratase small subunit</t>
  </si>
  <si>
    <t>3-isopropylmalate dehydratase small subunit_1</t>
  </si>
  <si>
    <t>MPLTLFDKLWQSHLVDVNEDGEALLYIDRHLVYEVTSPQAFEGLRLAGRRPWRAETVLACADHNVPTTAAERAGLDRIADPLSRAQVGQLGENCREFGITFYGLGEQRQGIIHVVGPEQGATLPGTTVVAGDSHTSTHGAFGALAFGVGTSDVEHVLATQCLAMRPMQRMRIDVEGRLAPGVTAKDLVLHLIGVLGTAGGTGFAIEFAGSAIRALSMEGRMTVCNMAIEAGARVGLVAVDETTIDYLRGRPMAPRGAQWDAAVAHWRTLHSDPGARFDRVVTVDASAVRPMVTWGTSPEMVVPLDGRVPDPAAADDPVRRAGMQAALAYMGLSPGTAMRDIAIDKVFIGSCTNARIEDLRAAADVVRGRRVAGNVKQALVVPGSGLVKAQAEAEGLDRVFIDAGLEWREPGCSMCLGMNADRLSPGERCASTSNRNFEGRQGPGGRSHLLSPALAAAAAIAGHLASVEELDAGETV</t>
  </si>
  <si>
    <t>WP_135283191.1</t>
  </si>
  <si>
    <t>3-isopropylmalate dehydratase large subunit</t>
  </si>
  <si>
    <t>3-isopropylmalate dehydratase large subunit_1</t>
  </si>
  <si>
    <t>MKSGPRVLLAGRMMPALEARLRADYELASLVEQADSGAFLAAQGGTFDALVTSAVYGASAERIAQLPNLKMISSFGVGLDRLDLAAARARGIAVGYTPDVLNDCVADLGIALMLDVARRVSEADRFVRRGAWAVPGQASFPLGRKVSRARLGIVGLGRIGQTIAKRATGFEMDIRYHSRRPVADAPWRHEPALVELARWADYLIVITAGGAGTRHLVNTEVLDALGPDGFLINVARGSVVDEAALVKALVERRIAGAGLDVFDSEPNVPPALFELENVVLLPHVASATRETRQAMADRVVDNLAAFFAGRALLSAAPLP</t>
  </si>
  <si>
    <t>WP_130431478.1</t>
  </si>
  <si>
    <t>NZ_SHKP01000005.1[619320..634678]</t>
  </si>
  <si>
    <t>MRQNRLRELWKSGGAALNGWLAIPNSFSAETMAHQGWDSLTIDLQHGVVDYQALIPMLQAISTTPTVPVVRVPWLEPGILMKTLDAGAYGVICPMVNTREDAQKLVAYTHYAPRGTRSFGPVRALLYGGADYPQHANDTIVSFAMIETAQALDNLDAILSVEGLDAIYIGPSDLSLALGCTPTFDDVDPKAAEAIDHILERAKAHGIVAGIHNGTPEKALERIAKGFQFVTVSSDARLMAAGAQQVVAKMRTRPTPAASGGY</t>
  </si>
  <si>
    <t>WP_130431477.1</t>
  </si>
  <si>
    <t>2,4-dihydroxyhept-2-ene-1,7-dioic acid aldolase</t>
  </si>
  <si>
    <t>2,4-dihydroxyhept-2-ene-1,7-dioic acid aldolase_-1</t>
  </si>
  <si>
    <t>MKLGFIGLGIMGAPMCGHLIKAGHQLFVHSRSQLPAAITEAGATACASNQAVAEAADIIFTMVPDTPDVEAVLFGDAGVAAGLSPGKTVVDMSSISPIETKAFAQKINALGCDYLDAPVSGGEVGAKAASLTIMVGGPEAAFERVRPLFELMGKNITLVGGNGDGQTCKVANQIIVALNIAAVGEALVFASKAGADPAKVRAALMGGFAASRILEVHGERMIKRSFAPGFRIGLHQKDLNLALAGARALGVALPQTAGAAQLMNACAANGEGQLDHSALVRALELMANHKVMPD</t>
  </si>
  <si>
    <t>WP_130431476.1</t>
  </si>
  <si>
    <t>2-hydroxy-3-oxopropionate reductase</t>
  </si>
  <si>
    <t>2-hydroxy-3-oxopropionate reductase_-1</t>
  </si>
  <si>
    <t>MSIPSRLSSYLEQRGASYEVLAHAPSHSSAETARTGRVQPHQLAKPVILEDDSGCLMAVVPADRMVMLGELAHLLGRKELHLADEDRIATLFDDCQRGAVPPVGMAWGIETIIDEELEAMPVVYMEGGDHVRLLRMSHEQFHALMSPARHGSFCRSAHH</t>
  </si>
  <si>
    <t>WP_130431475.1</t>
  </si>
  <si>
    <t>YbaK/EbsC family protein</t>
  </si>
  <si>
    <t>YbaK/EbsC family protein_-1</t>
  </si>
  <si>
    <t>MDEEALNLSIRKFLKMVGVGSQREIEQAIAAAIASGAISGTETLAASVRLEIAGLGLKREFDGEIRLQ</t>
  </si>
  <si>
    <t>WP_130431708.1</t>
  </si>
  <si>
    <t>MTSVTDILRAKPDPTVYTIGPAAAVFDAVGLMVARNIGALVVVEQDQVVGIVTEREVARQVIVDAVPARQLAVRAIMQAPVMIVSPQRTSEECMALMTEHRLRHLPVIDDGGRLCGLVSIGDLVKDIISEQKFIIEQLERYIAGQRA</t>
  </si>
  <si>
    <t>WP_130431474.1</t>
  </si>
  <si>
    <t>CBS domain-containing protein</t>
  </si>
  <si>
    <t>CBS domain-containing protein_1</t>
  </si>
  <si>
    <t>MVDYIGVSDIQRLVREAGAAAFMTQLAGEIEADYKRWNEFEKSARLASHSDVGVIELMPTSDGRLYSFKYVNGHPKNTAEKLLTVTAFGVLADVATGYPLLLSELTVTTALRTAATSALAARTLARKNSRVMALIGNGAQSEFQAIAFHAMCGIRELRLYDVDARATDKLQRNLRALPELADLRIIKAASTAEAVKGADIVTTVTADKRNAVILTPEMIEPGMHINGVGGDCPGKTELHGDILRRADARVIVEYTPQSRVEGEIQQMPADFPVTELADVLQGKAVGRGSDAQVTIFDSVGFALEDYSALRYLHQLVQGRNPRRIDLVPALDDPKDLFGLVASQPGGTRLRRVA</t>
  </si>
  <si>
    <t>WP_130431473.1</t>
  </si>
  <si>
    <t>ornithine cyclodeaminase</t>
  </si>
  <si>
    <t>ornithine cyclodeaminase_1</t>
  </si>
  <si>
    <t>MDDVDLQLIALLREDARASVASLAKTLKVARGTVQNRLAKLLADGTIVGFTVRLKPQAQAWRIRALTTIAVEGNKADAVLQTLRGDPAVEALHTTNGRWDIVAELRADSLEAFDRVLSRIRLVDGIASSETSLLLSTHKL</t>
  </si>
  <si>
    <t>WP_130431707.1</t>
  </si>
  <si>
    <t>Lrp/AsnC family transcriptional regulator</t>
  </si>
  <si>
    <t>Lrp/AsnC family transcriptional regulator_-1</t>
  </si>
  <si>
    <t>MVSDLPSGVRMALPQRDLTAVRRVALREGLLATVELLKLRHADQIAEDDIEDYVTLDWLEWNGGGLRLTTVGRNVCSQLTSGVG</t>
  </si>
  <si>
    <t>WP_130431472.1</t>
  </si>
  <si>
    <t>MTTQTGIVKWFNEGKGFGFIAPDDGGKDLFAHFSEIQADGFKVLTENQRVEFVVTQGQKGPQASKIRAL</t>
  </si>
  <si>
    <t>WP_130431471.1</t>
  </si>
  <si>
    <t>cold-shock protein</t>
  </si>
  <si>
    <t>cold-shock protein_1</t>
  </si>
  <si>
    <t>MNRTLRRLLLAVTLLALLFALVLLAAAIAQLGDLAARLHPGFGVVVWCVLGGGFALLLATPVWLFFRLPPPLVPPEHADGPEHAAYLQALRARLRSNPILEGRPLDSDAELEDALALLAREADRVTREAARIVFIATAVMQNGRLDGLMVFAAQCRLVWQIATLYLQRPTPRQMLYLYSNVAVTALAASAIDEIDFSQIVTPIVLAAAPSAGGAVPGLQGLSALLVNCLAHGSANAVLTLRVGAVARRYCGATVRPDRADVRRSASLEALQHVGRIVRENGSQVARSVWKSVTGVAGGGFDSAVEGTRRLGSSIAGRFRRSPREAPGQEPDPAEVAAKGPSAGVDRP</t>
  </si>
  <si>
    <t>WP_130431470.1</t>
  </si>
  <si>
    <t>DUF697 domain-containing protein</t>
  </si>
  <si>
    <t>DUF697 domain-containing protein_1</t>
  </si>
  <si>
    <t>MWTRRNALCLLLLAFAAGAHAQSGWPSKPIRLVVPFAAGGTTDILARSLAPELQKALGQPVVVDNKPGAGGNLGAAEVARAAPDGHTLLMGTVGTQSINAALYPKLPYDPVKDFAPITLVAGVPNVLVMNPARAEALGIKDVPSLIAYAKKNPGKLNMASSGNGTSIHLSGELFKSSTGTFMLHFPYRGSGPALIDLIGGTMDLMFDNLPSSMPHIKAGKLKPLAVTSAVRSSALPDTPTIAEAGPVKGFEASSWFGLLAPAGTPPEIVNRLQQETAKALASPALRERLQAQGAIPGGGTPAEFAKQIAAESKKWAEVVRVSGAQVD</t>
  </si>
  <si>
    <t>WP_130431469.1</t>
  </si>
  <si>
    <t>MLRRRTLIKLAGASPVALATPALHAQAQWPKQPVKLMIAFPAGGPTDLTMRVLAENIAKATGQQVLVDNRPGAGGTLPAQQLQLAPPDGHTLAQIPLGVFRLPFTQKIAWDPATDISYLIGITGYAFGVVVPADSPLKTWTHFVGWARANPGKLSYGSTGVLTSPHLTMEDIAQRLNLELNHIPYKGSADLMQAILGGQLMAAADSTGFAPHVNSGKLRLLNTWGEQRLAKFPDAPTLKELGLPIVQASPYGLGGPKGMDPKLVQRIYGVVKKAMEQPNHVEALARYDQQLMPMDPAGYTRFARETMAREKVLIERLGLMRPA</t>
  </si>
  <si>
    <t>WP_130431468.1</t>
  </si>
  <si>
    <t>MIGAWRSGLGWRLAALCLVALGAWLPAHAAGPDWQQRLDHWVRAGFDHPDDALAALQRDELWLDTPEWARLAAQGSVLARDGQGDRDARALAIAERLRGAAERGDQRLIMAGAKLVDAIRFERQGRFEMAAPHALAALEEFTAACVRDDGQPTPEGCDHRIAWRARQILSLNALRLGVRVDAQAQLEAAMRVARQAGDTYREALSLALLAGLQAQGGELERAVVNLEQARQLARGLPGADDLLVRLKISEARLASARGKSRESIEHLLQARTRAENAGLERTQAMVQANLSDEWIRAGRPEEALVAAEFALPVALAHQESRSERVVRHNIVLARLALGQLEPARRELENVLALWHASGAPGDEAIALREFADALAAAGDAKTALALYHRERELSAEIARLNRDSVLRELRTSNDQAAKQREIELLRKEAEVQEAQLANRGLLQSLWALAAFGMLLALLGLGLLVGRVRRARARLVRRRARLRTQSERDALTGLANRHYALGQVRVRGLMQQYAGALLVLDIDHFKRINDDHGHAVGDAVLVEVAARLADVLRDEDLAVRWGGEEFLVIAPTLPAARTALLAERIRRSVGRTAVRFGAGAIEVTVSVGHAHFPLRRRSSGVQDAPPLGWERALNLVDLLLYAAKARGRNSTVGIESIEATDEAALVAIEREFGAACLDGRVQLSATGPAARGIGAVPTPAMA</t>
  </si>
  <si>
    <t>WP_130431467.1</t>
  </si>
  <si>
    <t>GGDEF domain-containing protein_1</t>
  </si>
  <si>
    <t>MTRRIPQSVRALLVACALLGGAAAAAATAPAPATAAASATAHARGLATQERILAFEQAGRARPKEVAGQLRQLLATMLADDPRRSEALQVLGLMFALGGDATAARGVADELARLGSDDPTGLALPAADLVRGGATAAAGEPLRQADRLIASALDRLPADVPGRVRLRFLAKHADIKGDMGEFDAALQLHQEALRLADAEGADWQRVDQRAALAYLCFRIGQRDRGRQLIDEARAMGELIGDHLSLSTVHNIDGMLLQGVGDPVLELRAMERALEQARLAQAPRAELVMLGNMADYHLQRGHYELALRTARSVLPMARAARSTDAEVAALANMGLALISLHRKGEGMRYVRESLAIDERRGAVSSMKDMHGELGRYLEQAGELRDAYAAYQRYRALADEVLRRDQQQVVLELQERFDDENRTRALALLRSDNALNAEQLRTRQLQQRLWAAAALAAAASMLLALWAVRRLRRANQKLEQGNRLLQQQSERDALTGLANRHQVRQRLESESDAQGLQASLFMIDLDHFKVVNDRLGHASGDKVLEAIARRLEPVVRERDLVARWGGEEFVVIAWGLPAEAGRALARRLLAAICAEDIVVDGRALRVTASIGHASFPLAPAAEPTPWPVAIELVDAALYLAKARGRNVAVGIEALADPARDAGPQALLALAQELEAAWREARISLAFDAGPEAGRDAAPAPSAIESRLSALESRE</t>
  </si>
  <si>
    <t>WP_130431466.1</t>
  </si>
  <si>
    <t>diguanylate cyclase</t>
  </si>
  <si>
    <t>diguanylate cyclase_1</t>
  </si>
  <si>
    <t>MSVLPQWRLADPARGNAVVAPDERLPWPQTTAMGLQHVIAMFGATVLAPILMGFDPNVAILMSGIGTLIFFFIVGGQVPSYLGSSFAFIGVVLAATGYAGSGPNANLPVALGGIVVCGLVVAAIGLLVNAVGTRWIESLMPPVVTGAVVAVIGLNLAQVPIKNMAPTPFDAWMQAVTFVCVGLVAVATRGMLQRLLILVGLVLAALVYALLTNGLGLGKPIDLAPLAAAAWFGLPSFATPVFKLDAILLIAPVAVILVAENLGHIKAVSAMTGRDLDRFMGRAFLGDGVATIVSGSVGGTGVTTYAENIGVMAATRIYSTAAFVVAALFAIVLGFSPKFGVLIQTIPLAVMGGVSIVVFGLIAVAGARIWVENKVDFSDNLNLIVAGVTLILGTGDYTLRLGGFTLGGIGTATFGAIGLHALLRAARRR</t>
  </si>
  <si>
    <t>WP_130431465.1</t>
  </si>
  <si>
    <t>pyrimidine utilization transport protein G</t>
  </si>
  <si>
    <t>pyrimidine utilization transport protein G_1</t>
  </si>
  <si>
    <t>MSPTLPRIAAARPAPSVLQPTLRRPVLVSAAPARGQLCLPFGPLPTGPHKLRTG</t>
  </si>
  <si>
    <t>WP_165393276.1</t>
  </si>
  <si>
    <t>MNLVQTFDPGEDLALTLPLRGSRLIEASAGTGKTFTISALFVRLVLGHGGEQAGFGRELLPPEILVVTFTDAATQELRDRIRSRLALAARYFRGEIDAPDELVATLREHYDAQRWAECAGKLDIAAQWMDEAAVSTIHGWCQRMLREHAFDSGSLFTQTLETDHTGLLAEVVRDYWRQHCYPLRGAALEWAQAHWGTPDGLRGRLAGLLAHAAPAQVERPLHELLDAALDERQARLATLKAPWPAWVAELRQLCDEACAGKRVNARKFQPRWYNPWFDKLLAWAGDSTQEKLDLEKGFERLTPAYMAEVCHPGHVIDHPALHAMAGLKQQLDALPSAQAAMLAHAAGWVRARFDAEKRRRAEMGFDDMLDNLDAALHGENGERLAQVIRTQFPVALIDEFQDTDTVQYRIFDRIYQIADRRDDCALLMIGDPKQAIYAFRGADIYTYLRARRATEGRHYTLGTNYRSSRDMVDAVNRLFMAAERREPGRGAFLFRRASDNPLPFLPVRANGRAERFVASGEPSPALTFWFAEQDTPMGAGAYRAEMAAGCAGQIVRMLEEGAAGRMGFERGGRIRGLRQADIAVLVRDMGEAHAIRTALARRGVRSVYLSDKDSVFAGAEAADTLLWLQACAEPDDDRKLRAALASATLALPLAELDRVNRDERIWEEWVLRFRGYRDRWRSQGVLPMLRRLMDDFGLPGALARRTDGERVLTNLLHLAEILQQAAGELDGEQALIRHLAGHLGQEGQTAEAQILRLESDEQLVKVVTVHKSKGLEYPLVFLPFSCSFRPADRSRPPLRYHDEQGGLVVSIAPDADEEVLADQERLAEDLRLLYVALTRARHACWLGVADLRPGRSGGSSWHRCALGYLLGGGAELAASRDLVGLLQAEAGDLDHVRVEPLPAPGDGVFRTERPAMARPRYRMPQRRTGEPWWIASYSALRIASQAVDDAGPAAAGRHGDLSPETPEDQKLFDDDAGDIDEGQTAQVSTGNGMHRFPRGPGPGTFLHGLFEWAGEEGFADVAGDDRRILDAVARRCNRRGWEAWITPLARWLSALLNDDLPLGPRGAAFRLAGLTSYQVEMEFWFESRHADVRHIDALVRRHVLDDAPRPALEPALLNGMFKGFMDLAFEHEGRYYVADYKSNWLGTSDAAYTMEAMRGEILAKRYDLQYVLYLLALHRQLALRLPDYDYDRHMGGAVYLFLRGSRAPTRGVFFDRPPRELIEALDRLFAGTPQPAEAGR</t>
  </si>
  <si>
    <t>WP_130358582.1</t>
  </si>
  <si>
    <t>exodeoxyribonuclease V subunit beta</t>
  </si>
  <si>
    <t>exodeoxyribonuclease V subunit beta_-1</t>
  </si>
  <si>
    <t>NZ_SGXC01000002.1[764993..780048]</t>
  </si>
  <si>
    <t>MTPTAFNYELPFDAPTPTSPDLRDPPALLSILDAWVARGWLRRLDRAFAGFLYDCEPDTDPQVAVAAALASHQLGHGHVCLDLASTLQNPDEALSLPPEGESALAMRLPSDVLRGLDLPGWQGTLAASPLVEVVGQEGKAGAGSPLVLDGQRLYLRRYWDFERRIADALRRRLRQPPFEVPDLAEALTRLFGPPSGGPDWQKLACAIAARGSIGIVTGGPGTGKTTTVVRLLALLQMSAAAQGRPLRILLAAPTGKAAARLSASIGEQAGRLPVPDSIRATIPTDVTTLHRLLGSRPDTRHFRYHAGNPLPIDMLVVDEASMVDVEMMANLVDALPDPARLVLLGDKDQLASVEAGAVLGDLCQDAEAGRYSEATVRWLEAIGGASLDGAGLQPGDPVRHAMAQQTVMLRHSRRFGADSGIGQLAGAVNRGDAAQARRMLEPSAARQEPDIHDVFAPSGEALDRLLLDGHAASGGNGPQGYARYLDVMRRLRPPAGTAADDPAWEAWARTVLAAFDEFQLLCALRKGDYGVEGLNARVARALLARGLIAQDHGWYEGRPVLVTRNDYGLGLMNGDVGIALAVPQGEGLALRVAFLRSDGVAGVRFALPSRLSAVETVFAMTVHKSQGSEFAHTALLLPDKPSPILTRELVYTGITRAKTWFTLIEPAPGVFEEAVARRVRRVSGLVV</t>
  </si>
  <si>
    <t>WP_130358581.1</t>
  </si>
  <si>
    <t>exodeoxyribonuclease V subunit alpha</t>
  </si>
  <si>
    <t>exodeoxyribonuclease V subunit alpha_-1</t>
  </si>
  <si>
    <t>MTPIDLAGPLVSSAALLDLPDDPATRQALAALQQRASRSVDSIVDRLATRLRADFLAAPEEPSGDHGLAEAGAHARRQAAIARDCRLLAQEMVFASLLHLENPQWNPLGPATPAPPPGVLAALLSN</t>
  </si>
  <si>
    <t>WP_130358580.1</t>
  </si>
  <si>
    <t>MFSSTSAARLGHHDPGAFPDTSVSSQATKVDSYLVPGSFKAYSRQSDNAKSWVGLYCKLKTASLGLKSLSRRADRKLEALYSEWQQQEQAAQWLQEQLAVFPCLDTSLQVELLYEKIDADAELASAAKSARVGRSRKELASLHDEKNDCARKLHAECSRLEELEARRAHAKEKARSRNGRHDTHRHIEPSRSSIRSAREKVAKLDGDIAVLEGGIAELQSWINEQEAALAPYRQAVAGLAVRLRAAGVSEQEETAIKPLMQRLDEVRERQNQLGWTLQLAEEPPQLLETGEVVFFGQHSKAQLKHLLATVRAELHRTEDFIEHEIKRLKLSRTPLNDRRRSTTFRPLTAADFLSSQGMGDYFAAQDQDRGAHASQAAIGETTESVVVAASSIEATGTSGKADSDDEQVSGQERDAPLPETALVCAPAPASLADSDASSVTDDSSEAEGSDGSEAEDSDGSVESSGETDSDDRQPDAASISVASMTGQEPLHDLPRPVAPALPSPAPEPHSSRYHYSADEVDSNWTRWPQERVDRPLPPREVSEDGDGDRGPLLLGDRPFLKENEPAAESSRNAGSYAFSAAKLRQWGRSDVPRPAPASRPAATDTRQGTANPGPAKPKADRSRARHAAAPSRATPSSTSQALPRDRRIPYTWSGEWHYLPRFMAEQLTVAVRNNMAWTTIRHSDLIFPQFGVLKDFYLVRDNLETCLEFRLNPGVAAKPITYSVRPGDARFHVLEILPLPVAWAEPPPFYPGPGSGWRQPPSRSRRMGGPGDPLHFYGTDPWSPRYRAPSGGEEPPVGSRYAHASEDRPRDPRLHEDSGGRRPRYTDRKRTAGTSRGVSPARRAAMSTQSSRIDVVPIILRNPQGKRSPGVDLLGAALRQDALRKASAGTGRSSKKDVLRAMQAIMDDASLFTRSAYPDAFASLANATRIIDELRAKGFDLRMLHELQEDLAYPRLKGTHVDKPAGFALAFNDSDSDDDYRSYLRQKYLKVFSFDITDSIFEQMLGRIQNKLGHYIAELGAESLLEEVVKHDYSAEQKQSLLHDLVLQRGEMTERAVDAVPAFKQKIEERVNEKLLELERTDPDKVRTVDHRRAQQDNLRKAVLAQEAAAMHDEYLRSSAHAELVLPVKSQFPANVWRTVIGKAIPALEKEDDAD</t>
  </si>
  <si>
    <t>WP_130358579.1</t>
  </si>
  <si>
    <t>MRYLAYPLLAACALACSTAVAAGDYPSRPIRIVVDFPAGGTIDSLARIVGQQLGDRWGQPVVVENRPGAGGNIGAQEVYAAAPDGYTLLATPPGPLSINEYLYKDLTFKPAAFVSVGLLAGSPNTITVRSGLPVKSVRELIAYAKANPGKLTYGSQGNGSTSHLTGQLFATMSDASLVHVPYKGEGPALTDLMAGRIDLFFGNISAVLKLRDTGKVRIMAVADETRTAIAPDIPSAAEAGFPAFASSAWFALMAPPGTPARIVGKLNEALTAILADEGVKQRFLALGAEARPATPAQTQAFIDAERGRWKHVIVEAGVTMD</t>
  </si>
  <si>
    <t>WP_130358578.1</t>
  </si>
  <si>
    <t>MSATDLLNPETWTGRLFQGAWTVADGPAYEATDKADGALLACLTLATPATLSASARLAAGAQPAWAAMPHEERAAVFRRAADLIERHRDEAADWIMRETGAIRPKADMELRSALSTLHQSAAMLGEPQGLVFPSAPGKLSYGRRIPHGVVGVIAPSNFPLTLSIRAVAPALATGSAVLLKPDPQTAVSGGLYIARLFEQAGLPAGLLHVLPGGADVGEALCVDPRVRMVAFTGSTAAGRRVGALCGEHLKKVSLELGGKNSLIVLDDADLELAAGCAAFGAWMHQGQICMATGRILAQASIAERLAGLLVEKAGRMKTGDPRQAGVRLGPMINARQLERVDQLVKRTVDAGARLCAGGAADGPFYAATVLDGVRPGMPAFEEEVFGPVALVTPFATEDEAVALANRTEYGLSAAVVSRSVARAMALGRRLRAGLLHINDQTVAGDPRVPFGGVGASGNGGRIGGPANWDEFTQWQWVTVQDQPPPYPF</t>
  </si>
  <si>
    <t>WP_130358577.1</t>
  </si>
  <si>
    <t>benzaldehyde dehydrogenase_1</t>
  </si>
  <si>
    <t>MTSQAVTVTAARRLLELAARLGVDYFFTNLGSDHPAFIEAFAAIDEAGGAMPRIVVCPHEMTALTAAHGYAMVTRRPQMVLVHVDVGTQNLGCSLHNAARGRVPAIIVAGLSPVTVSGDRTGARTEFIHYTQDAPRQHEIAAQYMKWTYELRAPEMLDSVLMRAVQVATTVPEGPIYLTGAREVWEGQAEPLSDEALAHWSPARLGGLREEAVAELHEALSQAMRPLVLTTYLGRNQDAVGRLVELSERLGLPVAEIAPQYVNFPGGHPHHVGYRRNALVAEADLILMLDVDVPWIVSRTQPAAGARLFHIDADPVKESMGFWHFPAHRSYLADSDYVLQQLLDYGRDRTQAVPDERRQWIAAARERVAAAPLPSLSVRQGGITVKQLTQAVGELVNARTVIVCEEPSGTETILSTLRLNRPGSYYVNGGSGLGWGINAAVGVKLADPQAEVIALSGDGSFLFGVPSSTYWVAQTYGAPILTVVYNNRGWNSPKVSTNLVHAQSTAQSKDRYWITVADGARLADIAAAASGAAAFRVSEGEALRATLREALEIVRGGRSAVVEVMLDPISEQVLA</t>
  </si>
  <si>
    <t>WP_130358576.1</t>
  </si>
  <si>
    <t>MNTYRSDLNLFSVFQAMLETRSVTLAADRFGITQPAMSNALTRLRQLLGDPLFVNSTSGMQPTPYALEIAETVINALSGLQQALDHRKNFDPGVSEQIFRFHIPDMGQVNILPMLLERLQQVAPKVRVQTETLAQEDIRIGLENGRIHFAAGHLPRLRGSRLRTQHLFEERYVVLMRAGHALSRSALTQKSLLQASHAVVTSVGGGHQVIEEVLLKKHARIVTYFPNIMALAMTLARTDLIAIVPRRVATELSKGGTLQVAQLPIAMPTFDVGVFWHERSHTSPACIWMREQMIDLFMT</t>
  </si>
  <si>
    <t>WP_130358575.1</t>
  </si>
  <si>
    <t>MPAMLIRPAVETDFDQWLPLWRGYQTFYRVDIPPETTQLTWARMMDEREPMHCAVAESDGRLVGLAHYIFHRSCWTPGDYVYLQDLYALPEYRGQGVGRALIEHVYRAADDANAARVHWLTHESNAQAMRLYDQVAEKSGFVQYRKVLG</t>
  </si>
  <si>
    <t>WP_130360192.1</t>
  </si>
  <si>
    <t>GNAT family N-acetyltransferase_1</t>
  </si>
  <si>
    <t>MPRPGRSLVYSLALAGLIGLAGCGSDDDPPPAPPEPPANTYPHAKEPIGTVRQMYDGTLTPDLAVNTFRNIDRLFPTRSIAPAATPRPLPKAAKQLPAIKFTAGGKNYDIYDYLALNRVSGLLVLKNGEIAYETYQYGNTEKTRWMSMSVAKSITSTLIGVAIQDGLIGSVHDQVVKYVPKLAGSAYDGATVRDVLMMSSGVKWDETYTNPASDRRALLEAQIGQKPGTALELMSKLPRAAAPGSTFNYSTGETQIAGELLHGAIKKPLAHYLSEKIWSKFGMEAEANWWLDSPDGIEIGGSGLSATLRDWGRFGLFFMNDGVIDGKSILPNNWVADAGSGKSLSGGDPLPYYGYMWWVNTDGQSAIDKAFYATGIFGQNIYINQKEKVVIVTWGAQSKPTGAGVVNNTAFFDAVVKALQ</t>
  </si>
  <si>
    <t>WP_130360190.1</t>
  </si>
  <si>
    <t>serine hydrolase</t>
  </si>
  <si>
    <t>serine hydrolase_1</t>
  </si>
  <si>
    <t>MDWLMDPTAWAGLLTLIVLEIVLGIDNLVFIAILADKLPAAQRDRARVIGLSLALVMRLALLSAISWLATLTRPLFSVAGFSFAGRDLILLAGGLFLLFKATLELHERLEGSGDHAGNRKVEAGFWLVIAQIVLLDAVFSLDSVITAVGMVNELSIMMIAVVVAMAIMLFASKPLTRFVNAHPTVVVLCLSFLLMIGLSLVSDGLGFHIPKGYLYAAIGFSILIEAFNQTARRNALKHAARRPLRARTADAILTMLGGHRTAQATEEGAPSPTPGAFAEEERHMVSGVLTLADRSVRSIMTPRSEISWVDLTAGADEQRARILDTPHSYMPVCRRHFDDIVGVARAKDLLADLLESGTIDASRLRAPIYVHESIPILDLMDVLRDSRGQLVLVTDEYGAVLGLVTPVDVLEAIAGDFPDEDEAPSIQPQGPGRWRMDGSADLRHVEQALGMPSGLAGAGYTSLAGFLLAKFAELPPVGAWLDHAGYRYTVRELDDNRISMVEVTRLDEP</t>
  </si>
  <si>
    <t>WP_130358574.1</t>
  </si>
  <si>
    <t>MIRATAIVRRPAVKEERVVDIVVLDHQARHRRRIVMTGQKGTQFLLDLEKATVLDHGDAVRLEDDRLVRVEAAPEQLIEVRTSSPLRLLKAAWHLGNRHVPAEITEDAIYFAHDHVLLDMVRGLGAQATPVERPFRPEKGAYEAAEAHGGHDHHGHGHHDHGHHDHGHHGHDHGHAHSHAHGAHEHGPGCCGHDHSHDHGHAHSHAQAHSHTHSHAAHEHAAHEHGAGCCGHDHAHAHDQGQSHSQSHSHSHAHAKAEAHATSEAHAHSHEHDHAHGEGCGCGHAHHRHG</t>
  </si>
  <si>
    <t>WP_127090164.1</t>
  </si>
  <si>
    <t>urease accessory protein UreE</t>
  </si>
  <si>
    <t>urease accessory protein UreE_-1</t>
  </si>
  <si>
    <t>NZ_RWKV01000008.1[1437999..1453164]</t>
  </si>
  <si>
    <t>MPIPMSTTTPMARVAAAAMPITGMAEAPAHGVAGVGLLPLFAWLSPAFPVGGYAYSHALEWAVEAGDITDEASLADWIKDLLLHGFARSDAILLSLAFQAAQAGDADRLAEVNALAVALAPSAELRLETCQQGLSFLDAVRASWPHDRLETLAGAFTGEVAYPVAVGAAAAVHGLPEEQVVPAFLQALMQALVSAGIRLAPIGQTSGMRVLSALAPAIMALAAEIPGLGEDDLGTSTFRADLGSFRHETQYTRLFRS</t>
  </si>
  <si>
    <t>WP_127090163.1</t>
  </si>
  <si>
    <t>urease accessory protein UreF</t>
  </si>
  <si>
    <t>urease accessory protein UreF_-1</t>
  </si>
  <si>
    <t>MSASGNGPLRVGIGGPVGSGKTALMEALCKSFRTRYDICAITNDIYTKEDARLLTVAGALEPERILGVETGGCPHTAIREDASINLRAVADMQRKFPNLDVVLIESGGDNLAATFSPELADITIYVIDVAGGEKIPRKGGPGITRSDLLVVNKTDLAPMVGADLSIMEADTQRMRAGRPYVFSSIRNGVGVDVVARFIEEAGGLKA</t>
  </si>
  <si>
    <t>WP_127090162.1</t>
  </si>
  <si>
    <t>urease accessory protein UreG</t>
  </si>
  <si>
    <t>urease accessory protein UreG_-1</t>
  </si>
  <si>
    <t>MAAMNLSGKRIFIVEDELLVALSLEDNLRGLGATVIGPAGTLAEALHMAEGVEADLAILDVNLRGEPVFPAAEILTERGIPLIFCSGMVGSAPLPAGFEAAQQVPKPYTGTVILDAIRRVLASRDAPSDAVGVPNREPAHL</t>
  </si>
  <si>
    <t>WP_164738477.1</t>
  </si>
  <si>
    <t>MVKVIASSLRKGNVVDVDDKLYVVLSAENIHPGKGTPVTQMDLRRISDSVKISVRYRTTEQVERAFVEDRTHTFLYQDSDGYTFMNPESYDQVAVPEDVIGDQKVYLQEGMECILSLHNGTPIAIELPARVTLEIVDTEPTVKGQTASSSYKPAMLSNGVRTMVPPHVATGTRVVIMTADASYVERAKD</t>
  </si>
  <si>
    <t>WP_127090160.1</t>
  </si>
  <si>
    <t>elongation factor P</t>
  </si>
  <si>
    <t>elongation factor P_1</t>
  </si>
  <si>
    <t>MTNTSSASPWWDRSVHGDRRPFLLARQRIAAAMRGYFSDEGFLEVETPILQISPGNEAHLHAFATQWHAPDGGVAPYYLRTSPEFAAKKLLAAGEKKIFELARVFRDRERGRAHHPEFTMLEWYRVEAPYTALMEDCACLMARAARAGGLTSFSYRGVSCDPFAEPERITLVEAFAAYAGLDLSRFLADPGTEPEAPAFARAAAAVGIRVAPDDSWADVFSRVLVERVEPRLGQGRPTILCEYPTSEAALARPKPGDPRVAERFELYACGLELANAFGELTDPVEQRRRFEVEMAQKAAIYGERYPLDEGFLAALAHMPPASGCALGFDRLVMLAAGGRSLEDVLWAPVE</t>
  </si>
  <si>
    <t>WP_127090159.1</t>
  </si>
  <si>
    <t>EF-P lysine aminoacylase GenX</t>
  </si>
  <si>
    <t>EF-P lysine aminoacylase GenX_-1</t>
  </si>
  <si>
    <t>MLALAVVLGGCASRPGPDALVPSLTEAPGATPRKVLVATTRARDMNPGVLFNGERGTGLDFATVTLTVPPTHKTGAIEWPRQQPGNPATDMVVHEALYRDTDAQFVQELNAELAKRPKGQKDVFVFVHGYNTQFAEALYRLTQMAHDADATAVPVLFTWASRGKTEDYVYDNNSATAARDDLEKTLSLVAQSNAEHINIMAHSMGNWVTVEALRQMKIDKTMIPPNRVGNIILAAPDIDVDVFKSQLKRFGKLPKPFVVIVSHDDKALRISDLIAGGKQRLGSYKNDAELVALGAIVVDMTDVKSEGDGLNHGKFAQLAGLRGQLRQSMEQTVAQGNGEIPGTVEIGAIQISGVTAATQFPR</t>
  </si>
  <si>
    <t>WP_127090158.1</t>
  </si>
  <si>
    <t>alpha/beta hydrolase_1</t>
  </si>
  <si>
    <t>NUDIX hydrolase</t>
  </si>
  <si>
    <t>NUDIX hydrolase_-1</t>
  </si>
  <si>
    <t>MDHHAHAPLPPLKVNVSGSSIVLRSLEDAAAFMRSHPVGEHAEMLLDQMESASKPDLKRRAWLAFETFAEAMKLTPDAGSRVM</t>
  </si>
  <si>
    <t>WP_127090365.1</t>
  </si>
  <si>
    <t>MRLSCQPRLGLTRTLASIGLGLAVSFTAAGGAMAQAYPTKPIRMIVPFSAGGTTDIFARLMAEHLTKSLGQTVIVENKAGAGGNSGADTVAKAEPDGYTIVMGTVGTHAINGALYAKMPYDTAKDFVPVAFVAGVPNVLEVNPQKVKAKTVQEFIAEAKAAKPPLTMASSGNGTSIHLSGEMFKQATGVELTHVPYRGSGPAVNDLVGGQVDVMFDNLPSSIGQIRAGALRAIAVTSAQRSPALPDVPTIAESGVPGFDASSWFGLFAPAGTPKAIVDKLNAEVNKALEDPAVKQRYAEVGADIRIMSPPEFAAFQKAEMEKWAQVVKLSGAKVE</t>
  </si>
  <si>
    <t>WP_127090157.1</t>
  </si>
  <si>
    <t>MNRREFLQTASATAVASGTAVTAPAVFSSAQAQARNETLLIVSESGPNNLDIQGVGTNVPGYEASWNCYDRLITHPMKTVNGTPYYDKDKFEGQLAEDMNVGDMSVTFKLKSNAKFQDGTPVTAKDVKWSLDRAVTVGGFPTFQMKAGSLEKAEQFVVVDDRTVRVDFIRKDRLTIPDLAVIVPSIYNSELVKKNATAQDPWGLEYTKQNTVGSGPYKVVKWTPGTEVVYERNDNWVGGVPKMKRIIWRMVPSSGNRRALLERGDADISYDLPNKDFVELKESGKLSIISTPYSNGLQYMGMNVTKPPFDNPKVRLAMAYAMPYQKIMDAVLFGLSKPMFGAPADAKTEVAWPQPTKYVTDLAKAKALLAEAGYPNGFETDVSFDLGFAGVNEPLCVLVQENLAQIGIKTTINKIPGANWRTELNKKTMPMFTNVFSGWLDYPEYFFFWCYHGANSVFNTMSYQSKAMDTFIDGARAAAANGDKAAYDTDIKGMVDLAFADVPRIPLFQPYVNVAMQKNITGYEYWFHRRLNYATLQKS</t>
  </si>
  <si>
    <t>WP_127090156.1</t>
  </si>
  <si>
    <t>MLKLIASRLATAVPSLIGVVIVTFLLTRVLPGDTAAYFAGPAATPQAIAEIRAKLGLDKSMPEQFVDYVSALAKGDLGSSLSTGQPVITEIATRLPASAELTLAGLILALVIAIPFGIAAAVKQGSWVDHSCRIITTAGVSLPVFFTGLLLVYVFYFKLGWAPAPLGRLDAFATAPPDITGFYLIDSLLAGDLETFRASLAQLVIPALTLAIFALAPIARMTRASMLSVLSSEFVRTARAAGLTPYKVIIVYAFRNAMLPVITTLGMVFSFLLGANVLVEKVFAWPGIGSYAVEALITSDFAPVQGFVLAMAILYVLLNLLIDIAYGIIDPRARAEA</t>
  </si>
  <si>
    <t>WP_127090155.1</t>
  </si>
  <si>
    <t>MTLATTDAPRRPGAFMATLKHARYVISDNPVTGLAFGMFLVLVICAVLGPFIVPHDPYASNTPMALKPPSATYWFGTDQLGRDIFSRVVVAARLDLGIAIFSVALVFAAGGIAGIASGFFGGWTDRIIGRISDTIMAFPLFVLAMGIVAALGNTVTNIVIATAIINFPLYVRVARAEAAIRRQAGFVQAARLTGNSEWRILLTQILPNIMPIMMVQMSLTMGYAILNAAGLSFIGLGVRPPTAEWGIMVAEGGTYIISGEWWIALFPGLALMFAVFCFNLLGDGLRDIVDPQRRT</t>
  </si>
  <si>
    <t>WP_127090154.1</t>
  </si>
  <si>
    <t>MHGVIDPATADLQPKEEAHGKLLEVKDLTVEFVTRNGLVKAVKNVNLTVAKGETLGIVGESGSGKSVTSYTVMRILDRAGRIAEGSIAFSGLDIAHAPESQMRDLRGREMSMIFQNPRAALNPIRTVGRQIGDVLMHHLQADPRNVKEKVIDILNQVRIARPEERYHAYPFELSGGMCQRIVIALALACRPQLMIADEPTTGLDVTTQKAVMDLVTELTRERGMSTILITHDLGLAAAYCDTVMVMEKGVVVETAPAEQIFRNPQHPYTRKLMRATPRPGITLKDLLPESEASSSTSVPFPLPNPPPQAGEGAGDALSVGDPLPLAGEGREGAAASAADIPLLKVENLLKEYPRQGVTGSFMSGLLGKKGDPKDTIFRAVDGISFEVKKGESVGLVGESGCGKSTTSTIVMRLIDPTAGKITFAGEDIGAIPAKDFAHHPMRRRIQMVFQDPTESLNPRYTASRAIADPLLRMGGMSGGAKMRARVEELASMVGLPGDLLDRFPHQLSGGQKARVGIARAIALNPDLVILDEPTAALDVSVQAVVLNLLEELKHKIGMSYLFVSHDLHVVKLLCDRVIVMRQGRVVEEGTSEQVLEAPKDAYTRELLSAIPHPPV</t>
  </si>
  <si>
    <t>WP_127090153.1</t>
  </si>
  <si>
    <t>MSVPETPIPPPEERDLERLLDGAIGAFAIPVEGEWQREAMAYLRNVAEAAHFVMAYDLHDEAEPAPVYRP</t>
  </si>
  <si>
    <t>WP_127090152.1</t>
  </si>
  <si>
    <t>DUF4089 domain-containing protein</t>
  </si>
  <si>
    <t>DUF4089 domain-containing protein_-1</t>
  </si>
  <si>
    <t>MSTDLTTPDTPAPDAAAYATAPAHEIAAAVKAGTVTARAVIEASLARIAALEPQVNAFTDVTAERALAKADAVDAARAAGRELGRLAGVPFAVKNLFDVQGIATRAGSKINRDLPPAPRDSTLVERLEAADAVLVGALNMGEYAYDFTGENAHDGPSRNPHDLGHMSGGSSGGSGAAVAAGEVPLALGSDTNGSIRVPSALCGLFGLKPTYGRLSRARTFPFVSALDHLGPFARCPLDLALAYDAMQGEDLDDPALTPRPYEAVTPLLDEGTEGLRIGVAGGYFRARALPEAFAAVDAVAAALGATKVVEIPEAARARAAAYVMTAAEGAALHARRLHARPQDFDPAVRDRLIAGLAIPAAWVMAAQKFRRVFRAQMLAAFEEVDVILAPSTPCRAPELGQKTFVLDGETLLVRPNLGLFTQPISFIGLPVAAVPVWVDGGLPLGVQVIAPPWREDLALRVAQALAASGTAKAPVAALGA</t>
  </si>
  <si>
    <t>WP_127090151.1</t>
  </si>
  <si>
    <t>AtzE family amidohydrolase</t>
  </si>
  <si>
    <t>AtzE family amidohydrolase_-1</t>
  </si>
  <si>
    <t>MKSISNKLASGLLMAGAWVGTAAHAVQSLPGGPAVNQLNLHPPVTKIAEEQHFLHWMMLIICTVIFVGVFSVMFYSIWKHRKSRGAQAANFHESVTVEVVWTVIPFIIVVLMALPATKVLVAQKDTTNADLTVKVTGYQWKWGYDYLSGEGEGLSFISTLDSSHRRMSDSGNVANAPADYLLKVDAPLVVPVGKKVRVITTANDVIHAFMVPAFGIKQDAIPGFVRDTWFRAEKVGDYYGQCAELCGKEHAYMPIHVKVVSAQEYTQWVDGEKKKAAAKLDDPSKVWTLDALLPRGEKVYAANCAACHQANGKGAGPIKPLDGSAIVTDADHAKQIQVVLKGAANGAMPAWAQLSDTDLAAVVTYTKNAWSNKTGQLVQPSEIVAQRGK</t>
  </si>
  <si>
    <t>WP_015914165.1</t>
  </si>
  <si>
    <t>cytochrome c oxidase subunit II</t>
  </si>
  <si>
    <t>cytochrome c oxidase subunit II_1</t>
  </si>
  <si>
    <t>NZ_RJVL01000005.1[188858..204179]</t>
  </si>
  <si>
    <t>MSEHLPPTIDPVAAARWHAMVPEVSPWLHEEVAQRMQERLQWIVQAPQAWCDWDPLRGGVQGHGLVGQHFEQAASHITETSSPAGEALARVRFAKPWWSPARWSAAAPRFGVPPEGSVQMLWSNMALHMAADPQALITQWHRALAVDGYLMFSCLGPDTLRELHALYAELGWPAAGHAMTDMHDWGDMLVHAGFAEPVMDMERITLTFATPERLLQELRGLGRNLHPQRFPALRGRHWRQRLEEALAQRLADPRHEGQLALTFEVVYGHAFKPAPRVRVEGSSAVSLQDMRAMLHAGRTLPR</t>
  </si>
  <si>
    <t>WP_015914166.1</t>
  </si>
  <si>
    <t>biotin synthase</t>
  </si>
  <si>
    <t>biotin synthase_1</t>
  </si>
  <si>
    <t>MLFTHLATHLAGISRGLARMGAAVPSRCAVCHAWPARPVCDACRMQFAPPLPRCATCARLLPHGVAQCGDCLRHPPPLDACVAAVSYAFPWADLLAQFKFHAEPGWAGALAQLMARAPGAQAALAQADLVLPVPLSPERLRQRGYNQALLLARALGHPQVHARMLLRVRDTEAQSHLARAERLRNLRGAFVPDPLRAAQLAGKRVLLVDDVMTTGATLHAAAAPLRDAGALQVCALVLARTP</t>
  </si>
  <si>
    <t>WP_047349750.1</t>
  </si>
  <si>
    <t>ComF family protein</t>
  </si>
  <si>
    <t>ComF family protein_-1</t>
  </si>
  <si>
    <t>MFHIVLVEPEIPPNTGNVIRLAANTGCMLHLVEPLGFSMEDPLMRRAGLDYHEYAEVRRHPGWTALLRDMQPDLSRMFALTTHGTQSVYDTGFLPGDWFVFGAESRGLPPELRETFPPAQRLRLPMLPNQRSLNLSNAVAVTVYEAWRQNSFLTPSTQTQPA</t>
  </si>
  <si>
    <t>WP_015914168.1</t>
  </si>
  <si>
    <t>tRNA (cytidine(34)-2'-O)-methyltransferase</t>
  </si>
  <si>
    <t>tRNA (cytidine(34)-2'-O)-methyltransferase_-1</t>
  </si>
  <si>
    <t>MKTFRSYSEVASCVGQEVAVTDWVEVTQAQIDRFADATGDHQWIHVDPQRAAQGPFGTTIAHGFLTLSLLPRFMEASFAITGARMGVNYGLNRVRFPAPVPVGSRLRAHMVLAAAEPVAPDGMQMTWEVTLEREGGDKPVCVAEALVRSYGAPA</t>
  </si>
  <si>
    <t>WP_011806640.1</t>
  </si>
  <si>
    <t>MaoC family dehydratase_1</t>
  </si>
  <si>
    <t>MTVVAVANPKGGVGKSTLATNIAGYYASRGHAVVLGDVDRQQSARLWLQQRPAAARPIGAWDVEPDRFDKPPKHATHAVLDTPAGLHGWRLKDMLKLADRIIVPLQPSVFDIFATRQFLDELAAHRRSAGVPIGIVGMRVDARTIAADKLHAFVDSLGLPVLGYLRDTQNYIHLAAHGLSLFDLSPGRVARDLEQWQGICAWLDGA</t>
  </si>
  <si>
    <t>WP_047349749.1</t>
  </si>
  <si>
    <t>ParA family protein_1</t>
  </si>
  <si>
    <t>MDWHTWMAFFAASWVIAISPGSGAVLSMSHGLSYGVRKAGATILGLELGLLLILVVAGAGVGSLLVASELAFSIVKVLGACYLIYLGFMQWRAGAAGTLQGDLQAQPASWRRRVLTGLLTNATNPKGIIFMVAVLPQFMTDTRPLWSQLLVMAVTMLSVDLIVMNGYAASASALRTLMRSGRAMRTQNRVFGGLLMLVGAGLFFVKRGTQHG</t>
  </si>
  <si>
    <t>WP_011806642.1</t>
  </si>
  <si>
    <t>LysE family transporter_1</t>
  </si>
  <si>
    <t>MAQAPVWLTYGFTYLAAAVIAVPIARALGLGAIIGYLAAGIAIGPWGLALVSNVQDILHFAEFGVVLMLFLVGLELQPSRLWSLRRPIFGLGTAQMVGCAALLWAAAWAFGLPWRVGLVGALGLALSSTAIALQVINERNLMRTDSGQKAFSILLFQDVAAIPILALLPLLGVAARAAELDHPHEVQDLLLEAAKILGVVGAIVLGGRLALRPLLRWIAKSKTPEIFTATSLFLVVGIAMLMLSVGLSMALGAFLAGVLLADSEFRRELETDIEPFKGLLLGLFFIAVGMSIDFGVILRTPWGMLALLLGFLGIKALVIWTLARVTAMPYQERPVFTLLLAQGGEFAFVVFQAGAGFRAIPAEMASLLIGAVALSMLISPLLLVLLDRVLLKRFATLKTAPQAQEISEPQSAPVIIAGFGRYGQIVARMMLAQGVPATVLDHSVEMLEVAHTFGYRVFYGDATRVNLLRMAGAEHARILVVAVDAPEQSLKIVQLAKKHFPQLQIVARARDVTHWHALRDLGVEHVEREVFESSLRTARTVLELNGLSPQEADTLAERFRAHNMALSNRMYEHHNDREAMIAVAKQGRAQLVEQMAKERQERMAAAEAGAGLPPDVPQAPKAP</t>
  </si>
  <si>
    <t>WP_123676187.1</t>
  </si>
  <si>
    <t>glutathione-regulated potassium-efflux system protein KefC_-1</t>
  </si>
  <si>
    <t>MTNLHHTTRRTLLASLAVAAAGALPLGALAQNFPTKPITIIVPFSAGGTTDILARIVGQGLTTELGQSVVVDNKPGAGGNIGGSLAAKAAADGYTLFMGTVGTHAINQSLYKKMPFDPVKDFAPLSRVATVPNLLVAHPSQPFKTVKEMIAYAKANPGKITFGSPGSGASPHVSGELFKSMTGTDLLHIPYKGSAPAMTDLLGGQTSVMFDNMPSAIQHVRSGKLRPIAVTTAKRSPELPDVPTIAEAGVPGYEATSWFGMFAPAGTPKPVLDKLHAALIKVLNQADVKKKIAEQGGDVVAETPAQFAAFIKAESVKWGKVVKESGATAD</t>
  </si>
  <si>
    <t>WP_015914171.1</t>
  </si>
  <si>
    <t>MNKQERWVDVQGGRLRVCVQGPEGAPALVFSNSLGTTLEMWDAQAARFAQDFRVVRYDTRGHGASVVTPGPYTFELLGGDVVAVLDALRIERAHFCGISMGGFTGLWLGVHQPQRLLSLSVCNSAAKIGTAEGWQARAALVREKGRDAMAELAASSPARWFTPAFCAAEPDVVLRAQSWIAGISPEGYAACCEALALADLRSQVGGIDVPTLIVAGSADPVTTVADGRFMQAAIAGARLAEVPASHLSNLEAPQAFDEALAQFLRG</t>
  </si>
  <si>
    <t>WP_123676186.1</t>
  </si>
  <si>
    <t>MSNARQAFICDAIRTPFGRYGGALSSVRTDDLGALPIKALMERNPGVDWAAVDDVLYGNANQAGEDNRNVARMSSLLAGLPIDVPGATINRLCGSGLDAVGSAARAIKSGEARLMIAGGVESMSRAPFVMPKAESAFSRSNAVYDTTIGWRFVNKLMKAQYGVDSMPETAENVADDFKIEREAQDRMALASQQKAAAAMAAGYLAKEIVNVVIPQKKGDAVVVSQDEHPRATTLEALAKLKGVVREGGTVTAGNASGVNDGACALLLADEAAAQQYNLVPRARVVGMAVAGVAPRIMGFGPAPAVRKVLAQTGLTLDQMDVIELNEAFAAQGLAVLRDLGVADDDKRVNQWGGAIALGHPLGASGARLATTAVNQLHTLGGRYALCTMCIGVGQGIAVVLERV</t>
  </si>
  <si>
    <t>WP_123676185.1</t>
  </si>
  <si>
    <t>3-oxoadipyl-CoA thiolase_1</t>
  </si>
  <si>
    <t>MSSYQKRTKDELAARVAQDIFDGAYVNLGIGQPTLVANHIPAGREVVLHSENGILGMGPAPAKGQEDYDLTNAGKQPVTLLPGGCYFHHADSFAMMRGGHLDICVLGAFQVSATGDLANWSTGEPGAIPAVGGAMDLAVGAKSTWVMMDLVSKTGECKVVQACSYPLTGLACVKRIYTDLCTLECTPQGLRLIDTVPGLSHEELERIVGLPIQPAQQ</t>
  </si>
  <si>
    <t>WP_088888401.1</t>
  </si>
  <si>
    <t>3-oxoacid CoA-transferase subunit B_1</t>
  </si>
  <si>
    <t>MINKIADSVAEALAGVQDGATVLIGGFGTSGNPIELINGLIAQGARDLTVVNNNAGNGDAGLAALLKSGQVRKIICSFPRQVDSYVFDELYRSGKIELELVPQGNLAERMRAAGAGIGAFFCPTAYGTQLAEGKETREINGKHYVLEYPIYGDVALVKAEKGDRWGNLTYRMSARNFGPVCAMAAKYTVATVHELVELGDMDPEAVVTPGIYVSKVVQVPRVATQAGGFKK</t>
  </si>
  <si>
    <t>WP_123676184.1</t>
  </si>
  <si>
    <t>3-oxoacid CoA-transferase subunit A_1</t>
  </si>
  <si>
    <t>MDDTPLSVSNTHKPGDSYVQSFARGLEVIRSFSAAAPQQTLSEVAARTGLTRAGARRILLTLQTLGYLESDGRLFRLTPRILDLGFAYLSSMPIWDLAEPLMEALTDRVHESCSAAVLDGLDIVYVLRVHTHKIMSTNLAVGSRLPAFWTSLGRVLLAELSEQDLRARLAALPRQQFTRHTVLDDATLLARIAQARAQGWCLVDQELEEGLISVAAPLKNRAGQVVAALNISGQANRTSTEMLREQLLPELLATARTISRMLGTRRP</t>
  </si>
  <si>
    <t>WP_123676183.1</t>
  </si>
  <si>
    <t>MRILGVILLILGLAGFFTGGFSFTKETTQARIGPLELSVKEKESVNVPQWLSIGAIAVGALVLVLSMRKP</t>
  </si>
  <si>
    <t>WP_041836416.1</t>
  </si>
  <si>
    <t>MFNPTQADVRRFFCATHAKQQAGQPMEAIETLAGLWIAEHPEYQPELADVDTALARNYDETPDRTNPFLHLSMHLSISEQCSIDQPRGIRQAVELLAARLGSLHDAHHAAMECLGTMLWEAQRAGRAPDGDAYIACVQRRATRG</t>
  </si>
  <si>
    <t>WP_041836092.1</t>
  </si>
  <si>
    <t>DUF1841 family protein_-1</t>
  </si>
  <si>
    <t>MRLQTIVALTDFSTAAEHALDRAALLAAEHKARLHLLFGAEQPDPKFVDPQARLEQRARQLARRHDLPVKALAYRGAGVVDEVLRAAVGADLLVLDKRAHQGVEQLWRGGTLSQILRRSPCPVLVVQRAAREAYAHVLLAVDFSPAADAMVRYASGLDTAAAVELFHAVDLRDEAKLRSAEASAQAVRAWRAQMQRHAHDRLVRLSDAFEARRNRVGMTVGMGDVARQVAVQQERSGAELVALMHRRRGWMLDLLLGSVAQRLLGGVGCDVLVYPHDYAGAAPRGTTAQPRVARRWTQAI</t>
  </si>
  <si>
    <t>WP_088888399.1</t>
  </si>
  <si>
    <t>universal stress protein_1</t>
  </si>
  <si>
    <t>MKKTLTTIFGLSVACATGFLHAEEIKGDAKAGAQKIAMCIGCHGIPGYQASFPEVHKVPMISGQGAKYIASALDAYKKGDRKHPTMRGIADSLSEQDIADVSAYYAEHGTSAGAPAKPSREPNAQVAQLLQKGACVSCHGENFAKPIDPSYPKIAGQHADYLFVALKSYKTDKGAYVGRSNGVMAGIAKQFSNAELKALAGYLGSLDGDLQVVPQPRFR</t>
  </si>
  <si>
    <t>WP_011806652.1</t>
  </si>
  <si>
    <t>cytochrome c4_1</t>
  </si>
  <si>
    <t>MTDDANDHRKPGELRSRAWFARQDKMGFYYRSWLRNRGLPNDQFDGRPVIGICNTWSELTPCNGHFRTIAEHVRYGVLEAGGYPLEFPVLSLGETQMRPTAMLYRNLASMDVEEALRANPIDGAVLLMGCDKTTPALLMGAASVDLPTIGVSGGPMLNGHYRGQKIGSGTNTISMSEQLRAGEITLRQFHEAEAAMSRSAGSCMTMGTASTMASMVEALGVGLPGNAAIPAPDARRNELARLAGRRIVEMVREDLRLSKLLTRQAFENAIRTLAAIGGSTNAVVHLLAIAGRIGVPLDLEDFDRLASEVNCLVNLKPSGEHLMEDFYYAGGLPVVLRELVERGLMHNDAPTANGRTLAENVADAECWNRDVIHAYDAPFKPQAGIAILRGNLCPNGAVIKPSAASPHLLRHTGSAVVFESIEDLHARINDEALDIDESCVMVLKYCGPKGYPGMAEVGNMPLPPKLLRQGVRDMIRISDARMSGTAYGTVVLHVAPEAMAGGNLALVENGDLITLDVAARSLHLHVEDAVLTARRAAWSPPPTPLAERGYTRMYVEHVQGADRGVDLDFLVGGSGSPVARDNH</t>
  </si>
  <si>
    <t>WP_140882648.1</t>
  </si>
  <si>
    <t>NZ_RCZP01000007.1[58536..74184]</t>
  </si>
  <si>
    <t>MLSNLDALMHGFSVALTAHHLLLMVAGVLLGILVGVLPGLGAPNGVTLLLPLTFSMDPVSAIILLTSLYWGALFGGSTTSILFNIPGEPSSVATTFDGYPMARQGRASEALTYAFVSAGIGALVGIVVITLLSSAVASFALRFGPPEYFAVYLLAFASFIAFGGGAPLKTIVSLALGFGFGMMGMDTVSGSMRLTFDIPELIRGISFLVVVIGLFGLGELLLTIEEGPEFKGASGRLDPRGMLRALASMPRYWVAVLRGSAVGVWMGITPGGPTAASFMSYGLARRTSRNGVRFGQGEPEGVIAPETADHAAGTSAMLPMLSLGIPGSATSAVMLGGLMIWGLNPGPMLFIEQRDFVWGMIASMYLGNVIGVILALATVPLFAAMLSVSFSIIGPVIVTVCLVGAYTVAGAPFDLWLAVAFGVAGYLMKKLDYPLAPLVLAMVIGDKAEDAFRQSMLMSSGSLGVLWSNPLVGTLSTIAALFLLWPLASALLGWRRTSKAMRLAPPEPGA</t>
  </si>
  <si>
    <t>WP_140882647.1</t>
  </si>
  <si>
    <t>tripartite tricarboxylate transporter permease</t>
  </si>
  <si>
    <t>tripartite tricarboxylate transporter permease_1</t>
  </si>
  <si>
    <t>MLRRLHLELGFAACVFLVGLVGLRGTADLDTGWTSDGPQAGFFPLRVSLILMAASALVALNAWRARVALSRVVVVEGEGGARVLRFGLPILGMVLVAQWLGLYVAMALYLLGAIRFAGGRRWTVALGVAIGVTAVTFVVFERWFSVPLLKGPLEVMLGLG</t>
  </si>
  <si>
    <t>WP_140882646.1</t>
  </si>
  <si>
    <t>tripartite tricarboxylate transporter TctB family protein</t>
  </si>
  <si>
    <t>tripartite tricarboxylate transporter TctB family protein_1</t>
  </si>
  <si>
    <t>MRMFPKAAAVIGTALSVALPAAAQPAWQPTRPVEFVVTSGAGGGTDLFARTVQAAITRHNLVPTSIVVTNKGAGSGAEGFVYGRGAQGDPHKVIFGTNNEWLLPLVARVAWKPLDLTPVTAMAFDEFMLWVKEDAPHRTGADLVAAARERPGALRMGGSQTRDTDQTLTLLIQKATGTRFTYIPFRGGGEVGVQLAGGHIDANTNNPSESVGGWRGGQVRPVCVFRREPLPVGPRVTETQSWSDVPTCASQGIAVEEFRMPRTVFLPPTVPPAAQAYWTDVMRRVSETPEWKDYIQRTAQSAALLAPAEMREMMEREERSARELYGPEGWLVN</t>
  </si>
  <si>
    <t>WP_140882645.1</t>
  </si>
  <si>
    <t>MGDAAGISPELTAKVLADEGVRAAAEITVIGEERVLAKGARVASVSLDIDVARDGEPRPRRAGRPLLIDLQHCDPAEIPLGEISEASGRFATVNFRRALAMAAGGEADAVCFTPFNKAAMRLVTPGYDDEIGFSAEAIGFHGVAKEFNVLDGLWNARVTSHVPLKDVAGLLTRQGILDNLRLTDDALRAAGIARPRIAVAALNPHAGDNGNFGREEIEVIAPAVEEGKRAQIGCDGPFPADTVFLRARRGDFDAVLTMYHDQGQIAMKLIGFDAGVTLMGGFPFPICTAAHGTAYDIAGKGIAHPGAMRNAMLLAARMAGREAAAAA</t>
  </si>
  <si>
    <t>WP_140882760.1</t>
  </si>
  <si>
    <t>MQTETIPAAAPGTDSATDGRIVRRPLQEEVAARLRDLITLGSIPAGERLNEVVLGARMGVSRTPMREAIRLLAGEGLVELVPARGAVVRKLSAKDVSDSLVVLRSMEELAGHLACREGTAGGIEAVCALHRAMLERYAARDPLAYFKINQAIHSAIVALSGNATLAWTHEVIQARMKHIRFIGNAEPDKWAGAVEEHEEMIRALRARDGARLAAVLGLHLDRTFDRVRAML</t>
  </si>
  <si>
    <t>WP_140882644.1</t>
  </si>
  <si>
    <t>GntR family transcriptional regulator_-1</t>
  </si>
  <si>
    <t>MPPRRTRTSRLRLSSLLGLGLLAAAPAARATDIDDLDVFLPTTLEDAFTGEPKQGEAQTGLRFDRRRGHDDLLIFPQFQASPANGLLLNFSLPYVVGSGNRANQGEVSAGALYNLNRETRWLPAFAVAVDASAPVGPGDRATQLQFTGVASRTIDPAGNKRLHLNASWITRFAPSEDERHNRYRVVAGYSQRLGNDTALILDYVRERQERRERDANVIEIGFRQRLSEGVTLGFGGGAGIGRDSPRYRALLSLEVDL</t>
  </si>
  <si>
    <t>WP_140882643.1</t>
  </si>
  <si>
    <t>MRRRAFGAVLGAAGLPALVPQRGQAQAGWPAQPVRIIVPFPAGGTADSVPRLVAEGLRAMWRQPVVIENRPGAAGNIGTAHLANAEPDGTTLLASPPPPLAINQHLYARLPFDPARLRAITIMGTSPNVVEVSNRMEVRSLAELIALARAKPGGINAANQGLGTTSHLTAAMFEAAAGVRFNHVPYSGTAPALNDLVAGHVDLLFDNLSSSLSFHLAGSTRILALCQAERAPQLPDVPTVAEAGLPGFSAIAWYALMAPAGTPDAVIERVNRDAVSVIRQPEVERRFVEQAVKPVANAPDEAAAFIAAESRLWGEAVRRTGLRL</t>
  </si>
  <si>
    <t>WP_140882642.1</t>
  </si>
  <si>
    <t>MPARPLNVAIVGGGIGGLAAANAMLRRGHRVTVFERADALGEVGAGVFIFPNSLRQMERLGLGPELARLGGKVGPASRYCRMDGTVVGPIPTTDSSGWNGMYGMHRADLLNTLAAALPREAIRTGHRCTALEQDGDTARLRFENGRTAEADLVVAADGIHSALQRYVVEPMPPEYSGSRAYRGLVPRDRLPGWREEAHQVWMGDGKHFMVFPVRGGQLLNYVGFVPTSHQTVESWSAVGDRDELAASFAGWDAPVTALLSKVESCFWWGLYDRRPLPSWTRGRLALLGDAAHPMLPHLGQGANQAIEDGVALAVLLEGCDPAEVPGVLPRYEALRRVRTDVIQAEARRNGLRYDSRSGSLEQRDREIANAARFRRQLYDYDIEAAALAFREGRDVSAGLEVALT</t>
  </si>
  <si>
    <t>WP_140882641.1</t>
  </si>
  <si>
    <t>MHDKEGAAVPPDERLRGASAVIAIPARDEEACLPACLLALDGQRDARGRPLRPGSFAVLLLANNCRDRTAEVARGLAPGLSYPLLVREAVLPAARAHAGGARRAAMDAAAELLAGGPPGAAILTTDADGRPDPGWLGANLAALAAGAEAVAGTIRPALDEWGALPEALREREQREARYAALLDELAARLDPDPHDPWPRHGIHSGASIALTLDAYRRIGGLPLVPSGEDRALFAALLRADMRVRHCPDARVTVSCRLDGRAAGGMADTMRHRLQDEDAAPTDPRLEPVRDAFRRFRRRRALRRLRAGRGDPRRLARALGLGVDRLVDIAARRGFWRAWEELETAAPALSRRALPAGALLAETARAAALLSALRGA</t>
  </si>
  <si>
    <t>WP_140882640.1</t>
  </si>
  <si>
    <t>glycosyltransferase</t>
  </si>
  <si>
    <t>glycosyltransferase_-1</t>
  </si>
  <si>
    <t>MSERANRSLPAEYFDALYARDPDPWRFETSDYERGKYDATLAALPCARYARALEVGCSIGVLTADLAPRCEALLALDAAEAPLRRARERLAGQPHVAFALAGVPAAWPEDAAPFDLILLSEVVYYLSPPDVERLAARVAASLAPGGDVLLVHWTGETDYPLSGDEAVERFVAASPGLEVRRAERAERYRLDLLQAPGLRPPAGR</t>
  </si>
  <si>
    <t>WP_140882639.1</t>
  </si>
  <si>
    <t>methyltransferase domain-containing protein</t>
  </si>
  <si>
    <t>methyltransferase domain-containing protein_1</t>
  </si>
  <si>
    <t>MRAGDWLRAAERDLPLLDDPSLVVGDGPVLVLAPHPDDESLGCGALLAALAAAGRTVRVAVVSDGGMSHPHSRAYPRARLAALRQEETRAAVAALGLDPARDLLFLGLPDAAVPEGGPAFEAALARLREDPAPATILATWRHDPHRDHVATWRLAEALRRGVPGARLLAYPVWGLAHAHPVPGFPLPPEPELEGPPRGVRFQAGPWLAAKRAAVAGHASQLGRVITDDPGGFALPEAALSLAFRPFELFLEEPP</t>
  </si>
  <si>
    <t>WP_140882638.1</t>
  </si>
  <si>
    <t>PIG-L family deacetylase</t>
  </si>
  <si>
    <t>PIG-L family deacetylase_1</t>
  </si>
  <si>
    <t>MRSQARPGPLDALRALLPGVLAEAAELDHDGAFPSGSVAALREAGLLAAPLATGLGGAGWGLEPLAARDTATALRLVGRASLPLGRLLEGHVNALRLVQRRGAPAAVRLAAEEARAGLLFGVWNTEAPGEAPLTLGADGVLRGRKILCSGAGHVARALVTARDAADPAAPPRMVLAPLAPAERADLSPWTAQGMRASATGAVDFTGLAVGEERVVGSPGDYARQPDFSAGAWRFAAVHCGGAEAVLGHLRDHLRRTGRGGDPHQAARLGTAALAVESARLWVEAAAERAEAPRAAEDPGEGAIAFVNLARLAVERAGLDVLELAARSVGLSAYMRPNPVERVMRDLATYLRQPNPDGALAAAARHVLEAPGHPGDLWD</t>
  </si>
  <si>
    <t>WP_140882637.1</t>
  </si>
  <si>
    <t>acyl-CoA/acyl-ACP dehydrogenase</t>
  </si>
  <si>
    <t>acyl-CoA/acyl-ACP dehydrogenase_1</t>
  </si>
  <si>
    <t>MGVAHSPVAFEVPAGACDCHVHVFGPAARYPLDPARAYTPGDASVEELLALHDALGIERVVIVHPSPYGTDNRCTLDAARRLGERARAVAVIDEGTADAALEGMHADGVRGVRVNLETAGQHDPAAARSLLERAAARVAPLGWHVQTYTNLGVIAALHEALLALPVPLVVDHFGRARAAQGPGQVGFGALLSLLRAGRAYVKISAPHRISDQPGAADAGALARALFEANPDRVVWGTDWPHPGGARRDPAAVEPFDPIDDGAALSRLADWFPDPVARRRILVENPARLYGFG</t>
  </si>
  <si>
    <t>WP_140882759.1</t>
  </si>
  <si>
    <t>MKPAARPPTPDLGRDAYERVKAAIREGTLPPGTRLTEAELVARLGISRTPIRQALTRLETEGLVSHEPRRGVVVSRPDHQQVIELYSIREVLEGTAARFAAQHASEAELEALTQLVAGEGRVLDRPAELSAINLRLHALLHRAAHNRYLLRALAQLTDNMALLPTMLGDPARARQSHEEHRALLEALKRRDGAASEAAMAAHLRSAQRHRIAWLLRQLDGRAEG</t>
  </si>
  <si>
    <t>WP_140882636.1</t>
  </si>
  <si>
    <t>MHLIVLPGDGIGPEITAATVGVLEAVSERFGLGLRLEHDIAGHESLSRHGTTVRPELLERVRAADGLVLGPMSTFEYTDESKGGINPSMFFRKNLDLFANIRPARTYPGVTHHAVSAFDLVVVRENTEGFYADRNMESGGSEMLVTPDVCVSLRRITRPCCERIARAAFRLAMTRRKRVTAVHKANVLKIGDGMFLEECRKVAAEFPEVALDEIIIDAMCAHVVRAPARFDVVVTTNMFGDILSDLTAELSGSIGLGGSVNAGARHAMAQAAHGSAPDIAGQDRANPLSLILSAAQLLDWHADRLGSRAFGEASRAIEAAVADAVAAGESTADVGGRLGTAATGERIAARLRALPALA</t>
  </si>
  <si>
    <t>WP_140882758.1</t>
  </si>
  <si>
    <t>isocitrate/isopropylmalate dehydrogenase family protein</t>
  </si>
  <si>
    <t>isocitrate/isopropylmalate dehydrogenase family protein_-1</t>
  </si>
  <si>
    <t>MKSIWRNKFRPTNLLLAAGAAIGGAAHAVQDLPGGPLVRQLNMPVGVTKIAQEQHFLHTVMMILCTVIFLAVFAVMFYSIWKHRKSVGHKAANFHESVVVEVIWTIVPFVIVILMALPATKVLVAQKDTTNADLTVKATGYQWKWGYDYITGEGEGLGFISTLDSSHRAMSDAGAKGEMPVDYLLKVDNPLVVPVDKKIRVITTANDVIHAFAVPQFGIKQDAIPGFVRDTWFRAEKVGDYYGQCQELCGKEHAYMPIHVKVVSAADYTAWVDVKRKEAAAKLDDPNKVWALPEMLVRGEKVYAANCAACHQANGKGAGPIKPLDGSAKVLDPDHTDQINVLLKGQNNGAMPSWKQLSDTDIAAVATYTKNSWSNKTGQLVQPAEVKTERAKL</t>
  </si>
  <si>
    <t>WP_140844020.1</t>
  </si>
  <si>
    <t>NZ_RCZI01000005.1[157512..172635]</t>
  </si>
  <si>
    <t>MSNSVFRFATVSGQSIHWFLKRNCSVTPGQLGWLYASLCVISLGVGTVFWVHGAPLVLPFAWIELVAVGVAFVMYARHATDGERIALHGGRLVVELENGGRCERTEFLPHQVRVEPQASDRSLIEVSGQGRSVKVGRYVRPELRAALAREIRMALRSA</t>
  </si>
  <si>
    <t>WP_140844018.1</t>
  </si>
  <si>
    <t>DUF2244 domain-containing protein</t>
  </si>
  <si>
    <t>DUF2244 domain-containing protein_1</t>
  </si>
  <si>
    <t>MSTDSVQRPPTIDPAAAARWARLPALPASPWLHEEVGRRMEDRLQWITAKPQRWADWSPLRGGLEAHAAVARRYRDATPFVIEPDPALAARTAQTLSAPWWSARRWQGVQARFDAPPKEGVDLLWANMALHMAADPQALIGQWHRHLATDGFLMFSCLGPDTLRELRALYQRLDWPPACHQFTDMHDWGDMLVGAGFAEPIMDMERIVLTWPTPEAALAELRGLGRNLHPARFGRLRGRGWRAALGAEWTASAVADADPGGDARMSLTFEIIYGHAFKPPPRMALSGESAVSLRQMREMLQRGRP</t>
  </si>
  <si>
    <t>WP_140844016.1</t>
  </si>
  <si>
    <t>MRFGSAARPFSTLLDRLPSQCAVCHAWPSRPVCDACVARFAPQMPRCVTCAVPVPAGVPRCGECVRHPPPLDACVAACAYVWPWPSHIGAFKFQGQAGWAAPFATLMRSAPWVEPAIEQCDLLMPMPLSPARLRDRGFNQALELARRLSPGKTDPGLLLRTLDTPAQSGLTRAERLRNLRGAFAVEPLRAAEVQGRRIVLVDDVMTSGASLFAAAQVLRNAGAVHLTGLVLARTDPPG</t>
  </si>
  <si>
    <t>WP_140844014.1</t>
  </si>
  <si>
    <t>MFHIVLVEPEIPPNTGNVIRLAANTGCTLHLVDPLGFSMDDKLLRRAGLDYHEYAKVKRHADWAALLATESPAPDRMFALTTRGTRAVHDVRFAPGDWLVFGSETRGLAPELRDRFDAAQWLRLPMRPGQRSLNLSNAVAVTVFEAWRQNDFA</t>
  </si>
  <si>
    <t>WP_140844012.1</t>
  </si>
  <si>
    <t>MKKTFQTLEDLAACVGQEVAVSDWLVVTQAQVNQFAEATGDHQWIHVDVERAKAGPFGAPIAHGFLTLSLLPKFYENAFDVTESRMGVNYGLNRVRFMSPVPVNSRLRGRMKLLTAEPIAGDGLQMTWETTIELEGAAKPACVAESVVRRYK</t>
  </si>
  <si>
    <t>WP_140844010.1</t>
  </si>
  <si>
    <t>MTKTTDTGTDEARIYLLAAHPHWRESRVNRRLLEAAREIDGVDVNDLYGSYPDYVIDAELERDRLARADLLVMLHPIQWYSMPPLQKLWLDDVLRYGWAYGKGGTALRGKDLWLAATTGGPAESYHPQNYNRYFFDAFLPPYEQTATLCGMRFLPPLILHGARGASAAEVNAHVDVFAQRLASYPAWPELSDLGDCPACEVPAQDRPVDVQNGEVA</t>
  </si>
  <si>
    <t>WP_140844008.1</t>
  </si>
  <si>
    <t>NAD(P)H-dependent oxidoreductase_-1</t>
  </si>
  <si>
    <t>MEHAPAWLTSSLIYLSAAVLVVPLSKALGLGSIIGYLAAGIAIGPWGLGLVSSVEEVLHFAEFGVVLMLFLVGLELEPARLWNLRRPIFGWGSAQVLACAGVLFAVGYLGGASWRVALVGALGLALSSTAIALQVFGERNLLPTVSGQAGFSILLFQDVAAIPILALLPLLAGAGADAHESLGGAARALEAAKIVGVIAGIVLGGRLLLRPLLRWIARSNTPEIFTATALLLVVAIAALMQFVGLSMALGAFLAGVLLAESEYRRELETDIEPFKGLLLGLFFIAVGMSIDFGVLMDRPGLMALVVVGFLTLKLVVIYALAKAMGVPYQQRPVFTLLLAQGGEFAFVVFQSAGPDVLPPAVSSFLIAAVALSMLISPLLLVAIDKFLLPRYSRPDGPALEEISEQQTPKVLICGFGRYGQIVGRMLGAQRIDVTVLDHDPDTVQGLREFGFRVFYGDATRLDLLRTAGAASALAIVVAVDDVDQSLEIVDLVREHFPQARLIARARNVGHLYQLQDRQVEFIERELFESSLRSARSVLEVLGWPAHEARESAMAFRRRNLRLTQDAYPHYKDRAKLIAVAKEGRQQFEEQIARERAERQERSGVDWDRRED</t>
  </si>
  <si>
    <t>WP_140844006.1</t>
  </si>
  <si>
    <t>MNLPLITDPFFYAVAIPAVLILGVSKSGFGAGFGSLAVPLMALAVTVPQAAAILMPALLLMDLLGLAAFRKDFDPRLLRMLIPSSLVGVAIGALLFRALDARTVAGIVGVFTLLFLAQRLVFPPRRDDAPPPRPVGMVLAAIGGFTSFISHAGGPPINAYLIPLKLKPLVFTATMAYLFFVVNLAKWVPYAWLGLLDVRNMATSLALLPVAPLGVWIGIRIARRIDPLWFYRFVYAGMFLTGIKLVWDGFLA</t>
  </si>
  <si>
    <t>WP_140844004.1</t>
  </si>
  <si>
    <t>MSALNRRTFALATVAAAGALSLAPLAAHAQAAYPSKPITIIVPFSAGGTTDILARVVGLYMGTDLGQPVVVDNRAGAGGNIGGQAAARATADGYTLFMGTVGTHAINQSLYKKMPFDPIKDFAPLSRVAMVPNLLVANPSQPYKNVKEMIAYAKAHPNKINFGSSGNGSSIHLSGELFKQMAGVDMQHVPYRGSAPAVSDLLGGQISVMFDNMPSAIPHVKGGKLRALAVTTAKRSPALPDVPTIAEAGVPGYEATSWFGLLAPAGTPAPIVAKLNASILKALADPEVKKKLAEQGAEPFGEKPEQFAAFIQAETAKWGKVVKESGASLD</t>
  </si>
  <si>
    <t>WP_140844002.1</t>
  </si>
  <si>
    <t>MSQQEVALVTGGSSGIGRATCEALLAQGRTVVNLDYNKPDWSHEKLVFFQADLTKEAETQAVAKEITSTYAVSALVNNAGATRPGTIDTSTMADLDYVVGLHFKASIILIQAALPALRASGHGRIVNVSSRAALGKPDRIVYSATKAGLIGLTRTLAMELGGDQITVNAVAPGPIATELFRKSNPEGAPQTKRIIDSIVVKRLGTADDVARATMFFLSPDNGFVTGQVLYVCGGTTLGVAPV</t>
  </si>
  <si>
    <t>WP_140844000.1</t>
  </si>
  <si>
    <t>MSNKEAFICDAIRTPFGRYGGALSSVRTDDLGAVPLKALMERNKSVDWQAVGDVLYGCANQAGEDNRNVARMSALLAGLPLELGGATINRLCGSGLDAVGSAARAIKAGEAGLMIAGGVESMSRAPFVMPKAETAFSRNNAVYDTTIGWRFVNKLMKAQYGVDSMPETAENVATDYKIEREAQDLMALNSQLRAVASQKSGFFDAEIVPVTVPQKKGDAIIVSKDEHPRETSMESLAKLKGVVRPDGTVTAGNASGVNDGACALLLADEASAAKHGLTPRARVVGMATAGVAPRVMGIGPAPATQKVLALTGLTIDQMDVIELNEAFAAQGLAVLRLLGLKDDDARVNINGGAIALGHPLGASGARLATTAINQLHKQGGRYALCTMCIGVGQGIALILERV</t>
  </si>
  <si>
    <t>WP_140843998.1</t>
  </si>
  <si>
    <t>MAYQRRTKDQLAARVAQDIHDGAVVNLGIGQPTLVANHLPAGREIVLQSENGILGMGPAPAAGSEDYDLINAGKQPVTLLAGGSFFHHADSFAMMRGGHLDICVLGAFQVSATGDLANWSTGEEGAIPAVGGAMDLAIGAKQTWVMMDLLTKKGESKIVEACSYPLTGIGCVKRVYSDLATIECTPGGLKLIDLVNGLTHAELEKLIGLPIAA</t>
  </si>
  <si>
    <t>WP_194150704.1</t>
  </si>
  <si>
    <t>MIDKIARSVADAMSGIQDGSTVLIGGFGTAGIPLELIEGLIEQGAKDLTVVNNNAGNGETGLAALLKAGRVRKIICSFPRQVDSQIFDGLYRSGKLELELVPQGNLAERIRAAGAGIGAFFCPTGYGTELAKGRETREIDGKHYVLEYPIYGDVALVKAETGDRWGNLNYRMAARNFGPVMAMASKKTIATVHEIVELGALDPESIVTPGVFVKHVVKVDRIATEAGGFKKAA</t>
  </si>
  <si>
    <t>WP_140843994.1</t>
  </si>
  <si>
    <t>MANTRQEDPAPAPGDSYVQSFARGLQVIRSFNTAAPRQTLSEVAAATGLTRAGARRILLTLQSLGYVETDGKRFGLTARILELGFAYLSSMPIWNRAEPVMEALVEQVKESCSAAVLDGTDIVYVLRVQTHKIMRINLAVGTRLPAYCTSLGRMLLADLDDITVRERLAASERTAFTRHTLTDIDALVAKVAQARRQGWCLINQELEEGLISIAAPVTDRSGRMVAALNISGQANRTPAKVMQETMLPGLRAAAAEISRLL</t>
  </si>
  <si>
    <t>WP_140843992.1</t>
  </si>
  <si>
    <t>MFNPTQEEVRRFFCNVYAKSRDGLPMEALETIAAGWIDAHPEYHPDLVDADAAVTRVYDGKNGQENPFLHLSMHLSISEQCSIDQPRGIRQAVELLAARSSLLDAHHAAMECLGRMMWEAQRAGRPPDGEAYVDCVQRKATRD</t>
  </si>
  <si>
    <t>WP_140843990.1</t>
  </si>
  <si>
    <t>MAAPSEAFVRGVQLRHLRCLVAVAQERHLARAAERLSLSQPAMSKTLAELEALAGTRLVERGEAGRRGIQRFTVAGEQLLAHALRVLDAVDASAQSLRPDGGERVERLRVGALPSVAPTLLVDALLVLRARMPALQVEVRTGVNALLFDALRAGELDLVCGRMSDPQRMAGLSFELLCSEPLAMVVRPGHPLARAASPSVQDVMTHPLVIYSEGTIPRHHTESLLSGLGLRLPATHTQTLDLAVASALVLRSDAVWFTPAGAVRDELLSGALVRLRVATTGTEEPVGLLLRSGVELSAAQRTLAALLRDAAPAHAAALVGRG</t>
  </si>
  <si>
    <t>WP_140843988.1</t>
  </si>
  <si>
    <t>MNRPAAPGAALTTLDPRDWESHPAYIYPGYKSTMKRGPLQPLVPLKASLGELQQPVYGHGSIGEFDNDLTRNARRNGEPIGERMILTGQVLDERKRPVRNTLVELWQANASGRYVHKVDQHDAPLDPNFLGAGRCLTDDEGRYRFLTIKPGAYPWGNHPNAWRPQHIHLSLFGQHFASRLVTQMYFPGDPLLQYDPMVTGTPEKYRNRLIADFSLDITEPDYALGYQFDIVLRGADETPFENR</t>
  </si>
  <si>
    <t>WP_140843986.1</t>
  </si>
  <si>
    <t>protocatechuate 3,4-dioxygenase subunit beta_-1</t>
  </si>
  <si>
    <t>MSALETNFGQTPSQTVGPYFAYGLTATQYGYDFDQPFDATVARDDAVGERIRLEGRVFDGDGNAIFDAMVEISQPDGEGRYPQSVDDAQARGFRAFGRCGTGTDAQKRFVFHTVKPGAEAPGEAPHINVIVMMRGLLVHAFTRIYFSDEAAANAEDAVLKSVPDARRKTLIAQRVEQDGAVLYRFDIHMQGADETVFFDV</t>
  </si>
  <si>
    <t>WP_194150703.1</t>
  </si>
  <si>
    <t>protocatechuate 3,4-dioxygenase subunit alpha_-1</t>
  </si>
  <si>
    <t>MSAQIDRFVHDGLPPAELLPVFRYDLPELQFPDQLNLVGELLDKAPAKGFGDRPMLRSPTRTLTYAQASIEVNRIAQVLTEDLGLVPGNRVLLRGGNSIPMALAWLAVVKAGLIAVATMPLLRARELNDIVDKSKPAVALCEAKLIEDMLVSQQANPVLRTVLAFNSDAPDALEALAAKKSGVFAACPTSADDIALLAFTSGTTGKPKAPATTHRDVLAMCETWPRHILKATSDDIVMGSPPLAFTFGLGGLLIYPMWAGSSIYYPDIPYTPEGMVKLINEMGATIVYTAPTFYRQMAPFAKQHGVPTLRITVSAGEALPDATRQLWKDATGIEMLDGIGGTEVFHIYISAAGHEVKRGAIGKAVPGFTAKVVDDQGDEVPRGTVGKLAIQGPVGCRYFDDARQTAYVKDGWNYPGDAFRQDDDGYFFYQARADDMIITAGYNVGGPEVEDALLQHAAVAECGVIGKPDDDRGMIVKAYCVLKPGHTGDAALRKMLQDHVKATIAPYKYPREIEFVDALPRTETGKLQRFKLRQTP</t>
  </si>
  <si>
    <t>WP_140840871.1</t>
  </si>
  <si>
    <t>NZ_RCZI01000002.1[615092..630146]</t>
  </si>
  <si>
    <t>MSASKVDPSTAHLALPFFDDAHRELARGLLPWAAAQDVDERDDRAACRDWVKRLGNGGWLRYCVPAAFGGALEKLDSRALVLLRETLAFHSPLADFAFAMQGLGSGAITLAGNASQQAEYLSAVARGDKIAAFALSEPEAGSDVGAMAMQAVDTGTAWRLDGAKTWISNGGIADFYCVFAKTDPNGGTRGITAFIVDADAKGLDTSERIEVMAPHPLATLRFGACDVPHGAQLGELNGGFKLAMRTLDIFRASVAAAALGMARRALSEAIAHAKSRRMFGQTLADFQLTQAKLGDMAALVDSAALLTYRAAWMRDEGERTGKPFGDYTAAAAMAKMCATENAQRVIDMAVQMHGGSGVQVGMKVESLYRDIRALRIYEGATEVQQLIIGKSVLRG</t>
  </si>
  <si>
    <t>WP_140840869.1</t>
  </si>
  <si>
    <t>acyl-CoA dehydrogenase family protein_1</t>
  </si>
  <si>
    <t>MKHYIGAGNPMHAQFEAKAGYTATHFQWSYEDGVGTVTLNRPDRKNPLTFQSYAELRDLFRALHFATDVKVVVVTGAGGNFCSGGDVHEIIGPLTKMSMPEMLEFTRMTGDLVKAIRQCPQPIIGAIDGICAGAGAMIALACDIRYGTPATRTAFLFTRVGLAGADMGACALLPRMIGQGRASELLFSGRAMKAEEGLAWGFFNALHESDAVLDAATMMARELAAGPTFAHGMTKTMLSQEWSMTIEQAIEAEAQAQAICMQTADFTRAYEAFASKQKPVFGGD</t>
  </si>
  <si>
    <t>WP_140840867.1</t>
  </si>
  <si>
    <t>enoyl-CoA hydratase family protein_1</t>
  </si>
  <si>
    <t>MDLEARAHSEHPEELRLWLRLLTCTQLVEKEVRNGLREQFATTLPRFDLMSQLERSPDGLKMNELSRRMMVTGGNVTGITDQLVAEELVERVNVEGDRRAWRVRLTTRGRKLFHEMAQQHEAWIVEAFAGLNAKEISQLHKLLGKVKQHTTPFTTTTETA</t>
  </si>
  <si>
    <t>WP_140840865.1</t>
  </si>
  <si>
    <t>MNILAPGLQRILCIGGGPAGLYFALLMKARHPQLEITVVERNRPFDTFGWGVVLSDQTLANLAKAEAGTAGLIGEAFHHWDDIQVFFKDKQVRSGGHGFCGIGRKRLLNILQERCLALGVNLVFETDATDDQVLAAQYKADLVIAADGLNSRIRTRYAEVYQPDVDTRKCRFVWLGTHQTFEAFTFAFEQTEHGWFQAHAYQFDDATSTFIVETPEEVWKAHGLDQMEQAEAVAFCEKLFAKYLGGHALISNASHLRGSANWIRFPRVICKHWTHRVDIGGKTVPVVLMGDAAHTAHFSIGSGTKLALEDAIDLADEFGHGGSIDEVLTGYEARRSVEVLKIQNAARNSTEWFENVSRYTGMQIEQFAYSMLTRSQRISHENLRLRDAKWLGGYEKWLAGGKQIPPMLTPFKVRGLELKNRILVSPMATYSAVDGVPQDFHLVHLGARALGGAALVFVEMTSPTPEGRITPGCPGLYSDEQGAAFKRIVDFVHAQSSAKIGIQLGHSGPKGSTQVGWEGTDEPLPTGNWALMAASAMAYGEQNQTPAAMTRTDMDVLRDQFVASTKRAADAGFDWLELHCAHGYVLASFLSALTNQRTDEYGGDIAARARYPLEVFAAMRAAWPEERPMSVRISAHDWAPGGNTDDDAVAIARLFKDAGCDFIDVSSGQTTRAAQPIYGRMYQTPFADRIRNEVGIATIAVGAITDADQANSIIAAGRADLCAVARPHLADPAWTLHEAAKLQSRYVDWPKQYTAGRDQMYREIAKQQAMAAVPVNVASEEER</t>
  </si>
  <si>
    <t>WP_140840863.1</t>
  </si>
  <si>
    <t>bifunctional salicylyl-CoA 5-hydroxylase/oxidoreductase_1</t>
  </si>
  <si>
    <t>MPSLIPKIESQLAALPVPIALQLPDGRTVSRPGSRVTLAFDDWTSLAKLAARQVGAIGEAYVEGRVQIEGAMRDLTDAAAGLLPGNPAETDTGWWSRMMRRAKSRGAHTLGKDAAQIAFHYDVSDDFYALWLDPRRVYSCAYYRTADLTLAQAQEAKLDHICRKLMLQPGQRFLDIGSGWGGLLLWAAEHYGVDATGITLSKNQHAHVSRLIEAKGLGGRVRVELRDYRSLDPSVRFDKVSSVGMFEHVGRANMPAYFQQIHALLAPGGLVMNHGITSGRLDHQQLGAGMGDFIEKYIFPGGELLHVTHVLRDMAEAGLEMVDTENLRPHYARTLWAWSDALEAQLDDARAVLRRTSGEDERAERILRAYRLYLAGSAMSFERGWISLHQMLATRPDGDVKGGRMRGAQSVYPFTRDFIYT</t>
  </si>
  <si>
    <t>WP_140840861.1</t>
  </si>
  <si>
    <t>MLYRFKSQATADVVMLEPNARQLLDIIGKAPGPQGIITSEQIPAAVSALEAAVSHEQGQNRHNGDQFAAENHDEPAEREHVALHQRAAPLIDMLKRSAAEGKDVVWGV</t>
  </si>
  <si>
    <t>WP_140840859.1</t>
  </si>
  <si>
    <t>MNFSTRSARLSRRAALSAAAAGALFLLSAPTWAQGTWPSKPVRIVVPFAAGGTTDILARAMAPELSKAFGQQFIVDNRAGAGGNVGSDIVAKSPNDGYTLLMGTVGTHGINRALYPKLPFDPIKDFVPITLVAAVPNVMEMNTEKAKSLNIRNVQDFIKYAKANPGKLNMASSGSGTSIHLAGELFKSMTGSFMTHIPYKGSGPALLDMVGGNADVMFDNLPSSMQQIKGGKLVALAVTSSKRSPALPDVPTVEEAGGPALKGFEASSWFGLLAPAGTPADIVNRIQQEVQKSLGTPSMQEKLLAQGAIPSGNSPAEFAKHIDNEHKKWAKVVKDSGAKVD</t>
  </si>
  <si>
    <t>WP_140840857.1</t>
  </si>
  <si>
    <t>MALSNDTLTELSYAEAAVLALQREMETDPKVVVLGEDVGRGGIFGQYKGLQQRFGDQRVIDTPISEAAIMGAGVGMALAGLRPVVEMRVVDFALCGMDELVNQAAKNRFMFGGQGRVPLVARMPGGIWDASAAQHSQSLEAWFAHMPGLVVVSPSTPQDNYSLLRSALQCGDPVVYIEHKGLWGARGPVDESLDVPLGQAARLRDGDALTMVSWGKQVQACADACDALAQQGIAVDLIDLRTLWPWDRETVLASCARTRRLLVVHEAVQAAGFGAEIAATAAEATGCRIARLGAPRIPVGYAAVLEAQSRVSAEAIAAAADRLLG</t>
  </si>
  <si>
    <t>WP_140840856.1</t>
  </si>
  <si>
    <t>alpha-ketoacid dehydrogenase subunit beta_1</t>
  </si>
  <si>
    <t>MARIRAFENAAEIASQGGVSAYGQQATGTVRVRGPLHLSTGQEAVPAGVCAHLKPADYLTSTHRGHGHTLAKGADLDRMMGELFGKATGFNGGKGGSMHIADFSVGMLGANGVVAAGLPIAVGAAHAQKLQKRDAITVCFFGDGAINRGPFLEALNWAQVYRLPVLFVCEDNRWSATTASGPMTAGEGASARAEALSIAATQVDGNDVFAVHATAARLVDQVRSGNGPRLLHAMTYRVKGHVSVDPAAYRDPAELAAALETDPIARARAVCTQHGLATAAIDAIDADAHAEVEAALAAAAAAPWPDAGAAFTDIQTTGAGQWH</t>
  </si>
  <si>
    <t>WP_194150680.1</t>
  </si>
  <si>
    <t>thiamine pyrophosphate-dependent dehydrogenase E1 component subunit alpha_1</t>
  </si>
  <si>
    <t>MKKLLALAAIAAAASGAFAQDFPAGKPITIVVPFAAGGPTDRVARDLAEAMRKPLDGVSIVVDNTAGAGSTIGNAKVARAKNDGYTLLLTHVGMATTPVLYRKLPYNYETDFEYLGMINDVPMTVIGKPQLEANNFKELRDWIGKNSGKVNLGNAGIGSASHLCGLLLQSELKAEMTTVPYKGTAPAIADLLGGQIDLLCDQTTNTTSQIEAKKVKPYAVTTLKRLTTPALKDIPTADESGLKGFQVTIWHGLYAPKGTPPAVLKKINDALKVALKDPDFIKKEEGLGAVVVTDKRVEPAEHKKFVQAEVARFGPVIKAAGVYAD</t>
  </si>
  <si>
    <t>WP_140840852.1</t>
  </si>
  <si>
    <t>MASTKKTATRPLVERHRAIQRSQDARDRATPAAPKKTKAVQAGARVQPETLTGQKLAKPGREKDMALRPRYTAPGYQGSGKLAGMSAIVTGGDSGIGRAVAVLFAREGADVAIVYLSAEKADAEETQAAIEAEGRRCLLIAGDVRKSAFCQRAVERTVKAFGRLDVLVNNAAFQMHADALEDISDERLDLTLQTNIGGYMRMARAALPHMKNGASIINTGSRTGLQGSKNLIDYSATKGAIHAFTKALALNVIDRGIRVNAVAPGPVWTPLNPADKKAADVRKFGKETDFKRVAQPEELSPAYVFLASPVCAGYITGIVLPVTGSVAAI</t>
  </si>
  <si>
    <t>WP_140840850.1</t>
  </si>
  <si>
    <t>MSDFYDKLEVRDPAERETDLLAALPKQLVHAQTATPAFAEILSGIDCAAINSREALARLPVTRKSQLLERQKALRASDPFGGFSATVRGPSMLRVFASPGTIYEPEGASRDYWRTARALHAAGFRGGELVHNSFSYHLTPAGSILESGAHALGCTVFPGGTGQTEQQLEAMAELKPDGYVGTPSFLRILLEKAAAANVTLPSLTKALLSGEAFPPSLRDWLAARGVIGMQCYATADLGLIAYETSAREGLVLDEGVLLEIVRPGTGDPVPEGEVGEVVVTTFNRDYPLVRFGTGDLSAVLPGHCPTGRTNTRIKGWLGRADQTTKVRGMFVHPGQVATVLKRFPEVARARLVIEGEMADDRMTLKIEAPVIADLTERMAESMRDATKLRCAIEHVAVGSLPNDGKVIEDARSYK</t>
  </si>
  <si>
    <t>WP_140840848.1</t>
  </si>
  <si>
    <t>MTTPNILLNVNGIEVIYNHVILVLKGVSLTVPEGGIVALLGGNGAGKTTTLRAVSNLLAGERGAVTKGTIELRGERIEALTPSALVQRGLVQVMEGRHCFAHLSIEDNLLTGAYTRTDGKAAVAETLEKVYAYFPRLKTRRTSQAAYTSGGEQQMCAIGRALMANPTMVLLDEPSMGLAPQIVEEVFAIVKDLNEKERVTFLLAEQNTNMALRFADYGYILENGRVVMDGEAKGLRENEDVKEFYLGVGGADRKSFRDVKSYKRRKRWLA</t>
  </si>
  <si>
    <t>WP_140840846.1</t>
  </si>
  <si>
    <t>MQLKNLARTAALAAAGLSMVVAGTLAQAQPAEQFVPLLVYRTGQFAPLGIPWADGKQDYLKLVNARDGGVNGVKLTFEECEFAYDAAKGVECYERLKAKGTGASGFDTQSTGVTFAVSDKAIVDKIPVETPGYGLSQSADGTVFEWNFPLLGTYWTAADVMMQDIAKKEKGNLKGKKIALVYHDSPYGKEPIALLQKRAAAQGFELAMFPVTPPGVEQKSVWLQIRQQKPDYVLFWSAGVMTPAGIREAQASGYPREKIYAVWWAGSDHDVKDIGAGAKGYNAITIHNSAAKDKVHDELKKAVYDKGQGTGPADSIGSLAHTRGMMISMLQVEAIRAAQEKYGKGKSLTPEQVRWGFENLNLTADKLKALGFGEIMRPVKTSCANHMGDDWARIVQWDGGKWEIKSDWYQSDKSFIDPLVKEYAAKYAKDKNIKPRAC</t>
  </si>
  <si>
    <t>WP_140840844.1</t>
  </si>
  <si>
    <t>MSALVIAEHDNRSIKGATLNAVTAAAACGGEVHVLVAGANAAGAAEAASRIAGVAKVLHADSPALAEGLAENLAAQVLALAPGYSHLLFPSTASGKNVAPRVAARLDVAQLSDITRVVSADTFERPIYAGNAIATVQSSDAVKVITVRTTGFDAAPASGGSAAIESVAAVADAGLSSFVGREVTKSDRPELTAAKVIVSGGRALGSSEKFGEVLTPLAEKLGAALGASRAAVDAGYAPNDWQVGQTGKIVAPQLYVACGISGAIQHLAGMKDSKVIVAINKDPEAPIFGVADYALEADLFQAVPELIERL</t>
  </si>
  <si>
    <t>WP_119157705.1</t>
  </si>
  <si>
    <t>electron transfer flavoprotein subunit alpha/FixB family protein</t>
  </si>
  <si>
    <t>electron transfer flavoprotein subunit alpha/FixB family protein_-1</t>
  </si>
  <si>
    <t>NZ_QXMG01000085.1[1..8990]</t>
  </si>
  <si>
    <t>MGLLIRCLRELRERTREFDEPGPWADAPAAAPSSPGGGTAAPGPVTDVPRSRPEAVLHRPHNEMDFQ</t>
  </si>
  <si>
    <t>WP_119157704.1</t>
  </si>
  <si>
    <t>MASVSSQALLAQYGPRESMEYDVVIVGAGPAGLATAIRLKQLAAAQDREVSVCVLEKGSEPGAHILSGAIMDPRALSELLPDWKELGAPLNQAVTQDEFLFLSEGGAQAPPPALLPECFQNHGNYIVSLGNVVRWMGSQAEALGVEIFPGFAAAEVLYNEDGSVRGVATGNMGIGRDGEPTDAFQLGMELLAKYTIFAEGSRGHLGKQLIERFRLDEGRDPQSYGIGLKEVWEIDPARHRPGLVVHTAGWPLEPDTYGGSFLYHAENNQVYIGFVVGLDYKNPWLSPFEEFQRFKTHPVIRKHLEGGKRVSYGARAITAGGLLSLPKTVFPGGALVGCEAGYLNASRIKGSHAAIKTGMLCAEATFEALGQQRQHDELSAYPEAFEASWLHAELNQAKNFKQWFKKGRNTATLMTGIEQWLLPKLGVKNPPWTVHRKAPDHSYLLPAEQCKKIEYPKPDGVLSFDRLSSVFLSNTNHEENQPAHLTLKDTSVPVEVNLAQYAGPESRYCPAGVYEFVEAEGGGQRLQINAQNCVHCKTCDIKDPTQNIVWVTPEGGGGPNYVGT</t>
  </si>
  <si>
    <t>WP_119157703.1</t>
  </si>
  <si>
    <t>electron transfer flavoprotein-ubiquinone oxidoreductase</t>
  </si>
  <si>
    <t>electron transfer flavoprotein-ubiquinone oxidoreductase_-1</t>
  </si>
  <si>
    <t>MFRLHLRPVRAACATALCLALGLAQAASEGVATGTGLRLSGFGTLGWVGNDAADSHTFRSGRTQGTDSTREWRADVDTRLGLQANLRTSQQWEFVVQGLLRSRLPETPAADSLQWAFASYEPRPDLRLRAGRLSPDLYLLADYRHVGFAYPWVRPMPEFYGWIPEVLDGVDLRHGWMQGAGRWQLTVFAGRMHETMAFARGQGSIHVDFDHVLGATLQHEHGPWLLKGTLSRASARSSGGDAPMSTIAAGLDGIGQLPVAAVAAEARQLRGRLPSADKGTYGALGLVWTQGAWQWQSEFAMVQSESHAVDGHSAYTGLAWRHGDATLFGVLSHVRPRHGAVGTPDWTAALAPVLGAAQAAQAQALGTGAMYAINMSRIEQNTLSAGLRWDLDDRVALKLQWDRVRVARAGAGLWGATSLEPQQVNLVSAALDFIF</t>
  </si>
  <si>
    <t>WP_119157702.1</t>
  </si>
  <si>
    <t>MGIGLSIGRGLLALALSLAASTSAADLHVIVHAANPVRALSQKEAVDLFMGRTRAFAGGDFALPFDLPRDDAVRARFYRALVGMSPAQLNSYWARLMFSGQTLPPQSLPNEAVMLDMVRRNPSAIGYLTTAPTDAGVRTVLVLKEAP</t>
  </si>
  <si>
    <t>WP_119157701.1</t>
  </si>
  <si>
    <t>MRRLLDVWRDQGLQARFLLILLLVTALFTTLGGLVAFQLGYQREIDKGQTTLRDLLGAIEKTAAIAAFTADPLLLREVIEGVAANAAVAQVEILDLQGRPLMSRGAMPGRDAGAALVVEQALHSPFDAQEPLGRLRLLADMRRLRADARAQASTLTGLIVCYGLLVAGAISVLSARIVTGPIRWLSRELRTVQPGSAYRLPTRPLHRADEIGMLISSANTLLQANLAALQRERELRAEVEAMEAQYRQIFDSTSAGIFVLDEQGRLINGNPTVQKLVGLSLDEMRRLGGKDLLCTVFAQPERVLQMVHRSRERGETVSVDLELRQQGGSGRWVHCLISVQGPAGEAEADRPPDPAEGRPRGLIEGVMYDITERKRAEHLIRHQAEHDSLTGLKNRAGSLAMLDRFVQDAAARQEPVALLYIDLDGFKQVNDRLGHKAGDQVLLRCAQRLSAAVRRSSDLVGRIGGDEFVVALYNCGPDDRSLGEIALAIVESMAEPVEIDGGLQAHIGASIGIACHPLHAGSRRELLQHADEALYEVKRHGRRAFAMALPPPRG</t>
  </si>
  <si>
    <t>WP_119157700.1</t>
  </si>
  <si>
    <t>diguanylate cyclase_-1</t>
  </si>
  <si>
    <t>MKIRALDLSSSPINAEHQALGLPPVEDVVSHPENHPVLRVAMWSAVTILASLLLAVAWRLFSGENGVAGGLGIIEGALTSPVFWSAVAVGFLAQVIDGALGMAYGVTATTFLLSAGATPAGASAAVHIAEVFTTGLSGISHVKLGNVCRKLFVRLLVPGIIGAILGAVLVTQVDGKALKPYISAYLLCLGLYILVKAYFQVIKRNKEPRHVAKLALVGGFVDAAGGGGWGPVVTSNLIGAGSDPRTTIGSVNFAEFFLTLSSATAFILLAGEPTTWMMVAGLVFGGMFAAPFAALLCKRLSARTLMTIVGCLIVVVSSWNIYSALK</t>
  </si>
  <si>
    <t>WP_119157699.1</t>
  </si>
  <si>
    <t>MRKTLPSVGGRRRLLGLGLASMAAGLLGAVPGVAGAQAAFPSKPITIIVPFSAGGTTDILARLIGQQLGPELGGQTVVIDNRAGAGGNIGAQAAARAAADGHTLFMGTVGTHAINASLYKKLPYDPVKDFAPLTRVAVVPNLLVTHPSVPFKTVPEMIAYARANPGKLTFGSPGNGSSPHISGELFKSLAKVDMQHIPYKGSAPAMSDLLGGQIDVMFDNMPSALPHVKSGKLRALAVTPARRSPELPSVPTLAEAGVPGYEATSWFGLYAPAGTPPQVLSRLHGALTKVLASPEVQKKIAEQGAEPVSETPEEFAAFMRRETEKWARVVRESGASID</t>
  </si>
  <si>
    <t>WP_119157698.1</t>
  </si>
  <si>
    <t>ATINRLCGSGLDAVGTAARAIKAGEAGLMIAGGVESMSRAPFVMPKAESAFSRSNAVYDTTIGWRFVNPLMKAQYGVDSMPETAENVASEYGIGREDQDRMAYASQMRAVAAQEAGHLAREIVPVTIPQKKGEAVIVAKDEHPRQTSLEALAKLKGVVRPDGTVTAGNASGVNDGACALLLADETSAAKQGLVPKARVVGMATAGVAPRVMGIGPAPATERVLALTGLKLEQLDVIELNEAFAAQGLAVLRLLGLKDDDERVNAWGGAIALGHPLGASGARLATTAVNRLHATGGRYALCTMCIGVGQGIALILERV</t>
  </si>
  <si>
    <t>WP_119157697.1</t>
  </si>
  <si>
    <t>acetyl-CoA C-acyltransferase</t>
  </si>
  <si>
    <t>acetyl-CoA C-acyltransferase_1</t>
  </si>
  <si>
    <t>MLCLIDRSVNSVRIQKNPERAKKVEATAAEGAPARRRLSVSERERQIVDGAIQFFASNGFGGQLRDLAKSIGVTHALLYHYFPTKQALIDRVYLDVFEGRWRDSWDELLDDTKADVEDKFTTFYADYVNNALSREFVRILMFSGLMDHAISDRFFAMLRERLFPRLIRETRRFRGSTSRAKPSERELELLMGLHGGMFYISIRRWIYGQDVHSEAMHDTCDEALVRDRVRGYLQASRELLTQKNPAR</t>
  </si>
  <si>
    <t>WP_116960476.1</t>
  </si>
  <si>
    <t>NZ_QVLS01000012.1[157349..172518]</t>
  </si>
  <si>
    <t>MKLSTLAVASALALGAGLAALPAAAQQRITVNIGSSHPTSNIWAYAMKEVFQPEVDRILKAGGGKYEIRWRENYGGTLYKFTDTRTAVRDGIVDVGMVGTVWENSAMPLQNVTYFTPFATTNHELLIEIFDKLNTTVPALRESWTAQNMVPLSSLITDSYDIYANFPIRTMADLHNKKINAPGTSANWLRETGATPVDGALTTYYTNIQTGVTQGALSFASGIGPARVYEVAKYLTRVDVGSMYFGSVAANKKFHDALPKEVQDAFAQAGKATSKAHGQHVTKTANAALDTMKAAGLQIADLPAAEKAKWVNGLPNIVQPWLQATGDKGKAVLKAYFDELRAHGVKPLRDWDSQNR</t>
  </si>
  <si>
    <t>WP_116960475.1</t>
  </si>
  <si>
    <t>C4-dicarboxylate TRAP transporter substrate-binding protein</t>
  </si>
  <si>
    <t>C4-dicarboxylate TRAP transporter substrate-binding protein_-1</t>
  </si>
  <si>
    <t>MHKQAEPAAEGGAPAPADPHPLQGIARTLAAVGTMWIFLMMMMVVADVVGRNFLDKPITGVAEFAARSVASIVFLQLAAAICSGRMTRSDFLLRLIGARSLGALRVLEVGNALLGCLLFVALAFIAWPELSQAWSTNEFFGVQGVYTVPTWPFRALIVGGSLVAAGAYLLQIPSLWRHAGEFGDPHE</t>
  </si>
  <si>
    <t>WP_116960474.1</t>
  </si>
  <si>
    <t>TRAP transporter small permease subunit</t>
  </si>
  <si>
    <t>TRAP transporter small permease subunit_-1</t>
  </si>
  <si>
    <t>MSELVFGGLLIGALVVFVLLGVHIAVALIGIGFAGIWLMREDVEMAMRLLYLSAYNGVADYIFATIPLFVLMGLLVSISNVGKDTFEVAEALLRRVRGGLGVATVAANTVFAAVTGVSIASAAVFTRVAVPEMARHGYRTAFAAGTVAGSSVLGMMIPPSLLMIIYGVLAEQSIGTLFIAGIIPGFMLAAVFVTMIVLMATFAPGMVFDLKRQRDMALQRASGPLLSGAQMAGKLVPIVALVALVLGGLYSGFFTPTEAGGIGAFGALVVALARRSLGQGRFWRVLHETGSVSVTILILLIAASFYSRMLSVAGVPVAISDLVQDAGLGPYGFLLIYVLIVLFLGMILDSSSILLIMTPVAVPIASDLGFNLIQFGVLTVLAVEIGLLTPPFGISVFTVKSTLNDPRVSVEAIFGGTLPYVAAMLFVLLLVAVFPVLSLALT</t>
  </si>
  <si>
    <t>WP_116960473.1</t>
  </si>
  <si>
    <t>TRAP transporter large permease_-1</t>
  </si>
  <si>
    <t>MSHQIRIVGSDVCFGCEPGETILDAALKAGIEMPYSCRKGVCGNCAARVEGGDFERGTVSAEATPPGQELLCQCRPRADLAIAPSSWRRLEPGARKRLQLKVYRNTLAAPDVSLLQLRLPAGQRAKFRAGQYLQVQLPDGERRSYSMANPPHESDGVQLHVRHVAGGRFSALVADLQPGDLLDVELPFGQVDLDPEAGGPLLCVCGGTGFAPVKSLLDDLAKRKSARSVTLIWGARDRAGLYLLEHTAKWARALPNWRFVAALEDGAEAKALGAFHGRVDAAVRALASELPRGGEVYCCGAPPMVSAVRAACVDAMQLPAERFHADIFVPGPAG</t>
  </si>
  <si>
    <t>WP_116960472.1</t>
  </si>
  <si>
    <t>MNKPRVALSLGDPNGVGPEIALKALAELAPEARERLVVYGPGEVLRATAQSLGLQGMLAGLKQVQVGGLPRGAHRPGRIDAVAGRSAVASASAAIQACRAGEVQAVVAGPHHETAIAQAGIAFSGYPSLVASVCGLGEDEVFLLLMGGGLRIVHATLHESVERALSRLSPELVAAAARAGVRACQRLGLPQPRVALFGINPHASEGGLFGPHDARCTVPAARALREQGLDVGEPQGADVLLADHARCPHDLYVAMFHDQGHIPIKLLAPQGASALSIGAEVLLASTGHGSAMDIAGTGRARPDALLRSLRLVLDPLRD</t>
  </si>
  <si>
    <t>WP_116960471.1</t>
  </si>
  <si>
    <t>MIDLLSLMAFHAAYADTIDSDRLEQWPDFFAPDALYRITHVENEQQGLPAGIVWADSRAMLEDRVAALREANIYERQRYRHLLGVPVLESAEAPSARARTPFMVARIMAHGETQLFATGVYHDRFIRLDGKLLLAERVAVCDSTVTDTLMALPL</t>
  </si>
  <si>
    <t>WP_116960470.1</t>
  </si>
  <si>
    <t>MPDVQTIRWTDRLSRVPYAVYADDGVHEQEQARVFRGATWNYLCLDAELPEAGSYRTTHVGETPVVVVRDADGEVYAFENRCAHRGALIALEKSGKAESFQCVYHAWSYSRQGDLTGVAFEKGVKGQGGMPPDFCKEDHGPRKLRVAVFCGLVFGSFSEEVPPIEEYLGEDICARIERVLHKPVKVIGRFTQALPNDWKLYVENVRDSYHASLLHLFFTTFEINRLSQKGGVIVDESGGNHVSYSMIDPSAKDASYKEQGLRSDHDRYRLKDPSLLEGFDEWPDGVTLQILSVFPGFVLQQIQNCLAVRQVVTKGKDRAELHWVYLGFEDDTPERLRVRLKQCNLVGPAGFISMEDGAVGGFVQRGIAGARDQQAVVAMGGEVVASGEGRATETSVRGFWKAYRQHMGVAS</t>
  </si>
  <si>
    <t>WP_116960469.1</t>
  </si>
  <si>
    <t>MNSPRITRRALAAASVAAGLSAVLPFNAQAQSAAAPKVLRLVVPFPAGGTADVLPRVLAEKMRDAYPAGIVVENRTGAGGNIGGEFVARAEPDGSTLLVSPPGPIAINHHLYKSMPFDPTKWVPVTVVATVPNVLGVSNRLPVTNLAEFIAYLKANPDKVTYASQGNGSTSHLTANLFMQLTGTRMVHIPYRGTAPALTDLVGGQVDVFFDNIASSAQYHQGKRIKVLAVADSRRSKALPDVPSFAELKLPDMQAVTFFSVVAPAGTPDAVAQQVQKHFAEAMALPDVREKFAAQGAEPGGQTPKQTAAFIKAESDKWARVIKTANVTLE</t>
  </si>
  <si>
    <t>MRTSPKPSPDTPADGASHETDERAERGERDYVMALEKGLAIIEAFGQLRSGATLTELADVTGHTKASVRRSLHTLCHLGYATQDGRQFQLAARALRLGSAFVVSDALTRLAQPILETTAERTKESASIAVLDSQDSVFVARATHRRSLSVGLGVGARLPAYASATGRVLLAGQPRDAVRFMLSRMGRPALTVKTITSLPKVMQQVELAQRQGYALCDQELEIGLRSIAVPILDRRGRTIAAMSLSVATSRMDIPAIMDKLLPELERAKQKFPALL</t>
  </si>
  <si>
    <t>WP_116960503.1</t>
  </si>
  <si>
    <t>MVALDLLGRRTALRILWELRGDPLTFRALQDACETNSRLLNTRLAELKEAGLVEHVAGGYQLTAEGRKLGVALEPLTSWATGWARRQT</t>
  </si>
  <si>
    <t>WP_116960467.1</t>
  </si>
  <si>
    <t>helix-turn-helix transcriptional regulator_1</t>
  </si>
  <si>
    <t>MPTRVAPAVPPFEPEVATIIDRTMKGQPPLHLFATLARDSRLAKKFFAGGLLDKGNLTIRQREVVIHRTTALCRSEYEWGVHVTAFAQHAGLTPEQVHSTAAGTAEDACWTPEDRVLIRLCDALHETCDIDDGLWQELQERFNENAIMELLMLAGFYRTVSYLTNGLRLPLESIGARFPV</t>
  </si>
  <si>
    <t>WP_116960466.1</t>
  </si>
  <si>
    <t>carboxymuconolactone decarboxylase family protein</t>
  </si>
  <si>
    <t>carboxymuconolactone decarboxylase family protein_-1</t>
  </si>
  <si>
    <t>MEEKGAPPRRGRKGITREDVRRACEALNAQGRQIGPTNVRLELGRGSYGTIVRILRELGSVGAGKRRSRTALPLAAEPF</t>
  </si>
  <si>
    <t>WP_181936555.1</t>
  </si>
  <si>
    <t>DNA-binding protein</t>
  </si>
  <si>
    <t>DNA-binding protein_1</t>
  </si>
  <si>
    <t>MLNLKLQLTDEMRRSVTRTGSIRNVGTTHAPRLATELALGNGEPSVTSTCEMPFTWELTVPQVVVHCLATTLARDSSPRLDVRKSMGTAQVSVRRGSRVLVAHTAWRVYEDMHDESGEWEPLGRRAVTAWQLAMLMLQRPREPAFATAKTSMPPAHVKAQRSYCRVSDLPEALQADYWAHGCLQPQPMVKGVPDAVYPHEMARFLALHN</t>
  </si>
  <si>
    <t>WP_116960464.1</t>
  </si>
  <si>
    <t>MHATLSQRLHLARILTPQQSQTEAAGLKQRPSLPPYMFHAALPDAVVQRFEDRTAYIARRFNIYPLPCGGCMAVATLQSDGLQLRTAVPLLDRTTHAWLEHLIAAGELTWLLEIEELRQTAQFVARCDIPDPAELRRVVAQASPLRRVELAGALEFQCAALLEPLAIESCLPAFQVTEAHVGLVVPDIAQMVADDSH</t>
  </si>
  <si>
    <t>WP_116960463.1</t>
  </si>
  <si>
    <t>MQLLQLLVGRERYRYWCGGTVRKDKLAVFAEKMSKRYPLTRNARQRSYDRKRGLACVQLLVRPAVGDNVQWWLVSTSGKGGLADPVSPDAQVARHADSKAGHVVVDDYVLMYATKPLVPYKCKDGDSGVVGEPQSPERGAAHEKPSQTSTWTWKLRGDAVTALQAAVEEECARLAFGTEGASAWGLRGLLAAQRHRPLFSGVRNQVLELHRFARKQWARRRDSWLHLHPGMAERYGDAAGQLPSLKVTLTQQLPLMVRMKVYDAPPASLRSLCTSTQDE</t>
  </si>
  <si>
    <t>WP_147326268.1</t>
  </si>
  <si>
    <t>MQRFVRYALVGAIATAAHYALLAVVVEWLHWPAWLGSGLGAVLGAQVAFFGNRVFTFGHEGPIVPAWLKFMGTAAAGALLGMLIVAVSVQWGLHYLVGQVMATLASLVLTFLINRAWTFRHPEGRAP</t>
  </si>
  <si>
    <t>WP_124540993.1</t>
  </si>
  <si>
    <t>GtrA family protein</t>
  </si>
  <si>
    <t>GtrA family protein_1</t>
  </si>
  <si>
    <t>NZ_QUSW01000003.1[583145..598194]</t>
  </si>
  <si>
    <t>MSSWASPRRALALLAVWLLATLGLRPLLLPDEGRYANVAREMLHGDGLTPLLNGLPFFHKPPLMYWLDMAAMSVVGINHFSARIGPFVGAWVMGAALFLAVRRWHGERPALLALLALATTPFFFVGGQYANLDMMVGGMLTATILAFARAADDERPQLRWVLAAWTLAALSVLAKGLIGIVLPALVLGPWLLARGQWRVVLRLLNPIGIALFALIALPWFALMQHRYPGFFDYFVMEQHFRRFAQTNFNNVHPWWFYLVALPALTLPWSLWLPRVWRELAPADRARAGFYFWWIAAIVGFFSLPSSKLVGYVLPALAPWCLLLSMAASRADRWRLATTVAGALISLAAVVALTFRAPHSAAPIARELASRMAPNDRVVFVDEVFFDLSYDVNLKRPVVILSDWASPDIPRRDNWRKELWDAARFDTVQSQAVLWQLDRAPELSCGDTAAWFVLKPGNERWLAGVPGIEAVVVHGDVKLMRAPARRC</t>
  </si>
  <si>
    <t>WP_161974592.1</t>
  </si>
  <si>
    <t>glycosyltransferase family 39 protein</t>
  </si>
  <si>
    <t>glycosyltransferase family 39 protein_1</t>
  </si>
  <si>
    <t>MSTSTLLLSLFKYKAWANEELYAEMAKVDAAAHEAERHTAIRILNHIHVVDRIFAGHLSGTPHGFTATNTPQTPTLEELRLSVAATDQWYVAYVQSLAPELFEQKLSFVFTDGQNATMSREEMLVHVNTHGAYHRGAVGRILAQLGIAPPRDLLTRHLHIVEPERRQPVTAMA</t>
  </si>
  <si>
    <t>WP_124540991.1</t>
  </si>
  <si>
    <t>DinB family protein</t>
  </si>
  <si>
    <t>DinB family protein_1</t>
  </si>
  <si>
    <t>MQTRPLVGSDYDRISPIVDQWWGGRPVAHLLPRLFFQHFSNTSFAIDGDDGVQGFLVGLRSQSNPLLAYIHFIGIAPPSRGRGLGRLLYSQFFDSVKALGCTDVECITSPVNTGSVQFHRAMGFSLVDSGLEQNGFPVVADEAGPGQHRVKFRRHLA</t>
  </si>
  <si>
    <t>WP_124540990.1</t>
  </si>
  <si>
    <t>MPTILTHAVVPLAIGLGLGSRAVPPHLLMAGIVASIAPDFDVLAFRLHVAYADTFGHRGATHSVGFAFLLATTAALLAGRLRTSPWKAFAFVGLCALSHPLLDMFTNGTHGVALWWPWSDERLVMPWHRIEASPIAFDRIASARTWVVLQSEMMWIWLPALAGFLALKLWSRGVTRSSRHAQT</t>
  </si>
  <si>
    <t>WP_124540989.1</t>
  </si>
  <si>
    <t>metal-dependent hydrolase</t>
  </si>
  <si>
    <t>metal-dependent hydrolase_1</t>
  </si>
  <si>
    <t>MKVLALSGSLRVASINTMLLRAAVRLAPTGIAVDLFDRLGGLPLFNPDIEADPPPSVMDLRRRVSEADALVIASPEYAHGITGPMKNALDWLVGHGPFAGKPVAVLNASPRAHHADDALREVLRTMAAVIVEPASITIPLLAAKLDEDGMVNTPWSAAAIRESLEALRAASTPDGLPSGPAFPMR</t>
  </si>
  <si>
    <t>WP_124540988.1</t>
  </si>
  <si>
    <t>MPDAHPYNLALILAAVLSAIGALLHVACIVGGPAWYRFFGAGERLAKAAERGEWWPAIATMGITLVLLAWSAYGLSAAGVLPALPLLRAGIVAITAVYLLRGLILFPVMVLKPSALTPFVVWSSLICLGYGLVHLWGVVQVWDRL</t>
  </si>
  <si>
    <t>WP_124541153.1</t>
  </si>
  <si>
    <t>MSFISQTQDLRHAFDLMLRRLASEDLAPLGFRCSGHTLSRDRGDHVQHFQFQGSQGNQPDAACAWYLNCGIDLPGIPMSLRRRVAAAHPSWWGWAPHILWASRAEGLVPQLPDRWVIDHATDLDAMRSRLAEVLPAASHALDQRSRQLRRELWLFRLMAPLGRMLGPARDRT</t>
  </si>
  <si>
    <t>WP_161974591.1</t>
  </si>
  <si>
    <t>DUF4304 domain-containing protein</t>
  </si>
  <si>
    <t>DUF4304 domain-containing protein_1</t>
  </si>
  <si>
    <t>MHLIPFISVDEVPFTVSRETIMSTQGRPLQQGRNDVGLNELDYGSVVYRFQDNGRLEEVTMQVPVLHLDKISVPFATLAAFVGAHDTGSFERAGFIVSPRFGLAFDPECPSWVTALAPHCLDTWRAL</t>
  </si>
  <si>
    <t>WP_124540986.1</t>
  </si>
  <si>
    <t>MSAEVALTTSQVIVRVCLFLAGGIGIFGAGCGRLLSIRKVGLPEPRAVWLGYLVPELVMPWVMAVAHHVGE</t>
  </si>
  <si>
    <t>WP_124540985.1</t>
  </si>
  <si>
    <t>MNRRLLSSAFAGIVGLAATMLATAQSNNNAPVPAAQQSASGAKAGAVRKAQQSKAAQQPPAVGMANRPTQSQQSQSPQGPSQQGQQPVSRQEKASRISSKVLKSTQDAASAAASNVK</t>
  </si>
  <si>
    <t>WP_124540984.1</t>
  </si>
  <si>
    <t>MTDKMAASAFTARCYCGAVTLQSSMPPKSVIHCHCNQCRRQSGAAFTTWVSLRREATVIGGEDLLLSHDVSANGSRHFCKRCGSHLFTIDQRYPKVLGVPAGMVDDPSSLVPSGHYFVSHKAPWHEIPDGLPQHGGESGFEPLSSRIDPAR</t>
  </si>
  <si>
    <t>WP_124540983.1</t>
  </si>
  <si>
    <t>GFA family protein</t>
  </si>
  <si>
    <t>GFA family protein_1</t>
  </si>
  <si>
    <t>MTLRPLELSDVSAWFEFAADPRVLLHTSAQVTQAADLLPIIERGLSTESGTPIHFAVCGSPDQRLIGVAGFHSISVLNKTAEITYTIHPAHWGRGFASAVCGATTRWGFEQHGFVRIQATVLPPNRASILVLERNGFLLEGIIRHFRIVRGEPRDYLMYSRLPADADPLDHD</t>
  </si>
  <si>
    <t>WP_161974590.1</t>
  </si>
  <si>
    <t>MTLDTRRRWLIAGMAAWPLCPAAVFAQERWPSRPVRILVPFAPGGTTDILARALAPELSRAFGQQFIVDNKPGAGGNVGTAEIAKSAPDGYNLLMGTVGTHGINQSLYPKLPFDPIKDFAPITLVAGVPNVLVMNPAKAEAMKIASVPDLIRYAKANPGKLNMASSGNGTSIHLSGELFKTMTGVFMVHFPYRGSGPALLDLIGGTMDLMFDNLPSALPHIKAGKLKALAVTSAQRSAVLPELPTIAEAGPVPGFDASSWFGLLAPAGTAADIVNRIQQETAKALATPALKDRLMSQGAIPSGMAPAQFASFIAAETRKWEKVVKVSGAKVD</t>
  </si>
  <si>
    <t>WP_124540981.1</t>
  </si>
  <si>
    <t>MKSDPASDAFPELGAIISRVQSRFIRAAPPNEVFDPLLTDLLEFTGSEYGFIGEVIEGGQSTRFLRLFVLTDISWNEETHALYQRHRQGQPIEFHNLSTLFGAAITSGQTVIANDPPRDPRRGTLPGGHPDLNCFLGVPMFHGGEMVGMVGLANRAGGYDERLAEFLQPLFASVAAIIGAVRMDAARRAAEQALRESEERLRNTFEMAAVGIAHVSPDGGFLRVNHRLCEILGREREELLRMRFQDVTLPEDLDIDLHQVRRLLAGEAKSYVLEKRYRHANGGVVWVSLTVAMVRDRDDKPAYFISVIEDITARKQTQAALLAAQAAERANAAKTEFLSRMSHELRTPLNAVLGFAQLLQMDAGHALSRDQQEKLAHIESAGAHLLAMINDVLDLSRIESGGMPLTAETVPLEAAVSEAVALVATAARDAQVRIRLEPPSAHEKAGSHVQADHLRLRQVLVNLLSNAIKYNHRDGCVTVRWQAAPDGEHVLLQVVDTGQGLSAEQRAHLFEPFNRLGAERSSIEGTGIGLVVTQRLVQLMGGSIEVTSQPGLGSCFSVSLPAAPGSGVQASVPDEGSPWAPPAASSGSRRRTILYAEDNPMNVELVREVLRMREDCVLLVARSGREAITMAQSEHPDLLLLDMHLGDMTGLDVAQRLGRDGMLRQIPIVGLSADAMPAPIAAANEAGFKAYLTKPLNIGEFLTCIDRLLAEKD</t>
  </si>
  <si>
    <t>WP_124540980.1</t>
  </si>
  <si>
    <t>PAS domain S-box protein_-1</t>
  </si>
  <si>
    <t>MRAWPAFALILALGATSLAAQAVPGGYAAGTLDDRIDLLVRQGYDHPAEALASLKQLREASGESMVPAVARNFVLAEGIVQAQAGRANEAGTLAEQLLVLSREQQDPLAAAGSNLVRAIVAETAGQLDVAAALAQSAATAYQPGCPPHGPAAPAASDAMQAASQQPCDYRSLWRALQVLERRAMSVGQTSAAREHAQAAFDLADWAGDAFRKVYSLSSLAVATARAGQSDVAARSIAQARRMAAGLADPMAMVRVKLNEARVADLRSDPEATLRATEEAHAIAQRADARRMAALLMSNLSDIYAKRGRPADALRAADAALPVVQEFNDQRMERALINNAGLAKIGLHRIAEGKQDLVRVLHLWQQSGQVADEAQTLREFGDALAEAGDTRGALELYHRERTLSAEVMQRSQNLVLKEMQTRYDAEAKQRSIDLVRRDNEVKTASLANRDLMQRIWVLLATIMALSVALAVLLVRRVRRTNRQLEASHARLRVASERDPLTDLANRRYFHSVMAAEPKAVGEGFSGALLLVDIDHFKHINDGHGHASGDVVLVEIARRLNSAVRGNDLVVRWGGEEFLILASKLTTEQTDQLAARVLASVGSAPIMANNEALWVTASVGYACFPLPPYAVPVTWEQAVNLADMALYTAKNQGRNRAIGLVSASASDAQSLRAIESDFDRAWHEGRVTLRNTPGPGAS</t>
  </si>
  <si>
    <t>WP_124540979.1</t>
  </si>
  <si>
    <t>MSAGCKASPVEMSVPALCRGLVRIVACCVLPMAAVATAADAPPPLQQQIVALEHQGDGQPREAAQALDRLLNSTAPFSPERLELLTVRGILLNMASEPEAADQVAQLLEDWSRTPAGNAAASAAMLVRARGLALRGNLKKADTLINEALLKLPAGPSPRMRLRYVLTQARIKDDSGKLEDAVRIYHEALTLADQVGEPWQRAEVRSSLAYVYMEAKQPDRARRLNAEALEIAMQAQDFTALGRVHNTQGILLDDAGDREGERREMQMAVDAARKAGARNDETLYLANLGDFYLKSGQFKTALTLSEEALPLARELKDVGIETVALANIGFAHISMKNFELGKKYVEDAIAIDERRGSIPGVSQTLSELGTYLERAGDLPGAVKAYHRHRQLSDEILQRGQQKAIVEMQERFDAERRTRDLELLNRENTLKTEQLRQRDLQQRLWWLLAATFVLSFVVLLVLYRRVRQSNQALESSNYQLLVQSERDPLTGLANRRHFQAAMKQLAADGKLAGTVFLIDIDHFKRINDRHGHNAGDTVLVEMARRLRDTLREHDLIVRWGGEEFLVIVRALGSDQVEALARRMLGAMAGSPVRHEDSDIAVTGSIGFATFPIEPTLLPVSWERAINLVDTAMYLAKAHGRNRAYGVRLLHARDESKLDDITRSLEAAWREGQVALTLLQGPSPTSEAVA</t>
  </si>
  <si>
    <t>WP_124540978.1</t>
  </si>
  <si>
    <t>MDSRTSGENSITWYWEDFREGEVREFGAKTVSREDIVRFASEFDPQPFHVDEAAAAKTMFGGLIASGWHTAAMAMRMMCDEYLLRSASLGSPGIEGMKWLLPVRPGDTLSIRLTVLESRPMQSKPKVGLVKSRHEVLNQHGEVVMRMEGYGMFGKRPPPSR</t>
  </si>
  <si>
    <t>WP_124541152.1</t>
  </si>
  <si>
    <t>METVPVPQAPRKKNTALVHALALMCGGLAGLATTGVQAQESVLHGLGWITERPGSTLQGGSSARNTGNRATGEVMAGGGKATAGAGIAGSAELIATSQANMIGLSALDTRNTQVSVLQNQVSGFVRAIGGAASANSVLLSGGQGRRPLADSRIQIQNNQASRIEAHGAKASVALGAGSLQLPGRATANGLLADESDLRRLRADVTGNRAEGVASLGGAAIANGSTLARTPVDDLQITQTDNRARDVRAGGGSASVGWGAIASAQLSGVAAANALTAANSRLEGARLLQQGNQAESITATGGSALANSLNLADYQGAALRQYSAQIANNRASRVDADGGSGSVLGGALADVQMAAVALANSISVQGGSVEGSTRHQVSGNVADGVRANGGAAVANSVWLDKATTRSTSVVIQDNKADNVATTGFQGSAAGGLIASGEQNAMALVNSLGVLGSEVDAGRVDILGNQASGLSSRGGKLVANAVSVEKGEGGASRLSARTTVQDNSARQIATGAASGGVAGGLASTDQNARAAVNAVVLHQNARADGGSTLQVTGNRASNVRAPGGTALVNALGVYRDSQLSGSPVTLADNQASDVTAGGGSGQALGAGSAKNGILVANGLYLEGDGGARLASSPLTVRGNTTRQLQADGGRVNANALAVNGQGDVQASPVTLTGNQASDVRSSGEQGTLFGKAVSGGVGQAYANAVQVLGQLRGSSLALADNMAGQVRGDQALAAANSVLLDESSTLEGSSVSLRGNQAQGVQAQGGHVAAANSVVNEGRISGAQIGIDGNRATVQADGGDAIANTVRNRGSMAGSRVTISGNQGQVARKGTANSVDNSGTLAGGQITILGNQGSAQDGGTVNSFVNSGRATGNVHIAGNTGSARGNGSLANSVRNTGNLAANITILGNQGTASGGGVVNSVVNRGNLSGAVAIVGNRGTASNGGTVNSLVNTGTMSGKVTIAGNQGSAGMGGTANSVINRGSITGSVTIVGNNARAGMGTTTASVRNYGALAGAAGVTGGAPWAASVGKTITLPSTGVVNRSVTVGPAVTVLNM</t>
  </si>
  <si>
    <t>WP_114801553.1</t>
  </si>
  <si>
    <t>NZ_QQAV01000001.1[526023..541106]</t>
  </si>
  <si>
    <t>MKKFVAAGAVALMAGLCAPAFAQSGAVTIPGVGKASGSTGSEITNSRITVSGNKARDVLAGGGEAGVMKVGANVSMTGMANVNSVNITGSKVRNSEITVSGNEADTIKAIGGTANVNSVNIN</t>
  </si>
  <si>
    <t>WP_017757875.1</t>
  </si>
  <si>
    <t>MPRRLPVAPVALLAGAALLQGCERTAAGGDIRYPDDAAIAQALRQNFGEDPDNAKARELIQTLGGAEGQLDYQVRRVIWRQGSFEVHYDASLRMSQGGEQSLQRLYATMIPKEEAAKLPDQSLKAQEDWLNAQADALARSDAAQGQSLKASLENLGRCYRQAKAGDTVPLMEGLHALLSPAREGLYAERLQAPGVQLKCLPL</t>
  </si>
  <si>
    <t>WP_017757876.1</t>
  </si>
  <si>
    <t>MTPPDRCPLCGQPNACGAEAARCSGEPCTDCWCMTVAVPVALRAQVPAEAQGLACICRNCVAQAYPAPASKVKAAGT</t>
  </si>
  <si>
    <t>WP_114802156.1</t>
  </si>
  <si>
    <t>cysteine-rich CWC family protein</t>
  </si>
  <si>
    <t>cysteine-rich CWC family protein_1</t>
  </si>
  <si>
    <t>MSDTPAAAHPYESLTPDAVLDALASVGLYGDGRLLTLNSYENRVYQVGLEDRSNVVVKFYRPGRWSDAQIQEEHDFATELAADDIPVVAPLALEGRTLHHHGGFAFAVSPSRGGRAPELDDFEVLEWVGRFLARIHAVGRKKPFAERPALDLASFGTASRDWLLAHEMIPLDVQKEWEAACNEALAMIGATALDTTKPAGELRWLRVHGDCHPGNILWTPTDRPGGGPHFVDLDDARTGLAVQDLWMLLSGDRAQRTAQLSGLLDGYEQMREFDRRELALIEPLRTLRLLHYSAWLARRWEDPIFPINFPWFGSSDYWKGQIQMLQDQCEAMAEEPLYA</t>
  </si>
  <si>
    <t>WP_017761194.1</t>
  </si>
  <si>
    <t>serine/threonine protein kinase</t>
  </si>
  <si>
    <t>serine/threonine protein kinase_1</t>
  </si>
  <si>
    <t>MPTTDFLVHPTDLGQTHLREREDAPLEPGQVRLGIDRFALTANNVTYAAFGDAMGYWRFFPTGDEGWRFVPVWGFARVLQSTHPGVAVGERVYGFFPTSSKVVLTPGRLSPERFTDMAAHRAELPAVYNQYFRCASDPLYTADTEDIQALLRPLFITSWLIDDFLGDNAFFGAGEGDRATVLLSSASSKTAYGTAFQLAQRPDVRVVGLTSEGNRAFCEGLGCYDEVLAYGELDRLAADAPCVYVDFAGNGELRRAIHERFGQLRYSMVIGNTHVDQRAPEGTAKTLPGPRATFFFAPTQIKKRTGEWGAEAFGQKLAQGWQAFTGRATQADAPWLQVEQHRGGAALQTLWPTVMHGRGDPRAAHVVSLAP</t>
  </si>
  <si>
    <t>WP_114801552.1</t>
  </si>
  <si>
    <t>DUF2855 family protein</t>
  </si>
  <si>
    <t>DUF2855 family protein_1</t>
  </si>
  <si>
    <t>MHLPSQAGALAGIRVLDLSRILGGPYCGQILGDHGADVLKVEPPGGDDTRTWGPPFRDGVASYYHGLNRNKRIQHLDLTTAEHRERLLALVAEADVLIENFKTGTMERWGIGQAELSRRFPRLVWCRVTGFGSDGPLGALPGYDAAVQAMTGIMSINGEADGGPLRVGLPVVDMVTGMNAALGVLMALQERERSGRGQLVEAALYDSGLALLHPHAANWFMDGRTPRRTGNAHPNIYPYDALRTGTDPVFVAVGNDRQFAAFCRVIGMPELAADADYATAGARSANRDALKAALEARMAALDGRALVEDLMAAGVPAAPVLDVEAALRHPHTAHRGMVVEMEGGWRGLGSPIKLDRTPASYRHVPLTPGDRFAPRD</t>
  </si>
  <si>
    <t>WP_114801551.1</t>
  </si>
  <si>
    <t>MTPTLLRRRHFALAATAAAFLPRAFAQAPFPSKPVMLVVPFPPGGPTDAMARTLAAEMSTRLGQPMVVENRAGAGGNIGAEYVARAEADGQTLMFGTSGPLAINVSLYRRIGYDPVKSFAPVIQVGHLPNILVVNPALPAKDVKELVAYAKANPNKLSYASSGNGASSHLAGVLFNSMAGTEILHVPYKGTGPALNDLLGGQVSMTFTDILTALPYIKAGKLRALGVATATRSRALPEVPTIAEQGYKGYDVSVFFGIVAPSGTPADRIALLNRQFAEVLASPKVKQSFDAQGLEPAPDTSPQQLARFIAAETAKWKGVVAQSGAQLD</t>
  </si>
  <si>
    <t>WP_114801550.1</t>
  </si>
  <si>
    <t>MPDTRPPAAAAAIPDRHGQNLYTTDAELQRLLALYLPAPLLAHLQPHLHRLGALAGGPLDTLAATADQNPPTLSLRSRTGQDEQRIVKHPAYVEMERLALAEFGLGAMSHREETLGWRGKMPPAVKYALTFLFVQAEFGLCCPVSMTDSLTRTLRKFGSPELVARFLPRLTSLDFDELAQGAMFMTEQAAGSDIAATETRAWQDEAGQWRLSGDKWFCSNPDADFAMVLARADGAPAGMKGVSLFLLPRRLADGALNHYRIVRLKNKLGTRSMASGEIRLDGAIAHLVGEAGRGFVQMADMVNNSRLSNGVRAAGLMRRAVAEAEFIGRERRAFGRTLAQMPLMQRQLDKLRVPAEQARTMVFQTARTLERSDGGDAQAYALLRILTPLIKFRACRDARKVTGDAMEVRGGCGYIEEWSDPRLVRDAHLGSIWEGTSNIVALDVLRAIRREGSLPVLRAHVAGLLAEAGHALAPAFVQALRQTMDRACALAETATQDGGDVLARQAASALYHCTSATAMAWESVRTGSADRLRWAQLALLHRVLPRDPLAADALPAHWQTTPATAPTADLQIPA</t>
  </si>
  <si>
    <t>WP_114801549.1</t>
  </si>
  <si>
    <t>MDLRQLRYFAVLAEELHFGRAAQRLAISQPPLSVAIRQLEARLGARLFERTSKAVRLTSAGLALRASAARLLAQAAEAAQEVRDVAEGSAGRLRVGFVGAMLYRGLPQALRRFQAAHPRVRLSLTELNSAEQTAHLQHDQLDLGFIHTSRIPDELAQRLLVREPFVCCLPSGHALARRREVALSALRDHTLVLFSREASPDYHGRILDLCVAAGFVPQVRHEVRHWLAVLALVAEGLGVGLVPAAMQRAGLRGVVFRPLTEASGQSEAHAIWRRGPPHVHAQRLLALMEAPAS</t>
  </si>
  <si>
    <t>WP_114801548.1</t>
  </si>
  <si>
    <t>MTHKLEKVLYTAQAHTTGGRDGASKTSDGALDVTLSSPGSGKPGTNPEQLFAAGYSACFIGAMKAVGPKVGVKVPDDVSIDASVSLGPIKGGAAYGIAAKLAITLPGLDDEQKKKLVDAAHEVCPYSNATRGNVDVELSIA</t>
  </si>
  <si>
    <t>WP_114801547.1</t>
  </si>
  <si>
    <t>organic hydroperoxide resistance protein</t>
  </si>
  <si>
    <t>organic hydroperoxide resistance protein_1</t>
  </si>
  <si>
    <t>MPKTPTTAELLSLDNQLCFALYSASLSMTRLYKPLLDELALTYPQYLVMLALWEADGVIVSDLGTRLSLDSGTLTPLLKRLEATGYLTRMRDVADERRVLIRLTAEGRALRARAVQVPQCLLAASQCSLEELSQLTRQLQALRDRVSAA</t>
  </si>
  <si>
    <t>WP_114801546.1</t>
  </si>
  <si>
    <t>MDIQTPAPPPEGCISCEVVDTHILLIGINRPAKRNGWTPRMFRELAEAYTRLDDEPELRVGVLHAFGDHFTAGLDLPQVVEHLRRGEKLAPMGLVEPHDFGLPGYRRRTKPMVAAVKGICYTVGIELMLGADITVAGDDCRFSQMEVQRCILPTGGATLRMPERAGVGNAMLHLLTADEFDAAEAYRCNFVQKVVPAAEVLDAAVGIARRIAAQAPQAVVATRLNVLKAIELGQAAAVADFGPVQQRLQTTEDAAEGVRAFVERRPARFTGR</t>
  </si>
  <si>
    <t>WP_114801545.1</t>
  </si>
  <si>
    <t>crotonase/enoyl-CoA hydratase family protein_1</t>
  </si>
  <si>
    <t>MPLTIDPRDIEFTAVRAQGPGGQNVNKVSSAVHLRFDIRRSSLPEAVKERLLQRQDQRITKDGVIVIKAQSSRSRDQNKAEALGRLEEIVAAAAIQRRSRRATKPTFASTQRRLASKALRATIKSGRGKGASRLDAS</t>
  </si>
  <si>
    <t>WP_017757362.1</t>
  </si>
  <si>
    <t>aminoacyl-tRNA hydrolase</t>
  </si>
  <si>
    <t>aminoacyl-tRNA hydrolase_-1</t>
  </si>
  <si>
    <t>MDIQTVGIIGAGTMGNGIAQACAVSGVKVVMVDISQAAVDKGLATVSGSLDRLIKKEKLTEAQKTAALGLIQGSTNYDDLKAAQLVIEAATENHELKRKILKQVDALLAPEVIIASNTSSISITQLAADTSRADRFIGMHFFNPVPMMALVELIRGYLTSDATHDAVKALALKLGKQPITVKNAPGFVVNRILVPMINEAFFVLAEGLATPEDIDAGMKLGCNHPIGPLALADMIGLDVCLAVMEVYLEEFGDSKYRPCPLLKEMVAAGQLGRKTGRGVYGY</t>
  </si>
  <si>
    <t>WP_114801544.1</t>
  </si>
  <si>
    <t>3-hydroxybutyryl-CoA dehydrogenase</t>
  </si>
  <si>
    <t>3-hydroxybutyryl-CoA dehydrogenase_1</t>
  </si>
  <si>
    <t>MTIFPLRQGARALALAALLGASLGLGLTGCSSVPARPAGWSAPQPLVQPSPFAGVHGLAIDAQGRLLAGSVVGNTMWEVDRRTGQARVFIDAPEGQADDIAVGPRGELAWTNYLMGILRYREREGMPLQVLAKDLPGLNSLDFDRRNGKLYASQVFLGDALWEIDRSGQTPPRLIRKDLGGFNGFEVGPDGMLYGPLWFKGQVVKIDPQSGALTVIADGFQIPAAANLDGKGNLWVVDTRTGELVKVALDSGKKTVVAQLEPSLDNLAIAPDGTIYVSNMANNAVDAVDPINGARRRLTGSPVAVPAGLRIDGRTLWVADVFGFREVDTVTGKVSDVFRMQREPELEYPFAVGVSPSRFALASWFTGTVQIVDRASRRTVHTIHGLKAPYDALPMNDGSVVYTELGTGSVVHAAGNDFAQRGLLASGLQGPLQLALDAAGRFYVSEAGGRVLRLVPGGEPVTVATGLAMPEGLAFTPWGSLVVAETAARRLTEIDPSTGSRRTVAENLPIGMAGGPGMPPPYVPTGVAVGEDGSIYYSADRNNGIYRIRPAR</t>
  </si>
  <si>
    <t>WP_114801543.1</t>
  </si>
  <si>
    <t>MTAARHGHTRGRVESVMRRMETALLDGTWPPGTRLPAERVLAEQYAVARNTVREAIQRLAARGLLQSRRGAGVYATDQLRAGIASPWGQLVADHPALREDILEFRRVLEGATAYFAALRADAADVRRIRALMAELERARAADDKQAEADADAQLHDAIAQASHNTMFLHLHTSVIGMLREHITINGTGLREQDDGASDLLLLQHRTLCEAICARRPEEARTAMQTHIDFVRSRVEHDGA</t>
  </si>
  <si>
    <t>WP_181461296.1</t>
  </si>
  <si>
    <t>NZ_QKZN01000009.1[188700..203623]</t>
  </si>
  <si>
    <t>MKDRQYPSGPAPTQAYLFATCLVDMFVPQAGLDAVRLLEREGLTVHFPRGQSCCGQPAYSSGNPDAARAVARAQLDLFGQPWPVIVPSGSCAGMMRHHWPQLFADDPVAGPKARELAARVYELGEFLLHVLKVDFGAAAPSAEPPERIVLHTSCGARREMGTRQHGVALVDALPGVTRVEHARESECCGFGGTFSLKHPDISGAMVRDKVASACATGCDRLVSADCGCLLNIGHTAAHDRAPLQVEHLASFLWRRTGGAA</t>
  </si>
  <si>
    <t>WP_111520881.1</t>
  </si>
  <si>
    <t>(Fe-S)-binding protein_-1</t>
  </si>
  <si>
    <t>MSTPGARERMLGRLRAAAPVPSPQTTELDRRIDGHFEARRHGTPTPGARVAAMQAALQGLHAEAWCADASAWPAMLAAELASAGVKRLLLDPASTAGAALAAALPAGIEAIGYDRPIEAWKAELFDTVDAGFTVARSGIAATGTLVLAPDAGSPRTVSLVPPLHVALVRASTLHDDLHMAARAERWADGMPTNLVLVSGPSKTSDIQQTLAYGAHGPRRLWVVIETDTAEAAR</t>
  </si>
  <si>
    <t>WP_111520880.1</t>
  </si>
  <si>
    <t>LUD domain-containing protein_-1</t>
  </si>
  <si>
    <t>MSQQTLQFVAPREFKARAREALDDPKLRQSFRGAMDFLQGKRLAQFPDADELERLRDLGEAVRQHALANLPDLLVQLEQKLTAAGVQVHWAETADEANAIIHGIASARQATRVIKGKSMASEEIELNHYLAERGVDCIESDMGEYIVQLAGEKPSHIVMPAIHKTKGDIAQLFSEHIPDTPYTEDVDALIQTGRRALRQAFVEADIGLSGVNFAAADTGTLWLVENEGNGRLSTTVPDVHIAIMGMEKVVARLEHIVPLSTLLTRSATGQAITTYFNLISGPRRAGERDGPREVHLVLLDNGRTQAYADAQLRATLQCIRCGACMNHCPVYTRIGGHAYGTTYPGPIGKIISPHLLGLDATADLATASSLCGACGEVCPVRIPIPQLLVRLRTESNRDPDEKVAHPLRGQGAKYSRGEHLVWRFWSGAYSHPAAYRLFRWAATRLRALTPARQLGWTQHRTPLKPAAKSLADLLKEKGQPE</t>
  </si>
  <si>
    <t>WP_111520879.1</t>
  </si>
  <si>
    <t>iron-sulfur cluster-binding protein_-1</t>
  </si>
  <si>
    <t>MQPWTQLYTPLGSLWLSSLAAAIPIVFFFIALAVWRMKGHVAAAVTLLLALAVAIFAYGMPAQQALASAGFGFAYGLWPIAWIIVTAVFLYKIVVKTGQFDVIRASVLSITDDQRLQMLLIGFAFGAFLEGAAGFGAPVAITAALLVGLGFNPLYAAGLCLIANTAPVAFGAMGIPIIVAGQVTGLDPFHIGAMAGRQLPLLSLLVPFWLVFMMDGAKGVRETWPAALVCGGSFAVTQYFTSNHIGPELPDITSALVSLVSLAAFLKVWQPRSASQRAGGSAGNVSGGTVALAGFGGDIGGGFGGAMASRTASPYTLAQTLRAWAPFGILTAIVTVWSLQPFKALFAANGPLAGTVLKFKVPGLDQLVIKAAPIVATPKAYDAVLKIDLLSAVGTAILLTALISAVLLRMKPRDLLATFGETLVELARPVLSIGLVLAFAFVANYSGMSSTLALLLAGTGAAFPFFSPFLGWLGVFLTGSDTSSNALFCALQNTTAHQIGVSDTLMVAANTTGGVTAKMISPQSIAVACAATGLVGKESELFRFTVKHSLLFAVIIGVMTMVQAYWLPGMIPG</t>
  </si>
  <si>
    <t>WP_111520878.1</t>
  </si>
  <si>
    <t>lactate permease LctP family transporter_-1</t>
  </si>
  <si>
    <t>MTQASPGALAGIRVVDLSRILGGPYCGQILGDHGADVLKIEPPQGDDTRTWGPPFKDGVASYYFGLNRNKRVMRLDLTAEADREMLLALLAEADVLVENFKTGTLEKWGLGYDELSARFPRLVHCRVSGFGADGPLGGLPGYDAAIQAMSGILSINGEADGDPLRVGLPVVDMVTGLNAVIGVLLALQERARSGRGQFVEAALYDSGLSLLHPHAANWFMSGKTPQRTGNAHPNIYPYDTVATATDPVFLAVGNDRQFRILCEHLQVPALADDERYASAGARSVNRAALKAELEARMRTLDGKALADTLVAAGVPCAPVLSVPDALQHPHTRHREMVVEMEGGYQGLGAPVKLSRTPATYRYAPLTPGNDFLE</t>
  </si>
  <si>
    <t>WP_111520877.1</t>
  </si>
  <si>
    <t>MKLWHRVAAIAACSLFIAPAFAQKDFPSKPIMMVVTYPPGGPTDAMARTLAAALKTSLGQPVVVENRAGAGGNIGAEAVARAEPDGYTLMFGTSAPLAINVSLYRKINYDPVKSFTPVIQIGQLPNVLVVNPSVPARNVNELIAYGKANPGKLTYASSGNGASSHLAGVLFNNVTGTDFQHIPYKGTGPALNDLLGGQVSMTFTDVLTAMPFIKSGKVRALGVTTKARSQALPDVPTVAEQGVPGFDVSVFFGVVAPAGTPAEVVGKLNRAFAEALKQPDVRKTLQAQGLEFAPSTTPEQLGSFVKAEVGKWRAVVQKSGAQLD</t>
  </si>
  <si>
    <t>WP_111520876.1</t>
  </si>
  <si>
    <t>MPSSAVRDIPQPHHAAQAAAAVHPVPDRQGGSLLAADPDLRALLPLYLPPDLFNHLLPHLERMGALAGGVLDELAGVADRNPPELTYRTRAGVDAQRIDKHPAYVEMERVAFSEFGLAAASHRGGVLGWDKPMPPAAKYALTYLFVQAEFGLCCPLSMTDSLTRTLRKFGDPALVERFLPNLTTQVFDDLYQGAMFMTEQGAGSDVAATATRAVRDASAEGGWRLHGDKWFCSNPDAALAMVLARVEDEAGNAVPGHKGVSLFLLPRQLEDGSANHYRIIRLKHKLGTRSMASGEIRLEGAHAYLVGEPGRGFVQMADMINNSRLSNGVRAAGLMRRALTEGLFIARERQAFGKRLQDMPLMRRQLLKLTLPTEQARTMVFQTAEALRRADAGEPDAYALMRILTPLIKFRACRDARKVTGDAMEIRGGCGYIEEWSDPRLVRDAHLGSIWEGTSNIVALDVLRAVRREGALPVLQAHLAGLLADTPMQADARAVFEGAIASAAQLAGQAAAAGADGELLARQAASALYHVTSAVAMAWEAGRIGSVRRMRLAQLVLRHRVLPQDPLAASEEPAWLAETVAPADDGAVRAAGAVDAVNVF</t>
  </si>
  <si>
    <t>WP_111520875.1</t>
  </si>
  <si>
    <t>MEFRHLRYFLVLAEELHFGRAARRLAISQPPLSLNIQQLEASVGARLFDRDSRGVRLTAAGRAFRESATALLAQAEAARVLAREIEAGAVGRLRVGFVGSMLYRGLPQTLREFEAAYPGIHVALTELNSQEQIDALLHDELDAAFIHTGRVPDTLQATLVHAEPFVCCLPADHALAALAELPLTSLRGEPFVLFSRKASPDYYSRIFDMCAAQGFFPQIRHEVRHWLSVVSLVSQGMGVAVVPAALARSGMAGAAFRPLAEAAVRSEVYCAWKTAPDHPARDHFVAMVAGKAAQPKPDHQHSRKEKATGPGTDGL</t>
  </si>
  <si>
    <t>WP_111520874.1</t>
  </si>
  <si>
    <t>ferrous iron transport protein A_-1</t>
  </si>
  <si>
    <t>MSAAASPSALRIALVGNPNCGKTALFNRLTGSRQKVANYAGVTVERKEGYFVSPAGRQVRILDLPGAYSLHAASLDEAITRDVCLGQRAGEARPDLLVSVVDATNLRLHLRFVLELRQLGLPMVVVLNMSDAAARRGIQIDRDKLSAALGVPVVSTVAVRRDGAAALVSLLDATLPPAPPAGTASGPDFDVHAEVNRLLSAAVSMPARTAALDDRIDRIVLHPVFGLLLLAVLLFLMFQAVFSWAEPLMDGIEGGVHWAGEMLGAWLPDGMLKSLLVDGLVAGLGSVVVFLPQILILFLFILTLEESGYLPRAAFLLDRLMMGAGLSGRSFIPLLSSFACAIPGIMATRTIQDPRDRLTTILVAPLMTCSARLPVYALLIGAFVPERTVMGLFNLQGLVLFALYVAGIVSALVVAYALKFLRRDRTDHPLLMELPSYRIPNPRDIAIGLWERTRIFLSRVGKVILALTVLLWFLSTFPSAPEGATAPAIDYSFAGMIGHALQKVFAPVGFNWQICIALVPGLAAREVAVGALATVYALSGSEETVATQLAPMIAAQWSLATALSLLAWYVFAPQCISTLAVIRRETDSWKVMALSAAYLTGLAYLAAFVTYRVALLFS</t>
  </si>
  <si>
    <t>WP_111520873.1</t>
  </si>
  <si>
    <t>ferrous iron transport protein B_-1</t>
  </si>
  <si>
    <t>MSLYHAIETLLVPLIVLACAVSVVARYAPRTRERVKAALAARLGGPAAAGWRGRLARWLAPQAAAGCASGCDDGGCNTCGANSSTPTSQDKPAEQVVRFVRKR</t>
  </si>
  <si>
    <t>WP_111520872.1</t>
  </si>
  <si>
    <t>MRLRTWASWLAGSAAALLLAACGGGGGSSAPAAPASGGTTTPLTYTAKMSVTSGEVGVGRTLTISALAVDSNGVDVSGNTTFDWTSTDSAVATVAPGAGTPGSAVVRGVAPGTTTVQVVATVRGTDNTTVQLPAQTATITVVPASALSYTLSMPATSLAMSDGQELPVKVTLLDSNGSDVSASVSNWAWSSSGTAVQVTASQNSATLKASNGSPTTAATASVSVSVTAPDGHALSGVIAVTVQKNGAAAYRVVTTKGGREVNALQVFSNRPDTFTARVLRHDGQDVTADFDGTWSYTASSATLSATEAAGTHDATVRTSLAGDTGPVQGSLTVTAVSGKLGERRSATLTVTENPLWALVGDNQDPITLLLLAPMPIEVTARMKHLGGDAQYTACKDWAWSSTGPVSLSPSMVMLPNQVRASGTGPGDFTITATCTAIADNTPLKLVFYGTVR</t>
  </si>
  <si>
    <t>WP_111520871.1</t>
  </si>
  <si>
    <t>MVDTVGKGFSAAGRKLEWLQILRGIAAILVLYFHMEPHWNAVPALAKISKAMHFGFFGVDLFFVLSGFVVFSSAEKCINYIQIKNFLKRRVLRIYLGYWPVLAIFAIFPAVLHGSVERTTKQIIKSVLLLYPNGADNWLPTAWSLTYELYFYLCLAAICLLAGARRLQILSWTGAAVVLWNSYWLLFQPEVIKVGKQPLHFAFSAYGVEFIAGAIISEVSKNWGRRLPPSEIFYRQEFL</t>
  </si>
  <si>
    <t>WP_110466216.1</t>
  </si>
  <si>
    <t>NZ_QJTC01000018.1[7470..22560]</t>
  </si>
  <si>
    <t>MAFSIGTTWGYFDHIDFMRLGTFGLAAIAILFLMLYIQFSNIAAPKRLAVIGDASFSLYLIHPYLLDKMGRIRYKYFSESSELTLVLYSMIFPLLIIAFSIIWFKLIEKPLMSFALKSNKNYPMHDWPTKI</t>
  </si>
  <si>
    <t>WP_146228737.1</t>
  </si>
  <si>
    <t>MIGLQKYERNDALAATLPPDLLDDERLMWMLDHDLARMTEEESIELSAWIVRTVCCEQRGELNDLAVKPPQILTEEERRLLRIARWLNEE</t>
  </si>
  <si>
    <t>WP_146228736.1</t>
  </si>
  <si>
    <t>recombinase family protein</t>
  </si>
  <si>
    <t>recombinase family protein_-1</t>
  </si>
  <si>
    <t>DNA adenine methylase</t>
  </si>
  <si>
    <t>DNA adenine methylase_1</t>
  </si>
  <si>
    <t>MKTFKTLADVAALVGQEVAASDWTTVTQEQVQRFADATHDHQWIHLDLERASRGPFGAPIAHGFLTLSLLPALMRSTLSIEEARMGVNYGLNKVRFPSPVPVGSRLRARFVLQAAEQVDKHGWQFTWEATIEREGGAKPVCVAVTLSRLYP</t>
  </si>
  <si>
    <t>WP_110466214.1</t>
  </si>
  <si>
    <t>MPIVAVANPKGGVGKSTLSTNIAGYYASRGHEVLLGDVDRQQSARLWLGLRPPTALPIGTWEASDSLVTRPPRTASHAVLDTPGGLHGWRSADVFKMADKVVVPLQASVFDIFATRGFLDELAALRRGPGGGPEIGIVGMRVDARTIAADHLQTFVESLGLPVLGYLRNTQNYVHLAARGLSLFDVVPGRVEKDLAQWEPIGRWLDAA</t>
  </si>
  <si>
    <t>WP_110466268.1</t>
  </si>
  <si>
    <t>MTIDASALDLLFHNARTANGFLDRPVPVELLRQAYDLAKMAPTSMNTQPARYVFLTTPEAKARLAPALSAGNTEKTQQAPVTVIVATDTRFYENMPLVWHAEGAKEMFEGNPAMATATATRNGTLSGGYFILAARAVGLDVGPMSGFDIPKVNAEFFPDGRYQANFLINLGYADHSKEFNRNPRLTFEQAVDVL</t>
  </si>
  <si>
    <t>WP_110466213.1</t>
  </si>
  <si>
    <t>malonic semialdehyde reductase</t>
  </si>
  <si>
    <t>malonic semialdehyde reductase_1</t>
  </si>
  <si>
    <t>MRNDTSAHDTLWDLIKDIKFGMFTHRHTDGKLHSHPLTTQNQSIDEGAMLYFFVPRSGEVATRVAADGNVNLAYAHPGKDSYVSITGTARISQDRATIERLWNKQAEAWFSGGVNDPDLGLLEVRIEDAEYWDVTDSKMVQLLKMAKAAVTGTPPDLGEHKTLKVS</t>
  </si>
  <si>
    <t>WP_110466212.1</t>
  </si>
  <si>
    <t>pyridoxamine 5'-phosphate oxidase family protein</t>
  </si>
  <si>
    <t>pyridoxamine 5'-phosphate oxidase family protein_-1</t>
  </si>
  <si>
    <t>MAQDHPFTRRALGCAALGLAGLLATGGAWAQAAAAWPTKPVRIITPFPVGGGPDGLARLVADKLSRKWGQPVVVENRPGGNGFIAIDAFKRGAKDGHDLIQLDNVHLAAYPALFKKLPYDAEKDFDPILPMFRTYFFFTVPTSSPYKTVGDLIADAKKNPGKLNYGSWSVGNPVHLGSELFEAVTGTQMEHVIYKETTQLYTSVATGELAFALGSSATAGPLYRAGKIKLLAVAAPKRTVGYEDVPTVAESGGPAHFEVIGWNAIAAPRGLPAAVTDKIKRDVEEALAAPDAKEKFLSFGYEPFPQTREQFNAFIASESKRFGDVIRNANLSLD</t>
  </si>
  <si>
    <t>WP_110466211.1</t>
  </si>
  <si>
    <t>MKTLASTSSLRRRSAVLALAAGMAGLAGLPATASAQAAYPNKVITIVVPFAAGGTTDILARLVGQALGTELGRQVIVDNRAGAGGNIGSQLVARAPADGYTLLMGTVGTHAINAALYPKMPFDHIKDFAPISRVANVPNLLVANPRQPFKTVPELIAYAKANPGKVNFGSSGNGSSIHLSGELFKSMAKVDMVHIPYKGSAPAVADLLGNQIAIMFDNLPSAMQHVRSGKLRPIAVTTAKRSPELPDVPTIAEAGLPGYEATSWFGLFAPAKTPADVVDKIDAALIKVLASADLKKRLSEQGAEPYAEKPAQFAEFIETETAKWGKVVKDSGASVD</t>
  </si>
  <si>
    <t>WP_110466210.1</t>
  </si>
  <si>
    <t>MNTPASPSSSPVRERVLITGGAAGIGAATAERCYADGYEPVVVDRTGDGIRADLSDVAATAEALRQALADGPITRLVNNVGIVCPASAEAQTLDEFDLAVSLNLRCALQCMQALLPGMKAAGFGRIVNMSSRAALGKELRTAYSATKAGLIGMTRVWALELGVHGITANAIGPGPIRTELFDRANPPDAPRTRAIVDAVPVKRVGTPEDIAHAAAYLLDARSGFVTGQVLYVCGGMTVGVAGV</t>
  </si>
  <si>
    <t>WP_110466267.1</t>
  </si>
  <si>
    <t>MVAGSGAFTVDTAAGRFRIRLDGPADAPVLVFSNSLGTVLEMWDAQAERFARDWRVLRYDTRGHGGSEVTPGPYGFDRLGGDVVALLDALGIARASFCGISMGGFTGLGLGLHAGDRLNHLVVANSAARIGTAEGWLSRAALVREQGTAAMAELAASSPGRWFTDAFAAAQPAVVRRAQAWIAGIAPEGYAACCEALAHADLRPRIAGIRVPTLLVAGAADPVTTVADAQAMRAAIPGAQLVEVPASHLSNLEATAAFDDALHRFLHTQAPR</t>
  </si>
  <si>
    <t>WP_110466209.1</t>
  </si>
  <si>
    <t>MTTHAFICDAVRTPFGRYGGALSSVRTDDLGAVPLKALMARNPNVDWAAVTDVLYGCANQAGEDNRNVARMASLLAGLPTDLPGATINRLCGSGLDALGTAARAIKSGEAGLMIAGGVESMSRAPFVSPKAESAFSRANAVYDTTIGWRFVNKLMQQMYGVDSMPETAENVADDYRIEREAQDRMAFASQQKAVAAQKAGHFDTEIVPVTIPQKKGDAVVVGKDEHPRDTTMETLAKLKPVVREGGTVTAGNASGVNDGAAALLLADEAGARAHGLTPRARVVGMATAGVPPRVMGIGPAPATRKVLQLTGLTLERMDVIELNEAFAAQGLAVLRLLGLQDDDPRVNPYGGAIALGHPLGASGARLATTAVNQLHRTGGHYALCTMCIGVGQGIAVVLERV</t>
  </si>
  <si>
    <t>WP_110466208.1</t>
  </si>
  <si>
    <t>MNSYKKRSKEELAQRVAQDIHDGACVNLGIGQPTLVANHIPAGREVILQSENGILGMGPAPAAGAEDYDLINAGKAPVTLLPGGAFFHHADSFGMMRGGHLDICVLGAFQVSATGDLANWSTGEAGAIPAVGGAMDLAIGAKQTWVMMDLLTRQGASKVVQDCTYPLTGIGCVKRIYSDIATLECTPEGLRLVDVVHGLSHAELEALVGLPIAAAQATF</t>
  </si>
  <si>
    <t>WP_110466207.1</t>
  </si>
  <si>
    <t>MIDKIAASVAEALADVQDGATVLIGGFGTSGNPDELIDGLIAHGAKDLTVVNNNAGNGDTGLAALLKAGRVRKIICSFPRQVDSHVFDALYRSGQIELELVPQGKLAERIRAAGAGIGAFFCPTAYGTDLAKGKETREIDGRHYVLEYPIHADVALIKAEAGDRWGNLTYRMAARNFGPVMATAAKQTIATVHEIRELGRLDPEAIVTPGIYVSRVVKIDRVATQAGGFKKSA</t>
  </si>
  <si>
    <t>WP_110466206.1</t>
  </si>
  <si>
    <t>MVFPDTSGDIPPKPGDSYVQSFARGLEVIRSFSAEARRQTLTEVAARTGLTRAGARRILLTLQTLGYVESDGRLFRLTPRILDLGFAYLSSMPMWDVAEPLMEDLVERVKESCSAAVLEGSDIVYVLRVPTHKIMKINLGVGSRLPACVTSLGRVLLAALPDKEVRARLEGSRRTAYTPHTVTDIDALLDRVRQARSQGWCLLDQELEEGLVSIAAPVTDRAGRTVAAINVSGQINRTGLEVLQHDFLPPLRAAAAAISQRLQARGG</t>
  </si>
  <si>
    <t>WP_110466205.1</t>
  </si>
  <si>
    <t>IclR family transcriptional regulator_-1</t>
  </si>
  <si>
    <t>MFQPSQQDVRRFFCAVYDKSRTGAPMEAIETLAALWVDEHPEYHADLADVDAALLRVYAGADRENPFLHLSMHLSISEQASIDQPRGIRQAVELLAARRGSLHEALHEVMESLGTMLWDSQRSGRPPDGAAYVADVQRRATRD</t>
  </si>
  <si>
    <t>WP_110466204.1</t>
  </si>
  <si>
    <t>MHPDAKTLWKAPQWVLAVLLAVLGMLGPFSIDTYIPAFSGISKALGASPVEMQQTLSAYLFGFAFMNLFHGLVANLLFQAHALWAIWPIAFYAFGWALVVPVVTLVVLDLHSERRGMASSLQAVIGSASNGVVAGVLAPLVMHSTVLLATASLCLMGVGLVAWMVVHRAWPEIGRAVAEH</t>
  </si>
  <si>
    <t>WP_110466203.1</t>
  </si>
  <si>
    <t>MPAYRSRTTTHGRNMAGARGLWRATGMKNEDFGKPIIAVVNSFTQFVPGHVHLKDLGQLVAREIETAGGVAKEFNTIAVDDGIAMGHDGMLYSLPSREIIADSVEYMVNAHCADAMVCISNCDKITPGMLMAALRINIPTVFVSGGPMESGKVNIKGKLRAVDLIDAMVAAADSNVSDADVEVIERSACPTCGSCSGMFTANSMNCLTEALGLALPGNGSVLATHADRKGLFVEAGHLIVDLARRYYEQDDETALPRNIANFKAFENAMTLDIAMGGSTNTVLHLLAAAYEGQVPFTMQDIDRLSRRVPVLCKVAPSVPDVHMEDVHRAGGIMAILGELDRAGLLNRGLPMVHSKSLEDALSRWDIKQTRSESVRKFFMAAPGNVPTQVAFSQERRFEELDTDRATGCVRDAEHAYSKDGGLAVLSGNLALDGCIVKTAGVDESILKFEGPARVFESQDAAVEGILGNKIKAGDVVVVRYEGPRGGPGMQEMLYPTSYLKSKGLGKVCALVTDGRFSGGSSGLSIGHLSPEAAEGGLIGLVEEGDLIKIDIPARSISLVVDDGTLAKRREAMLARGAEAWKPAKKRSRKVTMALKAYAALTTSAARGAVRVVPE</t>
  </si>
  <si>
    <t>WP_108512356.1</t>
  </si>
  <si>
    <t>dihydroxy-acid dehydratase_-1</t>
  </si>
  <si>
    <t>NZ_PYCN01000001.1[377020..392033]</t>
  </si>
  <si>
    <t>MPHFLSRLLMILFGTIAVSGVHAQETPTIAAASDLKFALEEVAAKFKAETHQEVRLNFGSSGNFTRQLQQGAPFEMFMSADEGFVFQLADAGKTMDRGTLYAEGRIVLFVPRGSPVRADGQLDDVRAAIVDGRMQKFAIANPEHAPYGRAAEQALRNRGLWDVIKPKLVLGENVSQAAQFATSGASQGGIFAYSLALAPAVSSLGSFVLIPAEWHQPLRQRMVLMNNATPVAKEFYRYVQMPAARVIFRKFGFILPGEAS</t>
  </si>
  <si>
    <t>WP_108512355.1</t>
  </si>
  <si>
    <t>MDWSALAVSLKLGALTVLVLLPLGIVCGRALAFNRFQGKGFVEALLALPLVLPPTVLGYYLLVAFGGNSPLGQLWQGISGHPLAFSFEGLLLASLIANIPFVVQPMQRGFEAIAVEIREAAACSGLSPWRVFLTIDLPLAWPGIVTGMVLAFAHTLGEFGVVLMVGGNITGETRTVAVAIYDRVQAFDNNSAGIMSVLLLALSLLALSLTYFLSARIGRRYA</t>
  </si>
  <si>
    <t>WP_108512354.1</t>
  </si>
  <si>
    <t>MRDSGLQVRLRQEGPIPLDVEFSCAPNQLLALVGPSGAGKTTVLRSIAGLYKPREGRVSCQGNVWFDAANGVHVQPHERPVGLVFQGYALFPHMTVLRNVATALGRSPKAERDARAQDLLSLVHLKGFDERYPASLSGGEQQRVAVARALARSPAVLLMDEPFSAVDRRTRRKLRDELAELRKVMQIPIVMVTHDLDEAAALADRMCVIDKGETLQVGTPAELMKAPANQRVVEALDLSDQAVERIITRSTGSQSR</t>
  </si>
  <si>
    <t>WP_108512353.1</t>
  </si>
  <si>
    <t>MMMKIWPLIASIAFVTSVHAQTPYAGMQGRSIKALSDQQIADLNAGRGMGLALAAELNGYPGPSHVLELADKLNLTADQRASMQRLFDAMKDEAMPLGSKLIEQEAELDRQFASRTVTPESLKASTAAVAATQGILRETHLKYHLSTGSILTPAQMTKYAELRGYGGGHKRQHHH</t>
  </si>
  <si>
    <t>WP_108512352.1</t>
  </si>
  <si>
    <t>Spy/CpxP family protein refolding chaperone_1</t>
  </si>
  <si>
    <t>MTPRLILIPLLTLMIAASVASAWAQDKGTVHPKPLPPLANPNDPNIAAKELFGRKMLPAAMPTRVHGFYAHGCIAGAEGLPINGDNWQVMRLSRNRYWGHPDLVALVKRLAARARKDAGWPGILVGDMSQPRGGPMFTGHASHQVGLDADIWLTPMPGRQLSRNEREEMSAVMMVRADRLDIDPHAWTPTHLAVIRAAALEPSVQRIFVNAAIKKALCREAKGDRYWLHKVRPMYGHDYHFHIRMRCPPGAGECESQPEPNDGEGCSTGDLAYWFSDAVLHPKPPKVPPKPKPPMTMAELPPVCKTVLHAPDAKP</t>
  </si>
  <si>
    <t>WP_108512351.1</t>
  </si>
  <si>
    <t>penicillin-insensitive murein endopeptidase_1</t>
  </si>
  <si>
    <t>MPTSKPARALSDAQIEQFIQDGFVRIDRAFPRELAEQGRATLWRDLPCDPDDPATWTRPVVHLGYYSDDPFRKAVNSPLLHTAFDQFVGKGRWWPRADLGTFPVRFPSPHDPGDAGWHVDLSFPGEDKPIDSNDYSAWRVNVTSRGRALLMLFLFSDVGEADAPTRIRPGSHLDMARFLEPAGEAGMSHFRLDEMGSGRPEMQATGDAGTVYLCHPFLVHAAQMHRGSAPRFMAQPPLHPSQPFRLDRADGDYSPVERAIRLALRARG</t>
  </si>
  <si>
    <t>WP_108512350.1</t>
  </si>
  <si>
    <t>phytanoyl-CoA dioxygenase family protein_1</t>
  </si>
  <si>
    <t>MRGLTPALLPVRRKLTILTLLLAFSAPGHTPALAGDYPDRPVKIVVPFPAGGTADAIPRIVADWLSRKWSQPVVIENRTGAAGNIGAEQVYHSAPDGYTLLSSAPPPLVINHNLYPKLGYDPTKFEPVIVMAQVPNALIVNPDSIKASSVPELIEYLKGNSDKTICATQGNGTTSHLSSELFQLMAKVTLRHIPYRGSAPALQGLVAGDVDVMFDNLGVSLALVQAGKLKLLAVASSDRLPALPNVPTMAETLPGFEAVAWYGIVAPPKTPKNIVDKINADVNEALRQPAVQEQLKKLSAVIFGGSVDKSSKYMREEVDRWAAVIKSANIELQ</t>
  </si>
  <si>
    <t>WP_108512349.1</t>
  </si>
  <si>
    <t>MTQPRLTVVIIGGGIGGLFAANALIARGFDVSVYEQAPALGEVGAGVFLTPNSVRQLQRVGLGPQVERRGARVGHGSHYFRHDGAPIAPVQVTDSAGWNATFGMHRADLVEMLSGALPSGVVRTGHRGTGFEQAGEVARVSFANGAVAEGDVVIAADGIHSELRPYAAPPSRPVFHGSVAYRGVLPHARIPHWPTDCWQMWLGKGKHFLSFPVRSGELINYVGFVPADAEMKESWSAPGDPDVLRREFWGWDPRIATLLSQVETTFRWALYDREPLPSWTRGRLTLLGDAAHPMLPHLGQGANQSIEDGMALATILALTSRAGVPAALLAYERLRRERVAAVQRGARENGMRYDSSYADLGVRDAEISAHAAFRRRLYDHDVVPEAQAAAAALG</t>
  </si>
  <si>
    <t>WP_108512348.1</t>
  </si>
  <si>
    <t>MSTKKRRTLGKPKQAAIVRFRGRPAKPVPKPSAKRERRPSAATGGIARKRAEVDAALAEARKSHERLCEAIDILPQGVVFLDAEGRYILWNKKYAEMYRRSSDLFKPGARLEDTIRLGVARGDYPEAIGREEEWIAARLKKMYQPGARHEQTLADGRVILIEERLTEDGGIIGLRVDITELKQREASFRLLFDSNPVPMIVCALGDERILAVNDAAIQHYGYSRGEFEKLTIRSLQAFDAELPWTGDARAARTWKHVRADGALIDLAIYSRQLVYGDRPAALLALMDTTERKRAEARLTFMAQHDGLTGLPNRNLLRQQMDDILLRTRRNAEQVAVLVLGLDHFKAVNDTLGHGIGDKLLRGVGKRLRSMLRDDDALARLNSDEFAIVQSGVTRPEDAAFLARRLLDAIGDPYLLDGHSVVVGASVGIAMSPGDGDESEKLLKNADLALSRAKNDSRGTFSFFEAGMDARAQSRRKIETELREAVQGDTLRPYYQPLVDLASGRITGFEALVRWPHPERGMISPAEFIPVAEETGLINAVGGLMLRRACTDAAQWPDDVHVAVNLSPLQFRLGNLLSLVTDTLKQSGLPARRLELEITETLLLEKSSEVLATLHALRALGVRISMDDFGTGYSSLSYLRSFPFDKIKIDQSFVRDLAANPDAQAIVRSIISLGKGLGVTITAEGVETEAEVNCLRNEGCHEGQGFLFSRARPNAEIVSMLKTQGNWSSPAGAALVA</t>
  </si>
  <si>
    <t>WP_108512800.1</t>
  </si>
  <si>
    <t>MKKSVAKKPGGGPSPTIEAVFEAYPQPVKSKLLALRRLIFDTAKATKGVGPLQEALKWGQPSYLTAESKSGSTIRIDQVKAEAGQYAVYFHCQTDLVETFRELYPELRYGGNRSILLDAGEKLPEAALRHCVALALTYHARKRKAANRHA</t>
  </si>
  <si>
    <t>WP_108512347.1</t>
  </si>
  <si>
    <t>DUF1801 domain-containing protein_1</t>
  </si>
  <si>
    <t>MNKPPGIDLVERARALAPLIARDADEIERTRRLTSAVTQALTENGLYRALLPKSFGGIEASLEAFMQMQEEIAKADASTAWCLGQCSVCAMTAAYLDPDAANEIFNVAPGILAWGAINHEVQAVPGGYKASARWDFASGSRQASWLGAHVRVVEADGTPRRKPDGSPEIRTILFPVTSATMYDVWDVIGLRGTGTDSYSVDNLFIPEKFAALRDEPQARREDGPLYKLSTNMVFGMGFAATSLGVARATLDAAIDLARAKTPQAQQAMRDNNAVQGLIGRTEAALRAARAYLYATAAEVWRDLSRGEATTEAHRIALRIATTWTIHQSAAVVDTAYHMAGATAVFNANKFERRFRDMHAIAQQIQGRDVHYEDAGKAILSGHLDTPPTMR</t>
  </si>
  <si>
    <t>WP_108512799.1</t>
  </si>
  <si>
    <t>MSKSSGFSYGWVVVAVGALMTCVAFGSMLSLAVFLQPISEAMGWSRSGVSAAATIDFLCMGVAAFFWGALSDRFGTRTVVLSGTLLLGAGLIAASQATTLWQFQLAFGVLIGIAAGSFYAPMMAAASAWIEDHRSLAVALVSAGMGVAPLTVAPFASWLITTYDWRTAMLVIGIVALALLIPASLLVRPAPQAAASATAGVDGAPDVPWTAAQAFKTPQFITLALAHFACCAAHSGPIFHMVSYAMVCGIAPLTAVTVYSLAGFSGLGGRLLLGALADRIGAKHVLVGGLFVQALSVASYLAVGQLGEFYALSVVFGLAYGGVMPLYAVLVREYFGARIMGTVFGAVSAFASLGMALGPLAGGWVFDTFHAYNWLYVGSFAIGIAAAAVALSFPSTKRPSQPSLDLGRAAA</t>
  </si>
  <si>
    <t>WP_108512346.1</t>
  </si>
  <si>
    <t>MSDPQLQRLRRLDACAVSDALDKLGLPGAVTGLPLRSAGPGGNSRIAGRAITMKVGPGQPPPGPPKHLGCSAIEQGGPEHIIVVEQRSGLEAGCWGGLLTLGAKVRGIAGVVADGPLRDVDEAIAYEFPIYSRSLTSRTARGRVVELGTQVPVTIGAEQGGQVTVQPGDYLLVDRSAVIVIAAADIERVLDAAETIVAKEAAMAKAILSGTPIGAVMGGNYEHMLEQ</t>
  </si>
  <si>
    <t>WP_105748285.1</t>
  </si>
  <si>
    <t>dimethylmenaquinone methyltransferase</t>
  </si>
  <si>
    <t>dimethylmenaquinone methyltransferase_-1</t>
  </si>
  <si>
    <t>NZ_PVLQ01000030.1[20..7257]</t>
  </si>
  <si>
    <t>MSNTDKNVARAARLDTPTLSDALDKLGILGQCYKIKPRSSDFRMAGRAWTLKYGPAAKPCGTVGDFIDDVAPGSVVVLDNNGREDCTVWGDILTEIAHRRGIAGTVINGINRDTHLCLSLGYPVFSIDHWMRTGKDRVQVEATGVPVNIGGARVAPGDILKGDTDGVVVIPKEHEERVLEIAEQIEAAENRIREAARGGMRLDEARQVNRYHSLQTREGA</t>
  </si>
  <si>
    <t>WP_105748284.1</t>
  </si>
  <si>
    <t>RraA family protein</t>
  </si>
  <si>
    <t>RraA family protein_-1</t>
  </si>
  <si>
    <t>MKRHDPALTTRLDIQRLPAELIAQAAKLPTATLHEAGKKIGALPSAIKPVAPQFKFAGSALTVHSPPGDNLWLHRALEVAQPGDVLVVFANGAYEHGYWGEIMTTMAQVRGLAGLVIDGCVRDGALLAEFGFPVFARGLCIQGTGKDFGAIGWINHPVTMGQVVVHAGDLVVGDGDGVVVIPQARAPEVVQAGLQREADEAAILERLRQGESTMTVYGWN</t>
  </si>
  <si>
    <t>WP_105748283.1</t>
  </si>
  <si>
    <t>4-carboxy-4-hydroxy-2-oxoadipate aldolase/oxaloacetate decarboxylase</t>
  </si>
  <si>
    <t>4-carboxy-4-hydroxy-2-oxoadipate aldolase/oxaloacetate decarboxylase_-1</t>
  </si>
  <si>
    <t>MASTAPASSLPLLQIEDGIATITLNRPAQRNRLENADLHELLRQIERLNADQAVRVVVFTANTQGQGRPVFSAGYHIGGFEEEGSDPDFFERIPDAIAQMRPITVCALNGSVYGGATDLLMACDIGVALEGTELRMPAAALGLHYYRSGLQRYVARLGQSMTLRAFLTAQALPVETLKQLGFLTAVLPAGSWTAAVEALAAQIRDLAPLAAQLTKRSIREIAAGTDEAAAIRQRQDLTAASQDFLEGRQAFAQKRKPHFTGR</t>
  </si>
  <si>
    <t>WP_105748282.1</t>
  </si>
  <si>
    <t>MKKSILPLLALVATTGALAQSNAVLSGGVVIGFKQSSAKSDGTPSKTGIDNLDAGGNHYTIRTSEDLGGGLKANVLLNYRFNPDTGSTGNGHDYFANTKLSLAGDFGEVSMGRFWGPVDFLLRPVLDIYTPLGLGATVYGGPLDAPTRYNGTLMYETPEIQGFKAGISYVPKAEMTSNKANTTEVALRYRSGPLALGLGLTKNAGTAPSSIDNAEGKDVLTIGAAYNFGVAKVGLTYTNVDAYKGAKGTVAESDRWSAAVRVPVTASAQLKLGYEDQKFKGGASTKAVAFGGEYTLSKRTMLFAEIGKVDSDNVKADEKDATYMLGIKHSF</t>
  </si>
  <si>
    <t>WP_105748281.1</t>
  </si>
  <si>
    <t>MTGAAAQDCGQHSGRTVLAIALAGFASFWLLFGAQPLLPQIAREFGVTPAAASLSISAATAAMALLLIPVSLLGDRHGRERLMRAGVLGAAVFTLLSALVPDFPLMLACRLGTGICVAAVPASALAHLGEEIPVHQRSRAIGLYISANALGGMLGRLLGSLVTQWLDWRAGLLAQGLLGAGLALAFWRLLPPARQFSSRTLAPAALLRDLRRVYTATPLPWIFGVAFLVMGSFIGVYNYLGFRLAAPPYSLEPAVSGSIFMLYSIGSLASAWAGSQSQRLGELRTMLMMSGCMLAGLLLTLLTPLTFVIAGLACFTFGVFALHAVASAWVGHKAGERRGLVSALYLSSYHFGGSVIGSAAGWAWTHHGWPGIVSALASCVLLVTVTIAGLRVSERGKPG</t>
  </si>
  <si>
    <t>WP_105748280.1</t>
  </si>
  <si>
    <t>MGALSHIRVLDLTRVLAGPWCTQTLADLGADVIKVERPGLGDDTRHWGPPYARDAAGQDSSEAAYYLAVNRNKRSVTVDITTPEGQDIIRQLVASCDVLVENYKVGQLARYGLDYDTLKVINPGLVYCSITGFGQTGPYAQRPGYDFIVQGMGGFMSVTGERDGQPGAGPQKAGVAIADLFTGAHATIGILAALAHRDRTGQGQQLDICLLDVQVAMMANMASNFLATAKPPQRWGNAHPNIVPYQTFKAADGWIIIACGNDGQFRKLVEVGGEPGLADDPRFATNPQRVRNREILLPLLEPMLLRRSRAEWIAALETAGVPCGSINDLAEVFDNEQVIARGMRVDLPHPTAGQVSVPASALKMGETPVEYRSPPPLLGEHTVSVLQELTQLGAVEIEALQRRQVI</t>
  </si>
  <si>
    <t>WP_105748279.1</t>
  </si>
  <si>
    <t>MKTTMHTINRRQLLALSASTVVLPAFAQSKYPSKPVTILVPFAAGGTTDILGRLIGRHLATRLGGSVIIDNKPGAGGGVGASMVAKAAGDGHTLLMGTIGTHAINQYLYKKLAYDPFKDFAPVSLVAMVPNVLVVHPSQPFKTVKEMIAYAKANPGKLNYASAGNGTSIHLSGAMFEQMAQVDMVHVPYKGSAPAVADLLAGQTNCMFDNLPSSMPHIKSGALRAIAVTSGQRFPALPHVPTIAESGLPGYDATSWFGLWAPASTPADLVARLNQEINKILSLPEVKQTMLDQGAEAAPDTPQQFAAFIQSEAAKWSKVVKAANVQLD</t>
  </si>
  <si>
    <t>WP_105748278.1</t>
  </si>
  <si>
    <t>acyl-CoA dehydrogenase</t>
  </si>
  <si>
    <t>acyl-CoA dehydrogenase_1</t>
  </si>
  <si>
    <t>MSNVNLEQALLIAKTSLEKGREMKFHPLTVIVLDAGGQMKALLREDNCSILRQDIAMGKAWGALGMGFGGRELARRAEAMPSFFVALNAMSGGKMVPVPGGVLIRNAEGQIIGSVGITGDTSINDEICAVAGITAAGLVADTGDK</t>
  </si>
  <si>
    <t>WP_108646219.1</t>
  </si>
  <si>
    <t>heme-binding protein</t>
  </si>
  <si>
    <t>heme-binding protein_1</t>
  </si>
  <si>
    <t>NZ_NTGB01000001.1[1248024..1263127]</t>
  </si>
  <si>
    <t>MSPVDRAKDTQEQSPEFDSRDFRNALGHFGTGVTVITTIDKNGKVFGVTVSSFNSVSLSPPLVLWSQVRGAPSHQAFIESPYFIVNILAEDQKDISNHFARPSEDKFKDIPHHLNEHGIPILDGTLGHFVCTKENEVEGGDHLIFIGKVLSYSYNTSENTAPLFFWKGKYHSAADHTA</t>
  </si>
  <si>
    <t>WP_108646218.1</t>
  </si>
  <si>
    <t>flavin reductase family protein_1</t>
  </si>
  <si>
    <t>MTITSFQLEGCSNAPVLVIGNSLGANYSMWDDQIEVWKKHFLVLRYNYRGHGDTPAIGAVASTEDLAKDIIELTDRLNIQKFHWLGLSLGAMLGLYMAAHYSDRVLSLSAACFRHSQTDETKAQWLTRIATVNEKGIQAIVDGTADRWLTEGYRVANPADDQKLRKMIATTSNDGYMACGTAVMTYDARPYAAKIQCPTLLISGEFDMGAPTAEVASLTNVIPKSQHVMLPAAHIANVECKREFESLVVNFINTISA</t>
  </si>
  <si>
    <t>WP_108646217.1</t>
  </si>
  <si>
    <t>MNPVNVAVIGYGWWGKIITATLQASEFLNVVMVIENDPNVASQATADGLKMGFEVAREFTNAIENPKVEAIVLCTPHQFHAQQIQLAAKAGKHVFCEKPLCLTFADAQAAIEACNNAGVKLGIGHERRFEPAIVALREEIAKGTLGTILQIEANFSQDKFFALPKDNWRLSNKFAPVGPLTATGIHLVDLAIAIFGPAKEVWARLATRGSDFENGDTLGIMLAFEGGANALISAILATPFDGRFCVYGSHGWIEIRDNTHPENPTGWNVTTQLRGQERTTHFMPPAPTVRFNLEAFAKGIRGVSDYPVMQAEMLANVAALEAIMRSVETKQLEIVKH</t>
  </si>
  <si>
    <t>WP_108646216.1</t>
  </si>
  <si>
    <t>Gfo/Idh/MocA family oxidoreductase</t>
  </si>
  <si>
    <t>Gfo/Idh/MocA family oxidoreductase_-1</t>
  </si>
  <si>
    <t>MKSNDLVVNKPINSAPRKRLKREERDREIAAAAVAFFAEVGFDGDTRELARRLGVTQSLIFRYFPSKAALIERVYQEVYVGRWNPYWETIIADRSVPLKDRLIRFYKDYSKISLTYDWVRIFMFSGLKGEDINTRYLKFLRSRILEPIAIEVRAELGLPTIQEIPLKESEVELAWGINSRTFYLGQRRWIFNIPLSLDIDEIVEHTIITYLAGAKTVVPMLIKQD</t>
  </si>
  <si>
    <t>WP_108646215.1</t>
  </si>
  <si>
    <t>MKISTFMMPIHPPGRNLVETFNEDREAVILADQLGYSEAYVGEHVTDAAETITNSMIFLATLIHATKQIKLGTGTINLPNSHPAAIAAQAAMMDHMLEGRFIMGISPGGLMSDAEVFGNFKSDRNAMFVESINTILKIWDGEAPYNIEGEYWKISTQNTMIPEIGQGYIMKPFQKPYPLIVGTAVAPYSKGVTEMAKRGWQPISANFLMPEWVATHWPKYVEGREAVGAVAHPDEWRVAKSIFVADDDATARRYGLEEGGPYYAYFKSLSRKLVNGGRSNLFKVDPNMPDSEVTPEFVTNRLVLAGTVNSVVDQLLKFREEVGDFGNLLYACHDWMDPALAKRSMELMATEVMPRVNAAIGK</t>
  </si>
  <si>
    <t>WP_108646214.1</t>
  </si>
  <si>
    <t>LLM class flavin-dependent oxidoreductase_-1</t>
  </si>
  <si>
    <t>MSKRIQIATSLTLLVMTFSSASFATTFVSDTKAADTIYYNGPIVTVNDKQPTAQAVAVKKGKIIAVGSENSMKQFTGMKTKQVSLDGKTLVPGFIDGHGHMVNVGLQAISANLLPPPDGTVDSIPALQKVLKEWVDNSPVPKKYGLIIGFGYDDSQLKEQRHPTKEELDEVSKDIPIMCFHQSGHIRSYNSKALEIAGITSETVSPVGGIIQRKKGSQEPNGVFEETAMMLVDSKILPKVGSEEMVNLALAGQELYKSFGHTTAQEGLAIDGFLLGLTELAKNNKLDIDVVAYPPIMLPGIEKRMESPFVGKKYQNHLRIGGVKLVLDGSPQGKTAWLSKPYFIVPEGQKDDYNGYPSMTDEMANLFIKQAYAKKWQIITHTNGDAAIDQLIRGISLAEKKYPNSQMKPVMIHGQTLRADQIPELKKLGIFPSVFPMHTYYWGDWHRESVLGPERAANISPTKWLKDAGIPFSSHHDAPVAFPDMMRVLSATVNRVTRSGQVLGPNQRVEPIVGLKAITLWPAMQYNEGKSKGSIEVGKLADFAILSDNPITIDRLKIEEIKVLKTIKEDKIVYDRSVKTANPTNSCIDSEACLQKLANTANNTQAFSQLMAKPHLH</t>
  </si>
  <si>
    <t>WP_159077494.1</t>
  </si>
  <si>
    <t>amidohydrolase family protein_1</t>
  </si>
  <si>
    <t>MSKLQIDRRTLLKQSVALSGLVMSGSVFSQNNWPQKPIRIIVPNPAGGTADALPRLLAEPLSKALGQSIIVENKPGAAGNIAAEYIFNAEADGYTLFASPPPALSINANLYPKLNYQASQFVPITVMAAVPNALMVHPSLPFNTVPEFLNYLKANPDKLTYASQGSGSTAHLTAELFKLKTGLKMLHVPYKGDAPAITDLLAGHVDIMFGNIGATMQYVKSDKLKLIALTTQKRNKSFPNTPTLNEFIPGMIATTWFAMVAPPKTPSSIVNKISVAIGSILKTPDMQKKLAEMGAEPIGESPEETMKWIKEDTERWKEVIQAGKITI</t>
  </si>
  <si>
    <t>WP_108646212.1</t>
  </si>
  <si>
    <t>MNTFYTNESDYRLVEQLIFEWARRIDENRVEEIADLLVPNGRYTVQSRFNLDRNLPHCSIDCHSPAQLRDRILSMRIANIYEPHHYRHMISGIQILKKENNLLEVVSNFSIIRTMELDGQIQIIFTGQARDEILIDQQTILFTRRHLVFDSRAIETLLVIPI</t>
  </si>
  <si>
    <t>WP_108646211.1</t>
  </si>
  <si>
    <t>anthranilate 1,2-dioxygenase</t>
  </si>
  <si>
    <t>anthranilate 1,2-dioxygenase_1</t>
  </si>
  <si>
    <t>MITTRTVSMIKGLDSSPKADKTWPIEGISRAPYWIYTDPDIYLLEQANIFRGNAWHYLGIDAEVPETGDYKTTYIGDTSVLMVRAEDGSINGMVNRCAHRGNMVCRDAFGKAESLYCVYHAWNYDLKGNLKNAAFSRGIRGEGGLPKDFDKANHGLTQLRTEVICGLVFATFSQTIEPLEEWLGDVAYGIKRLLTRPLKILGYDTQRIKSNWKNYHENPRDSYHANILHTFYGTFGLSRQSQESGMVLDKLGRHSCFYTKAGTEKNDANYQNTTSELRSHNDQLKLEDPSILKWVDEIGDGVSVQILSAYPSFVLHQIANSLATRQLLPKGQNQCDLVWTYFGFADDDEQTTQRRLIQINLAGSAGMISVEDAAVCEMTYRAIADGQVGNSFIEMGGTDLTSGGSSKLSERAIRNFWHNYRQDMNL</t>
  </si>
  <si>
    <t>WP_108646210.1</t>
  </si>
  <si>
    <t>MSFSIKKIFLKSPISLSIIGFYFVLSPITFAADNRELYDPEPPLNSSFLRLIQVGSNDTYEVLIDGIKKNQVLKAGNVTDYFVVSSGIHRIQLKNQSNPSKDIKSSLTIMPGYFFTYAFINYTENSKKVLFKDLANINQMKSQLSAYNLTKLIDKFDLETSEGKISIFKDINQGSSKSIAVNPINISVSLIDSSATNRLRLSLNLQAGKSFSLFLFDDLDNLLTSNFQIDSIEKLKRIVP</t>
  </si>
  <si>
    <t>WP_108646209.1</t>
  </si>
  <si>
    <t>alginate O-acetyltransferase AlgF</t>
  </si>
  <si>
    <t>alginate O-acetyltransferase AlgF_1</t>
  </si>
  <si>
    <t>MGKEDWLFYKNEIFDNSAKLDISQNIDLVSKINKLLKMNEIELLVTLVPLKMRIYSEKLEPNRDLLNPFMEDNYENVTLKFSQEGINFANLNEAFLKSSEKNSTTPLYFKYDTHWSPSGGMLAAQTLKSTIENTPALKDAFEKTAITEYILFKGGIINWPKGDLTSAESLPPGYVSNGIERGENYSAVRRDNKKVGLFDGEDIADLIEVGSSYSKPWTLFPEALQFTLQRNPAFYAITADKGSWYAMLSMLQDSPFQKQRPKLVIWEILERELKVLPDYPYREDRYKFNNQEWLYRASALIEKKCRPSNFELSVVNKINGRQSKETDFVEVVFPKGSNKMNYLSFYEKGTSLIKVQLFTSEKNVATMTFELPASKESIVKVPLYSTKGFVSKIRIFPGVTPSFKAENFQICNQPEAIF</t>
  </si>
  <si>
    <t>WP_159077493.1</t>
  </si>
  <si>
    <t>MLLVFFRTVAKPLLSLTILTMLVAATCKAQTLLNPIESNPRLLIVEDSLVSIFENSTLTIQYEFIGDINDGNGFTAGRAGFTSRTGDMLEVLLEYERLSPDNVLKPYIKPLRGVYGSSNTNPIKGLKEDWSRVAKADPLFRKAQDNVNDRLYRKPAHQLARELGLVLPISYVALYEAGIQHGFGDTYDSLPTIVDRANKKVGGTPKKGINEIEWLKTFIAAREDDLRNPKNLEYKELFQFALDRPKAIRTIIDQENENLNKQISVKVYGDVFTF</t>
  </si>
  <si>
    <t>WP_108646207.1</t>
  </si>
  <si>
    <t>chitosanase</t>
  </si>
  <si>
    <t>chitosanase_-1</t>
  </si>
  <si>
    <t>MSFLSDVIAKSFGVRPPKIILYAPKETIKYFSDSGGNYEILLKPWIDYFRVNKLLYERTDNLNNLDVNSNSVLVLASAVSLTKSDRDKIMRFHKAGGSILTSWSTATLDEKASWVGWDFLRDLGAEYVGESTSKKTGFIVTRGETPVTSSLPAGFRIQLHSSDEPILRFKNSESSAGLLLNWDRIADRKSPGDTVVVFNEPQNGSGRVVCFGFPETVWEHNPIILYPILDDTFNWLKRIPITIRSAWPNAMQSAHLLSMDTEQGFNGSLGFAKLLQDRKMPATFFILTSQAKEFPETVKVLNSNFELGFHGDIHTAFKGQTFKEQSERIKVMRSDLDITIEKHQVVKGFRPPFEQYDSSTEEALYRSGFLYELVDPASTKSRLPSTTQVPIFDKSSGLVVLARTQRDDFNLLSESINNNQDQTEQLTIMLKEDLEMVINNRGLGVLNIHSQNFTPNSPLERAVESYLDTLFKKKDQIWIATSGAIAQWWLDRSRVTISTNAKSRHMLLNLTVSGNDAIDNFAVIMMVPKRDLAPSINALKVGIPKAKVEKLDAFRYKILFPLMSPENYQYEVTFD</t>
  </si>
  <si>
    <t>WP_159077492.1</t>
  </si>
  <si>
    <t>polysaccharide deacetylase family protein</t>
  </si>
  <si>
    <t>polysaccharide deacetylase family protein_1</t>
  </si>
  <si>
    <t>MNIEDARKRREAPLDTPSNLGSNAAKDISAALTVLLADVFALYVKTKNFHWHISGPHFRDYHLLLDEQAEQIFAMTDEIAERARKIGGTTIRSIGHIARVKHIEDNDADFVTPEGMLAELKEDNFALTQRMRQTHNVCDEHGDVATASLIENWIDETERRIWFLFETTRRA</t>
  </si>
  <si>
    <t>WP_057845093.1</t>
  </si>
  <si>
    <t>DNA starvation/stationary phase protection protein</t>
  </si>
  <si>
    <t>DNA starvation/stationary phase protection protein_-1</t>
  </si>
  <si>
    <t>NZ_LLYA01000162.1[47903..62998]</t>
  </si>
  <si>
    <t>MMVDGSEPAFEVGLFPIKVDQEAEDDRFYQALVPFDSFDDVVRRDRYRPLPNDWIIAVTDVSHSTEAIEQGRYREVNTAGAAVLAAVSNALPDLQFPSTFGGDGASFAAPSAYSSIVKDTLAKTAA</t>
  </si>
  <si>
    <t>WP_057845092.1</t>
  </si>
  <si>
    <t>DUF3095 family protein</t>
  </si>
  <si>
    <t>DUF3095 family protein_-1</t>
  </si>
  <si>
    <t>MGLTLRIAVVPIADIRAQHLDVLVARFAPSSNVTYAMFAGGGLAWAERKLKQGGYTVPRAPMGVTADLTGLSCRFAPISTKHGVILSLIVVPRDDPTSFVELIQELLRTLRADEPGLHPLPAEGPLPALTADHLDHAIKKGSRKMPFTVWAAKCSRAILARAGALLEIPIGGFHEDRFRRELVENTDYRKFDDGLRMTVDCSSELADVVDARLEEAQRRGACFFGTHRQLAANLTCFVPSPTQANHVHFVDGASGGYAFAAVNLKRNVASSLDTQGTRALAARLQPVRHSV</t>
  </si>
  <si>
    <t>WP_057845091.1</t>
  </si>
  <si>
    <t>MRSNSKAVPTRALVGQNVSLLAGSTVKLSTTDLNNLMQALDIDVIALTELLVPHGHRVEMGMIDAPGIHYNLSGVGRISINGGPTMPLSPHLLIIVPPNTPFTIEVDGGSGPPKLISRDCWTRQDGILRVAVPNEQPEIVQICGFFNASFGQSVRLFGELREPVIEQFEPADKIDLKLREAMDELLQQEVGVGAMTASLLKQIVVSLVRRSLRSSQRWTERFSILADRQVTRAFADMVARPGAAHSVQSLAHSAGLSRSAFMARFSDIFGQSPMVILRDLRMRQAAIDLTTTTMSIDVVAHNAGYESRSSFVRAFRKAYGRDPSDYRRMAKEGKAEG</t>
  </si>
  <si>
    <t>WP_057845090.1</t>
  </si>
  <si>
    <t>MDELVLKEQIVDETAMSRRALFQGTGLLLGFALTGARTESVFAAPASQVVENEVTGTFAPNGFIRINSTGAVTLVMPMVEMGQGVYTSLSMLLAEELEVKLDQIQVQHAPPNHALYANSIIGIQNTGGSASVRAFWTPLRLAGAIGRNLLIAAAAKRWKVDPATCRAKDGVVFDASGSKHLSYGELAEAAAKLPVPPATNVKLKDPKDFTLIGTRAKRVDSSIKIDGSALYGIDTRQPGMKVAAVAISPVLGGKAKTVDQKAALAVKGVRQVVNIDEAVAVVADHTGAAKKGLEAAAITWDDGPNGKVSNADIVKQLEEESRKPGAVACNVGDVGKALAEATQRVDAIYQVPFLAHAAMEPMNCTVRLQKDRCDIWVGTQAPTITQSQVAELTGLPKDAIKIHNHLIGGGFGRRLEADGTILAVKIAKHVDGPVKVIWSREEDIQHDMYRPYYLDRLSAGLDAAGKPVAWTHRIAGSSVMARYYPPYVKDGLDPDAVEAAAAPPYALPNIHVDFVRVEPPGIRTSWWRGVGPTHNVFVVESFIDELAHAAKQDPVAYRKGLLGHNPRALAVLSLAAEKAGWGSPLPARHGRGISVQFAYGSYTSQVAEVEVAADGSVKVKRIVCAIDCGMYVNPDTIEAQVQGGTLFGLTAALHGSITFKDGRVEQSNFDTYLPMRIDEVPVVETHLIKNAEAPGGVGEAPTAIVSAAVTNAIFAATGKRVRSLPIDTNSLKSSS</t>
  </si>
  <si>
    <t>WP_057845113.1</t>
  </si>
  <si>
    <t>xanthine dehydrogenase family protein molybdopterin-binding subunit</t>
  </si>
  <si>
    <t>xanthine dehydrogenase family protein molybdopterin-binding subunit_1</t>
  </si>
  <si>
    <t>MAFTLKINGTPRKVDVDGDIPLLWVLRDVLGMTGTKFGCGQALCGACTVHLGGQPVRSCQTPVDSVGDNVITTIEAIGRTPQGAALQKAWLELEVVQCGYCQSGQIMSAAALLKETPKPTDDDIDAAMSGNVCRCGTYHRIRAAIKHAAGV</t>
  </si>
  <si>
    <t>WP_057845089.1</t>
  </si>
  <si>
    <t>(2Fe-2S)-binding protein_1</t>
  </si>
  <si>
    <t>MRTATSLFFSVAITAIPLLCAIDGRADDAANYPSQTIKIIVPFPAGGTADILPRFVAERLRQKWNQPVIIENRSGAGGNIGAEAVASSVADGYTLLASPPGPIVINENLYKKLSYRPADLMPIIVLGTAPNVLDVRPNFPARTVQELIAYAKANPGKVTFASQGNGSTSHLTSILFQKLTGTQMVHIPYRGTAPALQDVMGETVDLFFDNLGSSMSLHQSGKLRILGVCGAERSSSLPDIPTVREDGVSEFSSVTWFALVAPGKTPPAILAKLNFAITEILKEPDIQHQFAKLGVTPAPMDIPATARFIDAERARWGGIIKSADITLE</t>
  </si>
  <si>
    <t>MTFTVHVAESELSFPCEPREFVLDAAERAGYSMPSSCRKGVCNTCEAVLLSGEVEQRGRGRRTARDGSALVCRAQPRADLTIRPKRFERIDIFRRKTITATVYRLARPAPDVTILTLRFPIGLRAPFKAGQYLQVVMEDGDRRNFSMANASRHNDGAELHIRHVPNGKFSEKILSGLAAGDRLQVEIPHGDFHLRVSPRPVILLASGTGFAPIKSIVETAIHAGNDRAMHLYWGARTREDIYLFDLAANWQRRLHWFSFTPVLSDAASWPGRAGLVHNAVREDHTDLSGVQVYACGNPKMVDAAQRGFTADHGLPEAEFFADAFVDSGPSASYDPQPVSIQS</t>
  </si>
  <si>
    <t>WP_057845087.1</t>
  </si>
  <si>
    <t>MAGRDDIRVILLGDEHVIRHYGERYAGDAHLRQAGTSSPAGTGGILFHAVDALPSASFRPGNIDAAAGRATVAYVEAAVGLVRGGAADAIVGCPHNETAVNAAGIPFSGYPDLIARLTHTPEDKVFMMLVGGGLRILHATLHERIHHALARLTPDLIEEAGMACAATLQRLGVANPRIGIFGINPHAGENGLFGDDDDRITAPAVDRLRKAGILAEGPVGADIILGRKDIDGFVAIYHDQGHIPVKLLAGRNASALSVGAGVLFSSVGHGSAFDIAGQDKADPSAVLRALRLIGNLPAAPKLASESAA</t>
  </si>
  <si>
    <t>WP_156433816.1</t>
  </si>
  <si>
    <t>MIQDVVNLINHVQGAYVRCIDNGQLEAWPDFFEENCTYKITTADNYALGLEAGVIFANSRGMLCDRVASLREANIYERHVYRHFLGQPWILAEDAAEVSSETSFFVVRIMRGGATDVYATGRYLDVYRLNGGAPKIRERIVVCDSSRFDTLLALPL</t>
  </si>
  <si>
    <t>WP_057845085.1</t>
  </si>
  <si>
    <t>MLDQIIHSKSEPGQSWPSESLTRVPYWIFQDRDTYAAEQKLIFQGPSWNYLCLSVELKNTGDFITTFVGDTSVIVARDSDGELYAFENRCAHRGALIALEPRGNTKDFSCVYHAWTYDRQGNLKGVAFKDGIKGKGGMPASFCMEEHNPRKLRLAEAFGIVFGSFSNDVPPLEEHLGEEIYSRIGRIMNGRTPVVLGRFTQALPNNWKLYVENVKDSYHASILHLFFTTFELNRLSQTGGIIVDPSGGHHISFSAIEPDGAKDNEYAEQDIRSDSEFKLADPSLLQSFKEFPDNVTLQILSVFPTFVLQQIQNAIAVRQVVPRGTGQTDLHWTLLGFAEDTPEQRLVRLKQANLVGPAGYISMEDGCVGGFVQRGIAGASCEQAVIEMGGAGTDSSESRVTEASVRGFWKAYRARMGM</t>
  </si>
  <si>
    <t>WP_057845084.1</t>
  </si>
  <si>
    <t>MTLKKAIVNMTGKTSKSVQGIQRLPEGMGGLAKGLAIIEAFSPDRTRMTVSDAAISAGTSRASARRCLLTLVELGYLEFDGKYFRPQPRLLGLGNAYSETRSLPVVAQPFLAAARNELQESISLAILDRDAALFVARAEAERLVTTGIGLGTRIDLYCSATGRVLLSAWRDEQIAAYLGRTRFAARTKHSLIKASAICDAVQKAKRLGYAVTDEELEIGLRSIAVPVVDSRGSVVAAMSASASSARITVQQMIKGFVPVLRRHADGLGRVL</t>
  </si>
  <si>
    <t>WP_057845112.1</t>
  </si>
  <si>
    <t>MRSTCWILVAALAVAVSPSRAEELILGQTMPYSGPASALSAVGKVQTRYFEMINDKGGINGRRVKLISLDDAYSPPKAVEQTRRLVESDGAVAIFGSMGTAQNAAVQKYLNSRKVPQLFVFAASDRFADPHASPYTLSGMTLFSTEATVYARLVSSTIPAARVAVLYQNDDYGREYLRSFKAELARLDPKAEIIAATPYEVTSPTVDSQVVSLASTNANVFLNASTGKFTTQAIRKAGEIGWRAQQFLPIGSNFVATILRPAGLEYAKGAISATPTKTVGDPEWVKDPGYLEWLDFMKKYYPEGDIEEQLNFTGWNVAMLMTKVLEACGSDLSPENIMKQATSLKEVKLPGLIPGITVNTSRDDYRLIKSLRPQRFDGTKWVPISGILAIK</t>
  </si>
  <si>
    <t>WP_063800124.1</t>
  </si>
  <si>
    <t>MRRPKSSMCSACLPPILLLDQFVFRGRYIVKLASRRQMVALRLTSPATRRGKAAGRHRKFAMIDFGFVGCFGLRKNWAMAKKSVSRKAGVAREAEKSMATLYDDIEAAWLQQRPDLDMAMACTLLRMERVNQLHEMRVQAISKTVGLQTGELHVLLALRRSGKPYELRPTDLFRALLVTSGAMTKRVARLQEGGFILRVSANDDGRSELVRLTAKGLATADRGITEIARVVERVSEESGLTQTEIAALDRALRKLLTVTTVQKGTRKKRAAD</t>
  </si>
  <si>
    <t>WP_082637588.1</t>
  </si>
  <si>
    <t>MTTTTTSWKHLCAAAKLREGEPLGFTVDELRIGLYKIDDEIFATDDVCPHAFALLSTGFIEGHVVECPLHGAMFDVRNGECHAGDYDDIRVFPVEVRDGEVYVNIDGAAAA</t>
  </si>
  <si>
    <t>WP_057845082.1</t>
  </si>
  <si>
    <t>MILPRIAPAHRYRAACVAAHLTETSMTHPRHTARTTALRRRTWLSQMSGGLLGLTLLLGPLGAQQALAQSTWPNKPVRIVVPFAPGGTTDLLARAMAPELQKAFGQAFVIDNRTGAGGNVGADIVAKSPADGYTLLMGTVGTHGINRALYDKLPYDPIKDFAPITLVAAVPNVMVVNAEKAREMNINNVQDFIRVAKASPGKLNMASSGNGTSIHLAGELFKSMTGTYMIHFPYRGSGPALMDLVGGNMDVMFDNLPSAMQQIKAGKLKALAVTSAQRSPALPDVPTVEQAGGPSLKGFEASSWFGLLAPAGTPPEIVNRIQQEVAKALAAPAFKEKLQAQGAIPSGITPAEFAKLIDSEHRKWAQVVKASGAKVD</t>
  </si>
  <si>
    <t>WP_027478907.1</t>
  </si>
  <si>
    <t>NZ_KI912468.1[141860..150296]</t>
  </si>
  <si>
    <t>MNSPDAPLFSKLVRLMNLTVRPFHDQVGRQHQLTLNEWRVMALLAVQPGLSAARLSELTGLDKMSISRALAGLTAQDRLQRSPDPHDQRRQCLQLSPQGLALHQQIQPLANEREAELFRGLNPARRMRLEKSLDDLIEVLSQEQALRGRPH</t>
  </si>
  <si>
    <t>WP_027478906.1</t>
  </si>
  <si>
    <t>MTKLLPLVALIAASFSALAADFPLKDKPITLVVPFSAGGPTDRVARDLSEALRKQLGTSVVIENAAGAGSSIGAAKVARATPDGHTLLVNHIAMATMPALVRNLPFKVESDFEYLGIINDVPMTLIAKPSMPASNYKELATWIGQNKGKINLGNAGVGSASHLCGLLYQNAIETDMTTVPYKGTAPAITDLIGGQIDLLCDQTTNTTSQIEGKKVKAYAVTTAKRLSTPLLKDLPTLAESGVKDFQITIWHGLYAPKGTPADIQVKINTALKAALKDPDFIKKQEGLGAVVATDRRVEPAEHKKFVQAEIAKWTPIIKAAGVYAD</t>
  </si>
  <si>
    <t>WP_027478905.1</t>
  </si>
  <si>
    <t>MTSSYDALETRTPADREAALMAALPTQVAHAQARTAAFGQVLAGVEAARIDSRAALAQLPVTRKHELLERQQAARAAGGNVFGGFSALAFGAAMPRVFASPGTLYEPEGTRRDYWRMARAIHAAGFRPGELIHNSFSYHFVPAGSMMESGAHALGCTVFPGGTGQTEQQVQAMAELQPAGYIGTPSFLKILVEKATELGLPLPSLRKALVSGEAFPPSLRDWLKERGVDGYQCYATADLGLIAYETPAREGLVLDEGVIVEIVRPGTGDPVPEGEVGELVVTTLNPDYPLIRFGTGDLSAVLPGPCPTGRTNTRIKGWMGRADQTTKVRGMFVHPGQVAEVARRFPQVRKARLVVSGEMANDQMVLRVETTEMAEGLAGAIAEAIREVTKLRGEVELVNPGSLPNDGKVIEDARSYQ</t>
  </si>
  <si>
    <t>WP_027478904.1</t>
  </si>
  <si>
    <t>MDKPNIVLNVNGIEVIYNHVILVLKGVSLQVPEGGIVAILGGNGAGKTTTLRAISNLLKGERGEVTKGSIELRGERIENLSPADLVKRGVVQVMEGRHCFAHLTIEENLMTGSYTRADKGEVAANLEKVYNYFPRLKTRRTSQAAYTSGGEQQMCAIGRALMANPSMVLLDEPSMGLAPQIVEEVFNIVKDLNAKEKVTFLLAEQNTNMALKYADYGYIMESGRVVMDGAASDLASNEDVKEFYLGVGGGERKSFKDVKSYKRRKRWLA</t>
  </si>
  <si>
    <t>WP_027478903.1</t>
  </si>
  <si>
    <t>MKIRKLALAATLLAAGVSSLVGTSAFAQAKEQYMPVLSYRTGPYAPNGTPIANGIVDYYKLVNARGGINGVKLLIEECETGYDTARSVECYERLKGNHGGAAVIQPWSTGATFAITEKAPTDKIPLVTLGYGRSESADGTVFKWNFPLAGNYWVAGDVLVQAIGKKEGGLDKLKGKKIALVYHDSPFGKEALPIIQERAKAHGFELQLLPVTAPGVEQKATWLQIRQSRPDYTILWGFGVMNSTALKEAQATGYPREKMYGVWWSGAEPDVRDVGDGAKGYNSVALQNSSDFDAKLVKETLATLHAKGQGTGPKEEVGQVLWLRGAMSAMLTVEGIRAAQERFGKGKVMNGDQVRWGLENLNLTQAKLDALGFGGVLRPISTSCQDHMGAYWARMHTWDGKAWKISSDWMQGDEQIIKPMVKAAAAKYAAEKKLTPRTPADCQS</t>
  </si>
  <si>
    <t>WP_027478902.1</t>
  </si>
  <si>
    <t>MLYRENGQFKTTYRADQQIFPITQDRIFILALLALAFVVVPLTASDYLFRAILIPFVIMSLAALGVNILVGYCGQISLGSGAFMAVGAYGAYNFFARIPGMPLIPTLILGGLCATAFGILFGLPSLRVKGLYLAVATLAAQFFADWMFLRIKWFTLDNSSGSVAVSNLQVFGFALESDVSKYLFCLCALAVIALGAKNLVRGAIGREWMAIRDMDVAAAVIGIRPMYAKLSAFAVSSFIIGVAGALWAFFYLGAWEPGAFSVDLSFKLLFMVIIGGLGSIMGSFFGAAFIVILPIALNQFLPFLAGLIGRDISTTAASHAELMIFGGLIVWFLIVEPHGLAKLWSTAKQKLRLWPFPH</t>
  </si>
  <si>
    <t>WP_027478901.1</t>
  </si>
  <si>
    <t>MAFFLETLIGGLMAGMLYSLVALGFVLIYKASGVFNFAQGAMVLFAALAMARFAEWIPAWTGIDNAIVANLLAFVVAGVVMFAVAWAIEFLVLRHLVNQEGATLLMATLGITYFMEGLGQSLFGSDVYKIDVGMPKDPMFALESLFQGGILINKEDVIAAAIAAALVAALSVFFQKTATGRALRAVADDHQAAQSIGIPLNRIWVIVWCVAGVVALVAGMIWGSKLGVQFSLATVALRALPVVILGGLTSVPGAIIGGLIIGVGEKLSEVYLGPFVGGGIEIWFAYVLALVFLLFRPQGLFGEKIIDRV</t>
  </si>
  <si>
    <t>WP_027478900.1</t>
  </si>
  <si>
    <t>MTHPRHTAPTTDHTTAPRRRSWLSHLPLGLLGLTLLLGPLGARQALAQSTWPSKPVRIVVPFAPGGTTDLLARAMAPELQKAFGQAFVIDNRTGAGGNVGADIVAKSPADGYTLLMGTVGTHGINRALYEKMPYDPIKDFAPITLVAAVPNVMVVNAEKAREMNINNVQDFIRVAKASPGKLNMASSGNGTSIHLAGELFKSMTGTYMIHFPYRGSGPALMDLVGGNMDVMFDNLPSAMQQIKAGKLKALAVTSAQRSPALPDVPTVEQAGGPSLKGFEASSWFGLLAPAGTPPEIVNRIQQEVAKALAAPAFKEKLQAQGAIPSGITPAEFAKLIDSEHRKWAQVVKASGAKVD</t>
  </si>
  <si>
    <t>WP_019577253.1</t>
  </si>
  <si>
    <t>NZ_KB906273.1[93496..101832]</t>
  </si>
  <si>
    <t>MNSPDAPLFSKLVRLMNLTVRPFHDQVGRQHQLTLNEWRVMALLAVQPGLSAARLSELTGLDKMSISRALAGLTAQDRLLRSPDPQDQRRQCLQLSPQGLALHQQIQPLANEREAELFRGLNPARRMRLEKSLDDLIEVLSQEQALRGRPH</t>
  </si>
  <si>
    <t>WP_019577252.1</t>
  </si>
  <si>
    <t>MTKLLPLVALIAASFSALAADFPLKDKPITLVVPFSAGGPTDRVARDLSEALRKQLGTSVVIENAAGAGSSIGAAKVARATPDGHTLLVNHIAMATMPALVRNLPFKVESDFEYLGIINDVPMTLIAKPSLPANNYKELATWIAQNKGKINLGNAGVGSASHLCGLLYQNAIETDMTTVPYKGTAPAITDLIGGQIDLLCDQTTNTTSQIEGKKVKAYAVTTAKRLNTPLLKDLPTLAESGVKDFQITIWHGLYAPKGTPADIQVKINTALKAALKDPEFIKKQEGLGAVVATDRRVEPAEHKKFVQAEIAKWTPIIKAAGVYAD</t>
  </si>
  <si>
    <t>WP_019577251.1</t>
  </si>
  <si>
    <t>MTSSYDALETRTPADREAALMAALPTQVAHAQARTAAFGEVLAGVEAARIDSRAALAQLPVTRKHELLERQQAARAAGGNVFGGFSALAFGAAMPRVFASPGTLYEPEGTRRDYWRMARAIHAAGFRPGELIHNSFSYHFVPAGSMMESGAHALGCTVFPGGTGQTEQQVQAMAELQPAGYIGTPSFLKILVEKAAELGLPLPSLRKALVSGEAFPPSLRDWLLARGVDGYQCYATADLGLIAYETSAREGLVLDEGVIVEIVRPGTGDPVPEGEVGELVVTTLNPDYPLIRFGTGDLSAVLPGPCPTGRTNTRIRGWMGRADQTTKVRGMFVHPGQVAEVARRFPQVRKARLVVSGEMANDQMLLKVETTEMAEGLAGAIAEAIREVTKLRGEVELVNPGSLPNDGKVIEDARSYQ</t>
  </si>
  <si>
    <t>WP_019577250.1</t>
  </si>
  <si>
    <t>MDKPNIVLNVNGIEVIYNHVILVLKGVSLQVPEGGIVAILGGNGAGKTTTLRAISNLLKGERGEVTKGSIELRGERIENLSPADLVKRGVVQVMEGRHCFAHLTIEENLMTGSYTRADKGEVAANLEKVYNYFPRLKTRRTSQAAYTSGGEQQMCAIGRALMANPSMVLLDEPSMGLAPQIVEEVFNIVKDLNTKEKVTFLLAEQNTNMALKYADYGYIMESGRVVMDGAASDLASNEDVKEFYLGVGGGERKSFKDVKSYKRRKRWLA</t>
  </si>
  <si>
    <t>WP_019577249.1</t>
  </si>
  <si>
    <t>MKIRQLALAATLLAAGVSSLVSTSAFAQAKEQYMPVLSYRTGPYAPNGTPIANGIVDYYKLVNARGGINGVKLLIEECETGYDTARSVECYERLKGNHGGAAVIQPWSTGATFAITEKAPTDKIPLVTLGYGRSESADGTVFKWNFPLAGNYWVAGDVLVQAIGKKEGGLDKLKGKKIALVYHDSPFGKEALPIIQERAKAHGFELQLLPVTAPGVEQKATWLQIRQSRPDYTILWGFGVMNSTALKEAQATGYPREKMYGVWWSGAEPDVRDVGDGAKGYNAVALQNSSDFDAKLVKEALATLHAKGQGTGPKEEVGQVLWLRGAMSAMLTVEGIRAAQERYGKGKVMNGDQVRWGLENLNLTQAKLDALGFGGVLRPISTSCQDHMGAYWARMHSWDGKAWKITSDWMQGDEQIIKPMVKAAAAKYAAEKKLTPRTPADCQS</t>
  </si>
  <si>
    <t>WP_019577248.1</t>
  </si>
  <si>
    <t>MLYRENGQFKTTYRADQQIFPITQDRFFIFALLALAFVVVPLTASDYLFRAILIPFVIMSLAALGVNILVGYCGQISLGSGAFMAVGAYGAYNFFARIPGMPLIPTLILGGLCATAFGILFGLPSLRVKGLYLAVATLAAQFFADWMFLRIKWFTLDNSSGSVAVSNLQVFGFALESDVSKYLFCLCALAVIALGAKNLVRGAIGREWMAIRDMDVAAAVIGIRPMYAKLSAFAVSSFIIGVAGALWAFFYLGAWEPGAFSVDLSFKLLFMVIIGGLGSIMGSFFGAAFIVVLPIALNQFLPFLAGLIGRDISTTAASHAELMIFGGLIVWFLIVEPHGLAKLWSTAKQKLRLWPFPH</t>
  </si>
  <si>
    <t>WP_019577247.1</t>
  </si>
  <si>
    <t>MAFFLETLIGGLMAGMLYSLVALGFVLIYKASGVFNFAQGAMVLFAALAMARFAEWIPAWTGLDNAIVANLLAFVVAGVVMFAVAWAIEFLVLRHLVNQEGATLLMATLGITYFMEGLGQSLFGSDVYKIDVGMPKDPMFALESLFQGGILINKEDVIAAAIAAALVAALSVFFQKTATGRALRAVADDHQAAQSIGIPLNRIWVIVWCVAGVVALVAGMIWGSKLGVQFSLATVALRALPVVILGGLTSVPGAIIGGLIIGVGEKLSEVYLGPFVGGGIEIWFAYVLALVFLLFRPQGLFGEKIIDRV</t>
  </si>
  <si>
    <t>WP_019577246.1</t>
  </si>
  <si>
    <t>MSRPHLLDALRDRVLLCDGAMGSRVQALTLDIEKDYWGQENCTEVLNLSRPDLVREIHRGYFEAGADMVLTNTFGGSPVTLGEFDLTGRTHEINKRAVELAREAAEGFSDGRPRWVIGDIGPGTRLPSLGHITYDALEAALTEQCRGLIAGGCDAILTETNQDTLFIKAAVNAAKAAIAEAGVDIPIFVQVTVETTGTLLVGPDIAAAATVVDSLDVPLIGLNCATGPQEMAEHVRWLSQNWRGLLSVQPNAGLPELVDGHTHYPLGAAEMASWMERFVTEDGLNLIGGCCGTSIAHIQALDAMLRRLGGAKARPAPVARKPVWVPSVASLYGAVALRQENAYFSIGERCNANGSKIWRQRQEAHDWDGCVAIGREQVGEGSNSLDICTAFVGRDEVAEMNEVITRFTSSVNAPLVIDSTETPVIEAALKLHGGKPIINSINFEDGEGHARDRLVLAKKFGAAVIALTIDEVGMAKTAEDKLRIAERLVDFACNRYGLPQSDLMIDPLTFTIATGNEDDRKLGLWTLEGIRMIRERFPEIQIILGLSNISFGLNPAARHVLNSVFLDHAVRAGMTGAIVHVSKIKPLHLIPEEEVRVAEDLIFDRRAEGYDPLQKLLEIFSGRKAADSAKRAKAETVEGRLKDRIVDGDRKGLDDELADALGRGIEPLTIINDILLDGMKVVGELFGAGKMQLPFVLQSAETMKAAVAYLEPHMVKVEGQEKGTIVLGTVKGDVHDIGKNLVDIILTNNGYKVVNLGIKVPLADIVTAAREHKAHAIGMSGLLVKSTVVMRENLEEMSRQGVDIPVMLGGAALTRNYVEEDCVKAYACGRVAYARDAFDGLHLMDRVMGNGFDDYLAALQAKRVGKGRNERRTLGVADARGFAPVEVGYAQTRRRRETAGEPVPVPPFWGAKVIEAPPKAIVPFINERSLYQFQWGFRKQGRSLEDFIGWAKQELRPVLRRMLAVAEEGDILKPQAIYGYWKCAGQGNDLVLFEEDGVTEAARFTLPRQPKADGECIADFVRDIDDGPGGRDVIGLQVVTVGQKASDMAREWFEDNRYQDYLYLHGLSVEMAEGMAEYVHKRIRAEWGFAGEDARDMEKMLAQGYRGGRYSFGYPACPKLEDQESLLRLLKAERVGVTISDEWQLHPEQSTSAIVLHHPRAKYFSV</t>
  </si>
  <si>
    <t>WP_043830375.1</t>
  </si>
  <si>
    <t>methionine synthase</t>
  </si>
  <si>
    <t>methionine synthase_-1</t>
  </si>
  <si>
    <t>NZ_JONP01000002.1[134857..150040]</t>
  </si>
  <si>
    <t>MSPTERTAWTSLGVGLSVLALKGAAWWLTGSTALFADMLETVVNVAAASAALAAVRYSAMPADENHPYGHAKVEYFSAVLEGALILVAASMILQEVYQAWFRPRAPDQPLVGLALSAVATVINGSWATVLRRRGKRLGSPALVADSHYLMSDVVTSAGVIAGVGLVAATGILWLDPVLAGATAVMILFSGARLLRESVGGLMDEAVRTDELANIRSLVSTQAEGAIEAHDLRTRRAGRITFVEFHLVVPGAMPVAEAHVICDRIEAALKESLGSAVITIHVEPEGKAKHSGVVVL</t>
  </si>
  <si>
    <t>WP_043830117.1</t>
  </si>
  <si>
    <t>cation transporter</t>
  </si>
  <si>
    <t>cation transporter_-1</t>
  </si>
  <si>
    <t>MAWPWWLAAALHAAALAALLYLGPETLAEPRIVEGTPLVWEGPVGAAEGAPDLSPDAPRAAPEAFAPAMPAEAAPPPPPEAAPQDPVPEAPLPDAMPPTPAAEPLPVAPDAPAPPAQQALALRPVPAAPLPLPLPPAPPAPPVPPRTAPAAPTATAPAPAARAGEVALAAGAIRLGAGTAGSPGESREVGAPQPGCQDVIGYPASERARGITGRVKLRLRVSDDGRVVEARVVEPSGSFALDEAARMGIRRCRFLPSLRDGMPVWGSRDYPVVFRLE</t>
  </si>
  <si>
    <t>WP_043830115.1</t>
  </si>
  <si>
    <t>energy transducer TonB</t>
  </si>
  <si>
    <t>energy transducer TonB_-1</t>
  </si>
  <si>
    <t>MVKLDVITTRGGDTGETSLGNGERVPKDAPRIEALGTVDEANTAIGMLRLHTAQEEDAMLGRIQNDLFDLGADLSVPGAEGGLRVTEAQCLRLERELQTMNEGLPPLRSFVLPGGTPAAAHAHMARALARRAERAVVALAAAEPVNGDAVRYLNRLSDHLFVLARSLNTGQDVLWEPGATR</t>
  </si>
  <si>
    <t>WP_043830113.1</t>
  </si>
  <si>
    <t>cob(I)yrinic acid a,c-diamide adenosyltransferase</t>
  </si>
  <si>
    <t>cob(I)yrinic acid a,c-diamide adenosyltransferase_-1</t>
  </si>
  <si>
    <t>MGGRLRLVLGDQLSESLAGLRDLDPAEDTVLMAEVAAECTYVRHHKQKIALVLSAMRHFAASLAALGTRVRYIRLDDPDNTGSLEGEVLRAVRELRPERVVLTHPGEWRLLEAMRGWEETAGVPVDILEDDRFLCSLHEFRRWSAGQRQPRMEFFYRAMRASHGVLMEGDGSPVGGAWNFDRENRAPLRRLPPVPARPVVPPDGITQEVMALVERRFPDHFGALEGFGWPVTRAQAVRALEDFVARRFPGFGLHQDQMASGEPFLFHALVSTSLNLSLLLAWEVIAAAEGAYRAGHIPLAATEGFIRQVLGWREYVRGVYWGQMPGYRALNALAADRPLPGFFWTGETRMNCLRQVVRQTRDHAYAHHIQRLMVTGNFALLAGLEPAAVNEWYLIVFADAYEWVQLPNVHGMALHADGGLMGSKPYAASGAYINRMSDYCRGCAYDVREAAGEGACPFNSLYWDFLARHRDRLSTNSRMGPALRALDAMAPSRLGTIRARAAGVLAGMEGV</t>
  </si>
  <si>
    <t>WP_043830111.1</t>
  </si>
  <si>
    <t>cryptochrome/photolyase family protein</t>
  </si>
  <si>
    <t>cryptochrome/photolyase family protein_-1</t>
  </si>
  <si>
    <t>MPTLARGCIAAALAAFLSIGTAAAQPADTVLLNGKVLTVDRDFSTREALAIRGGRVLATGSSEAMRALAGDATRVVDLGGRTVIPGLNDSHIHAIRAAQTFAVEVNWTGVPSLEEALARLREAAEHAPPEAWIIVAGGWMDIQFKEGRKPTQAEIVAAVPDHPVYIQQLYEWLLLSPLAMERLGIAREADLPRPGRLLLGPDGRPNGEIAGDALLLGALFNKLPRPSLDQEIEGTRRFFAEMNRLGVTGLIDPAGVSVPPSSYRPVMRLWQDGALTMRVSYHLSSQQPPGKELDDYRNLTQLLPSGFGDDMLRFGGIGEIVTWQTWTDNDPTEDAMGHLQSVLRWAARERMGLQIHWNPNRSAGWLLDLMEAVNRETPIADLRWWINHLHDATPETLRRMKNLGVAWSVQDSLFFSGNRFAAARGPEVSAHAPPIRTALEMGLHVAGGTDAHRVSSYNPFVALRWYLDGRTMDGRTVLGEAERITREQALRMYTIDSVWLARAEDRRGSLEPGKYADLAVLSADYATVPVQQIGDIVSELTMLGGRVVHATGPFAGLAAR</t>
  </si>
  <si>
    <t>WP_043830109.1</t>
  </si>
  <si>
    <t>MKRRELGAGLAALALSAPLARRARAQGNWPAQPVRIVVPFPAGGTADSVPRIVAEGLRALWRQPVIIDNRPGAAGNIGTAHVAGAEPDGYTLLAAPPPPLAINQHLYARLNFDPTGLRPIVIMGTSPNVVEVSTKLEVRNLRELIDLAKAKPGGINAANQGMGTTSHLTAAMFEAAAGVEFNHVPYNGTAPALNDLVAGHVDLFFDNLSSSLSFHQSGATRILAICQAERAPQLPDVPTVSELALPGFSAIAWYAIMAPRGTPDAVIQAVNRDAVSVIQQPEVQKRFVEQAVKPVGNSPEEAAAFITAESRLWGEAVRRTGLRL</t>
  </si>
  <si>
    <t>WP_043830108.1</t>
  </si>
  <si>
    <t>MQARKLRAAVVGGGIGGLAAARALMHRGIEVAVFERAEALGEVGAGVFIFPNSLRQMVRMGLGPALDKVGGKVGPASRYCRMDGTVVGRIPTTDSSGWNGMYGMHRADLLNAIAATIPPEAIHTGHRCTGLQQDEQGARLEFANGNTFEADVVIAADGIQSVLQPYVVDPMPPEYSGSRAYRGLIARDKLPNWLDEAHQVWMGDGKHFMVFPVRSGQLLNYVGFVPTEDQTVESWSAIGDRDELAASFADWDAPVVELLSKVESCFWWGLYDRRPLASWTRGRLALLGDAAHPMLPHLGQGANQAIEDGVALAVLLEGRSPEEVPEILPRYEALRRVRTDVIQAEARRNGLRYDSRWGSLEQRDREIANAAKFRRQLYDYDIEAAAIAFRDGKGTTTELEVALT</t>
  </si>
  <si>
    <t>WP_052401413.1</t>
  </si>
  <si>
    <t>MSITLRQLRAFVTVAEKGSFTRAARALHMAQPMVSALIRELEAELGFRLFDRTTRRVELTAAAAEFLTDARRMTGDLDRAVRRARDIGARRRGHLSIGAPPLLAATLLPGVIRAFAESAPGVSVTLYDRHIAAIGALLRDGEVQLAVGTFRREEQGLVRVTLIADRLSLLCRADHPLAGRAEPGWAELEGVPLITLRPGNGIRDQVERGYEEAGLRAAPAIELDQIGTVIAMVEAGFGVTVLPPYALGPFAAQSLVLRPLARPSVTREIELVYREERSLSPAAAEFVRLLRIGAARLPAMPGAAAA</t>
  </si>
  <si>
    <t>WP_043830106.1</t>
  </si>
  <si>
    <t>MKWVPALLAACMAAVLVGGAPGARAQEAWPERPIRLVVPFAPGGVTDSIGRISAEWLGSRLGKPVVVENRSGGNGSIAAELVAGSRPDGYTLLVASASQFAVLPALTAVRYDPLRSFAPVSIVASNPFALAVPARLGVANLQEFIALARRENGTLDYASAGNGSGSHLTMALFLRRAGIEMQHVPYRGGGPATQDLLAGRVVAYFGNPSEVVPQMQGGTLRIIATSGRERIPELPDVPTVAEQGVAGLVTETWNGIAAPAGTPPAIVERIAEAMRPACADAAFRASLSRLGVEPVCNTPAEMGARVEADLPVWKEAVQISGATLD</t>
  </si>
  <si>
    <t>WP_043830104.1</t>
  </si>
  <si>
    <t>MLRRLAPAALAISLTIAAPPSPARAAEVVAARIAYEEVARPAGLPETFQPAEAATLRFLVITAIDGNRVDAALWEPRNRPPAETTLVVAVHGSGDNFAHAPADALGRGLSAGGRAVLSISTRQHDDRVNTENFFDVRRDIEAAVMTARSLGYGRLVLSGHSLGNIQVQFYAATDWSSDIRGVVLLGPFANLPWKTRNILMQDEPAYRRLNEAARAMLRDGRLAERLPEPMGFYTGQRVPVTAQHFLTYRSDAVSAADGTFWIRRIPKPVLIMRDAADAVIQPFEPHMLLSAANAEGSLTQGARYVLLPNDRPPSLAGHYFPDTADKLVETLGAWLAERQL</t>
  </si>
  <si>
    <t>WP_043830102.1</t>
  </si>
  <si>
    <t>MSRFNAAPSVIVAGAGPVGVVTALALADAGFAVTLIEAAADIDRNPRASTTHPSTLAMIERVGLIDRFVREGLIARYFQFWDRPAGQKVAEFDHQILADDTPFPFVVQTEQHKLARMGLDRLATLPNATIRMNTGLTALEQNADGVTVTLPDGERLRADWLVGADGGRSTVRKALDIEFEGYTWPERFIVLTVTDDFEAMLGCCLRNYFADPDEWANLFKVAGDGQGPLWRAVFPTRQDEPDEEALSDEGAERRLQGLHPKPGRYDLVHRNLYKVHQRVAKSFRQGRVFLAGDAGHVNNPIGGLGLNFGIHDAMDLADTLSAHVFGGADAALLDGYERRRRTLNIEFVQQQTIANKKRLEEKDPARRRASLDALAETAADPVKAREFLLRSSLIGSTRQAAAMA</t>
  </si>
  <si>
    <t>WP_043830100.1</t>
  </si>
  <si>
    <t>MRVAVVNLGQIVTGDLASPFAAGDSILLEAGRIAALGTLTAEQVSGADVVVDAAGTVAIPGLIDSHVHITFGDYTPRQKVVGYLESYLHGGTTTAITASEVHVPGRPKDPAGVKALALAAQACFRDYRPGGMRVHAGSVILEPGLTEADLAELKAAGIWLAKAGFGAFATPYDYAPLMRAARRLGMVTTMHTGGSSIPGSSGIWAEHVLAADATVSFHVNGGPVAMPEEGFERLVKESSVAMQICTAGNLRTALKTARLLDEARQPERLLIATDTPTGSGIMPLGIFYTITHLASLGGMAPERAIAAATGNNARVYGLNSGFLAPGRDADLVLIDACAGGAHDEALTAIAHGDVPAVAAVFTDGVPRFVGRSRNTPASIRNVRVAECRLPMDFSGSAH</t>
  </si>
  <si>
    <t>WP_043830098.1</t>
  </si>
  <si>
    <t>MPLDVRRWSTLVEEKAVEAGQRSEVPLRKVAALAIVANPHAGRYEPDLSGVIADSEAVGALLAKLALEAMGGLPVESYGKGGVVGLGGEQEHANAMLTTTFAEPLRVAVGGALSWIPSFTKVAAPGGIIDVPLAHKDALYVRSHYDGVTVALPPDAPAPDEVALIVVLANRGRLNARVGGLKAGEISARDGLR</t>
  </si>
  <si>
    <t>WP_043830096.1</t>
  </si>
  <si>
    <t>amino acid synthesis family protein</t>
  </si>
  <si>
    <t>amino acid synthesis family protein_1</t>
  </si>
  <si>
    <t>MSQHFAALPIHKQIVLVTGAGRGLGQHIARAFLAEGARVVVNYLTSADSARALAADNENRAIALQADVTDAGAVQAMLEQACRHFAAPVTTIVNNALPAFSFNGDARPHADVLAWSHLHQQFEGVVRGALNTTQAALPGMRSAGFGRIINVGTNLFQNPVVPYHDYTAAKAALLSLTRTLSHDLGPDGITVNMVSGGLLRTTDASAATPEAVFDLIASSTPLRRVTTPAEFADATLFFASPWSRSVTGQNLVVDGGLVKN</t>
  </si>
  <si>
    <t>WP_130039882.1</t>
  </si>
  <si>
    <t>3-oxoacyl-ACP reductase</t>
  </si>
  <si>
    <t>3-oxoacyl-ACP reductase_-1</t>
  </si>
  <si>
    <t>NZ_JACCEV010000004.1[93793..109045]</t>
  </si>
  <si>
    <t>MMHINLFIFGCGHHRAAWRHPGSAVESLGDIAYYEQLAQIAERGKLDAIFFADGHSTDNLTDGPRWFLEPLTMLSAISRATRHIGLISTVSSTFYTPFHAARMVASLDHISNGRMGWNVVTSMFDTEARNHGFDTMPGHDWRYARAEEFVDVALSLWDSWQDGAPQMDRQGAYVKPESIHSIDHKGEHFRIDGPLTVPRPPQGHPVLFQAGASEQGRDLAARRAEAIYAVAYDLAAAQEYYRDIKRRVKAAGRHDFVPIMPGLVTYVGSTQAEARARQRELDELLPAQDALRQLGMYVGCDCTGWELDAPVPSLPALEAFKGPKGRYATVLRIINTEKPTVRQLLGRLAAGGGHCTMVGTPEQIADEMERWFLNEGADGFNLMPPTLPGGIDDFVEQVVPVLQKRGLFRKDYQTETLRGHLGLARPCARN</t>
  </si>
  <si>
    <t>WP_180001946.1</t>
  </si>
  <si>
    <t>NtaA/DmoA family FMN-dependent monooxygenase_-1</t>
  </si>
  <si>
    <t>MEHRYTRTAIFLHWLVAAGLIGTFTVGFFMQDLPLSPTKLKVYSWHKWAGVTLLLLVATRLCWRLTHAAPPLPTNMSPTARFTAHAAHWLLYALMLAIPLSGWTMSSAVGFPVVWFGVIQLPDLVPKDKALGAALKQAHQVLNYTLLVMVIAHLAAALKHHFIDRDTVLSRMLPYRKK</t>
  </si>
  <si>
    <t>WP_130039880.1</t>
  </si>
  <si>
    <t>cytochrome b</t>
  </si>
  <si>
    <t>cytochrome b_1</t>
  </si>
  <si>
    <t>MKRNVLIIGAGGVAHVAAHKCAQNNILLGDIHIASRTLEKCQAIIKSIKEKDSQRSAGRLQAHELDALDIEATKALIRSTNSQIVINVGSPFLNMAVMSACIETGAAYLDTAIHEDPAKVCEAPPWYGNYEWQRRDDCRKAGVTAILGVGFDPGVVNAYGRYAIDTYFDQVESIDIIDINAGSHGRYFATNFDPEINFREFTSTVWSWERGKWKANAMFEHRHEWDMPVVGKNTTYLTGHDELHSMSKNLDVPNIRFWMGFGEHYINVFTVLKNLGLLSEQPVRTAEGLEVVPLKVVKAILPDPASLAPNYTGKTCIGDLVKGKKNGKPQEVLIYNICDHKESFQEVGSQAISYTAGVPVVAAAMLIADGVWDVGHMANVEELDPKPFIDLMNRMGLVTRVRDAQGDRILHPQRESAVAVNVKKRSAQVAVSHYTHGERSAPESHPYVKTALNEKAAISTRNLT</t>
  </si>
  <si>
    <t>WP_130039879.1</t>
  </si>
  <si>
    <t>saccharopine dehydrogenase family protein</t>
  </si>
  <si>
    <t>saccharopine dehydrogenase family protein_1</t>
  </si>
  <si>
    <t>MHTLPTPYYLIDKPALQRNLDTINYIRKHSGAKVLLALKCFATWSVFDLMRQHMDGTTSSSLYEVKLGYQKFGGETHAYSVAFADHEIDEVVANCDKIIFNSINQLKRYASKAQGKPMGLRLNPGISCAGFDLADPARTYSRLGEGDPARILAVADQLDGVMIHNNCENDDLPRFDALLTQIEHTYGDILRRLKWVSLGGGISFTAKDYPVDAFCQRLQRFAQEYDVQVYLEPGEAAVRHSTTLEVSVLDVGFNGKHLAVVDSSTEAHMLDLLIYRETAPLGDGTGEHEYMVCGKTCLAGDIFGEGRFAAPLQIGDRISIGDAAGYTMVKKNWFNGVHMPSIAVKEADGSVRVVREFSFDDYVNSLS</t>
  </si>
  <si>
    <t>WP_130039878.1</t>
  </si>
  <si>
    <t>carboxynorspermidine decarboxylase</t>
  </si>
  <si>
    <t>carboxynorspermidine decarboxylase_1</t>
  </si>
  <si>
    <t>MPKKPNKAKTAPAGNKPKQKLVNGINIQINATKVATLKELRKATQHTQDDLAIALGVGQGTISRIEKRDDMLVSTLQHYIESVGGTMQILATFPNNHALIIEQLSKRAAAQLNQSNVKPPDSNSLPAT</t>
  </si>
  <si>
    <t>WP_130039877.1</t>
  </si>
  <si>
    <t>DUF839 domain-containing protein</t>
  </si>
  <si>
    <t>DUF839 domain-containing protein_1</t>
  </si>
  <si>
    <t>MNNTAKRAMTVMVASMLTLILLGCQKEGPAEKAGKEIDKAISSAGDQIQAAGDKIQSTAK</t>
  </si>
  <si>
    <t>WP_130039876.1</t>
  </si>
  <si>
    <t>MPKERSKHTPPKRGAWAVIYCPATGRFLLGKRSSAVNNSGTWNLFGGRVECDEEPSSALLRELAEEAGWRIKPKHLNKLGRVAGLKKSKRVGDRELYYYLLKVDKQLAPRLNREHSSYGWFKHKRLPGKYNLPTAVAIELGLLKNVSQ</t>
  </si>
  <si>
    <t>WP_167667406.1</t>
  </si>
  <si>
    <t>NUDIX domain-containing protein</t>
  </si>
  <si>
    <t>NUDIX domain-containing protein_-1</t>
  </si>
  <si>
    <t>MSQERVLITGGASGIGAAIAARCRQDGYQPVIIDRIGDGIQADLSDSKETAHALEQALEDGPITRLVNNVGIVVPAHAENQTLDELQLAWSLNVRCAVQCMQALLPGMKAAEFGRIVNMSSRAALGKELRSAYSASKAGLLGMTRVWALELGLHGITANAIGPGPIRTELFDKANPPGDPRTERIIKSVPVKRVGTPDDIAQAASFLMDERSGFTTGQVLYVCGGMTVGVASV</t>
  </si>
  <si>
    <t>WP_180001944.1</t>
  </si>
  <si>
    <t>MKISRTLPFKALLLASTIVGSSASAAATDYPSKPIQMIVPFSAGGTSDFLARTVAEKLGASLDTTVVVDNRPGAGGNIGSAMVARAKPDGYTLLLGTVGTHAINQSVYKEMSFDAVKDFAPISLVAAVPNILVANPALQANSVQELIALAKQKPGQITFASSGNGSSIHLSGEMFKSLTGVDMLHVPYKGSGPAVIDLLGGQVDIMFDNMPSALPHVQAGKLKAFAVTTGERSEAAPELPTIAEEGVKGYEATAWFGILAPAGTPTDIVAKLNAEIVKILDMPDVKKRLAGQGAKAVSNSPEEFASYIKAELKKWENVVKSSGFQPI</t>
  </si>
  <si>
    <t>WP_130039873.1</t>
  </si>
  <si>
    <t>MQEKVIITCAITGNLTTPEQHPGLPVTPKQIADSALEASKEGASVAHIHVRDPKTGKPSMETGYYREVMDRIRQSNPDMVINLTTGPGGRFVPSEEDPKVAGPGTTLLRPELRVEHIAELRPEICTLDLNTMNSAGQVVINTPANVRKMARIIKQAGVKPELEIFDSGDLRLACDLIREGELDGPGLFSFVLGVNYGFAANPETMAYARSMLPTGATWSAFGIGRHEFPMVAQAYLYGGHVRVGFEDNIYMAKGVLAESNAQLVGRARCIIESIGGDVASASQARKILGLPS</t>
  </si>
  <si>
    <t>WP_130039872.1</t>
  </si>
  <si>
    <t>3-keto-5-aminohexanoate cleavage protein</t>
  </si>
  <si>
    <t>3-keto-5-aminohexanoate cleavage protein_1</t>
  </si>
  <si>
    <t>MMSLARGLVVIRAFSAERPNMTVSQISQKTGIPRAAVRRCLYTLDKMGFVASVDGGAFNLRPRVLLLGHGYFASSSLSQAAGPILNRLSGPLDESSSVSVLDGDEILYIARAQTKRLMAMHLDVGSRLPAIYTSMGRVLIASLPYHEQEQYMARAKYIQYTPHSLTDATALAQELEQIRAQGFAVIDQELEAGVRSIALPIMGRDGRPMSAMSVGVHAQRMSIDDMKEKILPALQEAATELTILSKTL</t>
  </si>
  <si>
    <t>WP_130040054.1</t>
  </si>
  <si>
    <t>MKIIACYSNKGGVGKTATSVNLAYAMAASGHKTLLCDLDPQGASGFYFRVKPSKRLTNTAFFKDAGKFADAIRGSDYDNLDILPANMSFRDFDVFLSQMHHSHNRLQKSLKSVKEDYDVIVLDCPPTISTLSENVFRSANAIVVPVIPTTLSERTFEQLLAFFKESKLPVQKLHGFFSMVQGVKTLHIETMEAMGDKFRKRFLHTHIPFASDIERMGVYRAPVLATAPNSPAGMAYYELSKEIMKKIN</t>
  </si>
  <si>
    <t>WP_130039871.1</t>
  </si>
  <si>
    <t>MTTSPIDCYQLPVASISDLINQPVGKLKPLLALESDIAPYTAFDCFDHPLRHSGRLLLKTQDTLELFSESSRPLSQPTDHEICFVSGLAKGPIKQALSNLSSLRRLLPLGTGQRQHAVLTLTDDEEKTHCRAYLLFITAENGRATALAVLQGLKGYNVSLDALRERIIDLGGMLVTGNTLYESLFPLQSIYDAKPEIAISGDTRAFDAANQIISTHIPIARANEHGIIADHDTEFLHDYRIQLRKIRSVISLFQGIYTDAQTAELKARFSAIMAPTGRLRDLDVYLLEKQAYYDLLPKNLHNGLSAFYGMLASQRQTEQAKLASYLCSQPYLQEMKKLAALYVQPQTLAKGPNATLAAHDYASRLIWKRYRKVCKIAAGIDDTTPDADVHALRIQCKKLRYLMEFFGTIFPPADFKSLLKSLKGLQDNLGRFNDYSVQQASLHAALPTLRENQGDDHLEVAQSIGALIAVLHTRQLKERAKIVKNFMRFNSPETQQTFRKLFQERKA</t>
  </si>
  <si>
    <t>WP_130039870.1</t>
  </si>
  <si>
    <t>CHAD domain-containing protein</t>
  </si>
  <si>
    <t>CHAD domain-containing protein_1</t>
  </si>
  <si>
    <t>MAKDKTDGSAASNSDKKNTSLRLEKKTLKALKIRAIQEDTSVQKIIETLVQEYINTPLKKPR</t>
  </si>
  <si>
    <t>WP_130039869.1</t>
  </si>
  <si>
    <t>MRSYLFVPADSQRKLQKSLDTAADALIFDLEDAVSLARKEEGRKILADFLAQAQQSDGPAPQLLVRVNALTTGMTLADLAAVMPYRPAGIVLPKCSGAADLNLLGSYLDVFEQLHPAGPDVPPTSIIAIVTETADSLAGLHEYRGATSRLAGMMWGAEDLSGDIGALASKQEEAPEEWTAPFALVRSLCLFAAAAAGVAAIDTVPTEINNPEALLRETRKAYRDGFSAKAAIHPGQVPVINQGMTPDERTVQWARNVAAAFEQNTEVGVATLDGKMLDMPHLRLAKKILSAAEKAGLA</t>
  </si>
  <si>
    <t>WP_130039868.1</t>
  </si>
  <si>
    <t>CoA ester lyase_-1</t>
  </si>
  <si>
    <t>MAGPLAGVKIIDLSSVGMGPYATQILADMGADVIKVESEAGDVVRHGAPSLHPGMGAFYMQVNRNKRSIVLNLKAQDDLEVLRNLLRDADVLVSNIRVQSMHRLGLSYEALQAENPRLIYCGVYGFSEEGPYAGRPAFDDIVQAMSGVAGIQGHGEGREPAYVNTVMADKTTGLTAVYAISMALYEREKSGLGQAIEVPMFETMVSFTLLEHMAGATFAGQDMPMGYERVLSPFRRPYRTQDGYIGVLPYTTEQWRRFFELSGYPQYAQEERFMDPAQRGENIGELYEVLASIVATRSTAEWVELLQSADIPTAPVAALKDLLEDEHLKATGFFKVHEHPTEGPIRMPGVPTRFSRTPGSIRWAAPSLDQDAAAIRAEASTKRKK</t>
  </si>
  <si>
    <t>WP_130039867.1</t>
  </si>
  <si>
    <t>MSGPLEGVRVIDMTTVLMGPYASQMLGDMGADVIKVESPHGDLVRDLGPMQHDHMGALYLHINRSKRAITLDVKQPEGRAALLRLVEEADVLLYNIRPQSMERLGLSYETVAAVNPKILYVGTFGFGQNGPYAAKPAFDDLIQGAIGLPSLIKMAGSDVPRYVPSNIVDRTVGLFAVSSLCAALYHREKTGRGQRIDIPMFETMVSHLLSDHISGATFDPPLGPPGYARLLAPERRPYKTKDGFVCAVIYNNKQWAAFYKAIGRLEEFSNDARFVNLNTRNRHINDLQQMLAQIFLERTTGEWLSLLEQADIPCMPLHTLESIFEDPHLQKVGLFQWEDHPTEGRMRRVGVPSSWSDSQPAPGRPAPAPGQHTAEVLREVGYSDEQIDHLRAQGIISEHPDTVPQGH</t>
  </si>
  <si>
    <t>WP_130039866.1</t>
  </si>
  <si>
    <t>MTSPHSEDLLKAVASLPSLPGVYRYFDAQGLLLYVGKARDLKRRVSSYFTRSHDGTRIGHMVSKIARLETTVVRSEAEALLLENNLIKTQQPRFNILFRDDKSYPYLKLSASSWAPSHTESTQGSGGSPRPEHYPRVSYYRGAVDKRHRYFGPYPNAWAVKEAIQLIQKVFRLRTCEDTVFNHRTRPCLLYQIKRCSGPCVGRVSPADYAADVRSASAFLRGETQTVLDELERRMLAYAEQLAFEQAAEVRNQIAALSKVLHQQAMESTSDQDVDILAVKVQGGRACVNLAMVRGGRHLGDRPYFPAHVEEGVVIAALDDDKGGVGVSDVAPTEPLAERRSAPPSVEQRVLEAFMAQHYTGVPPPPVLVLGAPVDAHLIELLTEQSGVRLHTVFNPREHRRAWLDMAQKNADLQLARLLAEEGSQQARTRALAQALDLPEDALDRLRIECFDISHTAGESTVASCVVFEGHKMQSAQYRRYNIDGITPGDDYAAMRQVLQRRYGKLAQALREDESGPTGPHRLPDIVLIDGGKGQVGAAKEVFESLGLDVGRLVGVEKGEGRKVGLEELVFADGREKIYLGADSAALMLVAQIRDEAHRFAITGMRAQRAKTRTGGSRLEDIPGVGPKKRARLLQRFGGVRGVAAASVEDLASVDGISVELAETIYRALH</t>
  </si>
  <si>
    <t>WP_180684067.1</t>
  </si>
  <si>
    <t>excinuclease ABC subunit UvrC</t>
  </si>
  <si>
    <t>excinuclease ABC subunit UvrC_-1</t>
  </si>
  <si>
    <t>NZ_JACCDB010000010.1[78781..93806]</t>
  </si>
  <si>
    <t>MFFNLPTLFTWARIVAIPLIVAVFYWPGLSEPMQNLIATVLFVAFALTDWADGYLARKLNQTSSFGAFLDPVADKFLVCACVLVLVHLDRADVFVALIIIGREIAISALREWMATIGANKSVAVHMVGKLKTTVQMVAIPFLLYDGRVLGLIDTRFWGTLLIWAAAVLTVWSMVYYLQKALPEIRAKAR</t>
  </si>
  <si>
    <t>WP_180684066.1</t>
  </si>
  <si>
    <t>CDP-diacylglycerol--glycerol-3-phosphate 3-phosphatidyltransferase</t>
  </si>
  <si>
    <t>CDP-diacylglycerol--glycerol-3-phosphate 3-phosphatidyltransferase_-1</t>
  </si>
  <si>
    <t>MVGNAGDNSWLRAMPWVFVLIWSTGFIVARYGMPHAPPMTFLAWRYALSILCFLVWIWLAKVAWPKDREQWLHLAVLGVLMHAGYLGGVWAAIKAGMGSGLSALVVGLQPVLTAIWLSATGSAVTQRQWMGLTLGFTGLVLVVSNKFVAGSEGDTATWLNLSFAVLALFSITVGTLYQKRFVKPCDVRSANTVQLMAAFAATLPLALLETEGMNWNGELMGAMAWSVLGLTLGGSSLLYMLIQRGAAASVSSLMYLVPPCTALLAWILFSEPITVYTVLGMGLTAVGVSLVIRPPKP</t>
  </si>
  <si>
    <t>WP_180684065.1</t>
  </si>
  <si>
    <t>MKTHRIAVIAGDGIGQEVMPEGLRVLEAVASKFDIGLQFDHFDFSSWAYYEKHGQMLPDDWKDQIGGHDAIYFGAVGWPEKIPDHISLWGSLLLFRREFDQYVNLRPARLMPGVIAPVVRRDGSPRQPGEIDMMIVRENTEGEYSSIGGRMYPGTEREIVMQETVMSRHGVDRVLKFAFELAQSRPKKHLTSATKSNGIAITMPYWDERVAEMAKAYPEVFVDKFHIDILTAHFVQRPDHFDVVVASNLFGDILSDLGPACTGTIGIAPSANLNPTRQHPSLFEPVHGSAPDIAGKGIANPIGQIWCGAMMLDFLGHRDAHDAVLRAIEAVLEPGSGGPRTPDLGGRATTGDVGRAVAGMIQATPPVATQRGIHEQG</t>
  </si>
  <si>
    <t>WP_180684064.1</t>
  </si>
  <si>
    <t>tartrate dehydrogenase</t>
  </si>
  <si>
    <t>tartrate dehydrogenase_-1</t>
  </si>
  <si>
    <t>MNKAELIEHIASSADLSKAAAARALNATIQAIGTTLKKGGTVSLVGFGSFSVTKRAARTGRNPRTGAAIKIKAAKIPKFRPGKALKDAIK</t>
  </si>
  <si>
    <t>WP_180684063.1</t>
  </si>
  <si>
    <t>MSFQIKLQGTDISFVCQPGQTILDAALKSGISLPYSCRKGICGNCAGSVTEGNIQPHGSLPFRHDNCAEGQVLFCGCEPSTDLVIQPTSWKRSEDGAPKTFTARVYRNELAAPDVSVLQLRLPAGKKIKFRAGQYLLIRMEDGSSRSYSMANAPHESDGVTLHIRHVPGGYFSSRVSTLKPGDTLDIELPYGHVDLDEQDNRPVVFVAGGTGFAPVKSILDGLLKKKAQRQLALIWGARDPSGLYMQSAVEKWQKFWPDFQFVPAVNTVPTTSHGNSYFVGRADEALACRFNDLNNHIIYICGSPGMVEAVRQTALSCGASPKDIHTDSFVEGPASQ</t>
  </si>
  <si>
    <t>WP_180684062.1</t>
  </si>
  <si>
    <t>MSALPEPQRSNITLFGPAQALEHAANICGLQDLLGKVSHVEAGTLPGKIKPGVIDADAGLSTVESATAAIHACRQGMFDAVVACPHHETAIHKAGIPFSGYPSLVARVCNVSEDEVFMMLVGGGLRIVHTTLHESIQNALNRITPELVIKATQAGIRGCQRLGIETPSVALFGINPHASEGTLFGTEDENITVPAAKTLREYGLHIDGPMGADVALADRRHDLYVAIFHDQGHIPVKLLSPKAASALSIGADVLLSSVGHGSAMDIAGKGIAEPTAVLRTVALLMGNQTIFT</t>
  </si>
  <si>
    <t>WP_180684061.1</t>
  </si>
  <si>
    <t>MIDLLQIAVFNAAYADAIDSDDLERWPSFFTAECNYRVTSIENYRAGLAAGLVWADTRDMLTDRVSALREANIYERHTYRHLIGIPLITEASDSTAQARTPFMVARIMHTGETDVFATGVYLDRFIRQDGQLLLSERIAVCDSSVVDTLLALPL</t>
  </si>
  <si>
    <t>WP_180684060.1</t>
  </si>
  <si>
    <t>MQTQTIQWKRRDNTRIPYAIYGDSLTHQQEQERIFRGAVWNYLCLEVELPETGSYRTTFVGETPVVVVRGEDEEIYAFENRCAHRGALIALEKSGKVESFQCVYHAWSYNLQGELTGVAFEQGVKGQGGMPPTFCKEEHSPRRLRTTTFCGLVFGSFSDDVPDIEEYLGEEIAARIERVLHKPVEVIGRFTQALPNNWKLYFENVKDSYHASLLHTFFTTFEINRLSQKGGVIVDSSGGHHVSYSMIDPAAKDDSYKEQALRSDNERYRLKDPSLLSGFHEYDDGITLQILSVFPGLVVQQIQNCIAIRQLLPKGIEKSELNWTYLGYADDTPEQRKIRLKQLNLVGPAGFISMEDGAVGGFVQRGIAGASDLDAVVEMGGDAVGSSEGRATETSIRGFWKAYRHHMEAAHD</t>
  </si>
  <si>
    <t>WP_180684059.1</t>
  </si>
  <si>
    <t>MNPTSIRRRTVIQGAALTLMGGSVWAQSGNTLRFIVPFPAGGTADILPRIVAEKIRAHYAGGVVVDNRPGAGGNIGAERVFRSEPDGLTVLASPPGPIAVNHHLYSKLSFDPTQWVPVTVLATAPNILGVSNKLPVKNLQELIAYLKANPGKVSVASQGNGSTSHLTAALFMQLTGTEMIHIPYRGTAPALVDLIAGNVDVFFDNISSSAPHHNSNSIRIFAVAGEKRSKILPDIPTFAEQGLPNMQAVTFFSVVAPPGTPAAAAARLQSQIAEALSSPEVRQRFEEQGTEPAGWSPERTGQFIRAESEKWKKVIQTAKVTLE</t>
  </si>
  <si>
    <t>MSHERDRDSVVSLRKGLQVLTSFSRQYPRLTITDVARLTGLSAASARRSLLTLYDLGYLHGDGKFFWMSPKTLLVANAFIASRPLPAIAQPLLDALSERTRESASLGQLLDHDAIIVARSTARRSLSIGLGIGSRLPGYCSAIGRVLLSSLPMAEAEAKLLSMDRRALTRNTITDLTQIMDLLERCREVGWAESDEEIEMGVRSMAVPVRDRSGNVVAAMSIAVRAERMSMAEFQRSFIGQLTRAQKTLEASLFPVSAEK</t>
  </si>
  <si>
    <t>WP_180684057.1</t>
  </si>
  <si>
    <t>MFDFFRNNIKFLMGFLMLLIIPAFVLFGVEGYSNLREGRDVVAKVGRIEITRQEWDFAHRQEVDRLVASMPGIDRSLLDNEASRFDTLERLINERLLALASAEGLYLTTDQRLARELTQDPSIAALRRPDGSLDVDRYQQLLRAQGMTAEMFEANVRADLARRQVIDGLTQSAFLTPAVADQALRAFFERREVQVAHFRPQDFRAAIEVSDADLQAFYEQNPQLFQSPEQVDVEYLVLDLDAVSARIQLSESDLRAYHEQNIANLALQEQRRARHILLTVEPGADAETKAAVRREAQALLAELRAHPDRFAELARTRSQDPGSAAQGGDLDFFARGAMVKPFEDVVFALERHAISDVVETEFGFHIIQVTDIRRPQPESFEAARPRLERELRQQQAQRRFAEAAEDFSNLVYEQADTFVPAAEALGLTIRRANGVLRTGPLDAGRDAALANQRVLQAVFSPESLRQKRNTEAVEIGANRLVSARVLEHRPAHLQPFEDVKAEVRERLVQQRALEAARQQARDQLVAWQAGAQPRLQAPRIVSRIDDQGLPGPALGAALSVPAGPSTAAWTSADLGAEGVMVIRVNRVLERETPDPVRASLERNQLAQLWGQAEAQAYIQSLRARFKVQVLAKRGEAS</t>
  </si>
  <si>
    <t>WP_180684056.1</t>
  </si>
  <si>
    <t>SurA N-terminal domain-containing protein</t>
  </si>
  <si>
    <t>SurA N-terminal domain-containing protein_-1</t>
  </si>
  <si>
    <t>MRHMPTLRQRSRKEATAPMRLLNHLMFATLALFMIQQQLVVPGPAMSSGPWVAQALHFQPRTPPPTLDPEQLSMEDVDWLGDRQRHR</t>
  </si>
  <si>
    <t>WP_180684055.1</t>
  </si>
  <si>
    <t>MTQASATHDPAYIQQWMDEHRITEVECLIPDMAGQARGKIVPRHKYNPAVGLRLPEAVLTMTVTGDYPEKDFTSVADGDMVLTPDATTLRPVPWAKEPTAQIIHDCYRFDGTETPLSPRGVLRRMIRLYEAEGWKPIIAPEMEFYLVQIEPDEDIPLKPPVGRTRRTEAGMQSFSIDSVNEYDDIFDVMYDWCEAQGIQLDTLIHEMGTAQMEINLDHGDPLPLADQVFLFKRTVREVAIRHNMYATFMAKPMQGQPGSAMHIHQSVLSTATGQNLFSRPDGEASDEFFHFIGGLQTYLPAATAVFAPYVNSYRRLSRFTSAPINLSWGYDNRTCGLRVPHSGPEARRVENRLAGVDVNPYLAIAVSLACGYLGMKQRIRPSEPTTGSAYEQPHQLPRHLDDAIERLTACQPLAELFGEHFLQTYSAIKAAEYQEYFDVVSPWERRFLLLHV</t>
  </si>
  <si>
    <t>WP_180684054.1</t>
  </si>
  <si>
    <t>glutamine synthetase</t>
  </si>
  <si>
    <t>glutamine synthetase_-1</t>
  </si>
  <si>
    <t>MAYATLAALGAALLLFVWVGLRARTPHADLDQYLTARNSQGATTLGLSFLASGMGAWILFAPPEVGAFVGPVAVAGYAAGAALPFLLLAWCGPAIRRRLPQGRSISEYAQARFGTGLRHWVSAMSVLYMLCFITAELTAIGAITAMLSDIPGSWTVVGVAITTLIYTAWGGLRASLATDRWQAWLLVGLLVIVAGVAVPSLPAGAFEHPLPAAPIGVSLSVALTLVIAVTAANLFHQGYWQRVWAAESDQALHHGAWLGGVATVLVVIVVGGLGILAAASGKNLGQPPIPFFALLADAPGWLALPALLLALALVASSVDTLQNGIASLVVTSRRGFSLTAARWVTVILMVPVVLVALQGLSVLRLFLIADLLCATAVVPVLQGLWNRMTPAAAVAGCVAGLIGAVLPGWVQTGSLAGGLLAASFPQSIPTLAPFLGALVASTVVSVGLAWLRPAR</t>
  </si>
  <si>
    <t>WP_180684053.1</t>
  </si>
  <si>
    <t>sodium:solute symporter</t>
  </si>
  <si>
    <t>sodium:solute symporter_1</t>
  </si>
  <si>
    <t>MQAWLCENPVGVDALTWKELPTPQPGPQDVLIEIHAASLNFPDLLIVQNKYQIKPPLPFVPGAEYAGVVQAVGSEVTHLKPGQPVACLSGTGGFGTHTLAPAALCMPLPPGFDLVDAAAFIMTYATSYHALIDRAALKAGETVLVLGGAGGVGTAAIQIARQAGAHVIAAASNDEKCALCREVGAHATINYSEHTPAGTLREAIKQATGGKGPDVIYDPVGGDFAEPAFRSIAWRGRYLVIGFASGPIPSLPLNLPLLKGASIVGVFWGDFAKREPQANAAMMQTLAQWYLQGKIKPVIDRTLPMNELPQAYALMGSRQVKGKLVLVNSR</t>
  </si>
  <si>
    <t>WP_180684052.1</t>
  </si>
  <si>
    <t>zinc-binding dehydrogenase</t>
  </si>
  <si>
    <t>zinc-binding dehydrogenase_1</t>
  </si>
  <si>
    <t>MVMQRLMAAIAAVLFIVAPAAAQTDKVWPDKPINLVVGFTPGGPSDVLARLVGKKMGDALGQTVVVVSRPGAGGNIAAAAVAKSAPDGYTWLFGNNSILSTNAALYKTLPFDPDKDFDAVGLVAVQPSILVVNSNVPARSVQELVALIKAKPGELNYASSGAGAAAHLVGQWFKTSAGLTLEHVPYKGAQPALTDLIAGQVQMMFATSASALPYINQGRLRALAVTGPKRMDELPQVPTMVEAGMPQFVAESWHGIVVPAGTPPAIIQRMNQVMVSALNSPEVRAQFRELGVDAAPGTPEAFASFIRSETPKWTRLVQDSGAFVE</t>
  </si>
  <si>
    <t>WP_179582655.1</t>
  </si>
  <si>
    <t>NZ_JACCBP010000001.1[4097931..4113081]</t>
  </si>
  <si>
    <t>MSNQAPSSDPTRQGAPLCAAPDPSPRPPAFAVPAGSCDCHAHICGPGDRHAYSPDRIYTPPDALLPTYRSMLSVLGMTRAVLVQPSVYGSDNAVLMAALQEGGEAFRGVAVIDDAMEADALQAMHAAGVRGVRVNIVDRKTGKGELPMDDVRALADRIAPLGWHLELLMHVDAFPDLATSLGNLPVQLVFGHLGYMAPGAKVETPAFQGLLDLMSRGRAWVKLTGPYRISAGAMPHADIQPLADDLLKAAPDRVVWGSDWPHVMVKRDMPNDGDLLDLLHAWAPDAALRRRVLVDNPARLYDFPPLP</t>
  </si>
  <si>
    <t>WP_179582657.1</t>
  </si>
  <si>
    <t>MSAHPPLTQNINRLSRLELPGAGQVTVQGHHAYVGHIPNKAGLGTSILDVSDPRNPRIVSQIMLDDPESHTHKARVVGDIMIVNNERNMTLIGRKADELPGLRIKLRDRLGRDATHAELADALNVREVDIPAVEAAEKQPYDRGGFKIYDVSDKTRPRLLCHQKTGGIGVHRFDMDENYAYISTEMAGYIGNILVIYDIRNPSTPQEVSRWWIPGQHLAGGETPTWNGRRTRLHHALRYGDELWAGLWHGGVGIIDIRDITKPTTLGMYNYHPPFPEPSHTFMPLEKPIGGRRIALAIDEEDHAHDAEELDRRKGRPHGCLWVMDVTDPANIKALSSYEVSELDSPWSRATPGRFGAHQFQEQRRGTMVYCAWFAGGLRVVDVADPMSPREVGYFIPDPAEGRAAPQTNDVFVDDDNRIYMVDRYAGFDILEHAR</t>
  </si>
  <si>
    <t>WP_179582659.1</t>
  </si>
  <si>
    <t>RNA polymerase subunit sigma-70</t>
  </si>
  <si>
    <t>RNA polymerase subunit sigma-70_-1</t>
  </si>
  <si>
    <t>MAHTIQIADHGIAFAADPSRSVLDNALAAGYEIPYSCRSGICGSCRGKVIAGDVRGGSGVGVLGDDERREGHVLLCQAQACSDLTLAVRDIEKRNPDATRSIKAKVHKLTQAAPDVTIVHLRFPAGTKVRFKAGQYLHARLEDGTVRHYSMANPPQQNDGVELHIRHVAGGRFTAHLAGEMQVGHTLDVTLPFGDFTVRDATGKPMILLASGTGFAPVKAMVEDAIKRKATRPMTLYWGARKAPDVYLADLPAKWAQKHSWFTFVPVLSEGDGVPGHRTGFVHQAVLDDHASLAGHEVYACGSPAMIQAARQAFVDERGLPRDAFFCDAFVPAVMPDEVFTPA</t>
  </si>
  <si>
    <t>WP_179582661.1</t>
  </si>
  <si>
    <t>MTAGARKRIAIALGDANGIGPEIAVKAALALRDEPVDVVLVGDAYVLQAQLDRMGEGADAVTIADVPALPRDAFLPGQVRAEAGAATVAYVRAAVEMAQRGEVDAVVGCPHSETSIHQAGISFSGYPGLIAELTGTASDQVFLLLVCPELKIGHVTLHEPLTTALARLTPDLVVDAAVAVADAMGALGIRNPRIGVFGINPHAGEDGLFGTEDETITKPAVARLRERGLQVDGPIGADLLLSQRKHDVYLAMYHDQGHIPVKLLSPLQSSALSVGGGVFFSSVGHGCAFDIAGRGVADATATIRTVRSLAGLRG</t>
  </si>
  <si>
    <t>WP_179582663.1</t>
  </si>
  <si>
    <t>MADFSSERLSTLNAEYVRCIDNDAVEQWPDFFVERCLYVVNTADNYAQGMQAGVIYADSRAMLHDRVSALRDANIYEQHRYRHIVGTPLVLERAEEGVQAETPFVVVRIMRDGQTDVFASGRYVDHIVDEAGALKFAQRIAVCDSNNIDTLLAIPL</t>
  </si>
  <si>
    <t>WP_179582665.1</t>
  </si>
  <si>
    <t>MSDIHPLQDARQWAPGLTRVPYWLYRDEPVYRTEQQRVFQGPTWNYLCLEAEIPEPGDYRTTFVGDMPVIVVRDEEGELQAFENRCAHRGALIALKEGGKAQDFSCVYHAWRYDLQGNLKGVAFENGVNGKGGMPPDFCKEDHGPRKLRTASMSGIVFGSLHEDVPDIEEYLGEEIVERIERVMCKPVEVIGRFKQTIPNNWKLYMENVKDSYHASLLHVFFTTFNINRLSQKGGVIVSDNGAHHVSYSKVSHQPQASTEYSAEKLRSDKEDYALADPTMLDGCDEFGDGITLQILSVFPGFVLAQIQNTLAIRQVLPTGIDKTVLNWTYLGFKDDTPELRRMRLKQSNLTGPAGFVSMEDGAVGGFVQRGIAGAVDGEEAILEMGGAGIETQENRTTEASVRGFWNAYRDYMEI</t>
  </si>
  <si>
    <t>WP_179582673.1</t>
  </si>
  <si>
    <t>MRHPLLTACSAALACTFAVAAPMAGAADFPTKPIRIVVPYSAGGTADVLPRIIGEKLTAMWGQPVIIDNRPGAGGNIGADMVAKAAPDGYTLMATPPAPLAINRYLYKSLPFEPEAFVPVTILAKVPNVLAVQNNLPPKSATEFLNYARSRNGQVTVATQGNGTTSHLTGAMVANQARAGFVFVPYKGTAPALADLMGGQVDAFFDNISSAYRQHEAGKVRILAVTSNTRSPLLPKVPTLAESGLPGFDVSTWFGVVAPAGTPTEVVQKLNAGIVEVLKMADVQQKFIEQGAQVVGDTPKQMGEFLDAERIKWKKAIATADVSIN</t>
  </si>
  <si>
    <t>MVEEVRSKEDKEYVAGLEKGLAVIEAFGIRNGPLTLSEAAEITGHPRATTRRSLLTLQRLGYVESDGKTFRLAPRVLRLGHAYVTSSPLPKLVQPVIEAISERTQESSSLAVLDGANVVFVARAATRRSLSHGLGMGSRLPVHSAATGRVLLAALAPDEAERILLRMARRPLTPRTRIDVPELLALLDDVRRDGYAVSDEELELGLRSIAVPVHDMHGRTVAAMSIVASTSRFTLAAMIDTLLPEVQRGRRMLTAML</t>
  </si>
  <si>
    <t>WP_179582677.1</t>
  </si>
  <si>
    <t>MSDQSLSDQSAHQPSVSHQPEPGQAATPAWHRCFLALAPDLPTRTTLAAYRTPPRAQATLFDDLHLTLAFLGGLTQQQAEHLAGALPGLAAPAIDLAALPFDGLERWPEGDAPRVLVATYRVPPLLAGLVEDVQQLVSSAGLPVDPRPFRAHITLARYRRRATVTIDVAGVPTQVSDPPLGPPPACRLPPARFTHLALYTRSEAPGGPRYRVLAHVPLKAGLA</t>
  </si>
  <si>
    <t>WP_179582679.1</t>
  </si>
  <si>
    <t>RNA 2',3'-cyclic phosphodiesterase</t>
  </si>
  <si>
    <t>RNA 2',3'-cyclic phosphodiesterase_1</t>
  </si>
  <si>
    <t>MATLRSALPTPVSTQSLVEQIASRLADDIVTGVYLPGERLKEQDIAARFGTSRAPLREAFRLLERDGLIRMMPWRGVCVSDYTRDEVRELFEIRADLLAMCVQRIVAKGDPAQLEAVRAAIDGLSALTEAGGDERDYKQATAALSAMLSDMTGNRYLHGLVTDFRQRLLWYYCFLGQSTIERRRESNRLWGDMVAAMERQDAWGAAAAAQRVTMATAAFALQLADARAAQHALA</t>
  </si>
  <si>
    <t>WP_179582681.1</t>
  </si>
  <si>
    <t>MLKRAMSLVLGVCLVSGVSGGIAYAADAYPDRPVRLVVPYTPGGNTDLLARIIAQKLGDAWKQSVVVENRAGAAGTIGVDLVAKAKPDGYTIVLGTFGNILTAPGLYKNLPYDPVKDLAPVILLAEPATALVVHPGVPVNSVKELIAYAKANPGALNYGSSGSGSSNHLFGALFASMANVKMTHVPYKGSGPAVNDLVGGMIQLSFAPFPLVLEQIKAGKLKALAVTGATRSPALPQVPTVAEAGLTGYEAIGWFALMAPAGTPRSILSKLNTEVDRILKTPEVRASLAAEGADPVGGSIDDAARSISEGVRKWGTLVQQLDITL</t>
  </si>
  <si>
    <t>WP_179582684.1</t>
  </si>
  <si>
    <t>MLTTQSGSLHGGPSAGALHAGSVHINPGSPLAGPEVWSGASLRDRTDWITHLTPAEIAELAQAVAALKSAGTPDMGFDASDFRIPLVAKRLAEVRDTLEGGRGFALLRGLPMADYSDADARLLFWGLAQHLGDPQGQDGAGNRMHSVTNTGMRVEPGNSVRSFQTDDELTFHNDGGDAFMLLCLRPAKSGGMSKLVSVAHLYNEVLRRRPDLVATLQEPFHFDTRGQHPTGLKIQSVPILNFHEGRLSALYKRRYLRLAQENPDVPRLTPAQQDAIDLIESLCNDPDVQLNFYMEAGDIQIANNYSVLHARSKYEDREDPAQRRHLLRAWLTLPNGRPLPKVFGLTREFSQSYVSRHGGSGN</t>
  </si>
  <si>
    <t>WP_179582686.1</t>
  </si>
  <si>
    <t>TauD/TfdA family dioxygenase</t>
  </si>
  <si>
    <t>TauD/TfdA family dioxygenase_1</t>
  </si>
  <si>
    <t>MNAGRGPLSHLKVLDLSRILAAPWAGQLLADLGAEVIKVERPGAGDDTRSWGPPFLKDAGGRDTAEAGYYLAVNRGKQSITVSLDHPDGQKVVRELAANADIVLENFKAGTLARYGLDAASLRAINPKLIYCSVTGFGQTGPRRDQPAYDFLIQAMGGLMSVTGERDGQPGGGPQKVGVPIVDLMTGMYTAVAVLAAVARRDQTGQGETIDIGMLDVQVATLANQAMNYLVSDKVPQRNGNAHPNIQPQDVFRCNDGNVILVVGNDGQFARLCEVLGKSEWVRDERFATNAQRVRNIGVLKAMLDEAFSGYSRAELTAALDRVGVPCGPINTVPEVFEDPQVRDRGMLMHLPHPSGRDVPQVANPIRFSDAPIQYDLPPPLLGQHADKILRDLGYDDDGIAALRASGAI</t>
  </si>
  <si>
    <t>WP_179582688.1</t>
  </si>
  <si>
    <t>MDGIIVEKANRIATVTLDYPPVNVLTLARYAEITRVFDEISTMDDVNVVVFTAKGTKAFCAGLDLQEFLAATPEEDPHRASIVRATFKAIRHCKVPVIAAVNGPALGAGCVLAGASDIRIASEKATFAMPEINVGRCGGGAHTGRLVPQGTLRLMAFTGEPISAWEAHRVGMVEQVVTPRRLMPTAMDLAGVIAKKSPIGLRLMKEALNRIETMPVDEGYELEQQYSTRLMMTEDAREATRSVVEKRAPVFTGR</t>
  </si>
  <si>
    <t>WP_179582690.1</t>
  </si>
  <si>
    <t>MQILLIEDDAMLGQALVSALSQLPDAVVTWQRDAFSGKLALLDQAYSVVLLDLGLPDQSGLSVLSALRARHDTTPVMIITAQARLSDRIRGLDTGADDYIIKPFELDELLARMRALIRRSTQAVSAVMRRFDVEVNPGQRAVSKAGVPVALSVHEYRTLTALMQSQGKPLSRDYLESMIYGERSSVESNTVAVYIHQLRRKLGDELIETVHGVGYRIGEPGA</t>
  </si>
  <si>
    <t>WP_179586292.1</t>
  </si>
  <si>
    <t>winged helix-turn-helix domain-containing protein_-1</t>
  </si>
  <si>
    <t>NZ_JACCBP010000001.1[2015124..2030001]</t>
  </si>
  <si>
    <t>MTMKALRSRQLVVLLIVQAGFWVVWMSLLTWTETRDVTGRLDSALSQSARQALMSIPKHLADLSSTETFIAPPPSPVELKRVNFQMWDLRTGRLLMRTPSSPREPFVPGFVEGFNDSTAAGGPWRAYAVSDVEGRVQIQMARAEEQIKADIVSSVLKGLGGAMVMFVCLASMMWVTVVCSFRPMQRAGEALRHRDRLDFTPLALREFPLEVHPFVNAVNDLQLRQSEALVRERQFLSDAAHELRTPLAALTTQAQQALRATDAAHRDEALVQVLAGTRRATRLAEQLLDQAQLDAHDCMLTDRVDLASLVSLEVREFDARAHAKGQHIRLEIEPTVVLANVDAVGVLIRNLIDNALRHAPAGARVEIVCHPGGEGDAVLTVRDDGPGIPDADCERVFERFYRVSGSKESGSGIGLSLVARIARMHGARLTCGKGIDGKGWCVSVAFPAVGEPFVAGALS</t>
  </si>
  <si>
    <t>WP_179586294.1</t>
  </si>
  <si>
    <t>two-component sensor histidine kinase</t>
  </si>
  <si>
    <t>two-component sensor histidine kinase_-1</t>
  </si>
  <si>
    <t>MDAPLQGFPSIRTAFDRSLWLTTLRPLEDADAAPRDRLEAYFELLDFICDARLGDRAGNDASQAPDASDQDEALAGALDLLTYTRALLARLMRQAAAGSPRDLPERVDAVMASGLAVTTSVAGHRHHDHRPHLHLRLKAARQFALQAL</t>
  </si>
  <si>
    <t>WP_179586296.1</t>
  </si>
  <si>
    <t>MTLFQRAVCAGALLAAAGAAHAQNFIGAGAGIVPKYPGANDYRVAPVPLINYSNGMFFASSVDGFPGIGLRANLGNDLSAGVRLGLNLGRPEDRAPILRGLGDIDAHANYGAFIAWTPGRFRATLSYTQATKGYGGTANLGASYAVWQQGPHRVTAGGGLEWGNSDYMQTWFGVTPSQAARSEAGLRPYQPSSGLSGGSVFASWSYRINERWGAVTTLGVRSLVGDAKDSPIAESATRAFGMVGVTYAF</t>
  </si>
  <si>
    <t>WP_179586298.1</t>
  </si>
  <si>
    <t>MipA/OmpV family protein</t>
  </si>
  <si>
    <t>MipA/OmpV family protein_-1</t>
  </si>
  <si>
    <t>MIVRIPSSPRLLATAIASLATLAAGCSQVGPTSSVVAADAVYTNGKVVTVDKQSSIVQAFAVKDGKYVFVGSTAQAQAYVGPSTQVVDLKGRTTIPGLADSHLHTAGGGPGLDLSKTRSLGEVYAVLRDAARNAAPGTVLVSNSDWHEAQFKEQRLPTAAELEAAAPGVPVVLVRGGHSYFLNDTALARYKITKATPVPAGGAIPVGPDGKLTGEITDTAKPLVALPPTPAPSVAGLEAQQKILNSYGLTSIRVPGISVANYRVFQQLRDAGKATVRYSILLRPRDLADYRASVVPSGVKPGEGDDWVKIWGIKVAVDGGFEGGLMTKPYLDPLGKNGTYYGLRLLDQPSFNEYVVTLNRAGWRSAVHAVGDAAIDQALTGYEAANADQPIVGKGWVIEHAFVSRPDQYPRMKRLGVNLSVQDHLYLAAPVLKAYWGMDRASQVTPVKTYVDEGFLVAGGTDSPVIPLSPFWVMYHFLTRDTISDGVYGANQAVTSRDTVLRMMTINNALLTDEASIKGSIETGKLADFAVLSADYLTIPARQVQDLKAVATYVGGKQVYRDASFAP</t>
  </si>
  <si>
    <t>WP_179586300.1</t>
  </si>
  <si>
    <t>MLKKEQNELVTRTSKGTAMGELFRRYWLPALLSEELPEPDCAPVRLQLLGERLITFRDSSGTLGAIDEFCAHRGVSLWFGRNEEGGIRCPYHGWKYDTQGRCIDIPSEPADSKLCDRVKLSAYPLIERGGVIWIYMGEPEHQPALPEWEFATVPADQSFMTKRLQECNWLQALEGGIDSSHVSFLHSGGLKHDPLFKGSKGNEYNLGDLRPHFEVAETDGGLLIGARRKAEPGSVYWRITPWVMPNFMMVPPRADHPVHGHFWVPIDDENCWAWSFDYHPTRALKESEVQAMKDGAGIHCKYVPGTYIPLANKSNDYLMDRARQKSGELYSGVESIAIQDSSLQESMGAIQDRTKETLTSTDRGIVQARRRLIAAATALAESGTPPPGMEAALQHIRSVALVSPEAAPFPAVAEEALQSAPGKPHATV</t>
  </si>
  <si>
    <t>WP_179586302.1</t>
  </si>
  <si>
    <t>MDTQDQIADKKQQIADALGMMERAGIIDFNGHMSARIGDNRILINSGASVRSAITAADIIEIDLDGQPVDGGIVPPMEFHIHASIYRQRPDVNAVAHTHPVWSTLFSSVGKTVEPVIMQAAMLGEIQQFPKTASINTRDLGDELASCLGRHRIAMLKSHGAVVAAEGILEVFVLAYYLEETAHRQYLASQIGQPDVLNAEQIQKINANLWKPHLLKKAWDYHLAKLHRTTSC</t>
  </si>
  <si>
    <t>WP_179586304.1</t>
  </si>
  <si>
    <t>class II aldolase/adducin family protein_1</t>
  </si>
  <si>
    <t>MTRRLFLTTTGRIALASALAACTLAAQTTQAAPKQVRLVVPFPPSGNLDTITRLVAERMQPTFGTVIVENRSGANGNIGAENVYNAAPDGGTLMVAPYGPLAVNKNLYPKLSYDSDQFVPVAMLASVPNVLAINPSLPVNSLAEFITYVKANPGKVAFASQGSGSSSHLAAELFMQLTGTKMLHVPYKGTGPAIVDLLGGQVSVFFDTLSSSGKYQKSGKLKILAVADSKRSALLPEVPTFAEAGPPAMKDMLANAWYAVVAPPKTPADIVARYEKVISAAIAAPDMKQKFAEMGIDPFVANSADTGAFIRKETVKWGQVIRAGQISVD</t>
  </si>
  <si>
    <t>WP_179586306.1</t>
  </si>
  <si>
    <t>MKEIRAAPAKAPAGPATGQVAASPRAARIDAPSDYLTATQAAEALNVKVPSLYSYVSRGVIRSVTQPGTRARLYYREDVERAAKRMGGRAGIPDTVETAVRWGQPMLTTSITDLADGGHRYRGVPALELAAAGRSFESVAELLWSGVDVPGLTLWEAAMPSSEVLDRLDAAAGSSDTLTSARLMSLATAIIATAMPNKPDFERGTTVADAVSLISLYACAMGLLGPARKVYRPSHPQSIAQLLANALIGEDAADARTRAAHLRAINATLVVCADHELSPATFAARVAASAGAELRACLHAAIVTQSGIRFGGGCERTEALLASVQTAEALRDAITGYVASGRQVPGFNPVSYPKGDPRARYLIDLASSMPKNERNQFHALDGIFKAAQAEFDLKPRIDVGLVSVSFALGLPRRAAAAMWIIGRCAGWTAHVIEQRLAGFTMRPRAKYVSLGG</t>
  </si>
  <si>
    <t>WP_179586308.1</t>
  </si>
  <si>
    <t>MTDRPAPTIKDIARLLGVAVSTVGRALQNNPRISQDMRDRVHQTARDIGYVANSTAATMRSKTSKLVGFLVPDVEDNDSATIAKAVAQSCNRAGLQLMLAMSEDDPQREHAHLQTLVGARAAGLIIVPTLTPTPESLAIIQRLPFIQVIRHLPNLSSDYFVYDDEAGMRTATEHLLALGHRRIAYVGTLAALSTGARRLAGFHRAHRDAGLEADPRLIATLPPSADGVGHALRDMLTRSRPTAVIAGGSRITVALLAAIDDAGVAVPDALSVIGFGDHAWSTWWRGGLTTLGLPIRELAAESGALLVERVTGVRSDDAPSIDTPRHVSHPLKLIVRRTTQQIS</t>
  </si>
  <si>
    <t>WP_179586310.1</t>
  </si>
  <si>
    <t>substrate-binding domain-containing protein_1</t>
  </si>
  <si>
    <t>MPIAALNGTHIPFEVIGDQGDWIALSPGGRRGMDELVPLATRIAAGGYRVVIHDRRNCGAGELAFDDRAPEFEIWADDLHALLQHLGASPAIVGGFSSGCRLSLLLALKHPEAVRALLLMRITGGAFAAERLAAKYYTDYIKRVKEGGMDALARDAHFRALIVANPSNQARLQQFDAATFLRIMRAWRADLEAGAAMPVLGATEAQLRSLTMPACVIPGTDRTHPIDVGERVQQLIAGSTWIPMQLKQQDADFIPMEAWCDDATLAEQLLAFLKTLPATGAH</t>
  </si>
  <si>
    <t>WP_179586312.1</t>
  </si>
  <si>
    <t>MRATFFKAAAAIACAGSLLIYTPDGQAQAAASGTAQTAASADYPTRPIRLVVPSAAGGGTDIVARLIAQKLSASLGQQVFVDNRPGAGQMIGIDQVAKASPDGYTLLMAASTLALNPAMYKTVPYDTLRDLAPISEVASLPNVLVVHPSVPANSLPELLALARSQPGKLTYASAGVGTSPHMSMELLKDLARVDILHVPYKGTGPALVDVVAGQVAMMMGNTLSVLPHIKSGKLRALGVSGTTRSAALPDVPTLAEGGVARYESVQWYGLLAPAGTPVAIINKLHTTTVSALGDADLKKHLAADGAEPVGNSPDAFGALIRSEITKWKAVAAAAGITPE</t>
  </si>
  <si>
    <t>WP_179586314.1</t>
  </si>
  <si>
    <t>MTTEQRPAQASSPTAASPTADSKDTAGKIRRVVTGHDANGKAIVMSDDVAPVVFTAEKRPGYASTEIWRTLATPAPITADMEDPTPGARRQLPTSRGSVIRINTLAPESEAVRSLSPDEAQNVFASLGNSTASTFAKNGRHPMMHRTETIDYAIVLSGEITMLLDDSEVVLKAGDVLVQCGTNHAWSNRGTVPCQIAFILLDGEFDAGLKSALDEFDGA</t>
  </si>
  <si>
    <t>WP_179586316.1</t>
  </si>
  <si>
    <t>cupin domain-containing protein</t>
  </si>
  <si>
    <t>cupin domain-containing protein_-1</t>
  </si>
  <si>
    <t>MTPRLVYAALALLATTLAHAADDYPNRTIRLVVPFSAGGPDTTARILAQRLTTQLGQSVVVDNRPGANGLIGSEAVARAIPDGYTLMLTSSSFVINPSMYAKMPYDSNRDFIKVAQVAAGEGLLFVVNPALPATTVKEFIALAKTPGQRVSFGSPGIGGNLHIAGELFNQQAGVNMVHIPYKGAGQAVTAVMAGELQAMFVTSPLALPQIKAGKLRPLAFTGLARASYLPDVPTIKEAGLPDFEIDAGWHGVFAPTGTPPAVVDRLRTEITAALANPEMRAAIEATGLAPSRLAPADFSRTVDADITKYAELLRLAGVKPE</t>
  </si>
  <si>
    <t>WP_179586317.1</t>
  </si>
  <si>
    <t>MSIKHWINGKQVDSPDRFVTYNPATGDAIDEVAAGGAAEIDAAVSAAAAAFPKWASTPARERARLMRRLGELIDQNVPRLADLETQDTGLPISQTRKQLIPRASENFNFFAEVCTRMNGHTYPVDDQMLNYTLYQPVGVCALVSPWNVPFMTATWKTAPCLALGNTAVLKMSELSPLTADQLGMLALEAGIPAGVLNVVQGHGATAGDALVRHPGVRAISFTGGTVTGKKILAGAGGIKKYSMELGGKSPVLIFDDADVERALDAALFTIFSLNGERCTAGSRIFIQQTIYDDFVRRFAERAQRLAVGDPTDEKTHVGAMITRQHWEKVTGYIRLAEQEGARIVAGGADLPAGLPAHLAGGNFVRPTVLADVDNRMRCAQEEIFGPVACLLPFKDEADGLALANDVKYGLASYVWTRDIGRAHRLARGVEAGMVFINSQNVRDLRQPFGGTKESGTGREGGEYSYEVFAEIKNVCVSLGSHHIPKWGA</t>
  </si>
  <si>
    <t>WP_171665190.1</t>
  </si>
  <si>
    <t>5-carboxymethyl-2-hydroxymuconate semialdehyde dehydrogenase</t>
  </si>
  <si>
    <t>5-carboxymethyl-2-hydroxymuconate semialdehyde dehydrogenase_-1</t>
  </si>
  <si>
    <t>NZ_JABFNL010000014.1[51662..66766]</t>
  </si>
  <si>
    <t>MGKLALAAKVTHVPSMYLSELPGRHQGCREAAIQGHRIIGQRCRDLEVDTIVVLDVHWLVNAGYHVNSNGAFKGRYTSNELPHFIKDMDYAYRGNPALGRRIAESANAAGVGTRSHEIGSLELEYGTLVPMRYMNGDGRFAVVSVAAWCAWHTLDESRRFGAALRQAIEAGGDRVAVLASGSLSHRFNDNGGPEAAMHQISREFYRQVDLRVVELWRQGDWKTFCAMLPEYADLCVGEGGMHDTAMLLGLLGWDGYDRPVEIVTDYFASSGTGQINAIFPVPA</t>
  </si>
  <si>
    <t>WP_171665189.1</t>
  </si>
  <si>
    <t>3,4-dihydroxyphenylacetate 2,3-dioxygenase_-1</t>
  </si>
  <si>
    <t>MSPSFHHRNLPHLLLYARETLMAHFRPVLHAAGVTEQQWRVLRTLSEVGAMEPNQIARSCQILSPSLTRMLAGMEEQGLIKRARSSADQRRQEISLTAKSNKLIDRMRPLVDAKYQEIEEKIGKELLERLYRDVDAMVDLIRRDAGEPRESSEP</t>
  </si>
  <si>
    <t>WP_171665188.1</t>
  </si>
  <si>
    <t>homoprotocatechuate degradation operon regulator HpaR_1</t>
  </si>
  <si>
    <t>MSITYRPPFDEDDERDLRALYRKPGPGTSPELDAAVRRSWHPGHSWHPAWGAAACAAMVVGLFAWTDMREAADLSDLNTQLIAPQESDSSPERTPAPQSVLTDTQPAAPVMQRVVAPLADPAATQPAPAEAASPAEPEAAAAETTQAEAAPAEVVAFTEQDIGARVAQIRALIVDDREDEAVQALRELQQGAPDFTLPDDLQELARQNPV</t>
  </si>
  <si>
    <t>WP_171665187.1</t>
  </si>
  <si>
    <t>MAKSRTVYVCADCGGTTPKWQGKCPHCNAWNTLEETVESSTPAAAAHRYAPLASTSPVRSLSEIEARETPRQPTGLEEFDRVLGGGLVAGAVVLIGGDPGIGKSTLLLQALASLSETSNVLYVTGEESAEQVALRARRLGLQTGNVNLLAEIRLEAIQSAVSEQKPTVAVIDSIQTLYSGELSAAPGSVSQVRECAAQLTRLAKQTGIAIVMIGHVTKDGSLAGPRVLEHIVDTVLYFEGDTHSSFRLVRAFKNRFGAVNELGVFAMTDRGLRGVANPSALFLSQHEQQVAGSCVMATQEGTRPLLVEIQALVDSSHAPNPRRLTVGLEGNRLAMLLAVLHRHAGVSTFDQDVFVNAVGGVRITEPAADLPVLLAIMSSLRDKPLPRGLIAFGEVGLAGEIRPAPRGQERLREAAKLGFSIALIPKANAPRQPIEGLEIWAVDRLDGALDKLR</t>
  </si>
  <si>
    <t>WP_171665186.1</t>
  </si>
  <si>
    <t>DNA repair protein RadA_-1</t>
  </si>
  <si>
    <t>MSLFVIAACLAAGGLIGFMGGVLGIGGGLIAIPALVLLMGMSQQLAQGTALIMVLPTIMMAVRKYNQQTRIDKRVALAGAAGAVVFTWVGARLALGIDSSVLRQSFAVFLFFIALFYVWQTWRASRPAARRAQAPKRDAPVFTPRRASVLGILCGTLGGFFGVGGAVLAVPIITSVFRLPQTTAQALALSMVIPGSTIALITYTWAGQADWMVGAPLAVGSLLLVPVGVRLAYRLPERKLRAFFALMLFATVALLAFEA</t>
  </si>
  <si>
    <t>WP_171665185.1</t>
  </si>
  <si>
    <t>TSUP family transporter_-1</t>
  </si>
  <si>
    <t>MTTHSRIAAFLSTSALCLGLAAAPAAFAAGADGTKSGEAKTQAQHKHHKSDKTSAKHGTAKSGGAAKMDKSGATTPAK</t>
  </si>
  <si>
    <t>WP_171665184.1</t>
  </si>
  <si>
    <t>MTTKQRIIQVGSLAGSPSANKRLADGYDVIELWKYPDRKAALAEHGKGVTAVVTSANFGANAELINALPDLKAICSWGVGYETIDVEAARQRGVLVSNTPDVLTDCVADLAWGLLIAGARRMGQGERFVRAGQWGQVHGSIPLGLRVSGKKLGIVGLGRIGEAIAKRGTGFDMEVRYHNRRKRDDISYGYEASLTELAKWADFLIVATVGGPSTRHLVNRDVLEALGPKGIIVNIARGPVIDEAALVAALEARKLGCAALDVFEHEPKVPEALIKSDNAVLLPHIGSATEETRLAMENMMLENLQSFFETGRVITPVE</t>
  </si>
  <si>
    <t>WP_171665183.1</t>
  </si>
  <si>
    <t>2-hydroxyacid dehydrogenase_1</t>
  </si>
  <si>
    <t>MNKLISAVVAAGAVVLGAPAAQAAGYPEKPVTMIVPFVPGGSSDITARSVTPALSKILGQTFVVENKPGANSAIGAQALARSTPDGYTMMVGSIGTFAINEALYKNLSYNPSKDFAYLTQAVRNPNVLVAATSFPASTVAELVDYAKKKPGTVSYASSGTGSSDHLSAVLFRQRTQSTGVDVPYKGGGAAIADLIGGQVNVSFQNLGAVQNHIKAGKLKALAITGDTRAADLPDVPTLAEAGIKDMVVYSWQGFAVPKGTPPAIVEQLAKALQTALRDPQTEKTLQGLGFEVVANTPQQFAEFQQGEVKRWKDVIQKANIQLE</t>
  </si>
  <si>
    <t>WP_171665182.1</t>
  </si>
  <si>
    <t>MHAAPVRGRFITAALLTATAFLLPAAPALADYPERDVKIIVPFPAGGTADIAARVVAAELGKSWNKAVVVDNKAGAGGNVGTAEAARATADGYTLLMGTVSTHAINQSVYTKLPYDPVKDFVPVTLVIPVPNILELNPKFADKHGIRTVADLIKYLKANPGSVNMASTGNGTSTHLSGELFQSMTGTRMTHVPYKGSSPALTDVMAGSADLIFDNLPSSMGFIKGGKLRPLAVTTTNRSPALPDVPTLAEAGVQGYEASSWFGLLAPAGTPPEIVQKIQRDVAAALQQEPVRAQLQAQGATPSGNTPTQFKQFMAQETVKWAEVVKKSGAKVD</t>
  </si>
  <si>
    <t>WP_171665181.1</t>
  </si>
  <si>
    <t>MKTSPVTAQDLQRSVIAVPPLARHADLSLNEAANKALLSHLEAGGVRNVMYGGNANFYNVGVSEYARIVDMLAGLAGADTWILPSVGPDYGKMMDQAAILRSRAFPTAMLLPMAFPYTDAGLADGVRRFTDALGKPAVLYIKSADYLAPETAARLIEEGRIAAFKYAVVRDDPAKDAYLSAMLQAVDSRWIVSGIGERPAIVHYRDFGLKSFTSGSVCVAPRGSMRLLHLLRDGRYDEAEAVRAHYLGLEDCRDGISPIRVLHDAVTLSGVADMGPMLPLLTGISSAERERVAPVARALAAWDRETATA</t>
  </si>
  <si>
    <t>WP_171665180.1</t>
  </si>
  <si>
    <t>MARPKASPPPAPQAPAEPDVPGALVLERGHRVRLADQLYGQIFEQIVSGGLNVGDKLPSENEISERFGVSRPVVREALLRLRADGLVTAHQGLGTFVSHQPAPRLKTFNDVQNVSAYLRAQEVRVALEGDAARLAALRRTDEQLKKIADTHAAFADSLARGQVSAEADLAFHASIAEASGNDFYLGVLESIHESISGFMRLTLNLTRTGSRQRAQRVVDEHASILDAIREQDGERARVAMQFHLGQARHRLVDRDRD</t>
  </si>
  <si>
    <t>WP_171665179.1</t>
  </si>
  <si>
    <t>MPGNGSSAVAVPVEQVREQILQVLMAWGMAEDLAHTTAGLMARTDLLGIDSHGISMLPAYEEKWRAGSLRLDARARVLRDGGASALIDGMGGLGYPVAAQAMHLAVDKALEHGVGAVSVCNSHHFGAAGVYARIAVERGVVGLVTSSANGVIMVPTRGAMPMLGTNPIAFGAPAAHNEAFVLDMATTTVAANKVKVYDFLDKPLPPGWAVDGQGAAVTDADAAMQFIFKHPEGGLTPLGGTPAMSSHKGYGLAMMAQILGGTLSGSAFAARRAPTRRPGEPDDVGHFFLALNPDAFRAAGSFESDMDDLIDAMHDTPPADPAEPVLVAGEPEAAERTRRLREGIPISAALAERLRGICERAGTPYLLDPA</t>
  </si>
  <si>
    <t>WP_171665178.1</t>
  </si>
  <si>
    <t>Ldh family oxidoreductase_-1</t>
  </si>
  <si>
    <t>MSNSDKRKKPEDLRSHRWYGVKDLRSFGHRSRTAQMGYHRSDYAGKPVIAIINTWSDINPCHSHFKQRVEEVKRGIWQAGGFPVEMPAMSLSEPFQKPTTMLYRNLLAMETEELLRSYPADGCVLMGGCDKTTPALIMGAVSMDLPTIFVPAGPMLRGNWNGNTLGSGSDTWKYWAELRAGNITEEDWQGVEDGIARSPGHCMTMGTASTMTGAVEALGLCLSGASSIPAPDSRHAQMASLTGKRIVEMVWEDLKPSDLLTAASYDNAVRTVLALSGSTNSVVHLIAMARRSGFGLDLDRFDHLARTTPVLANLRPAGKYLMEDFYYAGGLRAMLVQLGDLLDTSQRTVDGRTLGENIAGARIFNEDVIRPRAQALIERDGLAVLRGNLAPDGAVIKPPAMEARLQVHTGRAVVFKDYNDMAARIDDPDLDVDADSVIVLQNAGPQGAPGMPEWGQLPIPQKLLKEGVRDMVRISDARMSGTSYGACVLHVAPEAYVGGPLALVKDGDRITLDVPARRLELLISEAELAERRAAWQTPPPRFERGYGVLYLKHIGQADTGCDFDFLQSETRATAAGEPEIH</t>
  </si>
  <si>
    <t>WP_171665177.1</t>
  </si>
  <si>
    <t>MQHNKQPARRRLAILAAAALGTMAMLPGALMAQTGTWPARQLKLVVPFPAGGSTDSVGRLLAAELSKELGQTVVVENKGGANGNIGSDAVAKAEPDGYTLLLSGVGSNAISYAVYQNMPYRNSDFAHISLLATGPNVLVANNEFPGKTFADFIKLARENPGKYTHASSGSGSSGHLAMEMLKQDAKIDLVHVPYKGGAAAITDLIGGRVSVLFLNQDALLPQVASGKVRALAVASAKRNPAYPDTPTVAESGYPGFSAESWFGLSAPAKTPPAVIQRLSQATVKALSSPEIRQKLESVGFVVVGDDPKSFSAFVDAEIAKWGKAAKASGAKLD</t>
  </si>
  <si>
    <t>WP_171665176.1</t>
  </si>
  <si>
    <t>MKTRTEKDTFGPIEVPEQHLWGAQTQRSLHFFAISTEKMPVPLVAAMARLKRAAAKVNAELGELDPQVADAIMRAADEVVAGKWPDEFPLSVWQTGSGTQSNMNMNEVLANRASELLGGERGEGRKVHPNDHVNRGQSSNDTFPTAMHVAAAVEVEHRVLPALKALRGTLAAKSAAFYDIVKIGRTHLQDATPLTLGQEISGYVAQLDLAEQQIRATLAGLHQLAIGGTAVGTGLNAHPQFSAKVSAELAHDTGSAFVSAPNKFQALASHEALLFAHGALKTLAAGLMKIANDVRWLASGPRSGLGEISIPENEPGSSIMPGKVNPTQCEAVTMLAAQVMGNDVAINVGGASGNFELNVFKPLVIHNFLQSVRLLADGMVSFDKHCAAGIEPNRERITELVERSLMLVTALNPHIGYDKAAQIAKKAHKENLSLKEAALALGHLTEAQFAEWVVPGDMTNARR</t>
  </si>
  <si>
    <t>WP_003814327.1</t>
  </si>
  <si>
    <t>class II fumarate hydratase_-1</t>
  </si>
  <si>
    <t>NZ_CP052851.1[3899339..3914728]</t>
  </si>
  <si>
    <t>MSENSSLRRDAEAPLLSIFLPGSMSVALLVLPDFMLVALGWALRHKLGFSREFFAGTERMVYFVLFPALLFQSILRTPISAGHAMQLLQATAALMACGVALAWLAGPVLRPAPVALASAAQCGYRFNTYIGLALAASLAGGPGQTIMALIVGFAVPMANVAAVYGLARHSGNGLLRELARNPLLVSTLLGLACNLAGLSLPGPIDTVMARLGAAALALGIMCVGASLAWEGGKGHGRLIGWMLAVKLAAMPSAALGIAWALGLPALETRMLVLFSALPTASAAYVLAMRMGGDGRMVAVLISLGTLASAATIPLWLTAAAGLGAPN</t>
  </si>
  <si>
    <t>WP_003814325.1</t>
  </si>
  <si>
    <t>AEC family transporter_1</t>
  </si>
  <si>
    <t>MNKVRTLVQAIAVATGLVAAAGAQAADAYPSKAIRVIVPFAPGGSTDIIARLVTQRMSQELGQPMVVENKGGAGGAIGASEAARAEPDGYTLSIATVSTMAVNPACRPKDLPYDPIKDFQPVTNFANTANVVAVNPKFPAKDFKGFLEELKKNPGKYSYGSLGTCGVLHLMGESFKMATGTDIVHVPYKGSGPAVADAVGGQIELIFDNLPSSMPQIQAGKLRAMAIAWPTRIDAIKDVPTFADAGFPVLNQPVWYGLLAPKGTPMDVVNKLRDAAVVALKDPKVIKALDDQGSAPSGNTPEEFAKEIKEQYDWAQDVVKKQNIKLD</t>
  </si>
  <si>
    <t>WP_010929159.1</t>
  </si>
  <si>
    <t>tripartite tricarboxylate transporter substrate binding protein BugE_-1</t>
  </si>
  <si>
    <t>MRLRHIEIFEAIRRTGSLTEAAALHISQPAASKLLAHAEAQLGFKLFERVKGRLVATRETEILAPEVARLNQDLGSVRRLAASLRDRPHGHLRLGCAPALGLGLLPGVVRASRDAQPGITFDIHTHHSAELVQGLLAHELDLAITFDANDHPGLTRTSLGHTELVHLSRRPGAGTTRLQELGGETLIVLDARDASGSLLQMALDAQGLAPRVAIQVQTHYVACALAEAGCGDAVVDAITARAMLRPGMALRRLEPALRVPISVMTRSQDALSTLHHDFIERLRQACSVLQAQPAPQPE</t>
  </si>
  <si>
    <t>WP_010929158.1</t>
  </si>
  <si>
    <t>gamma-glutamyltransferase_-1</t>
  </si>
  <si>
    <t>MAVAALPPGALQGCRVIDLSRVLGGPYCTQILADHGADVLKIEPPGGDETRGWGPPFSGQTASYFIGVNRNKRGMALDLSQPAGQELLRGLLADADVLVENFKPGTLEKWGLGYDTLSQAFPRLVHCRVSGFGADGPLGGLPGYDACAQAMCGLMSVNGEADGPATRVGLPVVDMVTGLNAAVAVLLALQERQRSGLGQFLDITLYDCALSLLHPHAPNYFYSGRVPTRTGNAHPNIAPYETLPTGAGPIFLAVGNNRQFAALADALGAPQLAQDARFASNAERLAHRDALCAALTELLRPHEAASLAERLLRLGVPAAAVLDVAQALDHPHARHRGMLLEAGDYRGIASPIKLSRTPARLRSVPPTLQEPAGA</t>
  </si>
  <si>
    <t>WP_010929157.1</t>
  </si>
  <si>
    <t>MQQLIRSLVLAAGLALLGGAAAPALADYPDRPVTLVVPFPPGGPTDAMARRLAEGLKTQLDQTVVVENRGGAGGNIGAELVAHAKPDGYTLLFGTSGPLAINISLYKKQNYDPRTSFAPIVRIGHLPNILVVHPSVPANNVQELIAYAKANPDKLSYASSGNGASSHLAGVLFNRMAGTRILHVPYKGTGPALNDLLGGQVSMSFTDILTALPHIQAGKLKAIGLASAQRSQALPELPTIAEQGLAGYDVSVFFGIVAPKGTPDAIVQKLNAAFIAALDAPEVRDTLRKQGIVPAPERTPQALAGFINEEVDKWGELIRAAQISLD</t>
  </si>
  <si>
    <t>WP_003814318.1</t>
  </si>
  <si>
    <t>MDTLSSTDTSATAASPVPDARGLNLFRADPYAAGLARCYLPADLCDHLLPHLDRLGALAGGRMDELAMTADRHPPTLSVRHRTGTDESRIDKHPAYVELERLAYSEFGLAALSHRGGVLGWPDPMPAAAKYALSHLFVQAEFGLCCPVSMTDSLARTLRKFGDPALVEQVLPQVITQDFDQLQQGAMFMTEQGAGSDVSATTVTAQAQADGRWALHGDKWFCSNPDAGFAMVLARSEPDAGLRGVSLFLLPRRLPDGSPNHYRILRLKDKLGTRSMASGEIRLEGALAWLVGQRGQGFKHMADMINNSRLSNGMRAAGLMRRALTEAVFFAQQRRAFGKRLIDMPLMRRQLAKMAMRAEQARSVMFQTAQALAAADRGEGEAALPRILTPLIKFRACRDARQVTGDAMEVRGGCGYIEEWVEPRLMRDAHLGSIWEGTSNIVALDVLRAIRKADALPALQRHVQALLAAGAPCPPELAPIQARAFDGAYALAAHAAAHERDDLARQAASALYHVVAIAALRWEAARDPRLASRAALADLALRHRLAPRDPCALPADDDAACRAVLQTAL</t>
  </si>
  <si>
    <t>WP_003814316.1</t>
  </si>
  <si>
    <t>MDLEPRLLRYFIAVAQERNFSRAAQRLHISQPPLSYAIRQLETQLGARLFERSSRHVALTDAGRVLYGEALSLLRQGEEVGRLVRHAEAGLQGRLRIGFVGSMLYRGLPDLLAALRAELPDVEQVLAERNSHDQLEALRRGELDLGFIHANPPPEGVSARDLVAEPFVVCLPDTHRLAGQRSLRLADLAGEDFVFFAQAASPSYYETVLSLCVAAGFHPAVRHEVRHWLSVAALVASGLGVSIVPACLARAGLAGTCYVAFEHQARSVCQIAWPSLAPTSLQATALQAALRHFAPPPVRA</t>
  </si>
  <si>
    <t>WP_010929156.1</t>
  </si>
  <si>
    <t>MQHNDYILTLSCPDRTGIVFRVSGLLFELGCNIRDSQQFGDEETGRFFLRVHFDLPRAAAESALREQFAALANGYDMQWQIHDAHRKARLLIMVSKQGHCLNDLLFRVSSGQLRAEVAAIVSNHNDYASLAASYGIPFHHMPVTPDTKAAQERQVLELVEREQIDLVVLARYMQILSADMCQALAGRAINIHHSFLPSFKGARPYHQAHARGVKIIGATAHYVTSDLDEGPIIEQDIERVDHTMTAADLTQVGSDIESLVLSRAVRSHVEHRILLNRSKTVVFR</t>
  </si>
  <si>
    <t>WP_003814312.1</t>
  </si>
  <si>
    <t>formyltetrahydrofolate deformylase_1</t>
  </si>
  <si>
    <t>MSTDIDCIVIGAGVVGLAIARALAAGGHEVLVAEAAEGIGTGTSSRNSEVIHAGIYYPADSLKARLCVRGKHLLYEYCAARGVPHQRLGKLIVATSDAEASQLDSIARRAGANGVDDLQHIDGAAARRLEPALHCTAALVSPSTGIVDSHALMLAYQGDAENDGAQLVFHTPLIAGRVRPEGGFELDFGGAEPMTLSCRVLINAAGLHAPGLARRIEGIPQDSIPPEYLCKGSYFTLAGRAPFSRLIYPVPQHAGLGVHLTLELGGQAKFGPDTEWITTEDYTLDPRRADVFYAAVRSYWPALPDGALAPGYTGIRPKISGPHEPAADFAIAGPASHGVAGLVNLYGIKSPGLTASLAIAEETLARLAA</t>
  </si>
  <si>
    <t>WP_010929155.1</t>
  </si>
  <si>
    <t>MSAAFPPAFDAAFFRTALGRFATGVTVVTTAGPDGQPVGLTVSSFNSVSLNPPLILWSLARTSSSLAAFERCQRYVVNVLSASQIALARRFATGKTPERFAGLTLAQAPAGTPMLGEGCAAWFECRNRSRYEEGDHIIMVGQVEHCGHSGVPPLVFHAGSFDLTPPHGGASS</t>
  </si>
  <si>
    <t>WP_010929154.1</t>
  </si>
  <si>
    <t>MSVSDLRQSYEKGVLVEEQAAASPFQQFARWFDEAVAARVPEPNAMTLATVNAEGQPSARIVLIKGYDDAGFVFFTNYESRKGLDLDANPRASLLFFWQPLERQVRIEGVIEKVSAAESDEYFHSRPLGSRLGAWASRQSQPITRDELEAREREFRDRYGEHPPRPPHWGGYRLKPNRFEFWQGRPSRLHDRLRYEPDGKQGWTIDRLSP</t>
  </si>
  <si>
    <t>WP_003814302.1</t>
  </si>
  <si>
    <t>pyridoxamine 5'-phosphate oxidase_1</t>
  </si>
  <si>
    <t>MNTQSPPSPHDPHGAAALPFRLWTAEERRASLDTALREWRDGEDVWVYGYGSLIWRPDFDFVERRLATLHGHHRALCLWSRVNRGTPECPGLVFGLDRGGSCRGVVYRLAGRQVPDYFPALWDREMSTGAYLPRWLRCATEHGPVNALVFIMNRANPAYIRALPEPELLAIVRRASGRYGPCTEYVVQTAQALRQAGIRDARLEQIARQLEAEVHPLGV</t>
  </si>
  <si>
    <t>WP_010929153.1</t>
  </si>
  <si>
    <t>gamma-glutamylcyclotransferase_1</t>
  </si>
  <si>
    <t>MSTSDPTPSRPTHGPELSGAGYLCLLAMLNHMALTGGRITVSLTALKLGLSTFTVGMLVAVFAVLPMFASVHAGRWVDKIGVVRPLVIGSSLVTFGTALPFVSQTQAALLVASCCIGIGFMLHQVATQDLLGHAEPRERLRNFSWMSLALAASGFSGPLIAGLAIDHLGTRLAFGMLALGPMLSLVGLYLLRQPLRTMNGALTGGSNRPAERRRITELLAVPPLRRILMVNTILSGAWDTHLFVVPIFGVAIGLSATTIGVILAAFAAATFVIRLVLPFIQTRVRSWTLVRAAMATAAIDFLLYPFFTDVGMLIGLSFVLGLALGCCQPSMLSLLHQYSPPGRAAEAVGLRMALINASQVSLPLTFGALGAVIGVAPLFWAYALALVAGGWANRNPPQESDSSKSS</t>
  </si>
  <si>
    <t>WP_003814298.1</t>
  </si>
  <si>
    <t>MDFEPWLLIVIPLLFGLGWIAARVDIRQMLSETRNLPDSYFRGLNFLLNEKPDQAIDAFIEVAKLNPETIELHFALGSLFRRRGEIERAIRVHQNLLQRTDLPSLQREQALHELAQDYLRAGLLDRAEAAFEQLKATRFAPEALRALIRVHETERDWPQAILAAQALQGLVDEPVPQAVHFHCEQAAAAMIATPPELDAAHAALDAASHASRQRNAAPDAPTVPHVRVSIMRAELAMLENNPVACRVHLEAVLAHAPEYAGLVAAKLLDNHRVDGTEADGIAMLEAHYARYPSLDVFNAIFQARRTVYGIADAWVFARAAMQRNPSLLGLDRLLEAQLAAPARADGVPAPHAVAVVDDVALMRSLIHKHTQRMDRYICRSCGFKARRFHWQCPGCNAWETYAPKRLEELDV</t>
  </si>
  <si>
    <t>WP_148813690.1</t>
  </si>
  <si>
    <t>lipopolysaccharide assembly protein LapB</t>
  </si>
  <si>
    <t>lipopolysaccharide assembly protein LapB_1</t>
  </si>
  <si>
    <t>NZ_CP043046.1[1435101..1450299]</t>
  </si>
  <si>
    <t>MRYFIWILRLAVFVVVLLFALKNTDRVTVRFFVDTLTTDIPLIVVMLACFVAGTLFGLLLTVPASLRRRRELAALRRDLERARAEAVVVPAAATTAPPSSDVVLPMHPL</t>
  </si>
  <si>
    <t>WP_148813688.1</t>
  </si>
  <si>
    <t>DUF1049 domain-containing protein</t>
  </si>
  <si>
    <t>DUF1049 domain-containing protein_1</t>
  </si>
  <si>
    <t>MSLAPISVPRAPLRIQIHPADNVAIVANDGGLPAGTVFSDGLVLRDAVPQGHKLALVDLAAGDPVLRYNVVIGYAARDLPQGSWVSERVMEMPAAPTLDNLPIATRVAPELPPLEGFFFDGYRNADGSVGTRNILAITTTVQCVAGVVEHAVRRIKTELLPRYPNVDDVVGLEHTYGCGVAIDAPDAVIPIRTLRNISLNPNFGGTAMMVSLGCEKLQPERLLPAGTIPIRDGVAMTVGAGVDTVRLQDDSHVGFESMITSIMQTAERHLAILDARRREPCPVSELVVGVQCGGSDAFSGVTANPAVGFATDLLVRAGASVLFSETTEVRDGIDQLTSRAANPDVAAALIREMDWYDRYLDRGRVDRSANTTPGNKAGGLSNIVEKAMGSIVKSGSGAISGVLSPGEKLKQKGLIYAATPASDFICGTLQLAAGINLHVFTTGRGTPYGLAEVPVIKVATRSDLARRWFDLMDVDAGRIATGEASIEEVGWSLFNLMIEVASGRQQTCAERLKLHNALTLFNPAPVT</t>
  </si>
  <si>
    <t>WP_148813687.1</t>
  </si>
  <si>
    <t>galactarate dehydratase</t>
  </si>
  <si>
    <t>galactarate dehydratase_1</t>
  </si>
  <si>
    <t>MDTSPLVVPPGRPRRKARSLTEEVVNALSEQIRNGEFRPGEKLPTESAIMDAQGVSRTVVREAISRLQAARLVETRHGIGTFVLEAAQDSSFQIDTASILTMLDVMAILELRISLEAEAAGLAANRRSDTHLRQMRQAMTDFDNHIVKRTGNAVSADVAFHLAIASATGNRYFLNILEQLGSTIIPRTRVNSAALAAADQTSYLSQVNREHENIVDAIERRDPEAARAAMRTHLTNSRERLRRAHDAVAQPTA</t>
  </si>
  <si>
    <t>WP_148813685.1</t>
  </si>
  <si>
    <t>FadR family transcriptional regulator_-1</t>
  </si>
  <si>
    <t>MTSPQELKQIVSQGLLSFPVTDFDEQGNFRPKTYAERLEWLAPYGATALFAAGGTGEFFSLSHDEYSSVVKTAVDTCANLVPIIAGIGGPTRTAIAYGKEAQRLGAKGVLLLPHYLTEASQDGIARHVEEVCKALDIGVIVYNRANSKLNADQLVGLAERNPNLIGFKDGVGDIESMVRVRRKLGDRFSYLGGLPTAEVYAEAYRALGVPVYSSAVFNFIPKTAMEFYNAVAAGDSATTGRLIDDFFLPYLDIRNRKAGYAVSIVKAGAKLVGHDAGPVRAPLTDLNESELAQLDALIKKLGPQ</t>
  </si>
  <si>
    <t>WP_148813683.1</t>
  </si>
  <si>
    <t>5-dehydro-4-deoxyglucarate dehydratase</t>
  </si>
  <si>
    <t>5-dehydro-4-deoxyglucarate dehydratase_-1</t>
  </si>
  <si>
    <t>MPITGNMLIGASSVRGNLGTLRAIDAVTRADLEPEFGLGGSAEVDRAASLAQAAFDTYRATTPEVRAKFLEAIAQNILDLGDELINRAHQESALPIARLQGERGRTVGQLRMFAQVVRSGHHLTATIDPAQPERKPMPRVDLRLAKIPLGPVAVFGASNFPLAFSVAGGDTASALAAGAPVIVKAHSAHLGTSELVGQAIQKAVADAGLPEGVFSLLIGAGRQLGEALVAHPVIKAVGFTGSRQGGLALVRIANARPEPIPVYAEMSSINPVFLLPGALAARAEKIGQDFVDSLTMGVGQFCTNPGLVVALDSPDLQRFRQAAAEAVVKKGSATMLTPGIFDAYEKGVSQLRSQAGVTSLGEGVEAEAGTWGARPAVFVTDASTFLASHALQDEVFGPSSLVLVARDVDELIAIAEHVEGQLTATLQLEASDDDIARRLLPVLERKVGRILANGFPTGVEVGYAMVHGGPFPATSNAAFTSVGASAIDRFLRPVSYQDLPDRLLPPALQDANPLNLWRLKDGERVKG</t>
  </si>
  <si>
    <t>WP_148813681.1</t>
  </si>
  <si>
    <t>aldehyde dehydrogenase (NADP(+))</t>
  </si>
  <si>
    <t>aldehyde dehydrogenase (NADP(+))_-1</t>
  </si>
  <si>
    <t>MKLRSTDITRRRVLALLVHSGLATAGLGAATISSAHAQDFPTKPITIVVPFSAGGTTDILARIVAQNLQAELKQPIVVDNRAGAAGNIGAQAVARAQPDGYTLLLGTVGTHAINGALYKKLGFDPVKDFAPLTRVANVPNLLVTNPEQPYKTVQELIAYAKANPGKVNFGSSGAGTSIHLSGELFKRMAGVDIQHVPYKGSAPALSDLLGNQIGIMFDNMPSSISHVRSGRLRPLAVTTAKRSPELPDVPTVAEAGVPGYEASSWFGMFAPANTPAPVLARLHDALIKALSDPGVRQRIAEQGGEPVTETPAQFADFIAAESKKWGEVVKQSGASVD</t>
  </si>
  <si>
    <t>WP_148813679.1</t>
  </si>
  <si>
    <t>MTKSELIARLAARYPQLVAKDADYAVKTILDAMAQSLSEGHRIEIRGFGSFSLSKRPPRIGRNPKSGERVLVPEKRVPHFKAGKELRERVDGPLDSAASTG</t>
  </si>
  <si>
    <t>WP_148818991.1</t>
  </si>
  <si>
    <t>integration host factor subunit beta</t>
  </si>
  <si>
    <t>integration host factor subunit beta_1</t>
  </si>
  <si>
    <t>MSSVSENQFAGEESFASMFEESIKKQEMKSGEVITAEVVRIDHNFVVVNAGLKSEALIPLEEFLNDQGELEVAEGDFVSVAIDALENGYGDTVLSRDRAKRLAAWLQLEQALESGELVTGTITSKVKGGLTVMTNAIRAFLPGSLVDMRPVKDTTPYEGKTLEFKVIKLDRKRNNVVLSRRAVLEANMGEERQKLLETLHEGAIVNGVVKNITDYGAFVDLGGIDGLLHITDLAWRRVRHPSEVLTVGQEIQAKVLKFDQEKNRVSLGVKQLGEDPWVGLSRRYPQSTRLFGKVTNLTDYGAFVEVEAGIEGLVHVSEMDWTNKNVDPKKVVTVGEEVEVMVLEIDEDRRRISLGMKQCRANPWEDFSANHKRGDKVRGAIKSITDFGVFVGLPGGIDGLVHLSDLSWSETGEDAVRNFKKGDEVEAVVLGIDTDKERISLGIKQLEGDPFTNFVATYDKGMVVPGTVKSVEARGAVVTLSADVEGYLRASEMSTGRVEDATTVMKAGEELELMILNIDRKSRSIQLSIKAKDSAETADAIARMSEASASSGTTNLGALLKAKLDQQNG</t>
  </si>
  <si>
    <t>WP_148813678.1</t>
  </si>
  <si>
    <t>30S ribosomal protein S1</t>
  </si>
  <si>
    <t>30S ribosomal protein S1_1</t>
  </si>
  <si>
    <t>MKPSAIPVITIDGPTASGKGTVACRVAAVLGWHVLDSGALYRLTALTCIKRGIGIHQVGQIADAAAYLDVVFKGDEILMHGQDVTAAIRQEAVGEFASRVAALEPVRAALLARQREFRQAPGLVADGRDMGTVVFPDAHLKVFLIASARARAERRYKQLIEKGFSANIDEISRDLEARDARDSQRLHAPLTPAQDALRLDSSALDVDQTVNQVLDWYKDRTQAVQ</t>
  </si>
  <si>
    <t>WP_148813676.1</t>
  </si>
  <si>
    <t>(d)CMP kinase</t>
  </si>
  <si>
    <t>(d)CMP kinase_1</t>
  </si>
  <si>
    <t>MSLSTSSARPAFLDLQPVRRARGEIVLPGSKSISNRVLLLAALAAGSTTVHGLLDSDDTRVMLDGLRKLGVQVKAGDAADEYVVTGVPRFPGEKADIFLGNAGTAFRPLTAALALMGGDYQLHGVPRMHERPIGDLVDALRGLGANVTYQGNEGYPPLAIGQGKLDLSKPVRVKGNVSSQFLTALLLAAPLATASTGSDFHLEVDGELISKPYVDMTIKLMARFGVTVSRDGWQRFSVPANARYVSPGEIWVEGDASSASYFLALGAIGGGPVRVRGVGRDSIQGDVSFADTLAELGVQVLQGDDWIETCGVSVANGEKLRAFDTDFNLIPDAAMTAAVLALYADGPCRLRNIGSWRVKETDRIHAMHTELVKLGATVESGPDWLTVTPPAADAWRTAEIGTWDDHRMAMCFSLASFGGVPLRILDPDCVSKTFPTYFEVFGGLVAGADTAKAPT</t>
  </si>
  <si>
    <t>WP_148813674.1</t>
  </si>
  <si>
    <t>3-phosphoshikimate 1-carboxyvinyltransferase</t>
  </si>
  <si>
    <t>3-phosphoshikimate 1-carboxyvinyltransferase_1</t>
  </si>
  <si>
    <t>MHAMKTTSSQPLIPVLAVVGVGLIGGSFISALRHAGQVGHVIGVGRNAQTLARAQALGLIDEAASPEDAAARADLILLATPVGALPAVFAAIAPHLRPGTVVTDAGSTKQDVIAAAYKGLGARIDQFVPAHPIAGSDRQGPEAADAALYRGRTVILAPLAESRPADVELVRSVWRHCGAAVVQLTAETHDAVFASVSHLPHLLAFAYMNQVAAAPDAATRLALAGSGFRDFTRIAGSSPEMWRDIFISNRPALLAELEQVQAMLDTYRDALLTDDVARLEGLLGNASDTRRTWLPVAPTDFLDL</t>
  </si>
  <si>
    <t>WP_148813672.1</t>
  </si>
  <si>
    <t>prephenate dehydrogenase/arogenate dehydrogenase family protein</t>
  </si>
  <si>
    <t>prephenate dehydrogenase/arogenate dehydrogenase family protein_1</t>
  </si>
  <si>
    <t>MDEALLKQLQPLRERIDAIDVEILGLLNERARTAQHVGEIKKDVNGPVLRPEREAQVIRRLQQHNPGPLPALAVSAIWTEVMSACRCLEKQGSVAYLGPQGTFSEHAAFSHFGQSVQGIPCASIDEVFRAVEAGRADFGMVPAENSTEGAVSRTLDLLLTTSVRIIGERAMPIRHHLLTSSGTLDGVTSVRAHPQALAQCQDWLTQNHPHLARESVASNAEAARQASIDPTIAAIAGEPAALMWQLQSVAADIQDDPHNRTRFYAIGRLETWPSGSDKTSMILAVPNRAGAVYQMLAPLAENGVSMTRFESRPARTAEWEYFFYVDIEGHQLAPQVASALAALKSQAAFFKVLGSYPAA</t>
  </si>
  <si>
    <t>WP_148813670.1</t>
  </si>
  <si>
    <t>prephenate dehydratase</t>
  </si>
  <si>
    <t>prephenate dehydratase_1</t>
  </si>
  <si>
    <t>MTRPFNFSAGPAVLPDTVLAQAASEMLDWHGSGMSVMEMSHRGKHFTQICDEAEADLRELMKVPADYAVLFMQGGGLAENAIVPMNLIATKPSQEADFLITGSWSSKSFKEAQRYGDIKVAATSADAARIGDRDQAAFTYVPDASTWKVRPDASYLHLCSNETIDGVEFLDWPDLAALGAPDVPLVVDASSHILSRPIDINRVGVLFGGAQKNIGPAGLTIVIARRDLLGKALPVCPSAFDYSIVDKNDSRYNTPPTYSIYIAGLVFKWLKAQGGVEGIEAANRAKADLLYGYLDASAFYRNAVHPAVRSRMNVPFYLNNDALNADFLKGADEAGLLQLKGHKSVGGMRASIYNAMPLAGVQALVDYLKHFEQRHG</t>
  </si>
  <si>
    <t>WP_148813668.1</t>
  </si>
  <si>
    <t>3-phosphoserine/phosphohydroxythreonine transaminase</t>
  </si>
  <si>
    <t>3-phosphoserine/phosphohydroxythreonine transaminase_1</t>
  </si>
  <si>
    <t>MSEPAGEASVQSAPRRGRPARLGLSGKLLFLTVLFVMLAEILIYVPSIANFRLNWLNDRLAAAHTAALVLDAAPSGMVPESLAKQILDSIGARAVAIKMGSQRRLLAASDLPSQIKTDIDMRDIRWWRAIAHAFKTLFIDEPDDLMRVVGPAPMRGDFLEIVLDEGPLRRAMVTFSINILLLSLAISGISAMLVFFALHYLLVRPMERLTSNMVAFRADPENPARIIDSSGRNDEIGTAEEELAAMQRELATMLHQQSRLAALGLAVSKINHDLRNLLASAQLFSDQLSTLPDPKVQRFAPKLMRAIERAIAFCQSTLSYGGAHEPPPERKTIQLEQLIDEVHEALGLGLDVPIRWIVAVERGLTVDADHDQLFRVLVNITRNAMQALDARGTRDPARDQIRITGRREGSVAVIEVSDTGPGVPEKARAHLFQAFQGSTRPGGSGLGLAIAAELVRAHGGEIHLVPGTIGATFRITIPDRAVDLTARRGERASA</t>
  </si>
  <si>
    <t>WP_115693215.1</t>
  </si>
  <si>
    <t>HAMP domain-containing histidine kinase</t>
  </si>
  <si>
    <t>HAMP domain-containing histidine kinase_1</t>
  </si>
  <si>
    <t>NZ_CP031417.1[4460512..4476054]</t>
  </si>
  <si>
    <t>MAETLTPDICVIGGGVGGLSAATAAAAFGVPTVLIERDVLGGQHLNTGCVPTTALLAAAKRAAAARDSHAFGVKASGVEVDFAVIHRRIHDAIARLSPNGSVERLAGFGVRVIKGEAMFKDRRTVTVGDDVEIRARRFVLATGSRPVVPSIPGLDTGPYLTTDTVFALEQLPARLIIIGAGPAGVELAQGFRRLGSDVTLLGTGEALADSDPEAASIVLAQLEREGIVVKTGVALVHVSHISHSVALTIEIDGRQEMVEGSHLLIAADRKPATEGLGLDAARIKHDVSGIRVNGKLRTSNGRVYAIGDVAAGQPRCASAATYHAGLAVRNALFRLSPRVADSAVPSVVFTEPELARAGLTETQARQRKLKYRILRSPYHDNDRAQAEGRTHGQIKVIVDKKGTILGVTIVGAQAGETIAAWCLAIAQGMNIRAMLDVVLPSPTFAEIGKRVAIDFFAPNLTRPWVRRIITWLRILG</t>
  </si>
  <si>
    <t>WP_115693214.1</t>
  </si>
  <si>
    <t>MSGDGRVMILASSRQCSIQPPMRESREIEVLPAKNGGGCASSRLHPRLSGRETQILDGLVRGQTNKVIARACDITEATVKVHMKSILRKIKVTNRTQAAIWALEHGYSADEIKDRLLRAAEGAV</t>
  </si>
  <si>
    <t>WP_115694539.1</t>
  </si>
  <si>
    <t>response regulator transcription factor</t>
  </si>
  <si>
    <t>response regulator transcription factor_1</t>
  </si>
  <si>
    <t>MKRTYQPSKLVRKRRHGYRARMATKGGQKVVAARRARGRKRLSA</t>
  </si>
  <si>
    <t>WP_115693213.1</t>
  </si>
  <si>
    <t>50S ribosomal protein L34</t>
  </si>
  <si>
    <t>50S ribosomal protein L34_-1</t>
  </si>
  <si>
    <t>MERLRQRADFLAAATGTKVPAAAFVLQARKRADEGPVRIGFTVSKKVGNAVERNRVRRRLREIVRLAPSDGLRSGHDYVVIGRRAALTVPFERIAHDFRGALRRAHAGRNGDTGSR</t>
  </si>
  <si>
    <t>WP_115693212.1</t>
  </si>
  <si>
    <t>ribonuclease P protein component</t>
  </si>
  <si>
    <t>ribonuclease P protein component_-1</t>
  </si>
  <si>
    <t>MTDNKNTILAIVLSALVLIGWQYFVGMPQEKARQEQLQQQEQKQAAQPQQPGQPVQAPPQGAPNGQTPQVPGGPTTAPATSLSRAAALAASPRVAIKTDSLEGSIALKGGRIDDLALIKFRETVDPKSPPIFLLSPSGTGDPFYAEFGWTTGGGSNVKVPTADTVWTQSGSGALAVGKPVTLTWDNGEGLEFRRTIAVDDKYVFTLKDEVVNKGGAPVTLYPYGLISRHGTPHTAGYYILHEGLIGVLGDQGLQEYTYKNIDDKKTVNFDVTNGWLGITDKYWAATLLPDTNARLKARFSTGTLGTLKTYQTDYLLDAVTVAPGATGAADARLFAGAKEVAVVNDYEKQLKLNRFDLLIDWGWFYFITKPLFMVIDYLYRVVGNFGVAILIVTLLIKLIFFPLASKSYASMAKMKAVQPQMMALRERYGDDKVKQQQALMELYKKEKINPLAGCLPIAIQIPVFFSLYKVLFVTLEMRHAPFFGWIHDLSSPDPTNLFTLFGLLHYDPTVVPVIGHFLHLGLWPLIMGVTMWLQMKLNPAPPDPTQAMIFNWMPVIFTFMLASFPAGLVIYWAWNNSLSVTQQAFIMSRHGAKIELWDNIKAVFVRKKPQT</t>
  </si>
  <si>
    <t>WP_115693211.1</t>
  </si>
  <si>
    <t>membrane protein insertase YidC</t>
  </si>
  <si>
    <t>membrane protein insertase YidC_-1</t>
  </si>
  <si>
    <t>MTDTADFTRNEIETGRKLFSTDWQFFAAAGTSESLPPMRGIEIAFAGRSNVGKSSLINALTGRKALARTSRTPGRTQELIFFSGGQDLTIVDMPGYGYAAAAKAKIAAWTKMIHNYLIGRRNLARVYVLIDARHGLKDTDDPTLDALGSAAVSHQIVLTKCDAVKKSELAGRIAEVEAALAKRPAAFPGVLVTSSEDGSGIPELRAAIARLLMERR</t>
  </si>
  <si>
    <t>WP_115693210.1</t>
  </si>
  <si>
    <t>YihA family ribosome biogenesis GTP-binding protein</t>
  </si>
  <si>
    <t>YihA family ribosome biogenesis GTP-binding protein_-1</t>
  </si>
  <si>
    <t>MHRAVCAALALTLAIASFAGGAHAQAYPDRPVKIVVPFPAGGTADAVPRLVADWLSKKWGQPVLIENRTGAAGNIGAETVFRAEPDGYTLLSAPPPPLVINQSLYPKLGYDANKFDPIIVIAQVPNGLIVNPDKIKANTVAEFIDYVKQNPGKVTSATQGNGTTSHLTSELFALMAKVKFSNVPYRGSAPALQDLLGGNVDVMFDNLGVSLPLVQAGKLKLLAVASAKRMPALPNVPTLAETLPGFEAVAWYGIVAPPGTPKPIIDKINADVNEALAQPEMKDHLRKLSAEVFGGSVQETAKYMREEVARWGGVIKAADIKVQ</t>
  </si>
  <si>
    <t>WP_115693209.1</t>
  </si>
  <si>
    <t>MANSKPNVVIVGGGIGGLFAANALIAQGVNVSVYEQAPALGEVGAGVYLTPNSVRHLERLGFGPAVEKWGARVGPNSHYFRDDGTSIAPVQVTDSSGWNATFGMHRADFVNFLAAALPKNAVNTGHRCVGFTQEGGKARVTFANGASTEADIVIGADGIHSELRPHVFPPSTPVFSSTSAYRGTVPHERVPDWPVDRWQMWLGKGKHFLVFPLRAGKLINFVGFVPADQEMKESWSAPGDPDALRRDFAGWDPRVEKLLAQVDKTFRWALYDREPLPTWTKGRLTLLGDAAHPMLPHLGQGANQSIEDGMALATILARSDSQSIPAALEAYERLRRERVAQVQRGARENGLRYDGVSGFADLAKRDAEIAAHANFRKKLYDFDVVPQAEEAALALAS</t>
  </si>
  <si>
    <t>WP_115693208.1</t>
  </si>
  <si>
    <t>MEPILLALAGLMGACGVVLAAAGAHGKPGAGLDSAGYLLLLHAAAVIAAAVAARAGLLVRPIALVTLCGFVVGAGLFAADVAARAYLGHRLFPMAAPTGGTILIVSWLVLAAAALAALRSS</t>
  </si>
  <si>
    <t>WP_115693207.1</t>
  </si>
  <si>
    <t>DUF423 domain-containing protein</t>
  </si>
  <si>
    <t>DUF423 domain-containing protein_-1</t>
  </si>
  <si>
    <t>MSTDPQEQARILSEALPHMQQYDEEIVVVKYGGHAMGEESLARDFAKDIVLLEQTAINPVVVHGGGPQIAAMLKKLGIKSEFAAGLRITDEATVEIVEMVLAGSINKQIVSHINAAGGKAVGLCGKDGNMVQAKKVTRTVIDPDSNIEKVVDLGFVGEPDKVDLTILNQIIGREMIPVLAPVATSAQGGTFNVNADTFAGAIAGALKAKRLLLLTDVPGVLDKSKKLIPQLSIADARKLIADGTISGGMIPKVETCIYALDQGVEGVVIMDGKVPHAVLLELLTDHGLGTLVHR</t>
  </si>
  <si>
    <t>WP_115693206.1</t>
  </si>
  <si>
    <t>acetylglutamate kinase</t>
  </si>
  <si>
    <t>acetylglutamate kinase_-1</t>
  </si>
  <si>
    <t>MNTPSTPRTFDHVESWVFDLDNTLYPHHLNLWHQVDERIRSYVADFLKISKEDAFRLQKDYYKRYGTTMRGLMAEHGMHPDDYLEYVHQIDHSPLTPNPRLGDAIEKLPGRKLILTNGTRKHAQNVLKRLEIDHHFEDVFDIAAADLDPKPLPQVYERFLKRHAVDPTKAAMFEDLARNLEVPHRLGMATVLVVPEGQREVFRESWELEGRDAPHIDYVTENIVVFIERLLATLRL</t>
  </si>
  <si>
    <t>WP_115693205.1</t>
  </si>
  <si>
    <t>pyrimidine 5'-nucleotidase</t>
  </si>
  <si>
    <t>pyrimidine 5'-nucleotidase_-1</t>
  </si>
  <si>
    <t>MPNGVARPLGSSLTRERWTQLIAGVICMIMIANLQYGWTLFVQPIQQRHGWSVASIQLAFSIFVALETWLTPLEGWIVDRLGPQTGPKLMVAFGGLMIAAGWIVNSKADTLTMLYLGAVLSGIGGGAVYATGVGQAVKWFPDRRGLAVGLTAAGFGAGAALTVVPIRSVIASSGYETAFFWFGLVQGAVVFLLAWLLRAPHAEEIKTMTMLAPPKVVQSSKSYKPTEMLKTPVFWLLYVMFVLVSASGLMATAQIALIAKDFNVANTAILFGATALSVALIVDNVCNGAARPLFGWISDHIGREYTMAIAFGLGAVSYWLLGSMGTAPWAFVVFAALIFLTWGEIFSLFPSTCTDSFGPKFATVNLSLLYTAKGASAFLVPVANMIKASTGGWHAVFIVTALMNLIVVGLALFVLKPLRSRVATSEATKLAHAV</t>
  </si>
  <si>
    <t>WP_115693204.1</t>
  </si>
  <si>
    <t>oxalate/formate MFS antiporter</t>
  </si>
  <si>
    <t>oxalate/formate MFS antiporter_-1</t>
  </si>
  <si>
    <t>MSLVSIRDVRKSFGELEVLKGVSLEIAKGDVVAIIGRSGSGKSTLLRCVNGLETYQSGAILADGIEVGGLHTKLRELRRHVGMVFQQFNLFPHLTAAENVMLAPMVVNKVPKKEVRALAAEMLAKVGLSDKMDSYPSQLSGGQQQRVAIARALAMRPKVLLCDEITSALDPELVNEVLRVVEQLAREGMTLILVTHEMRFARDVGTSLVFMHHGKVHEQGPPKEVFAAPKTPELAQFIGSIN</t>
  </si>
  <si>
    <t>WP_115693203.1</t>
  </si>
  <si>
    <t>amino acid ABC transporter ATP-binding protein</t>
  </si>
  <si>
    <t>amino acid ABC transporter ATP-binding protein_1</t>
  </si>
  <si>
    <t>MDDFTFWDILSNLLDAMVWTIALSLIAFVSGGIVGLILLFMRTSQVPWLEIPTKLYIEFFQGTPLLMQLFLFFFGVALFGIEVSPWLAAWLALTFWASAFLTEIWRGCVESIPKGQWEASSSLAMSYIEQMRYVILPQAVRIAVAPTVGFSVQVVKGTALASIIGFVELTKAGTMLNNVTFKPFLVYSLVAAIYFCLCFPLSWYAKRLEGRLNVAR</t>
  </si>
  <si>
    <t>WP_115693202.1</t>
  </si>
  <si>
    <t>amino acid ABC transporter permease</t>
  </si>
  <si>
    <t>amino acid ABC transporter permease_1</t>
  </si>
  <si>
    <t>MIYKLQFGDLLPYWDVLLQGLIFTIVLTVVSTIAGIAVGTACASARTFGPKWLGATVVVYVELIRNTPFIVQLFFIFFGLPAVGVKLPESTAAFIAMAINLGAYSTEIIRAGIEAVPKGHVEAGVSLAMSKWEVLRHVVLKQAFRKVYPALSSQIIIVMLGSAVVSQISAPDLTFAANFVQSRNFRAFEVYLLAALLYLLLAVATRAILRGLGRRLFKAG</t>
  </si>
  <si>
    <t>WP_115693201.1</t>
  </si>
  <si>
    <t>MTTHSRIAAFLSTSALCLGLAAAPSAFAAGAKTGDTKTQAHHKHHKADKSSAKHSAGAAANHKSGATTPTK</t>
  </si>
  <si>
    <t>WP_105239508.1</t>
  </si>
  <si>
    <t>NZ_CP023270.1[3882658..3897659]</t>
  </si>
  <si>
    <t>MYSPPITGKTRALVAPNAPDAYVQKQQPKPCIVILIHGVNDLAGVYDALETGICTGLNERLDHLFTKRGERSPAALNPAGYTSPKDDDGRAPDPDVAYYRRLAAEGKHGGHSRSVVIPFYWGFREEEGRIQKQTTHGEWLDRFGNRLDKAGSKEGGPFANATTTLPDMFGQGFSGKVAGLPANLMFGSPDHPLFPAPSRRYMVLAAQRLAMLVRIIRAYRHPDGRAGEDDTINVVGHSQGNLITLLANAMLHDEGQRPIDGFVLMSPPYSLEETVFERSELGKAQQTTPARVKTLSNIVRFIVDNAHQRPSLADMADATKDSCIGGLRWTGQQCETSIDGDKVSFAERDNRGSVFLYFSPQDQTVGMANVQGIGWQGVGEHASYYWFFDPDASSATTCSVESQSSSDDGDYRRFDVPALASLGARFFQRIFTIRERDGEGEHVGKPPSYSYKLIGQGAMGIGESTWEGTRLGAGRKAFANADFFVEQTVTIQAPALPALFLPDFVADGTTLGHEGSRGIKPVWMDTDPIDASIAITNGGIDAQTTRVISLPTADLRGSALRRALEEKAADINDPNRNPYLAPKNNEWAADWHRVAHVKPLDGGRYEAVFEESPNEARRRMMDAPAGSNDPISFHSAIPMSAMHSRRAVAYDLAIGQACSIDDEVFYAYLCRLADWRLHWEKRDGAWGGSQDAAASDEPDEAVLECYRSELKGNKELIDETSLYRSDKIPPPDGPLQGGGFLPKRALDADYPSLIAWQNVEDRGQARGLRCGPERNA</t>
  </si>
  <si>
    <t>WP_105239507.1</t>
  </si>
  <si>
    <t>DUF3274 domain-containing protein</t>
  </si>
  <si>
    <t>DUF3274 domain-containing protein_-1</t>
  </si>
  <si>
    <t>MLHQRLETLDIVGVGLSLDVYRQGQAWAQLHKQSADQPNALLVGSALPMDPRDYPVSGSRKDLAWGLRKSNALELALKSFPERWPLPTVVVVRDYNPKMDRPRVPPEEMEVALRIMATAERGDAGLHWHRLRQLDNGVICNTDPEAVIESIFLMFERNPDMPALLVYALDSFNLRAALSSKNIRLNDISPRGERTPQTPTDAVVALVVARPERLAWLREFAKYTKEKSDSIDPAFIGWERSPRQAFKPTTFFPEPITRRGFEQWDHMKVLARLHRPVTVSLHAKDDADVLLKNPERDQAIASGWDQAITALGSTPTRAFFDTGKLSGGIAQLAPALQRVQHPLDLLDSTQSYDLSQRVGDTGAASPFVGLALATMASYLNADSSLVVPWRRTDRATFIGISPPAPGKKPVDDPFGVSLRPRHTAVTDEPSPEFKAWLGQRHIDHQREQERSAPRYRDPAVVAQEQRVLDDLIAGPSGADPLGPKSN</t>
  </si>
  <si>
    <t>WP_158685882.1</t>
  </si>
  <si>
    <t>DUF2875 family protein</t>
  </si>
  <si>
    <t>DUF2875 family protein_-1</t>
  </si>
  <si>
    <t>MTTKQRIIQVGSLAGSPSANKRLADGYDVIELWKYPDRKAALAEHGKGVTAVVTSANFGANAELINALPDLKAICSWGVGYETIDVDAARKRGVLVSNTPDVLTDCVADLAWGLLIAGARRMGQGERFVRAGQWGQVHGSIPLGLRVSGKKLGIVGLGRIGEAIAKRGTGFDMDVRYHNRRKRDDVDFGYEASLTDLAKWADFLIVATVGGPSTRHLVNREVLEALGPKGIIVNIARGPVIDEAALVTALEDGKLGCAALDVFEHEPKVPEALIKSDKAVLLPHIGSATEETRLAMENMMLENLQSFFETGRVITPVE</t>
  </si>
  <si>
    <t>WP_105239505.1</t>
  </si>
  <si>
    <t>MNKLISAVFAAGAVVLGSPAAHAAGYPEKPVTMIVPFVPGGSSDITGRSVTPALAKILGQTFVVENKPGANSAIGAQALARSTPDGYTMMVGSIGTFAINEALYKNLSYNPSKDFTYLTQAVRNPNVLVAATSFPASTVAELVDYAKKNPNRVSYASSGTGSSDHLSAVLFRQRTQSTGVDVPYKGGGAAIADLIGGQVNVSFQNLGAVQNHIKAGKLKALAITGDTRATDLPDVPTLAEAGIKDMVVYSWQGFAVPKGTPQPVVDKLAEALRSALREPQTQKTLQGLGFEVVANTPQQFSDFQQAEVKRWKDVIQKANIQLE</t>
  </si>
  <si>
    <t>WP_105239504.1</t>
  </si>
  <si>
    <t>MHAAPVRGRFLAAALLTATAFALPASPAFADYPEREVKIIVPFPAGGTADIAARVVAAELGKSWNKPVVVDNKAGAGGNVGSAEAARATPDGYTFLMGTVSTHAINQSVYAKLPYDPVKDFVPVTLVIPVPNILEVNPKFADKHGIRNVADLIKYLKANPDSVNMASTGNGTSTHLSGELFQSMTGTRMTHVPYKGSSPALTDVMAGQADLIFDNLPSSMGFIKAGKLRPLAVTTANRSPALPDVPTMAEAGVKGYEASSWFGLLAPAGTPPAIVEKVQRDVAAALQQEPVRAQLQAQGATPSGNTPAQFKQFMAQETVKWADVVKKSGAKVD</t>
  </si>
  <si>
    <t>WP_105241586.1</t>
  </si>
  <si>
    <t>MKTTPVTAQDLQRSVIAVPPLARNADLSLNEAANKALLGHLEAGGVRNVMYGGNANFYNVGVSEYARIVDMLASLAGPDTWILPSVGPDYGKMMDQAAILRSRAFPTAMLLPMSFPYTDAGLADGVRRFTDALGKPAVVYIKSADYLAPETAARLIEEGRLVAFKYAVVRDNPSEDAYLSALLQAVDSRWVVSGIGERPAIVHYREFGLKSFTSGSVCVAPRGSMRLLHLLHEGRFAEAEAVREQYMGLEDCRDGISPIRVLHDAVTLSGVADMGPMLPLLTGISSAERERVAPVARALAAWDRETATA</t>
  </si>
  <si>
    <t>WP_105239503.1</t>
  </si>
  <si>
    <t>MLERGHRVRLADQLYGQIFEQIVSGGLNVGDKLPSENEISERFGVSRPVVREALLRLRADGLITAHQGLGTFVSHQPAPRLKAFNDVQNVSAYLRAQEVRVALEGDAARLAALRRTDEQLGKIAEAHAAFADTLAKGQVSAEADLAFHASIAEASGNDFYLGVLESIHESISGFMRLTLNLTRTGSRQRAQRVVDEHATILDAIREQDGERARVAMQFHLGQARHRLVDRDRD</t>
  </si>
  <si>
    <t>WP_105239502.1</t>
  </si>
  <si>
    <t>MSGNGAIATAVPVEQVREQILQVLMAWGMAEDLAHTTAGLMARTDLLGIDSHGISMLPAYEDKWRAGTLRLDARARVVRDGGASALIDGMGGLGYPVAAQAMNLAVDKALEHGVGAVAVCNSHHFGAAGVYARIAVDRGVVGLVTSSANGVIMVPTRGAMPMLGTNPIAFGAPAAYNEPFVLDMATTTVAANKVKVYDFLDKPLPPGWAVDGQGAPVTDADAAMQFIFKHPEGGLTPLGGTTAMSSHKGYGLAMMAQILGGTLSGSAFAARRAATRRPGEPDDVGHFFLALNPDAFRAAGSFESDMDDMIDAMHDTPPADPAEPVLVAGEPEAAERMRRLREGIPIPAALAERLRGICERAGTPYLLDPLS</t>
  </si>
  <si>
    <t>WP_105239501.1</t>
  </si>
  <si>
    <t>MNSPLPNRFRQRILARERLIGFWMCMSSHITAELVGLADFDWLLLDGEHSPNEVPMFLQQLQALQGSASAAVGRPSWNDPVEIKRLLDIGFYNLLIPFIESEDDARRAVAATRYPPQGIRGVAGAMRSNRYGTVPNYLHTINDNICVLLQIESRPGIEAVDEIAAVEGVDGVFIGPSDLAAALGHIGNPGHPEVQEAIRHLHQRVTAQGKAVGILAPVHADARRYLDMGMHFVAVGTDLGVFKQATFALREAFPT</t>
  </si>
  <si>
    <t>WP_105239500.1</t>
  </si>
  <si>
    <t>2-dehydro-3-deoxyglucarate aldolase_-1</t>
  </si>
  <si>
    <t>MTFDPRQLTQLAAEHGTPLWVYDAAVIRERIAQLRRFDTIRYAQKACSNLHILRLMRAQGVVVDAVSLGEIERSLAAGFDPRSEPEGIVFTADLIDHATLATALKHGITVNAGSLDMLSRVGEASPGHRVWLRINPGFGHGHSNKTNTGGPQSKHGIWIDDVAEAVAIVRRHGLKLVGVHMHIGSGVDYGHLSSVCDAMVDVVKSLDHDIEAISAGGGLSIPYRDGEPRIDCDHYFEQWDAARQRIAQYLGHEIRLEIEPGRFLIAESGVLVAEVHSINRRPERDFALVDAGFNDLMRPAMYGSYHRISVHAPDGSAPQDTPQTRIAVAGPLCESGDVFTQNEGGVMSDQLLPRPRIGDFMVFHNAGAYGSSMSSNYNSRPLAPEVLLDQGEARLIRRRQTVAELLALEE</t>
  </si>
  <si>
    <t>WP_105241585.1</t>
  </si>
  <si>
    <t>diaminopimelate decarboxylase_1</t>
  </si>
  <si>
    <t>MLTHRHIEVFRAVMIAGSVTKAADLLNTSQPTVSRELARMEQTIGFALFERIAGRLRPTMPALALFEEVRQSYAGLERVASAAARLRAFREGQLSVITLPAFSHSILPDAFRCFHGRHAGVSLSVETQESPLLEEWLTAQRYDLGLTEHDSAPAGTRLELLVQVDEVCVLPDGHPLLARTAVALADFAGQAFVSLSASDPYRVQIDEAFAQAGVLPRSIVETPTAVSVCTFVRQGLGLAIVNPLTALDFVGRGLHIRPLTLSFPFRVNVVFPEHRPGNPLVGAFMDSLRDAAAAIKGRLAAAESA</t>
  </si>
  <si>
    <t>WP_105239499.1</t>
  </si>
  <si>
    <t>MANTAQARKRARQSVERNKHNSSLRSMLRTAIKRVRQSIAAGDKAAAGEVFQKATSVIDRVADKNIIHKNKAARHKSRLAAAIKALA</t>
  </si>
  <si>
    <t>WP_043542310.1</t>
  </si>
  <si>
    <t>30S ribosomal protein S20</t>
  </si>
  <si>
    <t>30S ribosomal protein S20_1</t>
  </si>
  <si>
    <t>MVFSLFQKSSGQAPDASVPPREAVLQALATVVDDDLGRDVVAAKLVRQVQIDRGQVSLELVLPYPAQSKFDALREAAEAAVRALPEVTAVQVSVRSEVVAHAAQRGVQLLPGVKNIIAVASGKGGVGKSTTAANLALALAAEGATVGLLDADIYGPSQPLMMGLAGHKPETTDGKTMEPLEAHGVQVISIGFLVAESQAMIWRGPMATQALDQLLRGTRWRDLDYLLVDLPPGTGDIQLSLAQRVPLTGAVIVTTPQDIALLDVRKGITLFEKVNVPILGVIENMAVHVCSQCGHSEHIFGAGGGARIAGEMGVKLLASMPLSLSIREQADGGTPTVAADPDSANAALYRAAARQLAVAVASTAKDYSNKFPTITVSNT</t>
  </si>
  <si>
    <t>WP_087281910.1</t>
  </si>
  <si>
    <t>iron-sulfur cluster carrier protein ApbC</t>
  </si>
  <si>
    <t>iron-sulfur cluster carrier protein ApbC_-1</t>
  </si>
  <si>
    <t>NZ_CP021455.1[3198478..3213610]</t>
  </si>
  <si>
    <t>MSLHDDAAPPPGWLPLFRTSPYLDLNGPFFYQPHSPDQALSQGFLIGFRALPKHANARGKLHGGVFATVADVAMGYTLTAARTLPGKLVTTGLTLDYVGGGDIGDWITVEVTPVKNGKALGDCALHRAQRGRCAGDRARQLPGRVSREPAQAWADRGQAPAGIGRPCAAVVIGVDADIGLPGIAMRPIARRSGDR</t>
  </si>
  <si>
    <t>WP_087281908.1</t>
  </si>
  <si>
    <t>MPFRSCLAPWFQPPALRQLRRRGGAPRVGALSPPHAWVLAAVGALCLAWTAPAAAQAGARCNPQGSVDEVNACSVRDFQQADTAIQVLYGDVMRIQPAHERPALRKEQTAWAREREARCRQQTAAQQARPEWPRLLHECLTRVTQERRAGLMRWMSADTPAAAP</t>
  </si>
  <si>
    <t>WP_087284691.1</t>
  </si>
  <si>
    <t>DUF1311 domain-containing protein</t>
  </si>
  <si>
    <t>DUF1311 domain-containing protein_1</t>
  </si>
  <si>
    <t>MAWIYLLFAGLLEVIWAYTMKLSNGFTKLGPSAITLVAMIASFGLLSVAMRSLPLGTAYTIWTGIGAVGAFVLGVTVLGEALTPMRVLAAVLIVTGLVLMKLSSS</t>
  </si>
  <si>
    <t>WP_087281906.1</t>
  </si>
  <si>
    <t>multidrug efflux SMR transporter</t>
  </si>
  <si>
    <t>multidrug efflux SMR transporter_1</t>
  </si>
  <si>
    <t>MDLFRALQAFVAVVDQGSLVKAAEHLARPTAVVSRQLSALEAHLGTRLLQRTTRRQALTEAGQEYYQRATQILAELEEAEAVVSQQTLRPEGLLRVAAPLSFGIHQLPGLLPELCERYPQLRLDIFVTDRVVDLLHDGIDLALRTHLEADENVVAREICRLPLVACAAPAYLARRGTPRHPRELEAHQTLSYTYLSYQDRWTFSDDVGNTQQAPIQPTVRATTGDLLRPLASAGHGIVAVPRYIVQDLLDSGALQPVLAGWHLQPLPLYAVFPSRKFISAKVRVFVNHLLDHLGAPDPHRLDLR</t>
  </si>
  <si>
    <t>WP_087281904.1</t>
  </si>
  <si>
    <t>MLNRIVAIAALGLFAAAGAQAASQEEWASPNPAQLVAVGQSQSAHVSPAAQIEAGERPDYLTAPAGQLSREAVNADTQRWLNDGLRQYGAGEGGALNNAQTRAALKAYGQHS</t>
  </si>
  <si>
    <t>WP_087281902.1</t>
  </si>
  <si>
    <t>MPVVPDLPLFTETADNEFFGLPMEMARTIRLTGEAIAGHHCRVRLPYNKAFTNSRGDMHGGMIATLFDAGLSAACRAHDPRKYGVVTIDLTIHFMAPAPGDMICHAVCERRGKSISFARGEIRNDAGELLGMATGTFKLLERGVAQP</t>
  </si>
  <si>
    <t>WP_087281900.1</t>
  </si>
  <si>
    <t>PaaI family thioesterase_1</t>
  </si>
  <si>
    <t>MNNLITLSRRLVAGLALASLATWAAAPAWAETFPSKPVQFVVPFPPGGPTDAMARTLAAELSQLLGQPVVVENKGGAGGNIGADYVARAQPDGYTLMFGTSGPLAINKSLYRKLNYDPATSFTPIIYVGYLPNILVVNPKLPVKTVPELIAYAKANPGKLSYASSGNGASSHLAGVLFNGMAGTDLMHVPYKGTGPALNDLLAGQVGMTFTDILTAKPYAEAGRVRALGVATLKRSQALPQVPTIAEQGVKGYDVSVFFGVVAPKGLPADRQATLNQAFARVLASPRVKQALADQGLEASPDTRPAALAQFIQDESAKWAKVMKAAGAMLD</t>
  </si>
  <si>
    <t>WP_087281897.1</t>
  </si>
  <si>
    <t>MTTSPAQPPVNPAIPDRQGQNFYTSDEQLAAVLRLYLPPAVLDKLTPVFTRLGALAGGPLDELASISDKNPPTLSLRTRTGLNQQVIHKHPAYVEMERLALSEFGMATVSHREDMFGVPGKLPPAVKYVLFYLFVQAEFGLCCPVSMTDSLTRTLKKFGAPQLVEKYLPRLTSLDFDELAQGAMFMTEQAAGSDIAATVTRAEAQPDGSWKLFGDKWFCSNPDADFAMVLARSNTEQPGMKGVSLFLLPKTLDDGSANAYRIIRLKDKLGTRSMASGEITLEGATAYLVGEEGRGFVQMADMVNNSRLSNGVRAAGLMRRAVGEAEFIAANRQAFGKKLAQMPLMQRQLDKLRVPAEQARTMVFQTAQALARSDAGEPDAYALARILTPMIKFRACRDARKVAGDAMEVRGGCGYIEEWSDPRILRDAHLGSIWEGTSNIVALDVIRATKREGSLPVLQAHLAGLLDGVSGHALLTSAYEQALRDGLNRAAALVATAARDGGDVLARQAASALYHVTTAIAMAWEAARIDSPERMRWSQLALWHRVLPRDPLSPDGLPEHWQAAQPAAVAQG</t>
  </si>
  <si>
    <t>WP_087281896.1</t>
  </si>
  <si>
    <t>MELRHLRYFLVLAEELHYGRAAERLAMSQPPLSVAIRQLEDAVGTRLLERNSKSVRLTAAGKALAVSARQVLEQAEEAKRLAHAVGEGKAGRLRVGFVGGMLFRGLAQALQQLAHTHPLLEVHLTEMNTHDQLLALAQGRLELAFVHSAPPQPGLQVQLLASEQFVACLPQGHRLAGQPRIELAQLADEAFVLFSATASPDYHVQILHLCAQAGLNPAIRHEVRHWLSVVSMVAQGMGVALVPQSLSQAGLPGVAYLPLRHRVSPSQTFAAWRTESDPAVAALLGHLTSRPGDEVRSPAPPEA</t>
  </si>
  <si>
    <t>WP_087281894.1</t>
  </si>
  <si>
    <t>MVSRLSLAGDGQVSATGFFDEIQQFVECVQHGGLSDQSDAIRSWSLGTHLLRRESGGFPYQ</t>
  </si>
  <si>
    <t>WP_157667687.1</t>
  </si>
  <si>
    <t>MAIEKTLSIIKPDAVAKNVIGQIYARFEGAGLKVIAARMQHLSRQEAEQFYAVHKERPFFKDLVDFMVSGPVMIQALEGEGAILKNRELMGATDPKKADKGTIRADFADSIDANAVHGSDAAETAAVEIAFFFPGLAVYSGR</t>
  </si>
  <si>
    <t>WP_087281892.1</t>
  </si>
  <si>
    <t>nucleoside-diphosphate kinase</t>
  </si>
  <si>
    <t>nucleoside-diphosphate kinase_-1</t>
  </si>
  <si>
    <t>MTMTNLLDFDLDGLAAYCEQLGEKRFRATQLFRWIHQRGARDFSQMTDLAKSLRDKLATRATMAALPVISEHTSADGTVKWLFDVGDGNAIETVFIPEDDRGTLCVSSQAGCAVGCRFCSTGHQGFSRNLSTGEILAQLWWAEHTLRERFRLQAVSADPRSTDNGKPGIPLAGAAERVITNVVMMGMGEPLQNYRALVPALKVMLDDHGYGLSRRRVTVSTSGVVPMMERLMQDCPVAMAVSLHAPNDPLRDHLVPLNKKYPLAELLATCKAYLAHAPRDFITFEYCMLDGVNDQPEHAQQLIDLVRTHDVRCKFNLIPFNPFPASGLTRSPHAVVQAFGRRLNEAGIVTTVRKTRGDDIDAACGQLAGDVKDRTRAASRMAERRVVMMQTEPAPRAARP</t>
  </si>
  <si>
    <t>WP_087281890.1</t>
  </si>
  <si>
    <t>23S rRNA (adenine(2503)-C(2))-methyltransferase RlmN</t>
  </si>
  <si>
    <t>23S rRNA (adenine(2503)-C(2))-methyltransferase RlmN_-1</t>
  </si>
  <si>
    <t>MNAFARSAHRPLFPMEAHWRSWTRQGAVAVLVGAALLVGCTSTRTTSSTNSTDLADADRKVQPNRERATIRLTLATSYFQEGQYDVALEETSRVLDIDDTFSDAYSLRGLIYQRQGEFPKAQASFRRALQLKPSDADARHNLALMYCQNNQLAQAVDEFNQAVAAARQRDRGKTLLAMGICQVRLGDRNGGEASLARALQADPGNPLAAYNLALLQYQRGAYPEAMASVRVLNNGDRANAESMWLGIRIARKAGDGRTMRDLIEQMRRRFASSPQYQLLEQGAFDE</t>
  </si>
  <si>
    <t>WP_087281888.1</t>
  </si>
  <si>
    <t>MSDSQMPEGVPAEESVTDAGPVTAGRLLREARERMHVDVAVLASMLKVPEHKLRALEADQLDQLPDLTFARALAASVCRTLQIEPAPVLALLPQGTKAGALPGRGHAPINAPYRTQSESTVAARTGSVLQSRYIWLVFTILLAAVVLALLPSLDRLSLPDAGQDTRAVAAQPAASVAAAPATDIASAPVEVASAAAAPAAAGSAAVAAQAPASAASAVVTSGDDLHLTAAQDSWVQVRDASGKTLLSRTIKAGETLGLTGQAPYRVVVGNIQGLTLQVRGQPFDFSTVTKTTTARFEVQ</t>
  </si>
  <si>
    <t>WP_087281886.1</t>
  </si>
  <si>
    <t>MKSISNKLASGLLMAGAWVGTAAHAVQSLPGGPAVNQLNLHPPVTKIAEEQHFLHWMMLIICTVIFVGVFSVMFYSIWKHRKSRGAQAANFHESVTVEVVWTVIPFIIVVLMALPATKVLVAQKDTTNADLTVKVTGYQWKWGYDYLSGEGEGLSFISTLDSSHRRMSDSGNVANAPADYLLKVDAPLVVPVGKKVRVITTANDVIHAFMVPAFGIKQDAIPGFVRDTWFRAEKVGDYYGQCAELCGKEHAYMPIHVKVVSAQDYTQWVDGEKKKAAAKLDDPSKVWTLDALLPRGEKVYAANCAACHQANGKGAGPIKPLDGSAIVTDADHAKQIQVVLKGAANGAMPAWAQLSDTDLAAVVTYTKNAWSNKTGQLVQPSEIVAQRGK</t>
  </si>
  <si>
    <t>WP_088888408.1</t>
  </si>
  <si>
    <t>NZ_CP016278.1[3929527..3944547]</t>
  </si>
  <si>
    <t>MFHIVLVEPEIPPNTGNVIRLAANTGCMLHLVEPLGFSMEDPLMRRAGLDYHEYAEVRRHPGWTALLRDMQPDLSRMFALTTHGTQSVYDTGFLPGDWFVFGAESRGLPPELRETFPPAQRLRLPMLPNQRSLNLSNAVAVTVYEAWRQNSFLTPPTQTQPA</t>
  </si>
  <si>
    <t>WP_088888407.1</t>
  </si>
  <si>
    <t>MKTFRSYSEVASCVGQEVAVTDWVEVTQAQIDRFADATGDHQWIHVDPQRAAQGPFGTTIAHGFLTLSLLPRFMEASFAIAGARMGVNYGLNRVRFPAPVPVGSRLRARMVLAAAEPVAPDGMQMTWEVTLEREGGDKPVCVAEALVRSYGAPA</t>
  </si>
  <si>
    <t>WP_088888406.1</t>
  </si>
  <si>
    <t>MTVVAVANPKGGVGKSTLATNIAGYYASRGHAVVLGDLDRQQSARLWLQQRPAAARPIGAWDVEPDRFDKPPKHAAHAVLDTPAGLHGWRLKDMLKLADRIIVPLQPSVFDIFATRQFLDELAAHRRSAGVPIGIVGMRVDARTIAADKLHAFVDSLGLPVLGYLRDTQNYIHLAAHGLSLFDLSPGRVARDLEQWQGICAWLDGA</t>
  </si>
  <si>
    <t>WP_088888405.1</t>
  </si>
  <si>
    <t>MAQAPVWLTYGFTYLAAAVIAVPIARALGLGAIIGYLAAGIAIGPWGLALVSNVQDILHFAEFGVVLMLFLVGLELQPSRLWSLRRPIFGLGTAQMVGCAALLWAAAWAFGLPWRVGLVGALGLALSSTAIALQVINERNLMRTDSGQKAFSILLFQDVAAIPILALLPLLGVAARAAELDHPHEVRGLLLEAAKILGVVGAIVLGGRLALRPLLRWIAKSKTPEIFTATSLFLVVGIAMLMLSVGLSMALGAFLAGVLLADSEFRRELETDIEPFKGLLLGLFFIAVGMSIDFGVILRTPWGMLALLLGFLGIKALVIWTLARVTAMPYQERPVFTLLLAQGGEFAFVVFQAGAGFRAIPAEMASLLIGAVALSMLISPLLLVLLDRVLLKRFATLKTAPQAQEISEPQSAPVIIAGFGRYGQIVARMMLAQGVPATVLDHSVEMLEVAHTFGYRVFYGDATRVNLLRMAGAEHARILVVAVDAPEQSLKIVQLAKKHFPQLQIVARARDVTHWHALRDLGVEHVEREVFESSLRTARTVLELNGLSPQEADTLAERFRAHNMALSNRMYEHHNDREAMIAVAKQGRAQLVEQMAKERQERLAAAEAGAGLPPDAPQAPKAP</t>
  </si>
  <si>
    <t>WP_088888404.1</t>
  </si>
  <si>
    <t>MTNLHHTTRRTLLASLAVAAAGALPLGALAQNFPTKPITIIVPFSAGGTTDILARIVGQGLTTELGQSVVVDNKPGAGGNIGGSLAAKAAADGYTLFMGTVGTHAINQSLYKKMPFDPVKDFAPLSRVATVPNLLVAHPSQPFKTVKEMIAYAKANPGKITFGSPGSGASPHVSGELFKSMTGTDLLHIPYKGSAPAMTDLLGGQTSVMFDNMPSAIQHVRSGKLRPIAVTTAKRSPELPDVPTIAEAGVPGYEATSWFGMFAPAGTPKPVLDKLHAALIKVLNQADVKKKIAEQGGDVVAETPAQFAAFIQAESVKWGKVVKESGATAD</t>
  </si>
  <si>
    <t>WP_088888403.1</t>
  </si>
  <si>
    <t>MKKQERWVDVQGGRLRVCVQGPEGAPALVFSNSLGTTLEMWDAQAARFAQDFRVVRYDTRGHGASVVTPGPYTFELLGGDVVAVLDALRIERAHFCGISMGGFTGLWLGVHQPQRLLSLAVCNSAAKIGTAEGWQARAALVREKGRDAMAELAASSPARWFTPAFCAAEPDVVLRAQSWIAGISPEGYAACCEALALADLRSQMGGIDVPTLIVAGSADPVTTVADGRFMQAAIAGARLAEVPASHLSNLEAPQAFDEALAQFLRG</t>
  </si>
  <si>
    <t>WP_088888402.1</t>
  </si>
  <si>
    <t>MSNARQAFICDAIRTPFGRYGGALSSVRTDDLGALPIKALMERNPGVDWAAVDDVLYGNANQAGEDNRNVARMSSLLAGLPIDVPGATINRLCGSGLDAVGSAARAIKSGEARLMIAGGVESMSRAPFVMPKAESAFSRSNAVYDTTIGWRFINKLMKAQYGVDSMPETAENVADDFKIEREAQDRMALASQQKAAAAMAAGYLAKEIVNVVIPQKKGDAVVVSQDEHPRATTLEALAKLKGVVREGGTVTAGNASGVNDGACALLLADEAAAQQYNLVPRARVVGMAVAGVAPRIMGFGPAPAVRKVLAQTGLTLDQMDVIELNEAFAAQGLAVLRDLGVADDDKRVNQWGGAIALGHPLGASGARLATTAVNQLHTLGGRYALCTMCIGVGQGIAVVLERV</t>
  </si>
  <si>
    <t>WP_015914173.1</t>
  </si>
  <si>
    <t>MINKIADSVAEALAGVQDGATVLIGGFGTSGNPIELINGLIAQGARDLTVVNNNAGNGDAGLAALLKSGQVRKIICSFPRQVDSYVFDELYRSGKIELELVPQGNLAERMRAAGAGIGAFFCPTAYGTQLAEGKETREINGKHYVLEYPIYGDVALVKAEKGDRWGNLTYRMSARNFGPVCAMAAKYTVATVHELVELGEMDPEAVVTPGIYVSKVVQVPRVATQAGGFKK</t>
  </si>
  <si>
    <t>WP_015914175.1</t>
  </si>
  <si>
    <t>MDDTPLSVSNTHKPGDSYVQSFARGLEVIRSFSAAAPQQTLSEVAARTGLTRAGARRILLTLQTLGYLESDGRLFRLTPRILDLGFAYLSSMPIWDLAEPLMEALTDRVHESCSAAVLDGLDIVYVLRVHTHKIMSTNLAVGSRLPAFWTSLGRVLLAELPEQDLRARLAALPRQQFTRHTVLDDATLLARIAQARAQGWCLVDQELEEGLISVAAPLKNRAGQVVAALNISGQANRTSTEMLREQLLPELLATAQTISRMLGTHRP</t>
  </si>
  <si>
    <t>WP_088888400.1</t>
  </si>
  <si>
    <t>MTGMRILGVILLILGLAGFFTGGFSFTKETTQARIGPLELSVKEKESVNVPQWLSIGAIAVGALVLVLSMRKP</t>
  </si>
  <si>
    <t>WP_015914177.1</t>
  </si>
  <si>
    <t>MKKTLTTIFGLSVACATGFLHAEEIKGDAKAGAQKIAMCIGCHGIPGYQASFPEVHKVPMISGQGAKYIASALDAYKKGDRKHPTMRGIADSLSEQDIADVSAYYAEHGTSAGAPAKPSREPNAQVAQLLQKGACVSCHGENFAKPIDPSYPKIAGQHADYLFVALKSYKTDKGAYVGRSNGVMAGIAKQFSNTELKALAGYLGSLDGDLQVVPQPRFR</t>
  </si>
  <si>
    <t>WP_088888398.1</t>
  </si>
  <si>
    <t>MNIIESIAREAAAIAEVRRDIHAHPELCFQEVRTADVIAAKLTEWGIPIHRGLGTTGVVGIVHGRDGGACGRAVGLRADIDALPMQEFNTFAHASKHQGRMHACGHDGHTAMLLAAAQYFSKHRDFDGTVYLIFQPAEEGGGGAREMIKDGLFEQFPMQAVFGMHNWPGMPAGSFAVSPGPVMASSNEFKITIRGKGSHGAMPHMGIDPVPVACQMVQAFQNIISRNKKPIEAGVISVTMIHAGEATNVVPDSCELQGTVRTFSTELLDMIERRMRQVAEHTCAAFEARCEFEFVRNYPPTINSPAEAEFARQVMVGIVGEDKVLAQEPTGGAEDFSFMLQAKPGAYVFIANGDGDHRAMGHGGGPCTLHNPSYDFNDALIPLGGTYWVELARQWLAQPTA</t>
  </si>
  <si>
    <t>WP_088887756.1</t>
  </si>
  <si>
    <t>NZ_CP016278.1[2770467..2785501]</t>
  </si>
  <si>
    <t>MIGIPQAFAASYAQARAQFVGAAAVAGLTLQPQVHPLCGPNGETLALDVVREGPLDAPRLLIVSSGCHGVEGLCGSGVQVFALQDGEWRAKARAQRVAVLYLHALNPYGFAHLRRVTHENVDLNRNFVDFSQPLPANPAYSALHPVLLPPEWPPSEANTQALLGLLNAHGLQALQAAITRGQYQHPDGLYFGGTAPTWSNCTLRAVLRREGARAERIAWVDLHTGLGPSGHGERIHAGRDEAQALARARRWWDGGGATPVTSTEDGSSSSAPLTGLMCHSAYDECPQAEVTALTLEFGTQPAPAVLQALRADHWLHRHPEASPALAARVHAQMREAFYTDTDAWKGQVISQARQVLFQAVDGLCMA</t>
  </si>
  <si>
    <t>WP_088887755.1</t>
  </si>
  <si>
    <t>DUF2817 domain-containing protein_-1</t>
  </si>
  <si>
    <t>MSDLNATFEAAVANSKNLSERPDNPTLLKIYALYKQATAGDNAEKKPSFSDIVGRAKWDAWEKLKGTSSDEAKQQYIDLIESLRG</t>
  </si>
  <si>
    <t>WP_088887754.1</t>
  </si>
  <si>
    <t>acyl-CoA-binding protein_-1</t>
  </si>
  <si>
    <t>MSTSTPSPRRPWPLLAAALLLGGCAQSGGTLGYYWQSLRGHLEIMNAARPVQEWITHPDTSAPLRERLQLAQRARAFAVDELALPDNASYRRYARLDRTAAVWNVVAAGPYSLTLHRWCFPITGCIGYRGYFDEPGARAEAARLAATGLEVSVYGVPAYSTLGYSNWMGGDPLLSTFIGWPEGDFVRLLLHELAHQVAYAEGDTAFNESYATAVERLGVQRWLQQHATPATRAQFAASEERRAQWRALTQATRQRLAEIYASNGAVAPDHQALSAMKKEAMQDFRAAYATLRARWLAAHVPEAQLAALDRWVRDANNASFAAQAAYDEGVPAFMALFEREGRDWPRFHAAVRALAQAPQAERTAALQALAPQPPRVAHGGG</t>
  </si>
  <si>
    <t>WP_088887753.1</t>
  </si>
  <si>
    <t>MLETTEPSSPDEASGLFIDEGGHARCFWCRASPLYRHYHDHEWGFPVTDERRLFEKLCLEGFQAGLSWITILNKREAFRAALAQFEAEPLADFGAAEVDQLMGNAGIVRHRGKIESAINNARRVLELRREFGSLAHYVWRYAPLAAQQRPERMTLPAVRAMTTSAASVALSKDLKKRGFSFVGPTTMYAFMQAMGLVNDHLEGCGARAAAEAARAAFTPPAAG</t>
  </si>
  <si>
    <t>WP_088887752.1</t>
  </si>
  <si>
    <t>DNA-3-methyladenine glycosylase I_-1</t>
  </si>
  <si>
    <t>MGGTARRPCRTIAAFPLPEGPMLQTPAPLSPEDAAALYQALRAEGMADALTTLHIGGAHTRLLSGAADAPALLRTLDIGARVTATTCFAHQPPTEAEMEHAIMLVEDAVMPVRDLLAPGSTLYTADGGIRQIALAAGLPAQPELRLPLEAVEHTFNRLAALSLGRPTTQDTLAQDNAFAATLLILRECLHHLGFDYIVVRSDAVV</t>
  </si>
  <si>
    <t>WP_088887751.1</t>
  </si>
  <si>
    <t>MKHLLHSLEASLALSPVGVAVELPDGARLGDANADLRLRFRDRMAVVALAMGEIGNVGAAIVEGRVALEGSMRQLMTAAAALLKLNPTHEGPATGWQRVLLRARSMAAHTLSHDARNIQFHYDLSDDFYALWLDPRRVYSCAYYRTPDMSLAQAQEAKLDHICRKLLLRPGDRFLDIGAGWGGLLLWAAQEYGVHATGITLSRNQHAHVQRLIEERGLQGRVRMQLLDYRELQVEQPFDKIASVGMFEHVGRSQMERYFATVHRLLRPGGLLLNHGITSGGLDNPRLGAGLGDFIERYIFPGGELLHVSTVLHDMARAGLEMVDTENLRPHYARTLWAWSDALEARQDQARSVLVAQHGKERGEKALRAYRLYLAGCALAFERGWTALHQMLAVRPTGHVEDGVLKGAQSDYPFSRAYMYEGPAATH</t>
  </si>
  <si>
    <t>WP_088888618.1</t>
  </si>
  <si>
    <t>MPHTSTPRRTPPRRQALHAIGALLALGLGATGAAYAQASPWPAKPVRIVVPFAAGGTTDILARAIAPELGKAFGQQFIVDNRGGAGGNIGAELVARSAPDGYTLLMGTVGTHGINRALYKQLPYDPIKDFAPVTLVASVPNVMVMNTEKARSLGINTVQDFIRYAQANPGKLNMASSGNGTSIHLAGELFKSMTGTYMLHMPYRGSAPALLDMVGGNMDVMFDNLPSSMAHIKGGKLKALAVTSAKRSTALPDVPTVEEAGGPALKGFEASSWFGLLAPAGTPADIVQRVQQEVAKALATPAVKERLLSQGAIPGGNTSAEFASLIDREHRKWAQVVKASGAKVD</t>
  </si>
  <si>
    <t>WP_012655492.1</t>
  </si>
  <si>
    <t>MSMFYDALETRAPAEREAALMAALPRQIAHAQQASPAFAGILEGVDATTITDRAALARLPVTRKYELLERQQAQRGQNAFGGFSALAFGRHMPRVFASPGTIYEPEGARPDYWRMARAMYAAGFRPGELIHNSFSYHFVPAGSMMETGAHALGCTVFPGGTGQTEQQVQAMAELRPAGYIGTPSFLKIILDKAHEHGVALPSVTKALVSGEAFPPSLRDWLAARGVTGYQCYATADLGLIAYETSAREGLVLDEGVIVEIVRPGTGDPVPEGEVGELVITTLNPDYPLIRFGTGDLSAVLPGQCPTGRTNTRIKGWMGRADQTTKVRGMFVHPGQIASVVKRFPQVQRARLVVSGEMANDQMVLQVETTETAAGMAQQLAEALREVTKLRGDVQMVPPGSLPNDGKVIEDARSYR</t>
  </si>
  <si>
    <t>WP_088887750.1</t>
  </si>
  <si>
    <t>MKEPEPTVTPRLPPAAWYSVGTVAYLLTALALWTVLHANLVAALLSGLLLYSLVDVLAPRLKRLHQRHDALAVAILSALILLGLTLAGWLLVRFVSGEGNTLDGLLNHVADIIDRSRGQLPPWVSDALPNGVDELANTLIDTLREHAATAQKLGAEVLRTLVHILIGLVIGAMVALYRAVARPNRRPLAAALVARARTLQQAFSQFIFAQIQISAINTVLTSIYLLLVLPLFDVHLPLSKTLVVITFVAGLLPVLGNLISNTAIVVASLSVSLPIAVGSLVFLVVIHKLEYFLNARIIGARIQAAAWELLMVMLLMETLYGIPGVIAGPIFYAYLKRELAGAGLI</t>
  </si>
  <si>
    <t>WP_062804028.1</t>
  </si>
  <si>
    <t>NZ_CP014845.1[2372251..2387456]</t>
  </si>
  <si>
    <t>MTAARHGHTTRGRVESVMRRMETALLDGTWPPGTRLPAERVLAEQYAVARNTVREAIQRLAARGLLQSRRGAGVYATDQLRAGIASPWGQLVADHPALREDILEFRRVLEGATAYFAALRADAADVRRIRALMAELERARATDDKQAEADADAQLHDAIAQASHNTMFLHLHTSVIGMLREHITMNGTGLREQDDGASDLLLLQHRTLCDAICARRPEEARTAMQTHIDFVRSRVEHDGA</t>
  </si>
  <si>
    <t>WP_174549339.1</t>
  </si>
  <si>
    <t>MKDRQYPSGPAPTQAYLFATCLVDMFVPQAGLDAVRLLEREGLTVHFPRGQSCCGQPAYSSGNPDAARAVARAQLDLFGQPWPVIVPSGSCAGMMRHHWPQLFADDPVAGPKARELAERVYELGEFLLHVLQVDFGAAAPSAQPPERIVLHTSCGARREMGTRQHGVALVDALPGVTRVEHARESECCGFGGTFSLKHPDISGAMVRDKVASACATGCDRLVSADCGCLLNIGHTAAHDRAPLQVEHLASFLWRRSGGAA</t>
  </si>
  <si>
    <t>WP_062804027.1</t>
  </si>
  <si>
    <t>MSTPGARERMLGRLRAAAPVPSPQTTELDRRIDGHFEARRHGTPTTGARVAAMQAALQGLHAEVWCADASAWPAMLAAELARARVKRLLLDPATAAGAALAAALPAGIEAIGYDRPIEAWKAELFDTVDAGFTVARSGIAATGTLVLAPDAGSPRTVSLVPPLHVALVRASTLHDDLHMAARAERWADGMPTNLVLVSGPSKTSDIQQTLAYGAHGPRRLWVVIETDTAEGA</t>
  </si>
  <si>
    <t>WP_062804026.1</t>
  </si>
  <si>
    <t>MSQQTLQFVAPQDFKARAREALDDPKLRQSFRGAMDFLQGKRLAQFPDADELERLRDLGEAVRQHALANLPDLLVQLEQKLSAAGVQVHWAETADEANAIIHGIASARQATRVIKGKSMASEEIELNHYLAERGVDCIESDMGEYIVQLAGEKPSHIVMPAIHKTKGDIAQLFTEHIPDTPYTEDVDALIQTGRRALRQAFVEADIGLSGVNFAAADTGTLWLVENEGNGRLSTTVPDVHIAIMGMEKVVARLEHIVPLSTLLTRSATGQAITTYFNLISGPRRAGERDGPREVHLVLLDNGRTQAYADAQLRATLQCIRCGACMNHCPVYTRIGGHAYGTTYPGPIGKIISPHLLGLDATADLATASSLCGACGEVCPVRIPIPQLLVRLRTEANRDPAEPAANPLRGQGAKYSRGEHLVWRFWSGAYSHPAAYRLFRWAATRLRALTPARQLGWTSHRTPLKPAAKSLADLLKEKGQPE</t>
  </si>
  <si>
    <t>WP_062804025.1</t>
  </si>
  <si>
    <t>MQPWTQLYTPLGSLWLSSLAAAIPIVFFFIALAVWRMKGHVAAAVTLLLALAVAIFAYGMPAQQALASAGFGFAYGLWPIAWIIVTAVFLYKIVVRTGQFDVIRASVLSITDDQRLQMLLIGFAFGAFLEGAAGFGAPVAITAALLVGLGFNPLYAAGLCLIANTAPVAFGAMGIPIIVAGQVTGLDPFHIGAMAGRQLPLLSLLVPFWLVFMMDGAKGVRETWPAALVCGGSFAVTQYFTSNHIGPELPDITSALVSLVSLAAFLKVWQPRSASQRAGGRAGNVSGGTVALAGFGGGIGGGIGGAMQSRKASPYTLAQTLRAWAPFGILTAIVTVWSLQPFKALFAANGPLAGTVLKFKIPALDQLVIKAAPIVATPKAYDAVLKIDLLSAVGTAILLTALISAVLLRMKPRDLLATFGETLVELARPVLSIGLVLAFAFVANYSGMSSTLALLLAGTGAAFPFFSPFLGWLGVFLTGSDTSSNALFCALQNTTAHQIGVSDTLMVAANTTGGVTAKMISPQSIAVACAATGLVGKESELFRFTVKHSLLFAVIIGVMTMVQAYWLPGMIPG</t>
  </si>
  <si>
    <t>WP_062804024.1</t>
  </si>
  <si>
    <t>MTPSSPGALAGIRVVDLSRILGGPYCGQILGDHGADVLKIEPPQGDDTRTWGPPFRDGVASYYFGLNRNKRVMHLDLAAPAGREVLLALLAEADVLVENFKTGTMEKWGLGYEALSARFPRLVHCRVSGYGADGPLGGLPGYDAAIQAMSGIMSINGDADGDALRVGLPVVDMVTGLNAAIGVLLALQERMRSGRGQFVEAALYDSGLSLLHPHAANWFMSGKTPQRTGNAHPNIYPYDTVATATDPVFLAVGNDRQFRILCEHLQVPALADDERYASAGARSVNRVALKAELEARMRALDGKALADALVAAGVPCAPVLSVADALQHPHTRHREMVVEMEGGYQGLGAPVKLSRTPATYRYAPLTPGNDFLE</t>
  </si>
  <si>
    <t>WP_062804023.1</t>
  </si>
  <si>
    <t>MKLWHRVAAIAACSLFIAPAFAQKDFPSKPIMMVVTYPPGGPTDAMARTLAAALKTSLGQPVVVENRAGAGGNIGAEVVARAEPDGYTLMFGTSAPLAINVSLYRKINYDPVKSFTPVIQIGQLPNVLVVNPSVPAKNVNELIAYGKANPGKLTYASSGNGASSHLAGVLFNNVTGTDFQHIPYKGTGPALNDLLGGQVSMTFTDVLTAMPFIKSGKVRALGVTTKARSQALPDVPTVAEQGVPGFDVSVFFGVVAPAGTPAEVVGKLNRAFADALKQPDVRKTLQAQGLEFAPSTTPEQLGSFVKAEVGKWRAVVQKSGAQLD</t>
  </si>
  <si>
    <t>WP_062804022.1</t>
  </si>
  <si>
    <t>MPSSAVRDIPQQPHSTQAAAAVHPVPDRQGGSLLAADPDLRALLPLYLPPDLFNHLLPHLERMGALAGGVLDELAGVADRNPPELTYRTRAGVDAQRIDKHPSYVEMERVAFAEFGLAAASHRGGVLGWDKPMPPAAKYALTYLFVQAEFGLCCPLSMTDSLTRTLRKFGDPALVERFLPNLTTQVFDDLYQGAMFMTEQGAGSDVAATATRAVRDASAEGGWRLHGDKWFCSNPDAALAMVLARVEDEAGNAVPGHKGVSLFLLPRQLEDGSANHYRIIRLKDKLGTRSMASGEIRLEGAHAYLVGEPGRGFVQMADMINNSRLSNGVRAAGLMRRALTEGLFIARERQAFGKRLQDMPLMRRQLLKLTLPTEQARTMVFQTAEALRRADAGEPDAYALMRILTPLIKFRACRDARKVTGDAMEIRGGCGYIEEWSDPRLVRDAHLGSIWEGTSNIVALDVLRAVRREGALPVLQAHLAGLLADTPMHADARAVFEGAIASAAQLAGQAAVAGADGELLARQAASALYHVTSAVAMAWEAGRIGSVRRMRLAQLVLRHRVLPQDPLAASDEPAWLAETVAPANDGAVRAAGAVDAVNVF</t>
  </si>
  <si>
    <t>WP_062804021.1</t>
  </si>
  <si>
    <t>MEFRHLRYFLVLAEELHYGRAARRLAISQPPLSLNIQQLEASVGARLFDRDSRGVRLTAAGRAFRESATALLAQAEAARVLAREIEAGAIGRLRVGFVGSMLYRGLPQTLREFEAGYPGIHVALTELNSQEQIDALLHDELDAAFIHTGRVPDTLQATLVHSEPFVCCLPADHALAALTELPLTSLRGEPFVLFSRKASPDYYSRIFDMCAAQGFFPQIRHEVRHWLSVVSLVSQGMGVAVVPAALARSGMAGAAFRPLADAAVRSEVYCAWKTAPDHPARDHFVTMVAAKAAQPKTQP</t>
  </si>
  <si>
    <t>WP_062804020.1</t>
  </si>
  <si>
    <t>MRLSELPRRTPAVVQSVDDATPGDPVARRLRELGFVAGEPVQVIAYGPFGMDPLVAQVGFTRFALRRSEAARISVEIASASVTRIAPATQGDETAPPSAKRTA</t>
  </si>
  <si>
    <t>WP_062804019.1</t>
  </si>
  <si>
    <t>MSAAASPSALRIALVGNPNCGKTALFNRLTGSRQKVANYAGVTVERKEGYFVSPAGRQVRILDLPGAYSLHAASLDEAITRDVCLGQRAGEARPDLLVSVVDATNLRLHLRFVLELRQLGLPMVVVLNMSDAAARRGIQIDRDKLSAALGVPVVSTVAVRRDGAAALVSLLDATLPPAPPAGTASGPDFDVHAEVNRLLSAAVSMPARTAALDDRIDRIVLHPVFGLLLLAVLLFLMFQAVFSWAEPLMDGIEGGVHWAGEMLGAWLPDGMLKSLLVDGLVAGLGSVVVFLPQILILFLFILTLEESGYLPRAAFLLDRLMMGAGLSGRSFIPLLSSFACAIPGIMATRTIQDPRDRLTTILVAPLMTCSARLPVYALLIGAFIPERTVMGLLNLQGLVLFALYVAGIVSALVVAYALKFLRRDRTDHPLLMELPSYRIPNPRDIAIGLWERARIFLSRVGKVILALTVLLWFLSTFPSAPEGATAPAIDYSFAGMIGHALQKVFAPVGFNWQICIALVPGLAAREVAVGALATVYALSGSEETVATQLAPMIAAQWSLATALSLLAWYVFAPQCISTLAVIRRETDSWKVMALSAAYLTGLAYLAAFVTYRVALLFS</t>
  </si>
  <si>
    <t>WP_062804018.1</t>
  </si>
  <si>
    <t>MSLYHAIETLLVPLIVLACAVSVVARYAPRTRERVKAALAARLGGPAAAGWRGRLARWLAPQAAAGCASGCDDGGCNTCDANTSNSTSQDKPAEQVVRFVRKR</t>
  </si>
  <si>
    <t>WP_062804017.1</t>
  </si>
  <si>
    <t>MRLRMWASWLAGSAAALLLAACGGGGGGSAPAAPASGGTTTPLTYSAKMSVTSGEVGVGRTLTISALAVDSNGVDVSGNTTFDWTSTDSAVATVTPSSGTPGSAVVRGVAPGTTTVQVAATVRGSDNTTVQLPPQSATITVVPASALSYTLSMPATSLSMSDGQELPVKVTLLDSNGSDVSASVSNWAWSSSGTAVQVTASQNSATLKASNGSPTTAATASVSVSVTAPDGHALSGVIAVTVQKNGAAAYRVVTTKGGREVNALQVFSNRPDTFSARVLRHDGQDVTADFDGSWSYTASSATLSATEAAGTHDATVRTSLAGDTGPVQGSLTVTAVSSKLGERRSATLTVTENPLWALVGDNQDPITLLLLAPTPVEVTARMKHLGEDAQFTACRDWAWSSTGPVSLSPSMVMLPNQVRASGTGPGDFTITATCTAVADNTPLKLVFYGTVK</t>
  </si>
  <si>
    <t>WP_062804016.1</t>
  </si>
  <si>
    <t>MASRIVRAACPHDCPDTCALLVTVEDGRAVKVAGDPDHPGTQGVLCTKVSRYTERTYHPDRLLTPMKRVGKKGEGKFTPISWDEALDIIATRLQAIAVRDPQAIVPYSYAGTMGLVQGESMAARFFNKLGASRLDRTICASAGATALRYTYGASVGMDMEHVVDARLVIIWGGNPIASNLHFWTRAQEAKRRGATLVAIDPYRSLSAEKCHRHIAPMPGTDGALALAMIHVLIRDGLLDHDYIERHTVGFEALRERAQAYPPARAAEICGIPVEDIEWLAGLYGQQAVRERQPVAIRLNYGMQRVHGGGQAVRAVACLPSLVGAWRHPAGGLQLSTSGFFPVNEAALQRPDLLPGWPQQLPRLVNMSTIGDALLAEGAPGAPRIEAVVVYNSNPVAVAPESGKVAAGFAREDLFTVVLEHFRTDTADYADIILPATTQLEHTDVHKAYGHTYFLANNAAIAPLGEALPNTEIFRRLAQRMGFTESCFADSDEAIAAQAILPDDARAAGISWDSLKAQGWQKLALPAAPFAEGGFPTPSGKCQFYSEPMARDGFDPLPDYVPQYEAPQTAPELAARYPLAMISPPARNFLNSSFVNVDSLRATEGEPHLDIHPADAAERGIVHGALVRAFNDRGSMVARARVTDRARRGLVVGLSIWWKKLAPDGKNANELTSQRLTDLGRAPVFYDCLVQVEACAQGAAEAA</t>
  </si>
  <si>
    <t>WP_062801830.1</t>
  </si>
  <si>
    <t>NZ_CP014844.1[4367484..4382515]</t>
  </si>
  <si>
    <t>MTRPRGRRGWAALVGAAALSALVLLTAGCEAVGYYAQSIGGHLGVMAQAQPLTDAIASARDANDARLAQRLALAGRMRDFASRELKLPDNGSYRRYANLHRPYVVWSVFATPELSMELRKWCFPIVGCISYRGYYAQSDAEQYAQGLRRDGLETYVAGVPAYSTLGYFDDPLLNTFVYLPEGELARLIFHELAHQVVYVRNDTAFNESFATAVEAAGVERWLDQDASEDARTSYRQYDARRQQFRALLLGTRDRLVALYQTPLDDAAKREGKAKIFADLRAGYARLRAEWGGYSGYDRWFDQPLTNAHLAAVATYQQWVPAFTALLARCDGDWQRFYDEARRIGALPAREREAALRRLAPPATRTDTLTAGAKAAAN</t>
  </si>
  <si>
    <t>WP_062801829.1</t>
  </si>
  <si>
    <t>MSIAPRSEPLAPPSGAPTEPQPARPHIAERQEARRRQILDTAAQLFYSKGYPGMTMNDLCRALGVTKPAVYYYFTDKYEIFDILCRESAQTCLPVIRETADPAQPVTERLHACLLEMARRCIACHVPATLSFRDRQYLRPDTVAWLDSMARDFYRDLYALLDEGQREGVFAFGDARVTAHAIGSVVGFLYTWHEPGRTDPETLAQELAASMMKLVLPSGR</t>
  </si>
  <si>
    <t>WP_062801828.1</t>
  </si>
  <si>
    <t>MERIWLKHYPAGVPAEIDASQFRSLAALLEASFHSYADRKAFICMDKAITYGELDRLSTHFAAWLQSRGLRPGARVAIMMPNVLQYPVVLAAVLRAGFVVVNVNPLYTPRELEHQLKDSGAEAIVILENFAATLQQVLPRTPVKHVVVASMGDMLGGLKGAIVNFVVRNVKKMVPAWELPNCVRFNSVLAEGRKLTLQPATTGPDDIAFLQYTGGTTGVSKGAVLLHRNVVANVLQSEAWMQPALNKGAHIDQPITITALPLYHIFALTVCCLLGMRSGGTSVLIPNPRDIPGFIKELQKYKFNMFPAVNTLYNALLNHPDIGKVDFSGLRVANGGGMAVQEAVAKQWLAKTGCPIIEGYGLSETSPSATCNPTDTDAFSGTIGMPLPSTEVVIRDDDGNDVPLGQPGEICIRGPQVMAGYWNRPDETAKVMTPDGFFKTGDIGTMDERGYTKIVDRKKDMILVSGFNVYPNEVEGVVAECPGVLEVAAVGVPDTHSGEVVKLFVVKKDPGLTEADVIEFCKERLTGYKRPKYVEFRTELPKTNVGKILRRELRDSRAAA</t>
  </si>
  <si>
    <t>WP_062801827.1</t>
  </si>
  <si>
    <t>long-chain fatty acid--CoA ligase_-1</t>
  </si>
  <si>
    <t>MKPLAFVTLCGVLLLAACSSTPQPPQVTPVNATIKLGRVTEKVFLTRLDVAQVPSYYGGGTSVGVGVASGGHGGGVGVGFAFDLSRLFNKPAPVQQVDLFQYKVRTLDGAMVSANAPAAPGLEPGACVRVIYPDGGQEARLAPSNEC</t>
  </si>
  <si>
    <t>WP_062801826.1</t>
  </si>
  <si>
    <t>MQPNRRRVVALLLSVSLGALAGQPALAADPYPAKPIRLVVPFAAGGTTDILARAVAAELGKLPGWNVVVDNKPGAGGNIGADIVAKAAPDGYTLLMGTVGTHGINQSLYGKLPFDPIKDFAPITEVAAVPNVLVLNPAFAQQNKIDSVKDLIAYARANPGKINMASSGNGTSIHLAGELFKTQTRTFMVHFPYKGSGPALTDLAGGTMQVMFDNLPSSMALIKSGKLKALAVTSAKPSPALPGVPTIAQAAGLPQYEASSWFGMLAPAGTPPEVIQRVQQEVAKALGAPAVRERLQAQGAEPIGNTPEQFAAFIRAETAKWAKVVKDSGAKVD</t>
  </si>
  <si>
    <t>WP_062801824.1</t>
  </si>
  <si>
    <t>MKKSLLALAALGAFAGAAQAQSSVTLYGVVDANIEYVSNMSSVTPSAANGLAVGPAENAFRLTSGGLSVSRWGLRGVEDLGSGLKALFVLESGFGIDDGRLQQGGRLFGRQAYVGLESAQAGRFTFGRQYTTLFDLMANFSPTGYATQYEPVVAQLGLNFRSDNTAKYTGKFGPVTAIAHWSFGNGVAGGGEVPGQFRRDTGYGAGLAWAAGPFGVSAAYDQYNPTLNAAGGTGEFKKAAVAASYAFGPAKLMAGYRWGMNKAPNNNTILKDNYYWVGANYQVTPALGLTLAYFYDDVKNLNLAATGTTNNIKNPWQISFVADYNLSKRTDVYLTTAYAKNAGVNFDTSAISFANGYFLGTGKDNMVGVALGIRHKF</t>
  </si>
  <si>
    <t>WP_062801823.1</t>
  </si>
  <si>
    <t>MDTLIKEFDVALRAIAGATRSARTNPADRLAPDTEQMSAGERRHVAGLMRINHVGEVCAQALYQAQKLTARNGAVRAQMDAAAREEEDHLAWCAERLRELGSRPSLLNPLWYAGAFAIGWVAGRAGDRVSLGFVAETERQVEHHLGGHLDRLPESDGRSRAILEQMRDDEIRHGDAAREAGGMPLPAPVRALMRGASRVMTTAAYRI</t>
  </si>
  <si>
    <t>WP_062801822.1</t>
  </si>
  <si>
    <t>2-polyprenyl-3-methyl-6-methoxy-1,4-benzoquinone monooxygenase_-1</t>
  </si>
  <si>
    <t>MFQGASALSLDAKGRMSIPSRHREALQQQAEGRVTLTKHPDGCLLLFPRPEWETFRTRIAALPMDAHWWKRIFLGNAADVEMDGAGRVLIAPELRSAAMLDKEVMLLGMGSHFEVWDAATYAAKEQQAMAQGMPEALKNFSF</t>
  </si>
  <si>
    <t>WP_010814778.1</t>
  </si>
  <si>
    <t>division/cell wall cluster transcriptional repressor MraZ_-1</t>
  </si>
  <si>
    <t>MSPTGTPATPALQHRTVLLDEAVDALVWRPDGVYVDGTFGRGGHSRAVLARLGPDGALVAFDKDPAAIAEAGTIKDARFSIEHASFAAMAERLAGRGHVAGVLLDLGISSPQIDEAARGFSFRFEGPLDMRMDTTRGITAAQWLAQADEQDIARVIRDYGEERFAVQIAKAIVARRSESGDGGPVATTADLAALVAKAVKTREKGQDPATRTFQALRIHVNQELEDLERGLKAAYDLLQVGGRLVVISFHSLEDRIVKRFMAAHARPQQDADPALRRAPLRAADLPQPTLRLLGRYKPGAEEVAANPRARSAVMRVAEKLAPAAPTAGGGARA</t>
  </si>
  <si>
    <t>WP_062801821.1</t>
  </si>
  <si>
    <t>16S rRNA (cytosine(1402)-N(4))-methyltransferase RsmH_-1</t>
  </si>
  <si>
    <t>MNRLTFFLLAALILCALSLVSAQHQARTLFVALERAQAEERQLDVDWSRLQYQQSALGKSARIAEAARAQLKMAPVNPGKTQYLSGIVLPPAPSAPASAAEAR</t>
  </si>
  <si>
    <t>WP_062801820.1</t>
  </si>
  <si>
    <t>cell division protein FtsL_-1</t>
  </si>
  <si>
    <t>MSMARPNPPRRDRNGTASRPRSGQFAASPVLGLRLPMWRSKLVVFLMFAAFAALAVRAAWIQGPGNQFYEAEGKKRFQRTLELPATRGKILDRNGLVLATSLPVKAIWAVPEDVPNQVEAGKIRQLARLLGMSEKDLGKKLSEDKGFVYLKRQVLPDVADKIAALKIDGIHQTREYKRFYPEGEAMAHIVGFTNVEDRGQEGVELARESGLAGRAGARQVIKDRLGRVVEDIGVLKTPRDGEDIQLSIDAKIQYLAYNELKAVVDKHKAKAASAVVLDAQTGEVLALANWPTYNPNDRTRLSGEQLRNRVLTDTFEPGSMMKPITVGLALQLKRVSPSTVIATTGKYQFEGATITDTHNYGALTVTGVIQKSSNIGTTKIAMMMKPQEMWDMYTSIGLGQAPKLGFPGAVAGRVRPYKSWRPIEQATMSYGYGLSVSLFQMAHAYTIFAHDGELIPVTMFRTSGPATGERILSPQVARDVRAMMETVTAPGGTAPEAQVMGYRVGGKTGTAYKHEGRGYNRSKYRASFIGLAPMSNPRIIVAVSVDEPTAGSHYGGTVAGPVFAAITGGTLRALNVQPDSPIRQLVVSDKVQESEPWSSTQ</t>
  </si>
  <si>
    <t>WP_062801819.1</t>
  </si>
  <si>
    <t>penicillin-binding protein 2_-1</t>
  </si>
  <si>
    <t>MTAKPLLPLEVTAQASNALAWLRTNVAAAAQLSGDTRRLARGDVFFAYVLGNDRLATDGRPYIAQAIAAGAGAVVYEADGFDWPFGDAVPHLAVSRLHQLAGPIAAGWHGNPARGLAVTGITGTNGKTSCSQWLARVLQAAGTPCAAIGTLGTGFPDALQATGFTTPDAVQLQASLAALHDAGARAVAMEVSSHGLEQERVAGTHFSVAVLTNLTQDHLDYHGSMAEYEAAKARLFRWDGLRTAVVNRDDAMGQRLLAADAAAVAAPHVIEYGIDGPAAATVRGPRGAWLRATNVRATATGTAFHIDGSFGHAEMATPMIGAFNVSNLLAVLGAALANGVAWDAALAALRALAPVEGRMELFGAGAGHDAAQAPLAVVDYAHTPDALAQTLAALRPVAQARNGRLWCVFGCGGDRDPTKRPLMGAVAERLADEVVLTSDNPRSEDPQEILDAIADGMAERARGRQIEDRAAAILYAVRHAAPADVVLVAGKGHEATQEIQGRKRPFSDREHVRLALATRGVSA</t>
  </si>
  <si>
    <t>WP_062801818.1</t>
  </si>
  <si>
    <t>UDP-N-acetylmuramoyl-L-alanyl-D-glutamate--2, 6-diaminopimelate ligase_-1</t>
  </si>
  <si>
    <t>MKQRRYPPAPAQVYLFATCLVDMFVPQAGLDAVRLLEREGLTVHFPRGQSCCGQPAYSSGNPEQARAVALAQLDLFAEPWPVIVPSGSCAGMMRHHWPQLFAQDPVAGPKAALLAERVYELSEFLLHVLKVRFDVSGVAGQPPETVVLHTSCAARREMGTRDHGVALVDALPGVTRTEHQRESECCGFGGTFSLKHPDISGAMVQDKIASACATGCDRLVSADCGCLLNIGHAARHQGAPLPVEHIASFLWRRTGGAAKEQA</t>
  </si>
  <si>
    <t>WP_043352784.1</t>
  </si>
  <si>
    <t>NZ_CP010537.1[89911..105132]</t>
  </si>
  <si>
    <t>MSTLSARERMLGRLRAAAPATTADASQLDARIDAHYDARREAATPAELAQAMQAALGASHALAWCASAEAWPAQLAGKLAAAGVRRLLLDPAAEQGAALMRALPASVAPLSYARPIEAWKAELFDTVDAGFTVARSGIAATGTLVLAPDAQTPRTVSLVPPLHIALVYAETLHPDLHCAARAERWSAGMPTNLVLVSGPSKTSDIQQTLAYGAHGPRELWVIIVTGSAGTGAAQ</t>
  </si>
  <si>
    <t>WP_043352782.1</t>
  </si>
  <si>
    <t>MSTSTTAQDSAAPLHFVPAADFKARSRAALDDPKLRSSFRGAMDFLQAKRAVQFPDGDELEQLRDLGEAIRQHALSQLPDLLVQLEDKLTAAGVQVHWAETADEANAIVHGIAQARQASRVIKGKSMASEEIELNHYLAERGIDCIESDMGEYIVQLAGEKPSHIVMPAIHKTRGDIAELFEQHIPGTPYTEDVDELIQTGRRALRQEFVNADIGLSGVNFAAADTGTLWLVENEGNGRLSTTVPDVHIAIMGMEKVVARLEHIVPLASLLTRSATGQAITTYFNLISGPRRAGERDGPREVHLVLLDNGRSQAYADEQLRATLQCIRCGACMNHCPVYTRIGGHAYGTTYPGPIGKIISPHLLGLDATADLATASSLCGACGEVCPVRIPIPQLLIRLRTEANRDPSEQVAHPLRGQGTKFSRGEHLVWRFWSGAFAHPLAYRLFRWAATRLRVLTPKHQLGWTRHRAPLTPAPRSLSDLLRERGQAE</t>
  </si>
  <si>
    <t>WP_052494841.1</t>
  </si>
  <si>
    <t>MQPWTQTYTPLGSLWLSALAAALPILFFFLALAVLRMKGHVAAAITLLLALGVAIFAYGMPVPQALAAAGFGFAYGLWPIAWIIVTAVFLYKIVVKTGQFDIIRASVLAITDDQRLQMLLIGFAFGAFLEGAAGFGAPVAITAALLVGLGFNPLYAAGLCLIANTAPVAFGAMGIPIIVAGQVTGIDAMHIGAMAGRQLPLLSLAVPFWLVFIMDGKRGVKETWPAALVTGASFSVTQYFTSNHIGPELPDITSALVSLVSLTLFLKVWQPKSASQRAGGAVKAGGGAAALARMGGGLASDAGSFGNGAGDGAGNNRRASPYTVAQTVRAWAPFGILTAIVTVWSLPSFKALFVGNGALAGWVLKFHVPALDQLVIKAAPIVAQPKAYEAVFKLDLVSAVGTAILLTALISAVLLRMKPGAALATFGETLMELRRPILSIGLVLGFAFVANYSGMSSTLALLLAGTGAAFPFFSPFLGWLGVFLTGSDTSSNALFCSLQSTTAHQIGVSDTLLVAANTTGGVTGKMISPQSIAVACAATGLVGKESELFRFTVKHSLLFAMIVGIITMLQAYVLTGMIPH</t>
  </si>
  <si>
    <t>WP_043352779.1</t>
  </si>
  <si>
    <t>MSKLPVSPGALAGIRVVDLSRILGGPFCGQILGDHGADVLKIEPPQGDDTRTWGPPFKDGVASYYFGLNRNKRVMRLDLSADADREVLLALLADADVLVENFKTGTLEKWGLGFDALSARFPRLVHCRVSGFGADGPLGGLPGYDAAIQAMAGIMSINGEAGGDALRVGLPVVDMVTGLNAALGVLLALQERERSGRGQFVEAALYDSGLSLLHPHAANWFMSGKEPTRTGNAHPNIYPYDTVATATDPIFLAVGNDRQFRILCEHLEMPGFADDARYATAGARSVNRAALKVELEARMGKLDGKVLADTLVAAGVPCAPVLSVAHALQHPHTVHREMVVEMADGYKGLGSPVKLSRTPATYRYAPLAEGDQFLPRDAANDGE</t>
  </si>
  <si>
    <t>WP_043352777.1</t>
  </si>
  <si>
    <t>MTDLSLPAPVNEFAGEAPGLLFALPMPMARVFGLTGVHINAKEARVSMAYHPDHTNSRGDVHGGALATLLDCALSCAARGHDPRRFGVATIDLSVHFTAPGRGELTANAWCERRGRSLCFARGEIRDAQGELLALATGTFKLLDRTPAPAA</t>
  </si>
  <si>
    <t>WP_043352775.1</t>
  </si>
  <si>
    <t>MTLWQRLAAVAACTLCVGIAPALAQKDFPSKPIMMIVTYPPGGPTDVMARTLASALKGSLGQTVVVENRAGAGGNIGAEAVARAEPDGYTLMFGTSAPLAINVSLYRKINYDPVKSFAPIIQIGQLPNVLVVNPSVPAKTVGELIAYGKANPGKLTYASSGNGASSHLAGVLFNNLAGTDFRHIPYKGTGPALNDLLGGQVSMSFTDVLTALPFIKSGKFRVLGVTTKSRSQALPDVPTVAEQGVPGFDVSVFFGVVAPAGTPPAVIAKLNHAFADALQQPAVRKTLQAQGLELPPSTSPEQLGSFVKAEVTKWRGVVQKSGAQLD</t>
  </si>
  <si>
    <t>WP_043352773.1</t>
  </si>
  <si>
    <t>MQTSAARQTVVSATLSATPAHPVPDQQGVNLFASDPDLRALLPLYLPPDLFAHLLPHLDRMGALAGGVLDELAHIADQNKPTLSHRTRTGIDAQRIDKHPAYVELEKVAFSEFGLAAASHRGGVLGWDKPMPAAAKYALTYLFVQAEFGLCCPLSMTDSLTRTLRKFGDPAVVERFLPNLTTQVFEDLYQGAMFMTEQGAGSDVAATTTRAARDAQAEGGWRLSGDKWFCSNPDAALAMVLARVEDENGEAAPGIKGVSLFLLPRTLADGSANHYRIIRLKDKLGTRSMASGEIRLEGAHAYLVGELGRGFVQMADMINNSRLSNGVRAAGLMRRALSEGQFIARERRAFGKRLLDMPLMRRQLLKLALPTEQARTMVFQTAEALRRADAGEADAYALMRVLTPLIKFRACRDARKVTGDAMEMRGGCGYIEEWSDPRLVRDAHLGSIWEGTSNIVALDVLRAIRREGALPVLEAHLAGLLQATPMHAGARATFTAAIARAAKLAARAAEAGADGDVLARQAASALYHVTSAVAMAWEAGRIGSVRRMRLAQLVLVHRVLPQDPLAGEAEPCWLADTIAPPAGGAMSATGEVEQVNLF</t>
  </si>
  <si>
    <t>WP_043352772.1</t>
  </si>
  <si>
    <t>MEFRHLRYFLVLAEELHFGRAARRLSISQPPLSLNIQQLEASVGARLFERDSRGVRLTAAGRAFRESASALLAQAEEARLLAREIEAGAVGRLRIGFVGSMLYRGLPQRLREFQASYPGIQVALTELNSQEQIDALLHDGLDAGFIHTDRVPSELATALVHSEPFLCCVPHDHRLARQATVALSELRGEPFVLFSRKASPDYYNRIFEMCAAQGFYPQIRHEVRHWLSVVSLVSQGTGVAVVPAALQRSAMAGAVFLPLAQATVPSEVYCVWKAGTDEPARDRFLEKMRDEN</t>
  </si>
  <si>
    <t>WP_043352769.1</t>
  </si>
  <si>
    <t>MILEIAQFQIKPGTEPDFEAAVAKAAPLFKRARGCHAMRLLRSIENPSHFTLEVKWETVENHMVDFRESADFAEWRKLVGDYFAAAPDVGHVSVAVEGF</t>
  </si>
  <si>
    <t>WP_043352767.1</t>
  </si>
  <si>
    <t>MYDSFATDKLIDLWLTEDIGACDLTVHTMIEKGETGSFYMNAREPMLIAGVDVAARVFSRYDPSLHVDVRVNDGDKVAKGAILIAVSGSARSVLTAERTALNIMQRLCGIANHTARYVEAIAGTKARLIDSRKTTPGLRVLEKHAVTCGGGLNHRLGLDNGVMIKDNHIAVCGSIAAAVARARRQLPVLTKLEVECDRLDQVREALQAGVDVIMLDNMSVPDMREAVAIVNGRTKVEASGGINLETIRPIAETGVDYISTSKITQSAPAVDIGLDDAV</t>
  </si>
  <si>
    <t>WP_043352766.1</t>
  </si>
  <si>
    <t>carboxylating nicotinate-nucleotide diphosphorylase</t>
  </si>
  <si>
    <t>carboxylating nicotinate-nucleotide diphosphorylase_-1</t>
  </si>
  <si>
    <t>MATSKLTETQAPAQPGDIANERLAHMVKDAARAYIRALQMRLAEHTVSYGHWTILRILWDHDGLSQRELSDLAGVTEPTTFAAVKALEALGYIERTHLPGNKKNVHVFLTKTGRALKRKLVPLAEEVNEISVEGVSAEEVATARKVLIAINRNLAKDEAAAQGTARRVPSTRELGRLLADL</t>
  </si>
  <si>
    <t>WP_043352765.1</t>
  </si>
  <si>
    <t>MAMKNHETWNDTCTSSLEAARYPNRVGPSALAAVSTTRDKPMQAAGTLFLVVGPSGAGKDSLMDGARAALLADPRYVFARRVITRPTGSPGEDHEGVTQVEFSAREAANAFLITWAAHGLRYGLPASLLDELERGRHVIANGSRGIVAALAGQLRNFVVIHVTAPLQVLAQRIAARGRESGDAVLRRLERMPDPIPAGVASVCVSNDAAMDVGIARFLEALRTAPAPLKARRMPIATGDAHIAYVSPAFSAGQTRMAVRSGTVEIPAALHVVESPALLQDEEIGLSDALFDRLGAAPGSTVRLRRIPGPVSRDVLRKKLRGDALSEAEYEAVLRDAVEGRYTEIELTAFLVAASQHLTDAEVVSVARARTRFAPRIGWDEPIVVDKHSMGGVPGSRITLIVVPIVAAFGLAMPKTSSRAITSAAGTAEAMETVARVDLDIDDVRRCVEQARACIAWNGRLNHSAIDDVMNAITRPLGLDTNRWSVASILSKKYTAGSTHVIVDLPFGPQAKLKSQAEAQALGVLFEAVGAGLGMQVRAFATHGSKPIGRGVGPALEVRDVLQVLNGSPDAPADLREKALFFAGQILAFDPAVGSPAEGRRMAGELLACGAASAAFDRIVAAQGARAAPDAPGQHVHTVPASTAGVVADINGFAIAGIARGAGAPRRPGAGVDLLCTVGDRLVAGQPLFRIHAQTASDLEAGVRAHASAELAGPPIRILAD</t>
  </si>
  <si>
    <t>WP_052494840.1</t>
  </si>
  <si>
    <t>phosphonate metabolism protein/1,5-bisphosphokinase (PRPP-forming) PhnN</t>
  </si>
  <si>
    <t>phosphonate metabolism protein/1,5-bisphosphokinase (PRPP-forming) PhnN_-1</t>
  </si>
  <si>
    <t>MGKLALAAKVTHVPSMYLSELPGKHHGCREAAIEGHRVIGQRCRELDVDTIVVLDVHWLVNAGYHVNANRAFKGCYTSNELPHFIKDMHYAYDGNPDLGRRIAECANAAGVGTRSHEIDSLELEYGTLVPMRYMNGDARFKVVSVAAWCAWHSLDESRRFGAALRQAIDGYEGRVAVLASGSLSHRFNDNNSPEAAMHQISREFFRQVDLRVVELWRQGDWKSFCAMLPEYADLCVGEGGMHDTAMLLGLLGWDGYDKPVEIVTDYFTSSGTGQINAIFPVPD</t>
  </si>
  <si>
    <t>WP_006221867.1</t>
  </si>
  <si>
    <t>NZ_CADILD010000002.1[1368224..1383307]</t>
  </si>
  <si>
    <t>MSPSFHHRNLPHLLLYARETLMAHFRPVLHAAGVTEQQWRVLRTLSESGAMEPNQIARSCQILSPSLTRMLAGMEEQGLIKRVRSSADQRRQEISLTPKSHKLIDRMRPHVDAKYQEIEAKIGKELLDRLYQDVDTMVELIRRDPAASAESRDAADA</t>
  </si>
  <si>
    <t>WP_175128995.1</t>
  </si>
  <si>
    <t>MSITYRPPFDEDDERDLRALYRKPRPGSSPELDAAVRRTWHPGHSWHPGWAAAACAAMVAGLFAWTDMREAADMQETSAPLTATRDSSADRTPAPVALTDALATRQPAPVAQRVAAPQTDAAVTPTAPSAPVTAAVVTQDAQVQAAPAGVAQEGDAAATQVMAFSDADIEARVAHIRQLVQDDQQADAVQALRELQQGAPDLTLPDDLQELADQNPA</t>
  </si>
  <si>
    <t>WP_175128994.1</t>
  </si>
  <si>
    <t>MAKSRTVYVCAECGGTTPKWQGKCPHCNAWNTLEETVESSNPTAAAHRYAPLASASPVRSLSEIEARETPRQPTGLDEFDRVLGGGLVAGAVVLIGGDPGIGKSTLLLQALASLSETTSVLYVTGEESAEQVALRARRLDLQTGNVNLLAEIRLEAIQAAVSEQKPTVAVIDSIQTLYSGELSAAPGSVSQVRECAAQLTRLAKQTGIAIVMIGHVTKDGALAGPRVLEHIVDTVLYFEGDTHSSFRLVRAFKNRFGAVNELGVFAMTDRGLRGVANPSALFLSQHEQQVAGSCVMATQEGTRPLLVEIQALVDSSHAPNPRRLTVGLEGNRLAMLLAVLHRHAGVTTFDQDVFVNAVGGVRITEPAADLPVLLAIMSSLRDKPLPRGLIAFGEVGLAGEIRPAPRGQERLREAAKLGFSIALIPKANAPRQPIEGLEIWAVDRLDAALDKLR</t>
  </si>
  <si>
    <t>WP_006220311.1</t>
  </si>
  <si>
    <t>MSLLVIAACLAAGSLIGFMGGVLGIGGGLIAIPALVLLMGMSQQLAQGTALIMVLPAITMAVRKYNQQTRIDKRVAAAGAAGAVVFTWVGARLALGIDSSVLRRSFAVFLFFIAVFYVWQTWRAGRLAARRKSGDQHPQPASGKHAEKHAEKPAAPAFTPRRASVLGMLCGTLGGFFGVGGAVLAVPIITTVFRLSQTTAQALALSMVIPGSTIALITYGWAGQADWMVGVPLAIGSLLFVPIGVRLAYKLPERKLRASFALMLFATVALLAFES</t>
  </si>
  <si>
    <t>WP_175128993.1</t>
  </si>
  <si>
    <t>MTTHSRIAAFLSTSALCLGLAAAPSAFAAGADATTKAGDTKTHAQHKHHKSDKTSAKPAAAKSGTASKMDHSGATTPAK</t>
  </si>
  <si>
    <t>WP_050730069.1</t>
  </si>
  <si>
    <t>MTTKHRIIQVGSLAGSPSANKNLADRYDVVELWKFPDRKAALAEHGKGITAVVTSANFGADADLINALPDLKAICSWGVGYETIDVQAAKQRGVQVSNTPDVLTDCVADLAWGLLIAGARRMGQGERFVRAGQWGQVHGSIPLGQRVSGKKLGIVGLGRIGEAIAKRGTGFDMDVRYHNRRKRDDIAYGYEASLVDLAAWADFLVVATVGGPSTRHLVNQAVLEALGPKGIIVNIARGPVIDEAALVAALESGKLGCAALDVFEHEPKVPQALMTSDNAVILPHIGSATLETRLAMENLMLDNLRAYFDTGTVITPVE</t>
  </si>
  <si>
    <t>WP_175128992.1</t>
  </si>
  <si>
    <t>MNKLFCAAAAAGAVLLAGPAAQAAGYPEKPVTMIVPFVPGGSSDITARSVTPALSKILGQTFVVENKPGANSAIGAQALARSTADGYTMMVGSIGTFAINEALYKNLSYNPSKDFSYLTQAVRNPNVLVAAPSFPATTVAELVAYAKKNPGSVSYASSGTGSSDHLSAVLFRQRTDSTGVDVPYKGGGAAIADLIGGQVNVSFQNLGAVQNHIKAGKLKALAITGDTRAPDLPNVPTLAEAGIKDMVVYSWQGFAVPKGTPPAVVEQLSKALQTALRDPKTEQTLQGLGFEVVANTPQQFTAFQQGEVKRWKDVIQKANIQLE</t>
  </si>
  <si>
    <t>WP_175128991.1</t>
  </si>
  <si>
    <t>MHAPIARRRLIVAASLTAIALALPAAQAHADYPERDVKIIVPFPAGGTADIAARVVAAELGKSWNKSVVVDNKAGAGGNVGTAEAARATADGYTLLMGTVSTHAINQSVYSKLPYDPVKDFVPVTLVIPVPNILELNPTFADKHGIRTVADLIKYLKANPNSVNMASTGNGTSTHLSGELFQTMTGTQMTHVPYKGSSPALTDVMGGSADLIFDNLPSSMGYIKGGKLRPLAVTTTARSPALPDVPTMAEAGVKGYEASSWFGLLAPAGTPPAIVEKIQRDVAAALQQAPVRAQLQAQGATPSGNTPTQFKQFMAQETVKWAEVVKTSGAKVD</t>
  </si>
  <si>
    <t>WP_175128990.1</t>
  </si>
  <si>
    <t>MKTSPVTAQDLQRSVIAVPPLARHDDLSLNEAANKALLGHLEAGGVRNVMYGGNANFYNVGVSEYARIVDMLAGLAGSDTWILPSVGPDYGKMMDQAAILRSRAFPTAMLLPMSFPYTDAGLAEGVRRFTDALGKPAVVYIKSADYLAPETAARLIEEGRIAAFKYAVVRDDPTKDAYLSSLLESVDLQWIVSGIGERPAIVHYRDFGLKSFTSGSVCVAPRGSMHLLHLLREGRYDEAQAVREHYLGLEDCRDGISPIRVLHDAVTLSGVADMGPMLPLLTGISSAERERVAPVARALAAWDREAVAA</t>
  </si>
  <si>
    <t>WP_175128989.1</t>
  </si>
  <si>
    <t>MARSKSTTSPQAQTPAEADAAGSHVLERGHRVRLADQVYGQIFEQIVSGGLNVGDKLPSENEISERFGVSRPVVREALLRLRADGLITAHQGLGTFVSHQPAPRLKTFNDVQNVSAYLRAQEVRVALEGDAARLAALRRTDEQLKKIADAHAAFADSLTHGQVSPEADLAFHASIAEASGNDFYLGVLESIHESINGFMRLTLSLTRTGSRQRAQRVVDEHATILDAIREQDSERARVAMQFHLGQARHRLVDRERD</t>
  </si>
  <si>
    <t>WP_006220303.1</t>
  </si>
  <si>
    <t>MQGNEATARNVPVEQVREQILQVLQAWGMDEDLAHTTAGLMARTDLLGIDSHGISMLPSYEEKWRAGSLRLDARARIVRDSGASALLDGMGGLGYPVAAQAMHMAVDKALEHGVGAVSVCNSHHFGAAGVYARIAVERGVVGLVTSSANGIIMVPTRGAMPMLGTNPIAFGAPAAHNEPFVLDMATTTVAANKVKVYDFLGKPLPPGWAVDGQGGAVTDANAAMQYIFQQPEGGLTPLGGTPAMSSHKGYGLAMMAQILGGTLSGSAFAARRAPTRKPGEPDDVGHFFLALNPDAFRAAGSFESDMDDMIDALHDTPPANADEPVLVAGEPEAAEHARRLRAGIPISAALAERLRGICERAGTPYLLDDI</t>
  </si>
  <si>
    <t>WP_050730071.1</t>
  </si>
  <si>
    <t>MQERKNLARRRFAVLAAATLGAMTLLPVTALAQSGAWPAKPVKLIVPFPAGGSTDSVGRLLAAELSKELGQSVIVENKGGANGNIGSDVVAKAEPDGYTLLLSGVGSNAISYAVYQNMPYRNSDFAHISLLATGPNVLVANMEFPGKTFADFIKLARENPGKYTHASSGSGSSGHLAMEMLKQDAKIDLVHVPYKGGAAAITDMIGGRVSVMFLNQDTLLPQVRSGKLRALAVASAKRNPAYPDTPTVAESGYPGFSAESWFGLSAPAKTPPAVIQRLNQATVKALGSPEIRQKLEAVGFVVVGDDPKSFSAFVDNEITKWGKAAKASGARMD</t>
  </si>
  <si>
    <t>WP_175128988.1</t>
  </si>
  <si>
    <t>MNSPLPNRFRQRILARERLIGFWMCMSSHITAELVGLADFDWLLLDGEHSPNEVPMFLQQLQALQGSASAAVGRPSWNDPVQIKRLLDIGFYNLLIPFIESEADARLAVAATRYPPQGIRGVAGAQRSNRYGTVPDYLQTINDNICVLLQIESRPGIEAVDEIAAVEGVDGVFIGPSDLAAALGHIGNPGHPEVQETIRHLHQRVSAQGKAVGILAPVHADARRYLDMGMHFVAVGTDLGVFKQATFALRDAFPT</t>
  </si>
  <si>
    <t>WP_006220300.1</t>
  </si>
  <si>
    <t>MAFDPRQLTQLATQHGTPLWVYDAAVIRERIAQLRRFDTIRYAQKACSNLHILRLMREEGAVVDAVSLGEIERSLAAGFDPKGEPEGMVFTADLIDHATLDTVLRHGITVNAGSLDMLDRVGQASPGHRVWLRINPGFGHGHSNKTNTGGPQSKHGIWIDDVAEAVAIVRRHGLKLVGIHMHIGSGVDYGHLSSVCDAMVDVVRSLDHDIEAISAGGGLSIPYRDGEPRIDCDHYFEQWDAARKRIEQFLSHPIRLEIEPGRFLIAEAGVLVTEVHAVNHRPERDFALVDAGFNDLMRPAMYGSFHRISVHAPDGSDPSGVEQTRIAVAGPLCESGDVFTQEEGGVMSDQLLPQPRIGDFMVLHNAGAYGSSMSSNYNTRPLAPEVLLDQGQARLIRRRQTVAELLALED</t>
  </si>
  <si>
    <t>WP_175128987.1</t>
  </si>
  <si>
    <t>MLTHRHIEVFRAVMIAGSVTRAAQLLNTSQPTISRELARMEQGIGFALFERVHGRLRPTMPALALYDEIRQSYAGLERVASAAARLREFRGGQLSVIALPAFSHSILPDAFRRFHDQHSGVSLSVETQESPFLEEWLTAQRYDLGLTEHDAAPAGTRVRLLLQVDEVCVLPDGHPLLARREIDLPDFAGHAFVSLSANDPYRIQIDEAFAQAGVARRSIVETPTAVSVCTFVRQGLGLAIVNPLTALDFAGRGLHIRPLRPSLPFRVNAVFPEHRPANPLVDAFMASLSDAADAILARLADTAEASAT</t>
  </si>
  <si>
    <t>WP_175128986.1</t>
  </si>
  <si>
    <t>MDLLTNTFKQALRDGKPQIGLWAGLASAYTSEILAGAGFDWLLIDGEHAPNTLDSTLAQLQSVAAYPVAPVVRPAWNDPVQIKQILDTGAQTVLVPMIQSAQEAAAAVAAVRYPPQGIRGVGSALARASRWNRIPNYLERANDQMCVLVQIETPDGIAALDEILAVDGVDGVFIGPADLSASMGYLGQPEHPVVEKTIDDAIARIVRSGKAAGILHSGVKQAKHYLSLGATFVAVGVDAVLLARAAEALAGEFKELAAVGASKGPY</t>
  </si>
  <si>
    <t>WP_175138408.1</t>
  </si>
  <si>
    <t>4-hydroxy-2-oxoheptanedioate aldolase_1</t>
  </si>
  <si>
    <t>NZ_CADIKU010000008.1[183624..198787]</t>
  </si>
  <si>
    <t>MSPSFHHRNLPHLLLYARETLMAHFRPILHAAGVTEQQWRVLRTLSEVGSLEPNQIARACQILSPSLTRMLAGMEEQGLIKRTRSSADQRRQEISLTAKSNKLIDRMRPQVDAKYQEIEERIGKELLERLYTDVDAMVDLIKRDGPTRDAGTP</t>
  </si>
  <si>
    <t>WP_105239511.1</t>
  </si>
  <si>
    <t>MSITYRPPFDEDDERDLRALYRKPGPGANPELDAAVRRRWHPGHSWHPGWGAAACAVMVAGLFAWTDMREAIEDTEPQMQLVAVQESDAAQTAPSASAAPASDPSPLRRVVALQQEPAVPAQPAVSQPASTQPVSTHPAAAQSAAAAAPAEPAAPETAAQESAQAAAQEAPAQAQQVAAFTEQDIEARVAQIRGLIVDDREEDAVQALRELQRGAPDFALPDDLQELSRQNPA</t>
  </si>
  <si>
    <t>WP_175138407.1</t>
  </si>
  <si>
    <t>MAKTRTVYVCADCGGTTPKWQGKCPHCNAWNTLEETVESSAPAAAAHRYAPLASSSPVRSLSEIEARETPRTPTGLDEFDRVLGGGLVAGAVVLIGGDPGIGKSTLLLQALASLSESTNVLYVTGEESAEQVALRARRLGLQTGNVNLLAEIRLEAIQAAVSEQKPSVAVIDSIQTLYSGELTAAPGSVSQVRECAAQLTRLAKQTGIAIVMIGHVTKDGALAGPRVLEHIVDTVLYFEGDTHSSFRLVRAFKNRFGAVNELGVFAMTDRGLRGVANPSALFLSQHEQQVAGSCVMATQEGTRPLLVEIQALVDSSHAPNPRRLTVGLEGNRLAMLLAVLHRHAGVSTFDQDVFVNAVGGVRITEPAADLPVLLAIMSSLRDRPLPRGLIAFGEVGLAGEIRPAPRGQERLREAAKLGFSVALIPKANAPRQPIEGLEIWAVDRLDAALEKLR</t>
  </si>
  <si>
    <t>WP_175123498.1</t>
  </si>
  <si>
    <t>MSLFVIAACLAAGCMIGFMGGVLGIGGGLIAIPALVLLMGMSQQLAQGTALIMVLPTIMMAVRKYNQQTRIDKRVALAGAAGAVVFTWVGAQMALGIDSTLLRQSFAVFLFFIALFYVWQTWRASRPAARHAPRPTRATPVFTPRRASVLGMLCGTLGGFFGVGGAVLAVPIITSVFRLPQTAAQALALSMVIPGSMIALVTYTWAGQANWMVGAPLAIGSLIFVPIGVRLAYRLPERKLRACFALMLFATVALLAFEG</t>
  </si>
  <si>
    <t>WP_175138406.1</t>
  </si>
  <si>
    <t>MTTHSRIAAFLSTSALCLGLAAAPSAFAAGASKTGDTKTQAHHKHHKADKSSAKHSAGAATNHKSGATTPTK</t>
  </si>
  <si>
    <t>WP_175123496.1</t>
  </si>
  <si>
    <t>MTTKQRIIQVGSLAGSPSANKRLADGYDVIELWKYPDRKAALAEHGKGVTAVVTSANFGANAELINALPDLKAICSWGVGYETIDVDAARKRGVLVSNTPDVLTDCVADLAWGLLIAGARRMGQGERFVRAGQWGQVHGSIPLGLRVSGKKLGIVGLGRIGEAIAKRGTGFDMDVRYHNRRKRDDVDYGYEASLTDLAKWADFLIVATVGGPSTRHLVNREVLEALGPKGIIVNIARGPVIDETALVAALEDGKLGCAALDVFEHEPKVPEALIKSDKAVLLPHIGSATEETRLAMEDMMLENLQSFFENGRVITPVE</t>
  </si>
  <si>
    <t>WP_175138405.1</t>
  </si>
  <si>
    <t>MNKLISAVLAAGAVVLGSPAALAAGYPEKPVTMIVPFVPGGSSDITGRSVTPALAKILGQTFVVENKPGANSAIGAQALARSTPDGYTMMVGSIGTFAINEALYKNLSYNPSKDFTYLTQAVRNPNVLVAATSFPASTVAELVDYAKKNPNRVSYASSGTGSSDHLSAVLFRQRTQSTGVDVPYKGGGAAIADLIGGQVNVSFQNLGAVQNHIKAGKLKALAITGDTRATDLPDVPTLAEAGIKDMVVYSWQGFAVPKGTPQPVVDKLAEALRTALREPQTQKTLQGLGFEVVANTPQQFAEFQQAEVKRWKDVIQKANIQLE</t>
  </si>
  <si>
    <t>WP_175123494.1</t>
  </si>
  <si>
    <t>MHAAPVRGRFIAAALLTATAFALPASPAFADYPEREVKIIVPFPAGGTADIAARVVAAELGKSWNKPVVVDNKAGAGGNVGSAEAARATPDGYTFLMGTVSTHAINQSVYAKLPYDPVKDFVPVTLVIPVPNVLEVNPKFADKHGIRNVADLIKYLKANPDSVNMASTGNGTSTHLSGELFQSMTGTRMTHVPYKGSSPALTDVMAGQADLIFDNLPSSMGFIKAGKLRPLAVTTANRSPALPDVPTMAEAGVKGYEASSWFGLLAPAGTPPAIVEKVQRDVAAALQQEPVRAQLQAQGATPSGNTPAQFKQFMAQETVKWADVVKKSGAKVD</t>
  </si>
  <si>
    <t>WP_175138404.1</t>
  </si>
  <si>
    <t>MKTTPVTAQDLQRSVIAVPPLARNADLSLNEAANKTLLGHLEAGGVRNVMYGGNANFYNVGVSEYARIVDMLASLAGPDTWILPSVGPDYGKMMDQAAILRSRAFPTAMLLPMSFPYTDAGLADGVRRFTDALGKPAVVYIKSADYLAPETAARLIEEGRLVAFKYAVVRDNPSEDAYLSALLQAVDSRWVVSGIGERPAIVHYREFGLKSFTSGSVCVAPRGSMRLLHLLQEGRFDEAEAVREQYMGLEDCRDGISPIRVLHDAVTLSGVADMGPMLPLLTGISSTERERVAPVARALAAWDRETATA</t>
  </si>
  <si>
    <t>WP_175123492.1</t>
  </si>
  <si>
    <t>MLERGHRVRLADQLYGQIFEQIVSGGLNVGDKLPSENEISERFGVSRPVVREALLRLRADGLITAHQGLGTFVSHQPAPRLKAFNDVQNVSAYLRAQEVRVALEGDAARLAALRRTDDQLGKIADAHAAFADTLAKGQVSAEADLAFHASIAEASGNDFYLGVLESIHESISGFMRLTLNLTRTGSRQRAQRVVDEHATILDAIREQDGERARVAMQFHLGQARHRLVDRDRD</t>
  </si>
  <si>
    <t>WP_175138438.1</t>
  </si>
  <si>
    <t>MSGNGANATAVPVEQVREQILQVLMAWGMAEDLAHITAGLMARTDLLGIDSHGISMLPAYEDKWRAGTLRLDARARVVRDGGASALIDGMGGLGYPVAAQAMNLAVDKALEHGVGAVSVCNSHHFGAAGVYARIAVERGVVGLVTSSANGVIMVPTRGAMPMLGTNPIAFGAPAAYNEPFVLDMATTTVAANKVKVYDFLDKPLPPGWAVDGQGAPVTDADAAMQYIFKRPEGGLTPLGGTTAMSSHKGYGLAMMAQILGGTLSGSAFAARRAGTRGPGEPDDVGHFFLALNPDAFRAAGSFETDMDDMIDAMHDTPPADPAEPVLVAGEPEAAERMRRLREGIPIPAALAERLRAICERAGTPYLLDPA</t>
  </si>
  <si>
    <t>WP_175138403.1</t>
  </si>
  <si>
    <t>MNSPLPNRFRQRILARERLIGFWMCMSSHITAELVGLADFDWLLLDGEHSPNEVPMFLQQLQALQGSASAAVGRPSWNDPVEIKRLLDIGFYNLLIPFIESEEDARRAVAATRYPPQGIRGVAGAMRSNRYGTVPDYLHTINDNICVLLQIESRPGIEAVDEIAAVEGVDGVFIGPSDLAAALGHIGNPGHPEVQEAIRHLHQRVTAQGKAVGILAPVHADARRYLDMGMHFVAVGTDLGVFKQATFALREAFPT</t>
  </si>
  <si>
    <t>WP_056562673.1</t>
  </si>
  <si>
    <t>MTFDPRQLTQLAAEHGTPLWVYDAAVIRERIAQLRRFDTIRYAQKACSNLHILRLMRAQGVVVDAVSLGEIERSLAAGFDPRSEPEGIVFTADLIDHATLATALKHGITVNAGSLDMLSRVGQASPGHRVWLRINPGFGHGHSNKTNTGGPQSKHGIWIDDVAEAISIVRRHGLKLVGVHMHIGSGVDYGHLSSVCDAMVDVVKSLDHDIEAISAGGGLSIPYRDGEPRIDCDHYFEQWDAARQRIAQYLGHEIRLEIEPGRFLIAESGVLVAEVHSINRRPERDFALVDAGFNDLMRPAMYGSYHRISVHAPDGSDPQDAPQTRIAVAGPLCESGDVFTQNEGGVMTDQLLPRPRIGDFMVFHNAGAYGSSMSSNYNSRPLAPEVLLDQGEARLIRRRQTVAELLALEE</t>
  </si>
  <si>
    <t>WP_175138402.1</t>
  </si>
  <si>
    <t>MLTHRHIEVFRAVMIAGSVTKAADLLNTSQPTVSRELARMEQTIGFALFERIAGRLRATMPALALFEEVRQSYAGLERVASAAARLRAFREGQLSVITLPAFSHSILPDAFQRFHGQHPGVSLSVETQESPLLEEWLTAQRYDLGLTEHDAAPAGTRLELLVQVDEVCVLPDGHPLLARAAVKLADFEGHSFVSLSASDPYRVQIDEAFAQAGVLPRSIVETPTAVSVCTFVRQGLGLAIVNPLTALDFVGRGLHIRPLTRSFPFRVNVVFPEHRPGNPLVGAFMESLRDAAAAIKGRLAAAESA</t>
  </si>
  <si>
    <t>WP_175138401.1</t>
  </si>
  <si>
    <t>MGKLALAAKVTHVPSMYLSELPGKHQGCREAAIQGHRIIGQRCRDLDVDSIVVLDVHWLVNGGYHVNCNSGFKGRYTSNELPHFIKDMDYAYRGNPQLGRRIAECANAAGVGTRSHEIDSLELEYGTLVPMRYMNGDGRFNVVSVAAWCAWHSLDESRRFGAALRQAIEASDSRVAVLASGSLSHRFNDNGSPEAAMHQISREFFRQVDLRVVELWRQGDWKAFCAMLPEYADLCVGEGGMHDTAMLLGLLGWDGYDQPVEIVTDYFASSGTGQINAIFPVPA</t>
  </si>
  <si>
    <t>WP_054452420.1</t>
  </si>
  <si>
    <t>NZ_CADIKO010000002.1[1581000..1596063]</t>
  </si>
  <si>
    <t>MSPSFHHRNLPHLLLYARETLMAHFRPILHAAGVTEQQWRVLRTLSEVGSMEPNQIARTCQILSPSLTRMLAGMQEQGLIKRTRSSADQRRQEISLTPKSNKLIDRMRPQVDAKYQEIEARIGKELLDRLYRDVDTMVELIKREPADARASEEE</t>
  </si>
  <si>
    <t>WP_054452418.1</t>
  </si>
  <si>
    <t>MSITYRPPFDEDDERDLRALYRRHGPGANPELDAAVRRRWHPGHSWHPAWGAAACAAMVFGLFAWTEMREAQDFPEQNTPVITPHEIGTSSERAPALLSTPAQAPAEQSAPVTERVAAPPQETAPQAAPAQEAAPVAQETSPAEQPAAEPAAPETPALSDQDIEARVTHIRALVREEQQEEAVQALRELQQAAPDLTLPDDLQELAQQNPA</t>
  </si>
  <si>
    <t>WP_175213718.1</t>
  </si>
  <si>
    <t>MAKSRTVYVCSDCGGTTPKWQGKCPHCNAWNTLEETVESSAPAAASHRYAPLAAASPVRSLSEIEARETPRQPTGLEEFDRVLGGGLVAGAVVLIGGDPGIGKSTLLLQALASLSEVTNVLYVTGEESAEQVALRARRLGLQTGNVNLLAEIRLESIQAAVSEQKPTVAVIDSIQTLYSGELTAAPGSVSQVRECAAQLTRLAKQTGIAIVMIGHVTKDGALAGPRVLEHIVDTVLYFEGDTHSSFRLVRAFKNRFGAVNELGVFAMTDRGLRGVANPSALFLSQHEQQVAGSCVMATQEGTRPLLVEIQALVDSSHAPNPRRLTVGLEGNRLAMLLAVLHRHAGVSTFDQDVFVNAVGGVRITEPAADLPVLLAIMSSLRDKPLPRGLIAFGEVGLAGEIRPAPRGQERLREAAKLGFSIALIPKANAPRQPIEGLEIWAVDRLDAALDKLR</t>
  </si>
  <si>
    <t>WP_059379903.1</t>
  </si>
  <si>
    <t>MSLLVIAACLAAGGLIGFMGGVLGIGGGLIAIPALVLLMGMSQQLAQGTALIMVLPTIMMAVRKYNQQTRIDKRVALAGAAGAVVFTWVGAQLALGIDSGILRRSFAVFLFFIALFYVWQTWRASRPVAARKPAAKGDAPVFTPRRASVLGILCGTLGGFFGVGGAVLAVPIITSVFRLPQTTAQALALSMVIPGSFIALITYSWAGQADWLVGAPLAIGSLLFVPVGVKLAYRLPERKLRACFALMLFATVALLAFES</t>
  </si>
  <si>
    <t>WP_054453641.1</t>
  </si>
  <si>
    <t>MTTHSRIAAFLSTSALCLGLAAAPSAFAAGADATSKTGETKTQAQHKHHKSDKTSAKPAAAKSGGAAKTDHSGAAAPAK</t>
  </si>
  <si>
    <t>WP_054452411.1</t>
  </si>
  <si>
    <t>MTTKHRIIQVGSLAGSPYANKTLADRYDVVELWKYPDRKAALAEHGKGVTAVVTSATYGANAELINALPDLKAICSWGVGYETIDVQAARQRGVQVSNTPDVLTDCVADLAWGLLIAGARHMGQGERFVRAGQWGQVHGGIPLGQRVSGKKLGIVGLGRIGEAIARRGMGFDMDVRYHNRRKRDDVEYGYEASLTDLAKWADFLIVATVGGPSTRHLVNREVLEALGPTGIIVNIARGPVIDETALVAALEAGKLGCAALDVFEHEPKVPEALLKTDRAVLLPHIGSATLETRVAMENLMLENLQAFFETGRVITPAE</t>
  </si>
  <si>
    <t>WP_175213717.1</t>
  </si>
  <si>
    <t>MNKLMSAAAVAAAVAAGAVLPGMPAAQAAGYPDKPVTMIVPFVPGGSSDITARSVTPGLTKILGQTFVVENKPGANSAIGAQALARSTPDGYTMMVGSIGTFAINEALYKNLSYNPSKDFEYLTQAVRNPNVLVAAPTFPASTVAELVEYAKKNPGKVSYASSGTGSSDHLSAVLFRQRTQSTGVDVPYRGGGAAIADLIGGQVNVSFQNLGAVQTHIKAGKLKALAITGDARAADLPDVPTLAEAGIKDMVVYSWQGFAVPKGTPAPIVQQLSKALQTALRDPQTEKTLQGLGFEVVANTPQQFTAFQQAEVKRWKDVIQKANIQLE</t>
  </si>
  <si>
    <t>WP_054452407.1</t>
  </si>
  <si>
    <t>MHAAPARGRSALAVLCSAALTAAAFLSPAAPARADYPERDVKIIVPFPAGGTTDIAARIVAAELGKTWNKAVVVDNKAGAGGNVGTAEAARAAPDGYTLLMGTVSTHAINQSVYAKLPYDPVKDFVPVTLVIPVPNILELNPAFADKHGIRTVADLIKYLKANPGSVNMASTGNGTSTHLSGELFQNMTGTRMTHVPYKGSSPALTDVMAGSADLIFDNLPSSMGFLKSGKLRPLAVTSAQRSPALPDVPTMAEAGVQGYDASSWFGLLAPAGTPQAVVDKIQRDVAAALKQESVRTQLQAQGATPSGNTPAQFKQFMAQESAKWAEVVKKSGAKVD</t>
  </si>
  <si>
    <t>WP_175213716.1</t>
  </si>
  <si>
    <t>MKTSPVTAQDLQRSVIAVPPLARHDDLSLNEAANKALLGHLEAGGVRNVMYGGNANFYNVGVGEYARIVDMLAGLAGADTWILPSVGPDYGKMMDQAAILRTRAFPTAMLLPMSFPYTDAGLAEGVRRFTDALGKPAVIYIKSSGYLAPESAARLIEEGRIVAFKYAVVRDDPSQDAYLSSLLQAVDARWIVSGIGERPAIVHYRDFGLKSFTSGSVCVAPRGSMRLLHLLRDGRYDEAEAVRQQYLGLEDCRDSISPIRVLHDAVTLSGVADMGPMLPLLTGISAAERERVAPVARALAAWDREAAAA</t>
  </si>
  <si>
    <t>WP_059379899.1</t>
  </si>
  <si>
    <t>MARPKATPAPAPQAPAEHDAAGALVLERGHRVRLADQLYGQIFEQIVSGGLNVGDKLPSENEISERFGVSRPVVREALLRLRADGLITAHQGLGTFVSHAPAPRLKTFNDVQNVSAYLRAQEVRVALEGDAARLAALRRTDEQLRKIADAHAAFADSLARGQVSAEADLAFHASIAEASGNDFYLGVLESIHESISGFMRLTLNLTRTGSRQRAQRVVDEHAAILDAIREQDSERARVAMQFHLGQARHRLVDRERD</t>
  </si>
  <si>
    <t>WP_118932816.1</t>
  </si>
  <si>
    <t>MQGNIAAEVPVEQVREQILQVLMAWGMAQDLAHITAGLMARTDLLGIDSHGISMLPAYEDKLRAGALRLDARPRILRDGGASALIDGMGGLGYPVAAQAMNLAVDKALEHGVGAVSVCNSHHFGAAGVYARIAVERGVVGLVTSSANGVIMVPTRGAMPMLGTNPIAFGAPAAYNEPFVLDMATTTVAANKVKVYDFLDQPLPPGWAVDGQGGAVTDAAAAMQFIFTHPEGGLTPLGGTAAMSSHKGYGLAMMAQILGGTLSGSAFAARRAPTRRPGEPDDVGHFFLALNPDAFRAAGSFESDMDDMIDAMHDTPPANPDEPVLVAGEPEAAERARRLRAGIPISAALAERLRAICERAGTPYLLDPA</t>
  </si>
  <si>
    <t>WP_054452404.1</t>
  </si>
  <si>
    <t>MSHSTKRKKPEELRSHRWYGVRDLRSFGHRSRTAQMGYHRSDYAGKPVIAIINTWSDINPCHSHFKQRVEEVKRGIWQAGGFPVEMPAMSLSEPFQKPTTMLYRNLLAMETEELLRSYPADGCVLMGGCDKTTPALLMGAVSMDLPTIFMPAGPMLRGNWNGNTLGSGSDTWKYWAELRAGNITEEDWQGVEDGIARSPGHCMTMGTASTMTGAVEALGLCLSGASSIPAPDSRHAQMASLTGKRIVEMVWEDLKPSDLLTAASFDNAVRTVLALSGSTNSVVHLIAMARRSGFGLDLDRFDHLARTTPVLANLRPAGKYLMEDFYYAGGLRAMLVQLGDLLDTTQRTVDGRTLGENIAGARIFNEDVIRPRAQALIERDGLAVLRGNLAPDGAVIKPPAMEAHLQVHTGRAVVFKDYNDMAARIDDPDLDVDADSVIVLQNAGPQGAPGMPEWGQLPIPQKLLKQGVRDMVRISDARMSGTSYGACVLHVAPEAYVGGPLALVQDGDRITLDVPARRLELLVSDEELAARRAAWQAPPPRFERGYGVLYLKHIGQADTGCDFDFLQTETRAPAAGEPEIH</t>
  </si>
  <si>
    <t>WP_175213715.1</t>
  </si>
  <si>
    <t>MQQKKPAARARLAILAAAGTLAMLPGMLMAQGAAWPAKQLKLVVPFPAGGSTDSVGRLLAAELSKELGQTVVVENKGGANGNIGSDMVAKAEPDGYTLLLSGVGSNAISYAIYQNMPYRNSDFAHISLLATGPNVLVANNDFPGKTFADFIKLARENPGKYTHASSGSGSSGHLAMEMLKQDAKIDLVHVPYKGGAAAITDTIGGRVSVLFLNQDALLPQVTSGKLRALAVASAKRNPAYPDTPTVAESGYPGFSAESWFGLSAPAKTPPAVIQRLNQATVKALSSPEIRQKLESVGFVVVADDPKSFSAFVDNEITKWGKAAKASGAKMD</t>
  </si>
  <si>
    <t>WP_175181439.1</t>
  </si>
  <si>
    <t>MNSPLPNRFRQRILARERLIGFWMCMSSHITAELVGLADFDWLLLDGEHSPNEVPMFLQQLQALQGSASAAVGRPSWNDPVEIKRLLDIGFYNLLIPFIESEEDARRAVAATRYPPQGMRGVAGAQRSNRYGTVPDYLHTINDNICVLLQIESRPGIAAVDEIASVEGVDGVFIGPSDLAAALGHIGNPGHPEVQEAIRHLYQRVSAQGKAVGILAPVHADARRYLDMGMHFVAVGTDLGVFKQATFALREAFPT</t>
  </si>
  <si>
    <t>WP_054452400.1</t>
  </si>
  <si>
    <t>MAFDPRQLTQLAAEHGTPLWVYDAAVIRERIAQLRRFDTIRYAQKACSNLHILRLMRAEGAVVDAVSLGEIERSLAAGFQPQGEPEGIVFTADLIDHATLAAVLKHGITVNAGSLDMLARVGQASPGHRVWLRINPGFGHGHSNKTNTGGPQSKHGIWIGDVAEAMAIVRRHGLKLVGIHMHIGSGVDYAHLSSVCDAMVDVVASLDHDIEAISAGGGLSIPYREGDARIDCDHYFEQWDAARRRIAERLGHEIRLEIEPGRFLVAEAGALVSEVHSINRRPERDFALVDAGFNDLMRPAMYGSYHRISVHAPDGGKPQGAAETRIAVAGPLCESGDVFTQDAGGVVSDQLLPQPRIGDFLVFHDAGAYGSSMSSNYNSRPLAPEVLLDNGAARLIRRRQTIGELLALEDA</t>
  </si>
  <si>
    <t>WP_054452398.1</t>
  </si>
  <si>
    <t>MGKLALAAKVTHVPSMYLSELPGKHHGCREAAIQGHREIGQRCRDLDVDTIVVLDVHWLVNAGYHVNANARFAGRYTSNELPHFIKDMDYAYGGNPELGRRIAECANAAGVGTRTHEIDSLELEYGTLVPMRYMNGDGRFNVVSVAAWCAWHGLDESRRFGAALRQAIEASDNRVAVLASGSLSHRFNDNNSPEAAMHQISREFHRQVDLRVVDLWRQGDWKTFCAMLPEYAELCVGEGGMHDTAMLLGLLGWDAYDKPVEIVTDYFTSSGTGQINAIFPVPD</t>
  </si>
  <si>
    <t>WP_054424925.1</t>
  </si>
  <si>
    <t>NZ_CADIJQ010000001.1[1913474..1928386]</t>
  </si>
  <si>
    <t>MSPSFHHRNLPHLLLYARETLMAHFRPVLHAAGVTEQQWRVLRTLSEVGSMEPNQIARSCQILSPSLTRMLAGMEEQGLIKRVRSSADQRRQEISLTPKSNKLIDRMRPHVDAKYQEIEAKIGKELLDRLYRDVDTMVDLIKQNTPASRDADEG</t>
  </si>
  <si>
    <t>WP_175169386.1</t>
  </si>
  <si>
    <t>MSITYRPPFDEDDERDLRALYRKPRPGSSPELDAAVRRAWHPGHSWHPGWAAAACAAMVAGLFAWTDMRESADAPELNAQLVAPHEVGTSAERSPPPVALTDALAGKSPAPAVTQRVSVSASASESTAEPIQSQAAQVAPAPEAAAAGTAQPAEATATDVVAFSEEDIEARVAHIRSLMQNDQQDDAVQALRELQQGAPDLTLPDDLQELAQQNPA</t>
  </si>
  <si>
    <t>WP_175169385.1</t>
  </si>
  <si>
    <t>MAKSRTVYVCADCGGTTPKWQGKCPHCNAWNTLEETVESSSPAASAHRYAPLASASPVRSLSEIEARETPRQPTGLDEFDRVLGGGLVAGAVVLIGGDPGIGKSTLLLQALASLSETTPVLYVTGEESAEQVALRARRLDLQTGNVNLLAEIRLEAIQAAVSEQKPTVAVIDSIQTLYSGELSAAPGSVSQVRECAAQLTRLAKQTGIAIVMIGHVTKDGALAGPRVLEHIVDTVLYFEGDTHSSFRLVRAFKNRFGAVNELGVFAMTDRGLRGVANPSALFLSQHEQQVAGSCVMATQEGTRPLLVEIQALVDSSHAPNPRRLTVGLEGNRLAMLLAVLHRHAGVTTFDQDVFVNAVGGVRITEPAADLPVLLAIMSSLRDKPLPRGLIAFGEVGLAGEIRPAPRGQERLREAAKLGFSIALIPKANAPRQPIEGLEIWAVDRLDAALDKLR</t>
  </si>
  <si>
    <t>WP_054424929.1</t>
  </si>
  <si>
    <t>MSLLVIAACLAAGGLIGFMGGVLGIGGGLIAIPALVLLMGMSQQLAQGTALIMVLPAITMAVRKYNQQTRIDKRVAAAGAAGAVLFTWVGARLALGIDSSVLRRSFAVFLFFIALFYVWQTWRAGRVAAGNQKHKEKAATQTQKPTRAAPAFTPRRASVLGMLCGTLGGFFGVGGAVLAVPIITSVFRLPQTTAQALALSMVIPGSTIALITYGWAGQANWMVGLPMAIGSLLFVPVGVRLAYKLPERKLRASFALMLFATVALLAFES</t>
  </si>
  <si>
    <t>WP_054424932.1</t>
  </si>
  <si>
    <t>MTTKQRIIQVGSLAGSPTANKSLADRYDVVELWKFPDRKAALAEHGKGITAVVTSANFGADAELINALPDLKAICSWGVGYETIDVEAAKKRGVQVSNTPDVLTDCVADLAWGLLIAGARRMGQGERFVRADQWGQVHGSIPLGQRVSGKKLGIVGLGRIGEAIAKRGTGFDMDVRYHNRRKRDDIAYGYEASLVDLAKWADFLMVATVGGPSTRHLVNQPVLEALGPTGIIVNIARGPVIDEAALVAALESGKLGCAALDVFEHEPKVPDALKKSDKAVVLPHIGSATLETRLGMENLMLDNLQAYFDTGRVITPVE</t>
  </si>
  <si>
    <t>WP_175169565.1</t>
  </si>
  <si>
    <t>MNKLICAAAAASAVLLGGPAAQAAGYPDKPVTMIVPFVPGGSSDITARSVTPALSKILGQTFVVENKPGANSAIGAQALARSTPDGYTMMVGSIGTFAINEALYKNLSYNPSKDFAYLTQAVRNPNVLVAAPTFPAATVAELVAYAKKNPGSVSYASSGTGSSDHLSAVLFRQRTDSTGVDVPYKGGGAAIADLIGGQVNVSFQNLGAVQNHIKAGKLKALAITGDARAPDLPDVPTLAEAGIKDMVVYSWQGFAVPKGTPPAVVEQLSKALQTALRDPKTEQTLQGLGFEVVANTPQQFTQFQQGEVKRWKDVIQKANIQLE</t>
  </si>
  <si>
    <t>WP_175169384.1</t>
  </si>
  <si>
    <t>MQAPIVRCRLITAVCLMATALLLPAAQAHADYPERDVKIIVPFPAGGTADIAARVVAAELGKSWNKPVVVDNKAGAGGNVGTAEAARATADGYTLLMGTVSTHAINQSVYSKLPYDPVKDFVPVTLVIPVPNILELNPKFADKHGIRTVADLIKYLKANPGSVNMASTGNGTSTHLSGELFQSMTGTRMTHVPYKGSSPALTDVMGGSADLIFDNLPSSMGYIKGGKLRPLAVTTAARSPALPDVPTMAEAGVKGYEASSWFGLLAPAGTPPAIVEKIQRDVAAALQQEPVRAQLQAQGATPSGNTPTQFKQFMAQETVKWAEVVKTSGAKVD</t>
  </si>
  <si>
    <t>WP_175169383.1</t>
  </si>
  <si>
    <t>MKTTPVTAQDLQRSVIAVPPLARHDDLSLNEAANKALLGHLEAGGVRNVMYGGNANFYNVGVSEYARIVDMLAGLAGSDTWILPSVGPDYGKMMDQAAILRSRAFPTAMLLPMAFPYTDDGLAEGVRRFTDALGKPAVVYIKSADYLAPETAARLIEEGRIAAFKYAVVRDNPAKDAYLSSLLESVDSRWIVSGIGERPAIVHYRDFGLKSFTSGSVCVAPRGSMRLLHLLGEGRYDEAEAVREHYLGLEDCRDGISPIRVLHDAVTLSGVADMGPMLPLLTGISAAERERVAPVARALAAWDKEAVAA</t>
  </si>
  <si>
    <t>WP_175169382.1</t>
  </si>
  <si>
    <t>MARSKASSSSEPQTPVESDASASQPLERGHRVRLADQVYGQIFEQIVSGGLNVGDKLPSENEISERFGVSRPVVREALLRLRADGLITAHQGLGTFVSHQPAPRLKTFNDVQNVSAYLRAQEVRVALEGDAARLAALRRTDEQLKKIADAHAAFADSLTHGQVSPEADLAFHASIAEASGNDFYLGVLESIHESINGFMRLTLSLTRTGSRQRAQRVVDEHATILDAIREQDSERARVAMQFHLGQARHRLVDRERD</t>
  </si>
  <si>
    <t>WP_175169381.1</t>
  </si>
  <si>
    <t>MQGNVATGTDVQVEQVREQILQVLQAWGMDEDLAHTTAGLMAQTDLLGIDSHGISMLPSYEEKWRAGSLRLDARAKIVRDSGASALIDGMGGLGYPVAAQAMHLAVDKALEHGVGAVSVCNSHHFGAAGVYARIAVERGVVGLVTSSANGVIMVPTRGAMPMLGTNPIAFGAPAAHNEPFVLDMATTTVAANKVKVYDFLGKPLPPGWAVDGQGGAVTDADAAMQFIFKRPEGGLTPLGGTPAMSSHKGYGLAMMAQILGGTLSGSAFAARRAPTRQPGEPDDVGHFFLALNPDAFRAAGSFESDMDDLIDSMHDTPPANPDEPVLVAGEPEAAERARRLRAGIPISAALAERLRGICERAGTPYLLDDK</t>
  </si>
  <si>
    <t>WP_175169380.1</t>
  </si>
  <si>
    <t>MQQHKPLARRRFAILTAALAATTIGVLAMAPNAARAQAATWPAKPVKLIVPFPAGGSTDSVGRLLAAELSKELGQSVIVENKGGANGNIGSDVVAKAEPDGYTLLLSGVGSNAISYAVYQNMPYRNSDFAHISLLATGPNVLVANMEFPGKTIEDFIKLSRENPGKYTFASSGSGSSGHLAMEMLKQDAKIDLVHVPYKGGAAAITDMIGGRVSVMFLNQDTLLPQVTSGKLRALAVASAKRNPAYPDTPTVAESGYPGFSAESWFGLSAPAKTPPAVIQRLNQATVKALASPDIRKKLESVGFVVVADDPKSFSAFVDNEITKWGKAAKASGARMD</t>
  </si>
  <si>
    <t>WP_175169379.1</t>
  </si>
  <si>
    <t>MNSPLPNRFRQRILARERLIGFWMCMSSHITAELVGLADFDWLLLDGEHSPNEVPMFLQQLQALQGSASAAVGRPSWNDPVQIKRLLDIGFYNLLIPFIESEADARLAVAATRYPPQGIRGVAGAQRSNRYGTVPDYLQTINDNICVLLQIESRPGIDAVDEIASVEGVDGVFIGPSDLAAALGHIGNPGHPEVQEAIRHLHARVSAQGKAVGILAPVHADARRYLDMGMHFVAVGTDLGVFKQATFALRDAFPT</t>
  </si>
  <si>
    <t>WP_054424946.1</t>
  </si>
  <si>
    <t>MAFDPRQLTQLATEHGTPLWVYDAAVIRERIAQLRRFDTIRFAQKACSNLHILRLMREEGAVVDAVSLGEIERSLAAGFDPKGEPEGMVFTADLIDHATLATVLKHGITVNAGSLDMLDRVGQASRGHRVWLRINPGFGHGHSNKTNTGGPQSKHGIWIDDVAEAVSIVRRHGLKLVGVHMHIGSGVDYGHLSSVCDAMVDVVRSLDHDIEAISAGGGLSIPYRDGEPRIDCDHYFEQWDAARKRIEQFLGHDIRLEIEPGRFLVAEAGVLVSEVHAINRRPERDFALVDAGFNDLMRPAMYGSFHRISVHAPDGSAPQGVAETRIAVAGPLCESGDVFTQEEGGVMSDQLLPQPRIGDYMVFHNAGAYGSSMSSNYNSRPLAPEVLLDEGRARLIRRRQTIRDLLALED</t>
  </si>
  <si>
    <t>WP_175169378.1</t>
  </si>
  <si>
    <t>MLTHRHIEVFRAVMIAGSVTRAAELLSTSQPTVSRELARMEQGIGFALFERVHGRLRPTMPALALYDEIRQSYAGLERVASAAARLREFRGGQLSVIALPAFSHSILPDAFRRFHGQHPGVSLSVETQESPFLEEWLTAQRYDLGLTEHDAAPAGTRVQLLLQVDEVCVLPDGHPLLEKAEIDLADFEGHAFVSLSSSDPYRIQIDEAFAEAGVLRRSIVETPTAVSVCTFVRQGLGVAIVNPLTALDFVGRGLHIRPLRRAFPFRVNVVFPEHRPANPLVETFMASLIEAAHAIKARLGA</t>
  </si>
  <si>
    <t>WP_175169377.1</t>
  </si>
  <si>
    <t>MKTFLSIGAGPGMGFATAERFAREGFQVVLAARRLPRAQELADRLMSKGYKAEARNVDASDAKSVAELVAEVETRHGSVDVLHYNAASLRKATLAEQPRDSFNFDLAVNIGGALAAAQAVASKMEAQRSGTILLTGGGFALAPSPDFLSISIGKAGIRALAHGLFEQYRAKGIHVATVTVCTLVAPESKEASAVADQFWHLHSQPKDSWTVETNYGL</t>
  </si>
  <si>
    <t>WP_139859146.1</t>
  </si>
  <si>
    <t>SDR family NAD(P)-dependent oxidoreductase</t>
  </si>
  <si>
    <t>SDR family NAD(P)-dependent oxidoreductase_1</t>
  </si>
  <si>
    <t>NZ_CAADFC020000008.1[206664..221710]</t>
  </si>
  <si>
    <t>MSKPLARAISQNQAGASPVQQDDLPTGERPHADAEMARVLKTAPLHMASDPTSGMITFWRHDPLHDVVRPMADHVIMTFPAEPVRFERRDGRAFVNGMTRPGTVTVIPAGSTSRWDIFQPLSVLQLYLPQTTLDRVALEAGTAAAGDLVERTAHPDPITSRLLLSAADALEGCAALDTLFRHQLTDLLATRLLSAHAGSPAAFRPVMGGLSPRVLSRTIERLRSDSDTDVSLAALAADAGLSRFHFCRAFKESTGLSPHAWLRQHRLEQAMSMLRDTDVSVVSVAAALGYSSQTAFAAAFRKLTGETPSDWRRRVR</t>
  </si>
  <si>
    <t>WP_139859144.1</t>
  </si>
  <si>
    <t>MPRRKFAWEKLSDEQLLGQRLSSLRVAVEGTWLQDCLGTLHEELEERGIRLRPHAWISSEWFSPANVPGIAIPFYLAHPRLMKLEKKMMLDVEGGTWSQCMAILRHEAGHALQHGYQLQRRRRWQQLFGPSSKHYPRYYRPNPASRNYVQHLRLWYAQSHPDEDFAETFAVWLRPRSNWRTRYAGWPALKKLEYVDELMGEIAGKRPLVVNRERVDPLHTLSQTLAEHYRKKQAFYAFSPPKTYDRDLSRLFSADIKHVRSPPAAVFIRRHRARIRQLVAQWTGENQLTLDAVLDDMISRCRELNLRAVGPEHRLVTNFTILLTAKTMHALFGPSRRKWIAL</t>
  </si>
  <si>
    <t>WP_139859143.1</t>
  </si>
  <si>
    <t>putative zinc-binding metallopeptidase</t>
  </si>
  <si>
    <t>putative zinc-binding metallopeptidase_-1</t>
  </si>
  <si>
    <t>MRRLRILVLMHPDFVPPDSSDGYSAQEINAWKTEYDVVSTLRAAGHEVRPLGVQEEIKPVRDEIENFKPHVVFTLLEEFHYEVVYDQHIASFLELMRIPYTGCNPRGLILARGKDLSKALVHHRRIAVPAFAVFPMRRKVKRPARLALPLIVKSLNMDGSFGISQASIVDTDEKLAERVAFIHERIGSAAIAEQYIEGRELYVGVIGNNRLRALPVWELEFGSMGGQRARRIATEKAKHDTSYQERVGIVDGPAKDLAPELATRIQHTAKRIYRALGLDGYARIDFRLSADGIPYFIEANPNPEIAKSQEFATAARHDGFDYPDLLRRIVALGISRAKAGVSLG</t>
  </si>
  <si>
    <t>WP_172628003.1</t>
  </si>
  <si>
    <t>ATP-grasp domain-containing protein</t>
  </si>
  <si>
    <t>ATP-grasp domain-containing protein_-1</t>
  </si>
  <si>
    <t>MNYAGGPSVLLASTDASPVLEHNSDGRSPFLFTCDHYGRQIPAPLGGLGLPEGELVRHIAWDIGIAGVATQLADHLGAHLVAQRYSRLVIDCNRPPHVASSIPLISEATTVPGNEGLSREAAELRRAQIFDPYHARIDEIIERRLRDGMPTVLVALHSFTPVYAGIARPWHIGTLYHRDTMLPPLLLKHLRSEGDLVVGDNEPYAVSDETDYTIPVHGEKRGLMNSGIEIRQDLISDQAGETAWADRLARILGEIETTLRKEAKI</t>
  </si>
  <si>
    <t>WP_139859139.1</t>
  </si>
  <si>
    <t>N-formylglutamate amidohydrolase</t>
  </si>
  <si>
    <t>N-formylglutamate amidohydrolase_1</t>
  </si>
  <si>
    <t>MPLLTIHHKTVYRYARPVAFGEHRLMLRPRDGHDLRVLDSALLIDPAPMSLRWIHDVFGNSVAIATFDERADTLSFVSTATVELNTAEAFALTPDDPAYFYPFLYDDEEYPDVQQFVTPQYGDPNGELSAWARRFLDAEAPTPTFKILSGITHAIREEFSYRKRHERGTQHPLDTLQTRSGTCRDYALFMIEALRRLGMAARFVSGYLAMPSDGAGYLGGGSTHAWVQAYLPSAGWIEFDPTNGIVGTRDLIRVAVARDPRQAIPLHGVYLGPADAFVGMDVDIDVVSASQSANREMA</t>
  </si>
  <si>
    <t>WP_139859137.1</t>
  </si>
  <si>
    <t>transglutaminase family protein</t>
  </si>
  <si>
    <t>transglutaminase family protein_-1</t>
  </si>
  <si>
    <t>MQIGVGFEITYTAPQPTPMVIMLSIHPSRFADIVGTEQITTDPDVPVGFYRDSFGNVCGRLVAAAGGVTFRGNALVRDSGVPDAVNPAAQQVPIEQLPDEMLVYLMASRYCETDKLTDIAWSLFGNTPPGWARVQAITDFVHNHVSFGYQHAHHMKSAHDVYESGAGVCRDFAHLALTFCRCMGIPARYCTGYLGDIGVPPDPAPMDFSGWFEVYLSGQWHTFDARHNTPRIGRILMATGRDAADVALTTSFGRMTLAKFVVVTEEVAAA</t>
  </si>
  <si>
    <t>WP_139859306.1</t>
  </si>
  <si>
    <t>MTSDLLFVYGTLMRGFDHPMAKLLAGNADFLAEAQCRGRLYLVKHYPGLVRSDDAADIVHGELFRLRARDAMLDEFDMYEACGEGFPPPTEYVREMLPVRLADGSISEAWTYLYNWPVTDLPRIASGRFLEH</t>
  </si>
  <si>
    <t>WP_139859135.1</t>
  </si>
  <si>
    <t>MRFYTAARIALGLLAASTPLAAQANDAAGYPARQIRIVVPFPAGGTADTLPRILAEKLRQKWNQPVIIDNRSGAGGNIGAEAVAGSPPDGYTLLASPPGPIAINQSLYAKLGYDPSELKPVALIGIVPNVLDVRPGFPAKTVKELIDYAKANPGKVTFASQGNGSTSHLTTILFQKLTGTTMVHVPYRGTAPALQDIMGNTVDLFFDNLGSSLSLHQGGTLRILGVAGPTPAPSLPDVPTVRETVPDFTSVTWFALMAPKGTPDDVIAKLNATVTELLREDDVRGQFGKLGVQVDPMDVEATAKFIAAERVRWGEIISTAHVTVD</t>
  </si>
  <si>
    <t>MSFNVTVAEHGVTFPCEPREFVLDAAERAGYAMPSSCRKGACNTCEAGLLGGEVDQRGRGRRTAEDRTALMCRARPRSDLVIKPKRFERIDIFRRKTIRATVYRLARPAADVSIVTLRFPIGLRAPFKAGQYLQVIMDDGERRNFSLANAPRDNDGAELHIRHVSGGRFSTQILPRLAVGDTLQIEAPFGDFFLRKSGRPAILLASGTGFSPIKSIVESAIHAGAEQPTHLYWGARTREDIYLADLPMKWAKRFAWFSFTPVLSEPSPSWTGRTGLVHEAVREDHGDLSAADVYACGNPLMVSAAQRDFTENHRLPDAQFFADAFVESGAPADLQPIVAQT</t>
  </si>
  <si>
    <t>WP_139859131.1</t>
  </si>
  <si>
    <t>MNQDSKTIALTIGDPNGIGPEIAVRAAAELHASNDIRIVLVGDAHVVRHYVERVGAGARLQHFTAAPAADGAILLHGVDALAASEFHPGQIEAAAGRATVAYVEAAIGLVRDGTVDAIVGCPHNETAVNAAGIPFSGYPGLIARLTGKPEEKVFMMLVGGGLRILHATLHERIHHALARLTPELIEEAGLACASTLQRLGVAHPRIGVFGINPHAGENGLFGDDDDHITAPAVARLRQAGIAAEGPVGADIMLGRKDIDGFVAIYHDQGHIPIKLLAGRNASALSVGAGVLFSSVGHGSAFDIAGQCKADHSAVLRTLRLIGNLPADKSTTQAGIA</t>
  </si>
  <si>
    <t>WP_139859129.1</t>
  </si>
  <si>
    <t>MHVSNTIGLINHVQNAYARCIDSGNLEAWPDFFEDDCVYKITTSDNFAQGLEAGVIFANSKGMLRDRVASLREANIYERHVYRHFLGQAWIVSESADEVRSETSFFVARIMRDGTTDVYATGRYIDRYGMHGGGPRLRERIVVCDSSRFDTLLALPL</t>
  </si>
  <si>
    <t>WP_139859128.1</t>
  </si>
  <si>
    <t>MLDQVSGTPRESDRVWSNDGVTRVPFWIFQDKAIYAAEQQRIFQGPSWNFLCLAIEVKNTGDFVTTFVGDTPVIVSRDSDGELYAFENRCAHRGALIALESRGNTKAFTCVYHAWSYDRQGNLKEVAFKEGIKGKGGMPPSFCMEQHNPRKLRLAEAFGVVFGSFSNDVPPLEEHLGEEIYSRIGRVMSGRTPVVLGRYTQALPNNWKLYMENVKDSYHASILHLFFTTFELNRLSQTGGIIVDPSGGHHVSFSAIDPNAAKSSDYDAQDLRSDSEFKLADPSLLQSFKEFPDNTTLQILSVFPTFVLQQIQNAIAVRQIVPRGPDKTDLHWTLLGFAEDTPEQRMTRLKQANLVGPAGYISMEDGCVGGFVQRGILGAPDEQAIIEMGGSGTDSSESRVTEASVRGFWKAYRARMGV</t>
  </si>
  <si>
    <t>WP_139859126.1</t>
  </si>
  <si>
    <t>MAGLAKGLAILEAFSPRRRRLTITEAAEVSGTSRASARRCLLTLAELGYLDFDGKYFRPQARLLALSSGYSGSRSLPEIAQPFLVSARNRLNESISLAVLDGQSALFVARAEAERLVTTGIQLGTRIDLYCSATGRVLLSGWLDDRIAGYLDETEITARTRHSLVKKAALRDAVKQARANGYATTDQELEIGLRSIAVPVFDGRGNVVAAMSASASSARVTISQMVNTFVPALRASADGLGRIA</t>
  </si>
  <si>
    <t>WP_139859304.1</t>
  </si>
  <si>
    <t>MFTTFRGGQSGGWKVTSIARIKGETLPKVAALSVIASEAIALPLLPSQTAWRLAGVASHLRYTEKAEKEQLAAVQAGLGRSEATQAALIPIRKSAAWWELTQDERRQIFEDKSHHISGTLKYLPAIARQLYHSRDLGVPFDFLTWFEFAPEHAALFDELVAMLRATEEWNYVEREVDVRVEREI</t>
  </si>
  <si>
    <t>WP_139859124.1</t>
  </si>
  <si>
    <t>chlorite dismutase family protein</t>
  </si>
  <si>
    <t>chlorite dismutase family protein_1</t>
  </si>
  <si>
    <t>MRFTPEFLDELRARLPVSEVVGRRVKLKKAGREWKGLSPFQQEKTPSFFVNDQKQAWFDFSSGLNGNIFDFLMKTEGVTFPEAVERLAAMAGVPLPAVTADAARHEQHRRTLHDVMELAAKFFADTLASRHGAKARGYLADRGLSPATQLQFRMGYAPPDRFALKEHLGAQGISTEDMVEAGLLVSGEDKPVPFDRFRDRVMFPITDARGRVIAFGGRALEKDVPAKYLNSPETTLFHKGDNLYNLFTARQAAHDGAQLIVVEGYVDVIAMVTSGFPGAVAPLGTALTENQLALLWKMADEPLLCFDGDRAGQKAAYRAADLALPHLKPGKSLRFALLPEGQDPDDLARSGGRGAIEEVISAARPLADMIWSREIEGGSYGTPERRAALEARIGELTNGIRDEVVRRYYRQDLQERLQRTFAPEGGRGGYGKGGYGGGNFRGGRGGESPRHFVPRGPAQAGRFAPKGAPTPGILRGPYQAASPQLANSPIMRGQRSAISRREALILQSLINHPWLLHDHLEEVAALELAYPEAHKLRAAIIAAFANDHHHSPDEEEQAEKMRADLEAGGFSQVLQRVERAITTQAVWGTQIGAAREDVLSTWRQLVALHQKTHALLREKKDAEAALAEDSSEANLAWLQDIQARMAEADGTEALIEGFGELSGRFQRNV</t>
  </si>
  <si>
    <t>WP_139859122.1</t>
  </si>
  <si>
    <t>DNA primase</t>
  </si>
  <si>
    <t>DNA primase_-1</t>
  </si>
  <si>
    <t>MSTSAAPSPLHYFGIRHHGPGCARSLLRAFESLQPDCILVEGPPEAEPLLSFLAHADLQPPVAVLIHASEDTGLAAFYPFATFSPEWQALQWGAARGVPTRFIDLPQAHRMAIEQAARVADEAKAQAPEETPLDDDETDTVPVAETVDAPEEEQAANTLPDDPFDWLAHAAGYADGESWWNHMVEERGDGEDLFGAIAEAMTAVRAETPEDRRGVRAMEREQRREAFMRQSIREAVKAGHQRIAVVCGAWHVPALQGAATAKADAALLKGLPKLKVLATWVPWTYRHLTSASGYGAGIDSPGWYEHLWQQGHEVAGRSTGWLARVARLLREHDLDCSSAHLIEATRLADTLAALRERPAPGLPELDEAVRSVICMGEQAPLTLIRERLTVGDRMGQVPADVPTVPLQRDLEQAQKSLRLKPEATAKTLDLDLRQPNDLARSHLLHRLRLLDLPWGEVTAGQRASRGTFHEVWQLQWQPEFALRVIEASRFGSTVAHAASARVMEGLAAETSLTALAEQVDTVLLADLPVAVQAVTRALEDRAALTGDAVQLIGAVPPLANVFRYGSVRQTDSALLSHVLDSLIVRGAIGLPIACGALDAEAAESLRTRLIGAHDAVRLRDGEETTTAWRNALRAIAFGETGAPLLRGVSCRLLLDDAQIDSDGASQQLARNLSAGAPPTDAAAWLEGFLNRNAMVLLHDDAVWSLVDGWLAGLGEEHFVQVLPLVRRSFADFSGADRRALGERAKRGDVGGTLPSAVAATDWDESRAVLALPLLRELLGVKA</t>
  </si>
  <si>
    <t>WP_159279536.1</t>
  </si>
  <si>
    <t>NZ_BKDH01000006.1[52309..67093]</t>
  </si>
  <si>
    <t>MSANPTPIDEEETLPPTDRLQRWRLVLGSEANASCGAIEGRVREIDQALAALYEADGRRGLGQGGQRGGRGDSAPSVARWLGDIRKYFPSQVVQVMQRDAMERLNLRQMLLQPEMLENAQPDVHLVANLVALASVIPAGTKDTARAVVRKVVDELMKKLEEPMRSAVSGALNRSQRNRRPRHSEIDWHRTIRANLRHWQPEYRTVVPQTLVGYGRKARQPQREVILCIDQSGSMAASVVYSSIFGAVMASLPAVSTKLVVFDTAVVDMTEQLQDPVDLLFGVQLGGGTDINGAVGYCQTLVREPRNTILILISDLYEGGVEDGLLRRAHQLVEAGVQFIALLALSDEGAPSYDRDLAAKLAALGVPSFACTPDAFPGLMAAAIKREDVSTWAAGQGLKTSRAAP</t>
  </si>
  <si>
    <t>WP_062482648.1</t>
  </si>
  <si>
    <t>VWA domain-containing protein</t>
  </si>
  <si>
    <t>VWA domain-containing protein_-1</t>
  </si>
  <si>
    <t>MPDLKRRRLAALLGLVAGTAWAQQPDDTARPIRWIVPFPTGAIADVVARAIGAQLTIDTGQPVQIENRPGGNTALAALEAARAPADGHTVLSADNGMWVFNPALYRNLSYSPSRDFTPVTQLVRLPMVLLVGPASGVRDARAFIEDARAFPGCFSFASAGNGSAQHLAMELLAREAGLEMVHVPYRSAGPALVEVAGGQLPFAMGELATARRFIQGGRLRVLAVANPARLAQWPGVPTFAELGLPKVEAAIFHGLVAPAGTPPEVVARLQRAVASALHNPVVQRRLAEAGVEPVGGTPAEFETLLARESARWHPLIRALKLSLD</t>
  </si>
  <si>
    <t>WP_159279619.1</t>
  </si>
  <si>
    <t>MTTAPSSTGALAGIRVLDISRILGGPYCGQILGDHGADVLKVEPPQGDDTRTWGPPFKEGVASYYHGLNRNKRVQHLDFSTEEGREALLALVAEADVLIENFKTGTMERWGIGYETLSQRFPRLVWCRVSGFGADGPLGALPGYDAAVQAMTGIMSINGEADGGPLRVGLPVVDMVTGLNAVIGVLLALQERHRSGRGQFVEAALYDSGLSLLHPHAANWFMDGTAPRRTGNAHPNIYPYDALATGTDPIFVAVGNDRQFASFCRCIGLPALADDPLYRTAGARSVNRDGLKQQLEAALAAFDGRTLVDQLMAAGVPAAPVLPVAAALQHPHTLHREMVVEMEGGYRGIGAPVKLSRTPASYRHAPLTPGDSFLPSDDSAAR</t>
  </si>
  <si>
    <t>WP_159279535.1</t>
  </si>
  <si>
    <t>MQDPAFIDEPAGVLFGLPMPMARAFALRGEAIGDERARVRMPYSADHTNSRGDVHGGAIAVLFDCALSSAVRSHAPTAFGVVTVDITVHYTAPCAGDVIATAVCERRGRAMCFARGEARNADGELLALATGTFKLVPRTAPSSSESIP</t>
  </si>
  <si>
    <t>WP_159279534.1</t>
  </si>
  <si>
    <t>hotdog fold thioesterase</t>
  </si>
  <si>
    <t>hotdog fold thioesterase_1</t>
  </si>
  <si>
    <t>MKTQRLSRLIAVAALFAAAGTATAETYPQRPVTLIVPYAAGGPTDQHLRAVAEEAGKALGQPVVLDNRPGASGTNGAAALVRAAPDGYTLAVLPASVYREPFINKVAFDPARSFSYVVMLSDYTFGLAVKADAPWKTWQDFAADAARRPGKLNVGATGAVGTPRIVMDEAAEMAKVQLNMVPFKGDAEVTNAILGGHIDAAPLSGVAVPHIDAGKMRYLVMLTPQRVKRYPQVSTLREQGVDAVIDSPYGIAGPAGMDPARVKTVHDAFRKALASPAGLRVLEQLNQQANAMDPEQYRRYALATTAREKERVARLRQRGLLD</t>
  </si>
  <si>
    <t>WP_159279533.1</t>
  </si>
  <si>
    <t>MRQRLSLILGTACAALLLAATPTAQAQPGAFPTKPMTLVVPFPPGGPTDAMARTLAAELRDKLGQPMIVENRAGAGGNIGADYVARAEADGHTLLFGTSGPLAINVSLYRKISYDPTKSFAPVIQVGYLPNILVVNPALPVKNVAELVAYAKANPGKLSYASSGNGASSHLAGVLFNSVAGTDLLHVPYKGTGPALNDLLGNQVSMTFTDILTALPYVKAGKLRALGVATSARSQALPEVPTLTEQLHKPYDVSVFFGIVAPAGTPADRVTKLNHAFAEVLNSPKVKQMFAAQGLEATADTSPQKLAQFIGSETAKWKDVVKKSGAQLD</t>
  </si>
  <si>
    <t>WP_159279532.1</t>
  </si>
  <si>
    <t>MPTPAASAATAAAHPIPDRHGQNLFTTDTELHMLLALYLPEALRTHMRPHFERLGGLAGGLLDDLAGTADRNPPTLKQRTRTGIDEQKVIKHPAYVEMERLALSEFGLAAISHRDETLGWAGKMPPLVKYVLTYLFVQAEFGLCCPVSMTDSLTRTLKKFGAPELVAKYLPRLTSLDFDELAQGAMFMTEQAAGSDIAATATTAQRQADGSWRLAGDKWFCSNPDAGFAMVLARADDAPAGMKGVSLFLLPRELDDGSLNHYRIIRLKDKLGTRSMASGEIRLEGAVAYLVGEEGRGFQQMADMVNNSRLSNGVRSAGLMRRAVAEAEYIASERRAFGRALEQMPLMQRQLDKLRVPSEQARTMVCQTAQALARSDAGEPDAYALLRILTPLIKFRACRDARQVTGDAMEVRGGCGYIEEWSDPRLVRDAHLGSIWEGTSNIVALDVIRAVKREGSLPVLRAHVDKLIGDATTLTPAFAAALRDTMARACALAETAAREGGDVLARQAASALYHCTSAAAMAWEASAGGSAARLRWAQLVLLHRVLPRDPLAPDALPADWHAALVRTAA</t>
  </si>
  <si>
    <t>WP_159279531.1</t>
  </si>
  <si>
    <t>MELRHLRYFSVLAEELHFGRAARRLAISQPPLSVAIRQLEDSVGARLFERNSKEVRLTPAGEALRVSARRVLLQAEEAALEARDVATGSAGRLRIGFVGAMLYRGLPPALRAFQARHPAVRITLSELNSGVQIAELLHDRLDLGFVHTSRMPAELRHRLLLSEPFVACLPAGHALARKRVLAPADLRDQPFVLFSREASPDYHERILSICADAGFLPEVRHEVRHWLAVVSLVSQGMGVALVPQAMRHSALRGAVFRPLDRAVAQSEAYGVWRTGPVNVLVERLLEGVAQSLAANAAQ</t>
  </si>
  <si>
    <t>WP_159279530.1</t>
  </si>
  <si>
    <t>MTPSSVAPANTHPYESLTPDVVLDALATLGLHGDGRLTGLNSYENRVYQVYLEDPNPHPAVVLKFYRPGRWSEAEILEEHAFSLELAAGEVPAVPPLAFDGKTLHHHAGFAFSVSPYRGGRAPELDNFEVLEWVGRFLARIHTVGSAKPFEARPALDLQTFGLDSRDWLLENDKIPLDMQRDWEKICNEALDMVRATALALQPPASDFKPRKLRLHGDVHPGNILWTPTDRPGGGPHFVDLDDARTGFAVQDLWMLLSGDRAQRTAQLSGLLDGYEQFREFDRRELALIEPLRTLRLIHYSAWLARRWEDPIFPINFPWFGSSDYWKGQILVLEDQCEQMAEEPLYA</t>
  </si>
  <si>
    <t>WP_070063054.1</t>
  </si>
  <si>
    <t>MSTTHLLIRKDQLATARLHTDTTERPLADGQVRVRIDSFALTSNNITYAAFGDAMSYWQFFPSEEEGWGSIPVWGFASVVQSQHPGVAVGERIYGYWPMSTSAVLSPDRLSPSRFTDAAAHRAELPAVYNQYFRCNADPLYTTDTEDLQALLRPLFITSWLIDDFMADNDFFGATTMLLSSASSKTAYGTAFQLHQRDGIEVVGLTSPANVAFCQSLGCYDRVVTYDALDTIAADTPCVYIDFAGNGELRTAIHERFTNLKYSSSIGGTHVEQLAAKGAGKSLTGPRATLFFAPAQIKKRTTEWGADEFGRRMVAAWHRFLATVTDASNPWLHTEHHHGGEAVQAAYAQVLAGKGDPRTGHILSLYKQAGAR</t>
  </si>
  <si>
    <t>WP_159279529.1</t>
  </si>
  <si>
    <t>MTTKLDKVLYTAEAHTVGGRDGAGKSSDGAIDVKLSSPGSGKPGTNPEQLFAVGYAACFIGAMKAVGPKISVKVPEEVAIDSKVSLGPTNGGAAYGISVQLAISLPGLDDAQKKLLVDTAHQVCPYSNATRGNIDVELTIV</t>
  </si>
  <si>
    <t>WP_062481095.1</t>
  </si>
  <si>
    <t>MPTKPNTDDLLKLDNQLCFAVYSASLAMTRLYKPLLEKLQLTYPQYLVMLALWEQDGPTVSALGERLSLDSGTLTPLLKRLEANGYVARVRDVADERRVHITLTAAGRKLKSRAANVPECLMAAAECSVPELIALTQQIQTLRDRIRKAA</t>
  </si>
  <si>
    <t>WP_159279528.1</t>
  </si>
  <si>
    <t>MSAQVDRFVHDRLPPAAQLPVFRYDLPELQFPDQLNLVEELLDKAVAKGFGDKPMLRSPAGVLTYAQAGVEVNRIAQVLVEDLGLVPGNRVLLRGGNSVWMALSWLAVVKAGLIAVATMPLLRAKELGEIIEKSQPVAALCEGRLLEELVAAQQAHPVLATVIAFNQPDAPDSLSARAASKSGVFQACPTAADDIALLAFTSGTTGKPKAPVTTHRDVVAMCQTWPRHVLRARSDDIVVGTPPLAFTFGLGGLLIFPMWAGASVYFPEGAFSPEALVKLINEVGATICYTAPTFYRQMAPFVRQHGAPSLRICVSAGEALPDATRQLWKETTGIEMLDGIGGTEVFHIYISAAGDEVRRGAVGKAVPGFTAKVVDDQGNEVPRGTVGKLALQGPVGCRYLDDPRQGDYVKNGWNYPGDSFVQDDDGYFFYQARADDMIITAGYNVGGPEVEDALLKHPAVAECGVIGKPDTDRGMIVKAFCVLKPGSTGDAAMVKALQDHVKATIAPFKYPREIEFVTALPRTETGKLQRFKLRQLNSNTPS</t>
  </si>
  <si>
    <t>WP_159279593.1</t>
  </si>
  <si>
    <t>NZ_BKDH01000006.1[149441..164732]</t>
  </si>
  <si>
    <t>MMTKIPAPPSTAHLALPFFDDAHRALANDLLPWCAAQEIDERDDRAACREWVRRLGDAGWLRYAVPGSAGGALERLDSRALVLLRETLGYHSPLADFAFAMQGLGSGAITLDGTPEQQSQYLTAVGQGKKIAAFALSEPEAGSDVAAMAMRAEPTADGWRLNGEKTWISNGGIADFYCVFAKTDPTAGTRGITVFIVDATTPGLDTSAHIDVMAPHPLATLRFDNCVVPRTAQLGTLNGGFKLAMRTLDIFRASVAAAALGMGRRALAEAIAHAKGRRMFGQTLADFQLTQAKLGEMAALIDSAALLTYRAAWMRDDAERRGAPAVGDVSAAAAMAKMCATENASRVIDMALQMHGGLGVKVGTKIESLYRDIRSLRIYEGATEVQQLIIGKSVLRG</t>
  </si>
  <si>
    <t>WP_139700616.1</t>
  </si>
  <si>
    <t>MKHYIGASNPMRTQFEPKADYKAEHFAWRYEAGVGTITLNRPERKNPLTFDSYAELRDLFRALTYATDVKVIVVTGAGGNFCSGGDVHEIIGPLTGMRMPELLEFTRMTGDLVKAIRNCPQPIIGAIDGVCAGAGAMIALACDLRYGTPATRTAFLFTRVGLAGADMGACALLPRVIGQGRASELLFTGRAMTADEGQAWGFFNALHDSASLLDAATKVARDLAEGPSFAHGMTKTMLAQEWSMTIDQAIEAEAQAQAICMQTEDFKRAYEAFAAKRKPVFGGD</t>
  </si>
  <si>
    <t>WP_159279592.1</t>
  </si>
  <si>
    <t>MDLEARAHSEHPEALRLWLRLLTCTQLVEKQVRNGLRAQFATTLPRFDLMSQLERSPDGLKMNELSRRMMVTGGNVTGITDQLVTEGLVERINVEGDRRAWRVRLTPRGRKLFNEMAQQHEDWIVEAFSSLNPKEIAQLHKLLGKVKQHSHSSQLAETA</t>
  </si>
  <si>
    <t>WP_056576953.1</t>
  </si>
  <si>
    <t>MNSLTSPRLAPASDLQRILCIGGGPAGLYFALLMKARNPALQITVVERNRPFDTFGWGVVLSDQTLGNLRAADGPTAALIGNEFHHWDDIQVFFKDRQVRSGGHGFCGIGRKRLLNILQERCLELGVELVFETDATDDQAIAAQYKADLVIASDGLNSRIRQRYADVFKPDIDLRNCRFVWLGTHQTFDAFTFAFEQTEHGWFQAHAYQFDDKTSTFIVETPEAVWKAHGLDQMEQPEAIAFCEKLFAKYLGGHSLISNATHLRGSANWIRFPRVVCERWTHRIDVEGRSVPVVLMGDAAHTAHFSIGSGTKLALEDAIDLANEFAQGGTVDHVLEGYEARRSVEVLKIQNAARNSTEWFENVPRYTGMEIEQFAYSLLTRSQRISHENLRVRDTQWLGGYEQWLAGGKAVAPMLMPLKVRGLELKNRIVVSPMATYSAVDGVPQDFLLVHLGARALGGAAMVCVEMTSPTPEGRITPACTGLYNDTQQAAFKRIVDFVHTQSSAKIAIQLGHSGPKGSTRVGWEGTDEPLESGNWPVLGASALPYGEQNQLPAAITRAEMDTLRDQFVDSTRRAVECGFDWLELHCAHGYLLSAFISPLTNLRTDEYGGDIEARCRYPLEVFRAMRAVWPADKPMSVRISAHDWAPGGNTDADAVVVARLFKEAGADFIDVSSGQTTRAAKPVYGRMYQTPFADRIRNEVGISTIAVGAITDADQANSIIAAGRADLCAVARPHLADPAWTLHEAAKLQSRDVDWPKQYLSGRDQMYREIAKQQQIAAATAAAGRAADAEETH</t>
  </si>
  <si>
    <t>WP_159279591.1</t>
  </si>
  <si>
    <t>MQHLIPKIESQLASLPVPIALELPDGRRVAQAGSRVTLAFKEWSVLAKLAGRQVGAIGEAYVEGKVQIEGAMRDLIDATVGLLPGNPAETDTTWWSRLQRRAKSRGSHSLRKDAAQIEFHYDVSDDFYALWLDPRRVYSCAYFRTPELTLAQAQEAKLDHICRKLMLQPGERYLDIGSGWGALLLWAAEHYGVDATGITLSKNQHAHVQRLIEEKGLQGRVRVELRDYRELPDDQPFDKISSVGMFEHVGAANMPTYFHKIHTLLKPGGLVLNHGITSGELNYRQLGAGMGDFIEKYIFPGGELLHVTHVLRETAAAGLEMVDTESLRPHYARTLWAWSDALEAQLDAAREVLGRSGGRQGENAERILRAYRLYLAGSAMSFEQGWISLHQMLSTKPDGKVEQGALRGAQSVYPFARDYIYK</t>
  </si>
  <si>
    <t>WP_159279590.1</t>
  </si>
  <si>
    <t>MLYRFKSRAAPDFVMLEVHARQLLDIVGKPAAPQGIITVEQIPGAIAALEAALAHESSKPAPHNHDEHVVEGHDADAEKQHVGLHQRAAPLLHMLKDSQAESKDVTWGT</t>
  </si>
  <si>
    <t>WP_159279589.1</t>
  </si>
  <si>
    <t>MTSISRSSSSVTSSTRRFALVATAAATLALLGGAAHAQATWPTKPVRIVVPFAAGGTTDILARAVAPELSKAFGQQFIVDNRAGAGGNVGAEIVARSPNDGYTLLMGTVGTHGINRALYPKLPFDPIKDFAPITLVAAVPNVMEMNAEKAKSLNIRNVQDFIKYAKANPGKLNMASSGSGTSIHLAGELFKSMTGTFMAHIPYKGSGPALLDMVGGNADVMFDNLPSSMAQIKGGKLTALAVTSSQRSPALPDVPTVEEAGGPALKGYEASSWFGLLAPAGTSPEIVNRIQQEVAKSLGTPAIKEKMLAQGAIPSGNSPADFTKLIASEHVKWAKVVKDSGAKVD</t>
  </si>
  <si>
    <t>WP_159279588.1</t>
  </si>
  <si>
    <t>MEPLNHLESFVQSAEGGSFSAAARRLGLTPAAVSKNVARLEARLGVRLFQRSTRRLTLTEAGERFLAQVGGALATLQDAVASLAQDDGQPSGTLKVSMGQAFGREHVLPFMGDFLARYPGIVPDWHFDNQQVDLVGEGFDAAIGGGIALSPGVVARELARIHVVAVAAPAYLAGRALPAHPSELARFDVLLRRSSPTGRLRPWTLRHASGEETMVELPQRPRAIFNDPEAIAQAALLGLGVAMLPMPFVERGLRSGALVRLLPGWYQDSGAVWIYYPSKKLLPPKTRVFVDFVLARFREAKFAQRMQVG</t>
  </si>
  <si>
    <t>WP_159279587.1</t>
  </si>
  <si>
    <t>MASISVSSSLVLAGKVAFVTGGSRGIGAAIVRRLARDGAAVAFTYVSAQAEADKLAGEIQAAGGRALAIRADAGDAAALTAAIAQGARAFERLDILVNNAGVYLGGELDTFSLEDFDRTIDVNVRATFVAVQAAARHMGDGTGRIVNIGSINAERVLDAGASVYAMSKAAIVGLTRGLARDLGARGITVNNVQPGPIDTAMNPATGPRAASMHDVMVLPRHGRAEEIAGMVAYLVGPDGGFVTGANLSVDGGYTV</t>
  </si>
  <si>
    <t>WP_159279586.1</t>
  </si>
  <si>
    <t>MDPLFFKLVRVVNLTARPFHERVGREHQLTLNEWRAMAVLAAQPGLSATQVADLTGLDKMAVSRALAGLKRHQRVQRRSDPTDQRCSRLYLTAAGKALHATVGALGRQREAELFAGVDASELARLSDTLDTLIRAVERAPDSGTAGQTV</t>
  </si>
  <si>
    <t>WP_070062984.1</t>
  </si>
  <si>
    <t>winged helix-turn-helix transcriptional regulator_1</t>
  </si>
  <si>
    <t>MALTTLSYSEAAVRALQQEMDADPRVVVLGEDVGRGGIFGQYKGLQQQYGAERVIDTPISEAAIMGAGVGMALAGLRPVVEMRVVDFALCGMDELVNQAAKNRFMFGGQGRVPLVARMPGGIWDASAAQHSQSLEAWFAHLPGVVVVSPSTPQDNHGLLRAALQCGDPVVYIEHKTLWGLRGEVDDTLAVPLGQAARVREGNALTLVSWSKQMQPCAAACDALAAEGIAVDLIDLRTLWPWDRETVLSSCARTGRLLVVHEAVQAAGFGAEIAASAAEATGCRVARLGAPRIPVGYAPVLEAQSRVGVDAIVAAAKKLAG</t>
  </si>
  <si>
    <t>WP_159279585.1</t>
  </si>
  <si>
    <t>MDPSNPSGAGEALYRVMVRIRAFENAAETASQGGVSAYGQQAGGAAKVRGPLHLSTGQEAVPAGVCAHLRASDYLTSTHRGHGHTLAKGADLTRMMCELFGKATGFNGGKGGSMHIADFSVGMLGANGVVAAGLPIAVGAAHAQKLLKHGDDITVCFFGDGAINRGPFLEALNWARVYDLPVLFVCEDNRWSATTASGPMTAGDGASARAASMDIAATQVDGNDVFAVHAAAARLVAEVRSGAGPRLLHALTYRVKGHVSVDLAAYRDPAELAAALETDPIARARGHLLDTGVAAATLDAIENAARDEVDTALAVADAAPWPEAGAAFTDVQTTGAGQWL</t>
  </si>
  <si>
    <t>WP_159279584.1</t>
  </si>
  <si>
    <t>MQLTTKHTLAALAFGLTAVGAMAQTVVGVSWSNFQEERWKTDEAAIKAQLEKLGAKYISADAGGSPEKQLGDIEGLMSKGAKALIVLAMDKDAILPAVTKATRQKVPVVAYDRLIEAPGVFYITFDNVEVGRMEAREVLKVKPKGNYVIIKGSPSDPNADFLRAGQQEVLDASIKKGDIKIVGDEYTEGWKPEVAQKNMEQILTKNGNKVDAVVAANDGTAGGAVAALTAKGLRGIPVSGQDADFAALNRVALGTQTATIWKDSRELGREAATAAVSLAAGKPVDKAAPWAGGAKKLSLSSRLLTPVPITRDNLDVIVKAGWIKKDELCKGVSGANAPAACK</t>
  </si>
  <si>
    <t>WP_159279583.1</t>
  </si>
  <si>
    <t>D-xylose ABC transporter substrate-binding protein_-1</t>
  </si>
  <si>
    <t>MSDPTPGWWRRTGIDLRLILMCVLLAVMAVAFSIMSGGVFLSPENLYNVAQQTAVVGIVSTVMVLIIVARHIDLSVGSVMGFVGVLIAYLQYTSGWSWPTACLAGLAVALLVSIYQGWLTAVLGVPSFVVTLGGLMSFRGAAFLVADGKTQPVNDEFFQRLGGGYDGGIGVTASWVLAGLVALVLFGRMVQKRRARQRYDMPTEALWLDVLLTAVPVAVVVGFAWVMNSYQISSKSEPQGIPIPVLIWAAVAIVLSFIVHRTRFGRYVFAMGGNPDAAALVGIPVQRVTLMLFALLAVLVTVAAIVSIARLNAGTNSLGTGMELYVIAAAVIGGTALAGGSGSIFGSVLGALIMQSLDSGMLLLDVPIGKRMVIIGQVLIVAVVFDVLYRRKFGEN</t>
  </si>
  <si>
    <t>WP_159279582.1</t>
  </si>
  <si>
    <t>MSNASRLLVVDDDQDLRDTLAEQLGLYDEFRIATAETAAAAIEAVKGDRIDLAIMDVGLPDMDGREAVKLMRQDGFRSPIIMLTGQGSDNDTVMGLEAGANDYVVKPFKFAVLLARIRAQLRQYEASEDAVFQIGPYTFRPGSKLLATEKGSKLKLTEKETAILRYLYRAGQAVVGRETLLTEVWGYNSNVTTHTLETHIYRLRQKIEADPSNARILVTEPGGYKLIP</t>
  </si>
  <si>
    <t>WP_114186735.1</t>
  </si>
  <si>
    <t>NZ_BJYU01000019.1[80715..95984]</t>
  </si>
  <si>
    <t>MKRDYVNIIRVFRSPVDHRRGRLVAGNLVLPCALGRSGPRRAKREGDGASPIGRFALLQAFYRADHGPRPRTGLALRRIRPGDGWSDEPRDRRYNRLVPLPYEASHEKMWRNDHLYDVVIDIAWNRGPIIGGRGSAIFLHLARPGFTPTEGCVAVDRRTIRRLMQRIGPRTTIEIVG</t>
  </si>
  <si>
    <t>WP_114186736.1</t>
  </si>
  <si>
    <t>L,D-transpeptidase family protein</t>
  </si>
  <si>
    <t>L,D-transpeptidase family protein_-1</t>
  </si>
  <si>
    <t>MSDHNPVEALNSVRAAIHRAASDYERDPSSVTLVAVSKTFPVEDIEPVLAAGQRVFGENYVQEAKAKWPALRERYPDVELHMIGPLQSNKAREAVELFDVIHTLDRSSLAEALAKEIAKSGKRPRLLVQVNTGEEPQKGGVMPAEVDAFIEACRTKHGLAIEGLMCIPPAEDPPSPHFALLNMMAKRNGLSVLSMGMSADFDAAIQLGATHVRVGSAIFGTRPQA</t>
  </si>
  <si>
    <t>WP_114186737.1</t>
  </si>
  <si>
    <t>YggS family pyridoxal phosphate-dependent enzyme_1</t>
  </si>
  <si>
    <t>MRPERYNAKEAEPKWRKVWNDRDLFRTRNDDPRPKYYVLEMFPYPSGRIHMGHVRNYTMGDVVARYMRAKGFNVLHPMGWDAFGMPAENAAMQNKVHPKEWTYQNIATMRGQLQSMGLAIDWSREIATCDPAYYRHQQRMFLDFLEAGLVDRKTAKVNWDPVDHTVLANEQVIDGRGWRSGALVEQRELTQWFLKITDFAEDLNAKLNTLDRWPEKVRLMQRNWIGRSEGLLVRFALRPETTPAGETELEIYTTRPDTLFGAKFMAVAPDHPLASAAAENNPELAAFIEECKRIGTAQEAIEKAEKLGFDTGIRAVHPFDPNWTLPVYVANFILMEYGTGAIFGCPAHDQRDLDFVNKYGLGNTPVVCPPDQDPQAFVITDTAYDGDGRMINSRFLDGKTIQDAKEEVAHRLESETRDGRPVGERKVNFRLRDWGISRQRYWGCPIPIIHCDACGVVPVPKDQLPVVLPEDVTFDVPGNPLDRHATWKHVDCPTCGGKARRETDTMDTFVDSSWYFARFTDPTLTDEPTDRATVDRWLPVDQYIGGIEHAILHLLYSRFFTRAMKETGHAGLDEPFAGLFTQGMVVHETYRDQSGAWVLPADVRFETEGATRKGFHVTTGAPVEIGSIEKMSKSKKNTVDPDEIIGSYGADTARWFMLSDSPPERDVIWTEEGVQGAGRFVQRVWRLVGEIADRSASAGNGATADGSIGTVIRKAAHKALAAVEEDVERLRFNRCVAQIYELANNLQDLLGQAKTSDEPGLAEAFREAGRIFVQLLAPMMPHLAEEAWQALGQPGLAADTAWPEVARSLLVENAITLPVQVNGKKRADVTVARDADQAAIEAAVLSLDAVQKAMEGKPVRKVIVVPQRIVNVVA</t>
  </si>
  <si>
    <t>WP_114186738.1</t>
  </si>
  <si>
    <t>leucine--tRNA ligase_-1</t>
  </si>
  <si>
    <t>MSSLNLKALNIRGLAHIAVVAGLAFGLSACFRPLHGPTASGESLQNVLASIDVPEVKWPDNQARIGHYLRSELIYALNGSGSDVPKRYDLKLSLAQGLTTPIVDSESGRALSATLTGNLTYTLTTADGKTVITQGTATSAATYDRFEQRFATLRAGRDAEIRLARELAQQVRTRLQAALVRS</t>
  </si>
  <si>
    <t>WP_114186739.1</t>
  </si>
  <si>
    <t>MVAVKAGEVEGALRRPDPRIGVFLFYGPDIGLINERARAVAERAVDDPADPFQLIRIDGDDIAADPARLADEAGTIGLFGGKRALWVKATSRNIAPAVDAVLKGDLQDTVIVIEGGDLAKSAPLRTLCERSQKALALPCYADTGRDLGAVVDDTLKQGGFSITRDARTALIASLGGDRLATRGELSKLMLYAHGQREITLEDVDAIMSDVSSLAMDAVVDAAFAGEGAGLETGSRRLAAEGVHASVVLGAALRHALMLLSARMAVEEGRPISAVMEGMRSLHFRRKSLVERHLQRWTSESLKQAVAQIQASLLDTRRLADLDDTIASKTLLDLARAARR</t>
  </si>
  <si>
    <t>WP_114186740.1</t>
  </si>
  <si>
    <t>DNA polymerase III subunit delta_-1</t>
  </si>
  <si>
    <t>MSEGELTIRVMERADLDRAIEWAAGEGWNPGFKDADCFQAADPLGFLVATLGHEPIGSISVVRYSDAFGFLGLYIVRPDHRGQGFGYRLWQASMSHLDGCTIGLDGVVAQQSNYARSGFVLAHRNVRFGGSPRIEAPRDERLQPIGPDLIDAVLAYDRPFFAGPRAAFLRCWLSPDTRTAIAFVEDGTVKGYGVIRECRSGFKIGPLFADDESKAALLFQALAARAEGAPVFLDLPESNPAAARLVARHGLSPVFETARMYRGPQPDLPLSRTYGITSFELG</t>
  </si>
  <si>
    <t>WP_114186741.1</t>
  </si>
  <si>
    <t>MSSSSSLTRRTALALAAVVLSSGAALSQTASYPSRPVRIIVPFTAGGTTDIFARLVGEKLSGSLGQQFIIDNRGGAGGNIGTDAVAKAEPDGYTLVMGTVGTHAINASLYAKMPYDPLNDFAPVAYVAGVPNLMVVSPKKVKASTVQEFIAEAKATPNKFNMASSGNGTSIHLSGELFKQMTGIEMPHVPYRGSGPAVNDLIGGQVDVMFDNLPSSIEQVRAGNLRALAVTSAKRSPAVPDMPTLAEAGLPDFEASSWFALFAPKGTPAEITSRLNQEVRKALETPDLQKRFADLGGEIRPMSPEELMAYVKAEHEKWAKVVKTSGAKVD</t>
  </si>
  <si>
    <t>WP_114186742.1</t>
  </si>
  <si>
    <t>MAEEGRSRLGRGLAALIGEVGDEMTVVERGRGQRKVPVEFLRPNPRNPRKAFEDSELKELSQSIKDRGIIQPIVVRPLKNMPDAFEIVAGERRWRAAQVAGLHEVPVVVVEIDDKTSLEYAILENVQRADLNPIEEAQGYSRLMAEFSYTQENLSKIIGKSRSHIANMMRLTDLPDPIKSLLVNKQITAGHGRALLAVKDPQRVAKQILDQGLSVRQVEEIAQADQASPDKPEAKTARPKAEKDPDTRALEKALQDVLGLTVSIDHKGQGGELRIRYKTLDQLDGLCRRLNP</t>
  </si>
  <si>
    <t>WP_114186743.1</t>
  </si>
  <si>
    <t>ParB/RepB/Spo0J family partition protein_1</t>
  </si>
  <si>
    <t>MTTDRSGSDQGTPAKPRVLVLANQKGGVGKTTTAINLGTALAAIGEKVLILDLDPQGNASTGLGIDRKSRRVSTYHVLAGESSLENAITETVVPGLFVAPSTLDLLGIELEIAHERDRTHRLRNAIKALMASEVTKPFTYILIDCPPSLNLLTINALTAADAVLVPLQCEFFALEGLSQLLKTVEQVRSALNPQLTIHGIVLTMFDPRNNLSGQVVADVRQFMGSKVYETMIPRNVRVSEAPSHGKPVLLYDLKCAGSQAYLRLASEVIQRERALRAA</t>
  </si>
  <si>
    <t>WP_114186744.1</t>
  </si>
  <si>
    <t>MSAPDRHLDGFDVSRETEEKLSLLESELRRWQAIKNLVGPGTLDHVWDRHIVDSLQLLELTPTAKTWLDLGSGAGFPGLVLAIAGYERGLQVDLVESNSRKCAFLRHIARLTGARAKVHEARLETVIPGFVGKADIVSARALASLAKLLEWTEPLLKTGTTGLFPKGRDAESELTEARESWTFDLEILPSRTDADARILRITSIESLS</t>
  </si>
  <si>
    <t>WP_114186822.1</t>
  </si>
  <si>
    <t>16S rRNA (guanine(527)-N(7))-methyltransferase RsmG_1</t>
  </si>
  <si>
    <t>MIQQFDVIVVGGGHAGSEAAAAAARTGARTALITHKAATIGVMSCNPAIGGLGKGHLVREIDALDGVMGRIADKAGIQFRLLNRRKGPAVRGPRTQADRKLYARAMQAELALTPNLTIVEGEADDLVVKDSHVTGLLVADGRILATGAVVLTTGTFLSGLIHIGEHKIPAGRMGERPSLGLPKTLQRLGFTLGRLKTGTPPRLDGRTIDWASVEKQAADEDPVPFSMLTQRITTPQIECGITRTTPAIHELIRGNLHRAPMYSGDIQGRGPRYCPSIEDKVVRFADRESHQIFLEPEGLDDYTVYPNGISTSLPEDVQRELLPHIPGLERVRMLQPGYAIEYDYVDPRNLTTSLETKAVQGLFLAGQINGTTGYEEAAAQGLVAGLNAARRSASQDGAVFDRAESYIGVLIDDLITRGVSEPYRMFTSRSEYRLSLRIDNADERLTGKGMDLGCVGQERAAHFLSTQNEIAGTAQALQSLTLTPKEAARYGLEINQDGTRRSAFQLLSYPHIGWNDLATVWPELAEVSQSVRERLETDATYAVYLDRQQADIAAYRRDESIVLEEAIDFRSLPGLSNEIKAKLDLVRPGTLGQAARIEGITPAALTLLAAHAKKRSGSARSEAETAL</t>
  </si>
  <si>
    <t>WP_114186745.1</t>
  </si>
  <si>
    <t>tRNA uridine-5-carboxymethylaminomethyl(34) synthesis enzyme MnmG_1</t>
  </si>
  <si>
    <t>MRSDDTIFATASGYGRSAVCLIRISGGASRTVVETLAGSVPEPRRAAVRILRDPQNGEPLDQALVLWMPGPSSFTGEDQAELHIHGGLATRAAVLRVLATLEGCRPAEAGEFTRRAFLNGRMDLSRVEGLADLIDAETEAQRRQALRQLEGRLGNAAEGWREDILQALALLEASLDFSDEGDVPEDLEAEILRKLTLLAEDIRRVLANRSGERLREGLTVVLAGPPNAGKSTLLNALAQRDVAIVSPIAGTTRDTIEVHCDLSGFPVVITDTAGLRDTHDLIEQEGVSRARAKAQDADVVLWLVPPEGAGTEPPQARRLLSVATKVDLSHVRHNCDVAVSAATGEGISDLIRRLQTEAEAALGQGDAILTRQRHRSALERAQASILRAIDMMKAHGPLELIAEEVRLGSRAVGEITGRVDVEHLLDRLFASFCIGK</t>
  </si>
  <si>
    <t>WP_114186746.1</t>
  </si>
  <si>
    <t>tRNA uridine-5-carboxymethylaminomethyl(34) synthesis GTPase MnmE_1</t>
  </si>
  <si>
    <t>MNRLMDASSPYLLQHRDNPVHWWEWGPEAFAEARRENKPVLISIGYAACHWCHVMAHESFEDAGVAQVMNELFVNIKVDREERPDVDHVYMSALHALGEQGGWPLTMFLTPDGEPFWGGTYFPKEPRFGRPGFKQVLHEISRIYHAEPDRVRQNAGALKNHLAQTATGDGGTLGLADLDQFGTRLVGVFDEENGGIQGAPKFPNPPILEFLLRYARRARDGAARNRFLHTLERMAFGGIYDHLGGGFARYSVDAQWLVPHFEKMLYDNAQLLELYAVGFAETGRPLFRTAAEGIVAWLEREMTTPEGGFASSLDADSEGEEGRFYVWSLAEIHQVLGREDGDFFAKVYDITEHGNWEETNIPNRLISGEAPAAVEERLAPMRTRLLDHRAGRVRPGLDDKVLADWNGLMISSLVRAAPLLDRPGWIGLAQRAYGFISDSMTRDGRLGHSWRGGSLIYPGFALDHAALMRAALALHEVTGDDVYLRDAQTWRDVLLQDYLVHETGVLAMTAKGADALVVRPQPTQDEAVPNANGVFAEALVRLAQITGAQADHRLADETLDRLVSTARSSPLGQTSILNALDLHLRGLSIVITGRDSKPLHEAALRLPYLDGSRRAVREGQVLDPDHPAHALASAQAGPQALVCAGTHCSLPVRDPEALTARVHEMLRT</t>
  </si>
  <si>
    <t>WP_114186747.1</t>
  </si>
  <si>
    <t>thioredoxin domain-containing protein_-1</t>
  </si>
  <si>
    <t>MIHPVILCGGSGTRLWPLSRKAFPKQFIPLLGDKSLLQLTMERVAPLAKGKPESITCVAAEEHRFLVADVATQVGLSVRQILEPQAKNTAAAMALAALAVPGDTLLLFCPADHHIPDDQAFCAMVQGAVLAAQAGQLVIFGVQPSFPSTAYGYIQKGSAVGDGFVVARFVEKPSHDKALEFLASGQYLWNAGVFLMRAQDLLAALQAHAPDILDVCRQAMRLPQRDGLFLRPDAQIFATCRGQSIDYAVMEKARNVSVFSFAGVWSDVGSWTAVAQLAAPDAQGNRAGGDVQLAHHLHARDTYIHAGGQRPVVTLGTKNLLVIDTSDALLVADAAHAEAVKEVVVKLEELDASQAVQHRRVARPWGWYDSVDFGARHQVKRITVKPGAALSLQMHRHRAEHWVVVSGTAEVTNGDQVLILHENQSTYIPIGRVHRLANPSKVPLEIIEVQSGVYLGEDDIIRFDDAYGRKSSDE</t>
  </si>
  <si>
    <t>WP_066705812.1</t>
  </si>
  <si>
    <t>mannose-1-phosphate guanylyltransferase/mannose-6-phosphate isomerase</t>
  </si>
  <si>
    <t>mannose-1-phosphate guanylyltransferase/mannose-6-phosphate isomerase_1</t>
  </si>
  <si>
    <t>NZ_BCWP01000013.1[69652..84845]</t>
  </si>
  <si>
    <t>MKVVPTAIPEVLIIEPLVFGDSRGFFFESFNQRAFSQAVGQDVQFLQDNHSRSAHGVLRGLHYQLLRPQGKLVRVVRGAVFDVAVDIRRSSPTFGRWTGAMLTEDNCRQMWIPPGFAHGFLVTSESADFLYKTTDYYAPEHERCIIWNDAELAIEWPVPMGLQLSEKDAMGCSFAAAEKYV</t>
  </si>
  <si>
    <t>WP_066705810.1</t>
  </si>
  <si>
    <t>dTDP-4-dehydrorhamnose 3,5-epimerase</t>
  </si>
  <si>
    <t>dTDP-4-dehydrorhamnose 3,5-epimerase_1</t>
  </si>
  <si>
    <t>MTQRKGLILAGGLGTHLYPATLAISKQLLPVYDKPMIYYPLSTLMLAGIRDILLISTPQDTPRFQQLLGDGSQWGIYLQYAVQPSPDGLAQAFIIGERFIENHPCALVLGDNIFYGHDLQSLLRDAGAQVDGATVFAYHVRDPRRYGVVTFDAQGQAHSIEEKPQQPRSNYAVTGLYFYDNQVVDVAKAVQPSARGELEITAVNQHYLEHGRLHVQIMKRGYAWLDTGAHESLMEAGQFIATLEHRQGLKIACPEEVAWRNEWITDEQLQRLAQPLAKSGYGQYLLQLLADHVR</t>
  </si>
  <si>
    <t>WP_066705808.1</t>
  </si>
  <si>
    <t>glucose-1-phosphate thymidylyltransferase RfbA</t>
  </si>
  <si>
    <t>glucose-1-phosphate thymidylyltransferase RfbA_1</t>
  </si>
  <si>
    <t>MKILLLGKSGQVGWELQRALSVLGEVVALDRHGAEGLCGDLSDLQGLAKTVRRVQPQVIANAAAYTAVDKAEGEPELARTLNAQAPDVLAREAQQLGAWLVHYSTDYVFDGSGDRPWRETDAPAPLSVYGQTKLEGERQIVSSGCRHLIFRTSWVYAVRGNNFAKTILRLACEREQLSVVNDQIGAPTGADLLADVTAHALRHVLPPVGHNNLAQSGIYHLTASGEASWYDYARFVLENAIRAEGVFKLRPDNMVSVPSSTYSMPARRPHNSRLDTAKLRATFGLSLPDWRLGVSRMLAELFEGPKS</t>
  </si>
  <si>
    <t>WP_066705806.1</t>
  </si>
  <si>
    <t>dTDP-4-dehydrorhamnose reductase</t>
  </si>
  <si>
    <t>dTDP-4-dehydrorhamnose reductase_1</t>
  </si>
  <si>
    <t>MILVTGGAGFIGANFLLDWLKQSDEPVVNLDKLTYAGNLENLTSLQGDARHVFVRGDIGDTALVERLLSEHRPRAVLNFAAESHVDRSIQEAEDFIQTNIVGTFRLLEAVRPYWTGLAAEDKSSFRFLHVSTDEVYGSLGKGEPAFTEEHRYAPNSPYSASKASSDHLVRAYHHTYGLPVLTTNCSNNYGPFHFPEKLIPLMIVNALAGKSLPVYGDGQQIRDWLYVKDHCSAIRRVLEAGRLGEVYNVGGWNEKPNIEIVNTVCALLDELRPRMDKKSYREQITYVKDRPGHDRRYAIDARKLEHELGWKPAETFETGIRKTVQWYLDNQGWVSSVTSGSCRQWMDWQDV</t>
  </si>
  <si>
    <t>WP_066705804.1</t>
  </si>
  <si>
    <t>dTDP-glucose 4,6-dehydratase</t>
  </si>
  <si>
    <t>dTDP-glucose 4,6-dehydratase_1</t>
  </si>
  <si>
    <t>MAKKPTQAAQSARTAPLLPDAIKDSAHEIWLAGLAAFSKAQQEGSKMFDALVQEGLTIQRKTQSAAEEKISAATQKMNRMADEIGTRATGQWDKLESIFEDRVARALKSLGVPTAGEVDALAARLAALEKAAQPRPARTASVKKAPARKRPAARKTS</t>
  </si>
  <si>
    <t>WP_066705802.1</t>
  </si>
  <si>
    <t>phasin family protein</t>
  </si>
  <si>
    <t>phasin family protein_-1</t>
  </si>
  <si>
    <t>MAKKAPRRTAQRIQEAALTLFNRFGEPHVSTALIASEVGISPGNLHYHYPAKDKLVGALFAQYEQALAELLPAGGGVQDVEDTWFFMHSLFELVWQYRFLYRDLNDLLSRNRLLETSIQVCMTTQVDAMRAMLESLRAAHVLNIDERELPVTANCLMVILTYWLSFEYVRDPRHALEPENGQVALLRGAQHALGLLAPFLAPSQRAHLLQLRDAYTTTSLQPFLPSAS</t>
  </si>
  <si>
    <t>WP_066705800.1</t>
  </si>
  <si>
    <t>MSDLQTRFEAAVANSKNLSERPDNPTLLKIYALYKQATTGDVEGDRPGFSDFVGRAKWDAWNGLKGKTAEEAMQLYIDLIESLS</t>
  </si>
  <si>
    <t>WP_066705795.1</t>
  </si>
  <si>
    <t>MLYKFKSPAAADLIMLEPHGRRVLQIIGKPVDVKQGILQPVDMPVAAAALEAAIVHEEAQRKAAEAEAAARGEELPPQESISLRQRAAPFIEMLRRCEKADKAIVWGV</t>
  </si>
  <si>
    <t>WP_066705793.1</t>
  </si>
  <si>
    <t>MPAFDSFKKNRRLSLALIAGAAHFLIAGSSLAQSGWPNKPVRIVVPFAPGGTTDILARAVAPELSKAFGQQFVVDNRAGAGGNVGADIVAKSPGDGYTLLMGTVGTHGINKALYAKLPYDPQKDFVPITLVAAVPNVMEMNADKAKALGINTVADFIKYAKANPGKLNMASSGNGTSIHLAGELFKSMTGIFMTHIPYRGSGPALLDMVAGNMDVMFDNLPSSMAQIKAGKLKALAVTSSQRSAALPDVPTVEEAGHLKGFEASSWFGLLAPAGTPQDIVNRIQQEVAKSLNTPAIKEKLLAQGAIPSGNTPTEFAKLIDAEHKKWAKVVKDSGAKVD</t>
  </si>
  <si>
    <t>WP_066705791.1</t>
  </si>
  <si>
    <t>MKRLLILAAAVTAFAVHAQTAFPGAKPITIVVPFSAGGPTDRVARDLAEAMRKPLGGASILVDNAAGAGGTIGANKVAKAAPDGHTLFLHHIGMATSPALYRKLPYSVENDFEFLGMVNEVPMTLIGRPSLPANNYKELSVWINANKGKINLGNAGLGAASHLCGLMFQNALGIDMTTVPYKGTAPAITDLIGGQIDLLCDQTTNTTSQIEGKKVKAFAVTTAKRLTTPALKDLPTLQESGLKGFDVSIWHGLYAPKGTPADVLAKINTALKAALKDPEFIKKQEGLGAVVVTDKRVEPAEHKKFVLAEIAKWGPVIKAAGVYAD</t>
  </si>
  <si>
    <t>WP_066705790.1</t>
  </si>
  <si>
    <t>MSKHYDALETRDPAQREAALMAALPGHVARAQQAAPALAEILRGVDAAGVNSRAALARLPVTRKHELLERQQAARAQVPGRDPFGGFAAVGWHGLLRNSGARRVYQSPGPIYEPEGHAADYWRSARAFAAAGFEAGDLVHNCFSYHLTPGAWIMEAGAQALGCTVFPGGVGNTEQQLAAMADLQPVAYAGTPSFLKILVEKAQESGVRLSFTKAMVSGEAFPPSLRDWFAERGITGYQCYATADVGLIAYETSAREGLVLDEGVILEIVRPGTGDPVAEGEVGEVVVTVLNPDYPLIRFGTGDLSATLPGACPTGRTNTRIRGWMGRADQTTKVRGMFVHPGQVAEIVKRFPEVGRARLVVTGEMANDAMTLKVETRGDAPDGLVARIGQVIRDVTKLRGEVELVLPDSLPNDGKVIEDARSYK</t>
  </si>
  <si>
    <t>WP_066705789.1</t>
  </si>
  <si>
    <t>MDSRNILLNVNGIEVIYNHVILVLKGVSLQVPEGGIVALLGGNGAGKTTTLRAVSNLLQGERGEVTKGSIELRGERIENLSPADLVQRGVVQVMEGRHCFAHLTIEENLLTGAYTRKSKAEIAANLEKVYNYFPRLKTRRASQAAYTSGGEQQMCAIGRALMANPSMVLLDEPSMGLAPQIVEEVFEIVKDLNQKEKVTFLLAEQNTNMALKYADYGYIMESGRVVMDGIANELANNEDVKEFYLGVGGGERKSFRDVKSYKRRKRWLA</t>
  </si>
  <si>
    <t>WP_066705788.1</t>
  </si>
  <si>
    <t>MKLSKLVIAAAVVAAGTTSLATGAFAQAKEQFFPLLSYRTGPYAPNGTPWANGKQDYLKMINARDGGINGVKLTFEECETGYATDRGVECYERLKSRPGVTLFDPQSTGITFALTEKAPADKMPLMTLGYGLSVSQDGMAFKWNFPMMGSYWTGADILIQHIGKSLGGVDKLKGKKVALVYHDSPFGKEPIPLLQERAKMHGFDLQLLPVTAPGVEQKATWLQVRQSRPDYVLLWGWGVMNSTALKEAQATGYPRDKMYGVWWAGAEPDAKDVGEGAKGYHALALNTSGQEPKVIQDILKHVHAKGHGTGPKDEVGSVLYTRGVIIQMLGVEAVRRAQERFGKGKVMTSEQVRWGLENLALDQKRLDALGFAGVMRPLSTSCADHMGSTWARVHTWDGKKWNMSSDWYQADEQIIKPMVKTGADKYLSDKKMSRRPAGDCQS</t>
  </si>
  <si>
    <t>WP_066705787.1</t>
  </si>
  <si>
    <t>MFYRENGQFKTSYVADQQIFPIAQDRLVILLLLAVAFVAVPLLASDYTFRAILIMSLAALGVNVLVGYCGQISLGSGAFMAVGAYGAYNFFVRVPDMPLIPALILGGLCATFFGILFGLPSLRVKGLYLAVATLAAQFFSDWMFLRIKWLTNDSSSGSVSVSSLQVFGLPIDSAQSKYWFCLAILVVMALLAKNLVRGAIGREWMAIRDMDVAAAVIGIRPMYAKLSAFAVSSFIIGVAGALWAFVYLGAWEPAAFSVDVSFRLLFMVIIGGLGSIMGAFFGAAFIVVLPILLNQFLPALFGLFGVEISTADVSHAELMIFGGLIVWFLIVEPHGLAKLWSTAKQKLRVWPFPY</t>
  </si>
  <si>
    <t>WP_066705786.1</t>
  </si>
  <si>
    <t>MAFFSETLLGGLMAGMLYSLVALGFVLIFKASGVFNFAQGAMVLFAALAMARFAEWIPGWTGIDNPIVANIAAFVLAGVVMFVVAWLIERLVLRHLVNQEAATLLMATLGITYFMEGLGQTLFGSDIYKIDVGMPKDPIFVLESMFEGGILVNKEDVIAAAIAAALVAALSLFFQKTSTGRALRAVADDHQAAQSIGIPLNRIWVIVWCVAGVVALVSGMIWGSKLGVQFSLTTVALRALPVVILGGLTSVPGAIIGGLIIGVGEKLSEVFLGPYVGGGIEIWFAYVLALLFLLVRPQGLFGEKIIDRV</t>
  </si>
  <si>
    <t>WP_066705785.1</t>
  </si>
  <si>
    <t>MKQRPMGDVILDVQNISLSFGGVKALTDISFNVREHEIRAIIGPNGAGKSSMLNCINGVYQPQQGSITFRGQTFHHMNSRQVAEMGVARTFQNLALFKGMSVLDNIMSGRNLKIKSNLLLQALRIGPAEREEIRHREQVERIIDFLEIQAHRKTPVGQLPYGLQKRVDLGRALAMEPQVLLLDEPMAGMNVEEKQDMCRFILDVNDEFGTTVVLIEHDMGVVMDISDRVVVLDYGKKIGDGVPDEVRNNEDVIRAYLGTSH</t>
  </si>
  <si>
    <t>WP_066705783.1</t>
  </si>
  <si>
    <t>conjugal transfer protein TraG</t>
  </si>
  <si>
    <t>conjugal transfer protein TraG_1</t>
  </si>
  <si>
    <t>NZ_BBYR01000104.1[11..10977]</t>
  </si>
  <si>
    <t>MIELRHLRYFIAVAEELNFRRAAERVHVDQTPLSRTVRDLEEQLGVTLLVRAPRRLKLTPAGSKLLEHARMLFTRLERIKRVVRETDARYRAPLRVGVADGMAQLRLSECFAGWRALAPDIPLEIAEMPAAELSGALRREEVDIGFSFGLPDDDAIAQEMAWDYPLVALLPPDHELATREVVQTSELLSFPMIACRLDRLPGLRRQMDAVRQNYAARPVIAAEARTLVGYVIRVAAGLGVGVADAGHMATLRRTDVVVVPLAEDIRIKTYVLHKHRRDGLPQMLQRFLAYARTLHQP</t>
  </si>
  <si>
    <t>WP_054022751.1</t>
  </si>
  <si>
    <t>MNHRITIEGSDAAFDCGPAQSVLDAALRAGIELPYSCRKGVCGNCAGAVAEGEVAGLGGPIRNESCAPDQVLFCMCAPRGDLRIRPAAWHRVDPSARKRFTAKVFRNQLAAPDVSVLQLRLPAGQRARFQAGQYLQLALPDGSTRCYSMANPPHENDTLTLHVRHVPGGAFSARVPGLAPGDAIEVELPFGAVTLEADARRPIVFVVGGTGFAPARSILDDMARWRVERPITLIWGARRAEGIYLRPAIAKWQRQWPQGFRFVEALSGEAREGAFAGRVDAALRAHCPDLSGHELYCCGSPGMVQSVREAAVQALGLPAARFHADVFVNGPAAGAVPA</t>
  </si>
  <si>
    <t>WP_054022750.1</t>
  </si>
  <si>
    <t>MAVGDPNGIGPEIALKALAALPAAARGRITLYGPAAVLERTASQLGQEALLREQPVVDAGALPAQAARPGRIDPAAGASAVASASAAIEACRRGEADAVVACPHHETAIHQAGIAFSGYPSLVARVCGQPEDSVFLMLVGGGLRIVHATLHESVAHALGRLQPALIAAAARAGARACARLGVADPRIGVFGINPHASEGGLFGPEDAQHVEPAVQALRAEGLRVDGPLGADLLLAQRRHDLYVAMLHDQGHIPVKLLAPNAASALSIGAQVLLSSVGHGSAMDIAGRGIADPGAVLRTIALLSGAGVEEGTA</t>
  </si>
  <si>
    <t>WP_082368716.1</t>
  </si>
  <si>
    <t>MIDLLALCAFNAAYAETIDSDALERWPDFFTDDCHYRITHAENEREGLAAGIVYADSRAMLEDRIAALREANIYERQRYRHLLGIPLLGAQDDTGAEARTPFMVARIMATGQTELFASGIYRDRVVRQDGGLRLRSRVAVCDSTVTDTLLALPL</t>
  </si>
  <si>
    <t>WP_054022748.1</t>
  </si>
  <si>
    <t>MQDTSTLQPVRWSGPGLTRIPYGVYRDAQLAAEEQARIFQGETWNYLCLEAELPEAGSYRTTFVGETPVVVVRDADGEVYAFENRCAHRGALIALEKSGRAENFQCVYHAWSYNRQGDLTGVAFEKGVKGRGGMPPGFCKEAHGPRKLRVANFCGLLFGSFGDEVPGIEEYLGEEICERIERVLHKPVEVIGRFTQALPNNWKLYVENVRDSYHASLLHLFFTTFELNRLSQKGGVIVDESGGNHVSYSMVDAQAEKDASYRDQGLRSDDANYRLKDPSLLAGFQEYGDGVTLQILSVFPGFVLQQIQNCLAVRQVLPRGVERTELNWTYLGYADDTPEQRQVRLKQSNLIGPAGFISMEDGAVGGFVQRGIAGAGALEAVVEMGGDGTASSEGRATEASVRGFWKAYRQHMGV</t>
  </si>
  <si>
    <t>WP_054022747.1</t>
  </si>
  <si>
    <t>MTTALARRLGAACLTAACLLGSAAAQTPQALKIIVPYPAGGTADILPRVVAEKLRAQFPAGVLIDNRTGAGGNIGAEAVFRAEPDGNTLLASPPGPIAINHHLYRKMAFDPSKWEPVTVLATVPNVLVVNPRLPVKNVQEFIAYAKANPGKVTYGSQGNGTTSHLTASLFMQLTGTEMVHVPYKGTAPALVDLVGGQIDVFFDNISSSLPFHQAGKLRILGVADEQRSAALPEVPTFAEQGLPSMNAVTWFAVVAPPGTPAAKVAALQKSFAGALTQPEVQQKFAEQGAEPRGWDPARTGQFIRAESAKWDRVIRSANVRLD</t>
  </si>
  <si>
    <t>MQTTVTTMLLASVALAACAGGGSTPLPLPQQQPPQQEPPPPPVPLASRAACEALKDGNGDMVWPNAATVVEVAAWRDAAPATASAAALPEHCEVSGAIAKRTGIDGYPYEIKFRLRMPAEWNGRFFMEGGSGTNGSLSAATGSIGGGQIASALSRNFATIATDGGHDNAVNDNPDALGTVAFGLDPQARLDMGYNSYDQVTQAGKAAVARFYGRAADKSYFIGCSEGGREGMMLSQRFPSHYDGIVAGAPGYQLPKAGISGAWTTQSLAPAAVGLDAQGVPLINKSFSDADLHLLSQAILGTCDALDGLADGIVDNYRACQAAFDPATAANPANGQALQCVGAKTADCLSPVQVTAIKRAMAGPVNSAGTPLYNRWAWDAGMSGLSGTTYNQGWRSWWLGSFNSSANNAQRVSGFSARSWLVDFATPPEPMPMTQVAARMMKFDFDIDPLKIWATSGQFTQSSMDWHGATSTDLAAFRDRGGKMILYHGMSDAAFSALDTADYYERLGAAMPGAAGFARLFLVPGMNHCSGGPGTDRFDMLTPLVAWVERGEAPDQISAWSGTPGYFGVAARTRPLCPYPQIARYKGSGDINTEANFACAAPP</t>
  </si>
  <si>
    <t>WP_054022745.1</t>
  </si>
  <si>
    <t>tannase/feruloyl esterase family alpha/beta hydrolase</t>
  </si>
  <si>
    <t>tannase/feruloyl esterase family alpha/beta hydrolase_-1</t>
  </si>
  <si>
    <t>MTDKNFVTSLDKGLQVLSCFGRQHARLTVSEAARLTGSTPASARRSLLTLQALGYLDSDGKRFWMLPKALLIAHAYLASRATPALAQPLLDALSERTGESASLGKLLDDDAIIIARSTARRSLSIGLGIGSRLPAYCSAIGRVLLASLPPGEAERRVRAMPRQPLTPRTVYEVRPVLELIARCREQGFAGSDGELELGVRSMAVPVHDRSGSLVGAMSIAVRAERMSFAEFREAFLAALRKAGTTLGERLYPE</t>
  </si>
  <si>
    <t>WP_054022744.1</t>
  </si>
  <si>
    <t>MDILTNTFKQALRDGKPQIGLWAGLASAYTSEILAGAGFDWLLIDGEHAPNTLDSTLAQLQSVAAYPVAPVVRPAWNDPVQIKQILDTGAQTLLVPMVQSAEEAAAAVAAVRYPPEGIRGVGSALARSSRWNRIPNYLERANGEMCVLVQIETPRGIQALDEILAVDGVDGAFIGPADLSASMGYLGQPEHPEVEKTIDDAITRIVRSGKAAGILHSGVTQAKHYLSLGATFVAVGVDAVLLARAAEALAGQFKELTTVAAGKGPY</t>
  </si>
  <si>
    <t>WP_008160570.1</t>
  </si>
  <si>
    <t>NZ_AGUF01000033.1[1174..16417]</t>
  </si>
  <si>
    <t>MSPSFHHRNLPHLLLYARETLMAHFRPILQAAGVTEQQWRVLRTLSDVGSMEPNQIARSCQILSPSLTRMLAGMEEQGLIKRTRSSADQRRQEISLTAKSNKLIDRMRPQVDAKYQEIEEKIGKDLLDRLYRDVDAMVDLIRRDTSEPRDSGKP</t>
  </si>
  <si>
    <t>WP_008160568.1</t>
  </si>
  <si>
    <t>MSITYRPPFDEDDERDLRALYRKPGPGANPELDAAVRRRWHPGHSWHPGWGALACAVMVAGLFAWTDMREAADLPDLSAQLIPPPEVVPGADTPPAPQAVASDAQPVTLRRVVALQPEPAANQEPAVQASTEAAPEAATQEAAPESAQGEAAQAQTVVAFTEQDIEARVAQIRNLIVNDREEEAVQALRELQRGAPDLALPDDLQELSRQNPA</t>
  </si>
  <si>
    <t>WP_008160566.1</t>
  </si>
  <si>
    <t>MAKSRTVYVCADCGGTTPKWQGKCPHCNAWNTLEETVESSAAAASNHRYAPLASSSPVRSLSEIEARETPRQPTGLEEFDRVLGGGLVAGAVVLIGGDPGIGKSTLLLQALASLSETTNVLYVTGEESAEQVALRARRLGLQTGNVNLLAEIRLEAIQAAVSEQKPTVAVIDSIQTLYSGELSAAPGSVSQVRECAAQLTRLAKQTGIAIVMIGHVTKDGALAGPRVLEHIVDTVLYFEGDTHSSFRLVRAFKNRFGAVNELGVFAMTDRGLRGVANPSALFLSQHEQQVAGSCVMATQEGTRPLLVEIQALVDSSHAPNPRRLTVGLEGNRLAMLLAVLHRHAGVSTFDQDVFVNAVGGVRITEPAADLPVLLAIMSSLRDRPLPRGLIAFGEVGLAGEIRPAPRGQERLREAAKLGFSIALIPKANAPRQPIEGLEIWAVDRLDGALDKLR</t>
  </si>
  <si>
    <t>WP_008160564.1</t>
  </si>
  <si>
    <t>MSLFVIAACLAAGGLIGFMGGVLGIGGGLIAIPALVLLMGMSQQLAQGTALIMVLPTIMMAVRKYNQQTRIDKRVALAGAAGAVVFTWVGAQMALGIDSSLLRRSFAVFLFFIALFYVWQTWRESRPAARRAQAPKREAPVFTPRRASVLGMLCGTLGGFFGVGGAVLAVPIITSVFRLPQTTAQALALSMVIPGSTIALITYTWAGQANWMVGAPLAIGSLVFVPIGVKLAYRLPERKLRACFAAMLFATVALLVFES</t>
  </si>
  <si>
    <t>WP_008160561.1</t>
  </si>
  <si>
    <t>MTTHSRIAAFLSTSALCLGLAAAPAAFAAGAAKSGETKTQAQHKHHKSDKTSAKHAADKSGAKMDKSGATTPAK</t>
  </si>
  <si>
    <t>WP_008160558.1</t>
  </si>
  <si>
    <t>MTTKQRIIQVGSLAGSPSANQRLADGYDVIELWKHPDRKAALAEHGKGVTAVVTSANFGANAELINALPDLKAICSWGVGYETIDVEAARKRGVLVSNTPDVLTDCVADLAWGLLIAGARRMGQGERFVRAGQWGQVHGSIPLGLRVSGKKLGIVGLGRIGEAIAKRGTGFDMDVRYHNRRKRDDVTYGYEASLTDLAKWADFLIVATVGGPSTRHLVNREVLEALGPKGIIVNIARGPVIDEAALVAALEAGKLGCAALDVFEHEPKVPEALIKSDKAVLLPHIGSATEETRLAMENMMLENLESFFATGRVITPVE</t>
  </si>
  <si>
    <t>WP_008160556.1</t>
  </si>
  <si>
    <t>MNKLISAVVAAGAIVLGAPAAQAAGYPEKPVTMIVPFVPGGSSDITARSVTPGLSKILGQTFVVENKPGANSAIGAQALARSTPDGYTMMVGSIGTFAINEALYKNLAYNPSKDFAYLTQAVRNPNVLVAATSFPANNVAELVDYAKKNPGRVSYASSGTGSSDHLSAVLFRQRTQSTGVDVPYKGGGAAIADLIGGQVNVSFQNLGAVQNHIKAGKLKALAITGDARAPDLPDVPTLAEAGIKDMVVYSWQGFAVPKGTPPAVVEKLADALRTTLRDPQTQKTLQGLGFEVVANTPQQFAEFQQAEVKRWKDVIQKANIQLE</t>
  </si>
  <si>
    <t>WP_008160555.1</t>
  </si>
  <si>
    <t>MHAAPARGRFIAAALLTATAFILPAAPALADYPDRDVKIIVPFPAGGTADIAARVVAAELGKSWKKSVVVDNKAGAGGNVGSAEAARATPDGYTLLMGTVSTHAINQSVYAKLPYDPVKDFVPVTLVIPVPNILELNPAFADKHGIRTVADLIKYLKANPASVNMASTGNGTSTHLSGELFQTMTGTRMTHVPYKGSSPALTDVMAGSADLIFDNLPSSMGFIKGGKLRPLAVTTASRSPALPDVPTMAEAGVQGYEASSWFGLLAPAGTPADIVQKIQRDVAAALQQESVRAQLQAQGATPSGNTPAQFKQFMAQETVKWADVVKKSGAKVD</t>
  </si>
  <si>
    <t>WP_043517852.1</t>
  </si>
  <si>
    <t>MKTTPVTAQDLQRSVIAVPPLARNADLSLNEAANKALLGHLEAGGVRNVMYGGNANFYNVGVSEYARIVDMLAGLAGADTWILPSVGPDYGKMMDQAEILRSRPFPTAMLLPMSFPYTDAGLADGVRRFTDALGKPAVVYIKSADYLAPGTAALLIEEGRIAGFKYAVVRDDPSQDAYLSALLQAVDSRWIVSGIGERPAIVHYRDFGLKSFTSGSVCVAPRGSMRLLHLLRDGRYDEAEAVRQHYLGLEDCRDGISPIRVLHDAVTLAGVADMGPMLPLLTGISSAERERVAPVARALAAWDREAVAA</t>
  </si>
  <si>
    <t>WP_008160553.1</t>
  </si>
  <si>
    <t>MPQPAPQAPAEPDAPGALVLERGHRVRLADQLYGQIFEQIVSGALNVGDKLPSENEISERSGVSRPVVREALLRLRADGLITAHQGLGTFVSHQPAPRLKTFNDVQNVSAYLRAQEVRVALEGDAARLAALRRTDEQLARIADAHAAFADTLARGQVSAEADLAFHASIAEASGNDFYLGVLESIHESISGFMRLTLNLTRTGSRQRAQRVVDEHATILDAIREQDGERARVAMQFHLGQARHRLVDRDRD</t>
  </si>
  <si>
    <t>WP_008160551.1</t>
  </si>
  <si>
    <t>MPVEQVREQILQVLMAWGMAEDLAHTTAGLMARTDLLGIDSHGISMLPSYEEKWRAGSLRLDARARIVRDGGASALIDGMGGLGYPVAALAMNLAVDKALEHGVGAVSVCNSHHFGAAGVYARIAVERGVVGLVTSSANGVIMVPTRGAMPMLGTNPIAFGAPAAYNEPFLFDMATTTVAANKVKVYDFLGKPLPPGWAVDGQGAAVTDADAAMQFIFKRPEGGLTPLGGTPAMSSHKGYGLAMMAQILGGTLSGSAFAARRAPTRRPGEPDDVGHFFLALNPDAFRAAGSFESDMDDMIDALHDTPPANPEEPVLVAGEPEAAERARRLRAGIPIPAALADRLRGICERAGTPYLLDPA</t>
  </si>
  <si>
    <t>WP_193353343.1</t>
  </si>
  <si>
    <t>MSNSDKRRKPEDLRSHRWYGVKDLRSFGHRSRTAQMGYHRSDYAGKPVIAIINTWSDINPCHSHFKQRVEEVKRGIWQAGGFPVEMPAMSLSEPFQKPTTMLYRNLLAMETEELLRSYPADGCVLMGGCDKTTPALVMGAVSMDLPTIFVPAGPMLRGNWNGNTLGSGSDTWKYWAELRAGNITEEDWQGVEDGIARSPGHCMTMGTASTMTSAVEALGLCLSGASSIPAPDSRHAQMASLTGKRIVEMVWEDLKPSDLLTAASYDNAVRTVLALSGSTNAVVHLIAMARRSGFGLDLDRFDHLARTTPVLANLRPAGKYLMEDFYYAGGLRALLVQLGDLLDTSQRTVDGRTLGENIAGARIFNEDVIRPRAQALIERDGLAVLRGNLAPDGAVIKPPAMEARLQVHTGRAVVFKDYNDMAARIDDPDLDVDADSVIVLQNAGPQGAPGMPEWGQLPIPQKLLKEGVRDMVRISDARMSGTSYGACVLHVAPEAYVGGPLALVRDGDLIALDVPARRLQLMISDAELAGRRAAWQTPPPRFERGYGVLYLKHIGQADTGCDFDFLQSETRVESAGEPEIH</t>
  </si>
  <si>
    <t>WP_008160547.1</t>
  </si>
  <si>
    <t>MNSPLPNRFRQRILARERLIGFWMCMSSHITAELVGLADFDWLLLDGEHSPNEVPMFLQQLQALQGSASAAVGRPSWNDPVQIKRLLDIGFYNLLIPFIESEEDARRAVAATRYPPQGMRGVAGAQRSNRYGTVPDYLQTINDNICVLLQIESRPGIEAVDEIASVEGVDGVFIGPSDLAAALGHIGNPNHPEVQETIRHLHQRVSAAGKAVGILAPVHADARRYLDMGMHFVAVGTDLGVFKQATFALREAFPT</t>
  </si>
  <si>
    <t>WP_043517833.1</t>
  </si>
  <si>
    <t>MAFDPRQLTQLAAQHGTPLWVYDAAVIRDRIAQLRRFDTIRYAQKACSNLHILRLMRSEGVVVDAVSLGEIERSLAAGFQPRSEPEGIVFTADLIDHATLATVLKHGITVNAGSLDMLARVGQASPGHRVWLRINPGFGHGHSNKTNTGGPQSKHGIWIDDVAEAVSIVRRHGLKLVGIHMHIGSGVDYGHLSSVCDAMVDVVKSLDHDIEAISAGGGLSIPYRDGEPRIDCDHYFEQWDAARKRIAAHLGHDIRLEIEPGRFLVAESGVLVSEVHSINRRPERDFALVDAGFNDLMRPAMYGSYHRISVHAPDGSEPQGAQTRIAVAGPLCESGDVFTQNEGGVMSDQMLPQPRIGDFLVLHNAGAYGSSMSSNYNSRPLAPEVLLDKGEARVIRRRQTVAELLALED</t>
  </si>
  <si>
    <t>WP_008160543.1</t>
  </si>
  <si>
    <t>MIKGLMITPPVIGRISIGKVVEKNGKRLPEKDDEFTITTQVQQRGQWVLHPLDEALRQSQAPGQVSCGIKEGTEPSDVQSETSASATQTRTGKRSLKDKMGVADTPTAAPSTTRRKLRSIPVRVLFNDPDLNLRADYCMFDRSTARPLCVGNGESCKRVTDKGLEELACPGPDTCRFGMGHCKPYGRLNVSIGDSDELGSFVFRTTGFNSIRTLAARLQYFAAVSGGNLACMPLELKLRGKSTTQSHRSAIYYADLVVRTGASLNEAIGQAHTLAAERLAAGFDQSALDGAARQGFANGNFEDAPDEGVEIVEEFYPEECETPTAPTTAAANEHWPPIAQASQRNGTHSPYPQKQWL</t>
  </si>
  <si>
    <t>WP_012837667.1</t>
  </si>
  <si>
    <t>NC_013446.2[1681279..1696668]</t>
  </si>
  <si>
    <t>MTNADRSPVLKAFGQAVRECRSARGFSQEGFAHYCGLDRSYMGGVERGERNVTLVNMERIIAALDMKPSEFFLTLDGHFRDLAVQRDAAHLNDFAPYFRPGIPRKTP</t>
  </si>
  <si>
    <t>WP_080571293.1</t>
  </si>
  <si>
    <t>MKKRILLCSALSFALTGCNSSPSNSDLEAYLEPKFDSCKNLKIVDIKKTNGYQEDGYYRVEFSYGLELKDSSLLDTMRNQWKEEKEESERRLEKNKKFLETRETLEAEIKKIADEFELHAPYMPSSDEIIVFKRGLSAEIAPEIPLPLQEKINIWKKLVESREQEINNQKPFKIFGNEETIIYRNYYNGCNPSVKQFTKNLFEGQQLASLRSENKDPELLFDEYKVKVTLTIPMRKTENGWRVISDN</t>
  </si>
  <si>
    <t>WP_123974928.1</t>
  </si>
  <si>
    <t>transposase_-1</t>
  </si>
  <si>
    <t>MAKALNERWATDMCRVWAGRAGWTTMALVIDCHSRELLGWNLSRSGRSKTAESALEQVLIARFGTLGRVPAPFLLLSDNGLVFTSRSSTALVRSYGLRHEESLAESLASLVLARSSYLYHRARLNADEKYVLVCRSITNIFERNHGCFGYRRVTATLCSSMAEPVNHKRVQRGSKFVGNGMNAFITASSPPC</t>
  </si>
  <si>
    <t>WP_012837662.1</t>
  </si>
  <si>
    <t>DDE-type integrase/transposase/recombinase</t>
  </si>
  <si>
    <t>DDE-type integrase/transposase/recombinase_-1</t>
  </si>
  <si>
    <t>MNHQIHIHDSDIAFPCAPGQSVLDAALQAGIELPYSCRKGSCGNCASALLDGNITSFNGMAVRSELCTSEQVLLCGCTAASDIRIQPSSFRRLDPEARKRFTAKVYSNTLAAPDVSLLRLRLPVGKRAKFEAGQYLLIHLDDGESRSYSMANPPHESDGITLHVRHVPGGRFSTIVQQLKSGDTLEIELPFGSIALKPDDTRPLICVAGGTGFAPIKSVLDDLAKRKVQRDITLIWGARNPSGLYLPSAIDKWRKTWPQFRYIAAITDLGNVPADAHAGRVDDALRTHFGNLHDHVVHCCGSPALVQSVRTAASDMGLLAQDFHADVFATGPTGHH</t>
  </si>
  <si>
    <t>WP_012837661.1</t>
  </si>
  <si>
    <t>MTIVHRRLALAIGDPHGIGPEIALKALRQLSANERSLIKVYGPWSALEQAAQICQMESLLQDLIHEEAGSLAQPAQWGEITPQAGLSTVQSATAAIRACENGEVDAVIACPHHETAIHRAGIAFSGYPSLLANVLGMNEDQVFLMLVGAGLRIVHVTLHESVRSALERLSPQLVVNAVQAAVQTCTLLGVPKPQVAVFGINPHASEGQLFGLEDSQITAPAVETLRKCGLAVDGPMGADMVLAQRKHDLYVAMLHDQGHIPIKLLAPNGASALSIGGRVVLSSVGHGSAMDIAGRGVADSTALLRTIALLGAQPG</t>
  </si>
  <si>
    <t>WP_034410981.1</t>
  </si>
  <si>
    <t>MINEIQIAAFNAAYAKTVDSDAMEQWPTFFTKDCHYRVTNVDNHAEGLAAGIVWADSQDMLTDRISALREANIYERHRYRHILGLPSIQSGDATQASASTPFMVLRIMHTGETEVFASGEYLDKFTTIDGKLRLQERIAVCDSTVTDTLMALPL</t>
  </si>
  <si>
    <t>WP_012837659.1</t>
  </si>
  <si>
    <t>Terephthalate 1 2-dioxygenase terminal oxygenase component subunit beta 1</t>
  </si>
  <si>
    <t>Terephthalate 1 2-dioxygenase terminal oxygenase component subunit beta 1_1</t>
  </si>
  <si>
    <t>MQESIIQWRGATNTRVPFGIYTDTANADQEQQRIYRGEVWNYLCLESEIPEAGDFRTTFVGETPIVVVRDADQEIYAFENRCAHRGALIALEKSGRTDSFQCVYHAWSYNRQGDLTGVAFEKGVKGQGGMPASFCKEEHGPRKLRVAVFCGLVFGSFSEDVSSIEDYLGPEICERIERVLHKPVEVIGRFTQKLPNNWKLYFENVKDSYHASLLHMFFTTFELNRLSQKGGVIVDESGGHHVSYSMIDRGAKDDSYKDQAIRSDNERYRLKDPSLLEGFEEFEDGVTLQILSVFPGFVLQQIQNSIAVRQLLPKSISSSELNWTYLGYADDSTEQRKVRLKQANLIGPAGFISMEDGAVGGFVQRGIAGAANLDAVIEMGGDHEGSSEGRATETSVRGFWKAYRKHMGQEMQA</t>
  </si>
  <si>
    <t>WP_012837658.1</t>
  </si>
  <si>
    <t>MRNESIRRREALIGIAAAVAATGSLAQSNQPLKIVVPFSAGGTADVLPRLVAEKIRADYAGGVIIENKPGAGGNIGADLVFRAPPDGMTVLASPPGPIAINHNLYQKLSFDPTRWVPVTILATVPNVLVINPKLPVKSLGEFIAYAKANPKKVTVATQGDGSTSHLTAAMFMQLTGAELTVVPYKGTAPALIDLIGGNVDVFFDNISSSATYHHAGKVRILAVADEQRSQILPQVPTFAEQQWPAMQAVTFFSVVAPPGTSAEIAQKLQRQMAQALSSNDIRKHFQEQGAVPCGWDPTKTAQFIRQETEKWKKVLKAANVKL</t>
  </si>
  <si>
    <t>MQDKNFVESLRKGLGVLTCFDRRHTRLTLSEVARLTQSTPASARRSLSTLVQLGYLESDGKLFWMQPKSLLIAYSFLSSRPMPALAQPLLDALSERTRESASLGTLLEDDAIIIGRSTARRSLSTGLGIGSRLPVYCSAIGRMLLSGLPQQEARARLEMIERVALTPHTVTDLEELLGLLETCRQSGWSCSDGELELGVRSMAAPVRDPQGNTIAAMSIAVRAERLSMSEFKETFLIPLKRARNELEKKLYPQGL</t>
  </si>
  <si>
    <t>WP_012837656.1</t>
  </si>
  <si>
    <t>MQVIGLDIAKSVFQLHTVDMSTGEIVNVQLKRAKVLGHFANRAPCLIGIEACGGAHHWARELTAQGHAVRLIHAKAVRPFVNGNKTDATDARAIWLAIQQPGTKFVGVKTLAQQATLTLHRQREMLMRMKIMQINALRGLLYEFGATLARGKKALLGELELALEALANSIPQYVVDSLREQAQRIKQLAIDIKAIEVRLAEVLRIDVDMKRVAAIPGVGLLSATAAIATMGEAKAFKSGREFCAWLGLVPKQRGTGGRVNLLGISKRGDTYLRTLLIHGARAVLRHAKEPGPWLEQLQARRPTNVVIVAQAAKMARTIWAVTARQQDYQRGHQSTRPLGA</t>
  </si>
  <si>
    <t>WP_050881040.1</t>
  </si>
  <si>
    <t>IS110 family transposase</t>
  </si>
  <si>
    <t>IS110 family transposase_-1</t>
  </si>
  <si>
    <t>MYSYADRIRAVELYIKLGLRVRATIRQLGYPTKNALKGWYQHYLKHQDLPASQAPRAPKYSLQQRQVAVAHYLAHDRCIAATMRVLGYPGRGTLTAWVRQDCPEISKSMVGRSWPTTKPDALMCEGVVQLCTRQSTAQEIAVKFGVCRGTLYNWKNQLLGPCAPTSMKHSPKRSPVLDAAALRRQVESLRQDIRRLKIERELLKQAHEVLKNGAGIDLHRLANKDKAVLVEALRGQYELPELLSLVGLARSSYFYHRARLKLADKYLDVRRSITEIFDNNYRCYGYRRVQASLLKECTGISEKVVRRLMKQEGLIVAKPKRRRYNSYLGEIGAAPQNLINRDFRAAAPNEKWLTDITEFQIPAGKVYLSPVIDCFDGLVVSWSIGTHPNAHLVNTMLDAAIDAVQGSESRPVIHSDRRAHYRWPGWLSRVHDAKLTRSMSRKGCSPDNAACEGFFGRLKMELFYPNNWQSTTIEQFIEAVDAYIRWYNEKRIKVSLGLLSPVEYRHKLGLAA</t>
  </si>
  <si>
    <t>WP_012837654.1</t>
  </si>
  <si>
    <t>IS3 family transposase</t>
  </si>
  <si>
    <t>IS3 family transposase_-1</t>
  </si>
  <si>
    <t>MLTHEENELLCRVEGEAPMGKLMREHWTPICLIEEVREPDGTPVKARILGEDLVVFRDSEGRVGVVGEYCPHRRASLVYGRNEDGGLRCLYHGWKFDVQGNVLEMVSEPAASSMAEKVKHTAYPTKEWGGMVWAYMGAQDAIPEFVAPAWAPTADTRVSIGKVLLPCNWAQILEGAIDSAHSSSLHSSDFVPARVTGAEATDNNWLRPSTDKAPRLQVQRTEYGFRYAALRRPIFNASTHDYVRSTVFVAPGTVLIPPNNLYNVANVNVPMDDTNTVFYFIAWGDAATTPETETWRKFLHTQVGPDLDERYRPLRNHENRFWQDRQAMKAGNFTGITGFPNQDIAMWVTMGPIANRSDERLGASDLAIVEFRRRMLDAIAEYKQDGKAIGTGAKTIPGTICSYQAVVPKETDWREYQVRYVSAKHAVSDEQAAEAATDYQVKQ</t>
  </si>
  <si>
    <t>WP_012837653.1</t>
  </si>
  <si>
    <t>MEQRRLRIGVAGLGRAFSLMLPTFLQDPRVQLVAACDPREEARQQFAADFNARTYTDVQDLAEDPNVEAIYVASPHQFHAQHTEIAAARGKHVLVEKPMALNAADCDRMIAACRAANVHLIVGHCHSFDTPYRRTRELIRSGDFGAVKMIQAFNYTDYLYRPRRPEELMTAEGGGAVFSQAAHQVDIVRMLASSRATRLRASVGRWDPLRPTEGAYSALIWFENGAYASLSYNGYGHFNSDEWTGWIGEMGDHLNPDAYGSARKRLATIASAEDEAKLKAAGTYGGAAYKQPSWAAEEPARSHQHFGPVIVSCERADLRPLPDSVVVYGDKQRETLALSRPTVPRAEVIDELYDAVILGQAPLHDGEWAKGTLEICIAILKSSETGTDVLL</t>
  </si>
  <si>
    <t>WP_029158425.1</t>
  </si>
  <si>
    <t>MSAQVDRFVHDRLPPAEQLPVFRYDLPELQLPDQLNLVEELLDKAPAKGFGDKPMLRSPAGALTYSQAAVEVNRIAQVLVEDLGLVPGNRVLLRGGNSVAMALSWLAVVKAGLIAVATMPLLRAKELGEIIEKARPVAALCDGRLLDELVLAQREHPVLASVIAFNKPDAPDSLSARAAGKSGVFTACPTASDDIALLAFTSGTTGKPKAPVTTHRDVLAMCQTWPRHVLRARSDDIVIGSPPLAFTFGLGGLLVFPMWAGASVYFADAPFTPEGLVKLINEVGATICYTAPTFYRQMAPFVRQHGAPSLRICVSAGEALPDATRQLWKEATGIEMLDGIGGTEVFHIYISAAGDQVRRGAVGKVVPGFTAKVVDDQGNEVPRGTVGKLALQGPVGCRYLDDPRQADYVKNGWNYPGDSFVQDDDGYFFYQARADDMIITAGYNVGGPEVEDALLKHPAVAECGVIGKPDADRGMIVKAFCVLKPGHEGDAALVKALQDHVKATIAPFKYPREIEFVPVLPRTETGKLQRFKLRQLNETTPS</t>
  </si>
  <si>
    <t>WP_015867790.1</t>
  </si>
  <si>
    <t>NC_012791.1[5348799..5364039]</t>
  </si>
  <si>
    <t>MMAKIPAPPSTTHLALPFFDDAHRALASELLPWCAAQEVDERDDRAACREWVRRLGDGGWLRYAVPGSAGGALERLDSRALVLLRETLGYHSPLADFAFAMQGLGSGAITLAGTPEQQSHYLTAVGKGEKIAAFALSEPDAGSDVAAMAMRAEATPDGWRLNGEKTWISNGGIADFYCLFAKTDPTGGTRGITVFIVDATTPGLDTSEHIDVMAPHPLATLRFQDCIVPRAAQLGELNGGFKLAMRTLDIFRASVAAAALGMGRRALAEAIAHAKGRRMFGQTLADFQLTQAKLGEMAALIDSAALLTYRAAWMRDDAEQRGAPAVGDVSAAAAMAKMCATENASRVIDMALQMHGGLGVKVGTKIESLYRDIRSLRIYEGATEVQQLIIGKSVLRG</t>
  </si>
  <si>
    <t>WP_015867789.1</t>
  </si>
  <si>
    <t>MKHYIGAGNPMHAQFEAKAPYVAKHFAWHYEAGVGTITLNRPERKNPLTFDSYAELRDLFRALTYATDVKAIVVTGAGGNFCSGGDVHEIIGPLTGMRMPELLEFTRMTGDLVKAIRHCPQPIVGAIDGVCAGAGAMIALACDLRYGSPATRTAFLFTRVGLAGADMGACALLPRVIGQGRASELLFTGRAMTAQEGQAWGFFNALHESDALLEAATKVARELAEGPSFAHGMTKTMLSQEWSMTIDQAIEAEAQAQAICMQTEDFKRAYEAFAAKRKPVFGGD</t>
  </si>
  <si>
    <t>WP_015867788.1</t>
  </si>
  <si>
    <t>MDLEARAHSEHPEALRLWLRLLTCTQLIEKQVRNELRSQFATTLPRFDLMSQLERSPDGLKMNELSRRMMVTGGNVTGITDQLVTEGLVERINVEGDRRAWRVRLTARGRKLFNEMAQQHEDWIVDAFAALSAKEIAQLHKLLGKVKQHSHSQMAEAE</t>
  </si>
  <si>
    <t>WP_015867787.1</t>
  </si>
  <si>
    <t>MNSLSTGSPAAPAMDLQRILCIGGGPAGLYFALLMKARNPALEITVVERNRPFDTFGWGVVLSDQTLANLRAADAETAALIGSEFHHWDDIQVFFKGRQVRSGGHGFCGIGRKRLLNILQERCLALGVKLVFETDATDDQAIAAQYNADLVIASDGLNSRIRQRYADVFKPDVDLRNCRFVWLGTHQTFDAFTFAFEQTEHGWFQAHAYQFDDKTSTFIVETPEAVWKAHGLDQMEQPEAIAFCEKLFAKYLGGHSLISNATHLRGSANWIRFPRVVCERWTHRIDVEGRSVPVVLMGDAAHTAHFSIGSGTKLALEDAIDLANEFAQGGTVDHVLEGYEARRSVEVLKIQNAARNSTEWFENVPRYTGMQIEQFAYSLLTRSQRISHENLRVRDTQWLGGYEQWLAGGKPVAPMLMPLQVRGLTLKNRILVSPMATYSAVDGVPQDFLLVHLGARALGGAAMVFVEMTSPTAEGRITPGCTGLYNDAQQAAFKRIVDFVHTQSSAKIAMQLGHSGPKGSTRVGWEGTDEPLESGNWPLLAASAVAYGEQNQLPAAMTREQMDAMRDQFVASTRRAAECGFDWLELHCAHGYLLSAFISPLTNLRTDEYGGGIEARCRYPLEVFRAMRAAWPQDKPMSVRISAHDWAPGGNTDADAVVVARLFKEAGADFIDVSSGQTTRTAKPVYGRMYQTPFSDRIRNEVGISTIAVGAITDADQANSIIAAGRADLCAIARPHLADPAWTLHEAAKLQSRDVDWPKQYLSGRDQMYREIAKQQQIAAAANAALAASNNEETH</t>
  </si>
  <si>
    <t>WP_041945573.1</t>
  </si>
  <si>
    <t>MQSLIPKIESQLASLPVPIALELPDGRRVAKPGSRVTLAFSEWSALAKLAAHQVGAIGEAYVEGRVQIEGAMRDLIDATVGMLPGNPAETNTTWWTRLMRLAKSHSSHSLHKDAEQIQFHYDVSDDFYALWLDPRRVYSCAYFRTPGLTLAQAQEAKLDHICRKLMLQPGERFLDIGSGWGGLLLWAAEHYGVDATGITLSKNQHAHVQRLIQEKGLQGRVRVELRDYRELSADAPFDKIASVGMFEHVGAANMPTYFRKIHSLLKPGGLVLNHGITSGQLDYRQLGAGMGDFIEKYIFPGGELLHVTHVLRETAAAGLEMVDTESLRPHYARTLWAWSDALESQLDTAREVLARAGGRQGENAERILRAYRLYLAGSAMSFEQGWISLHQMLSTKPDGRVEHGVLRGSQSVYPFARDYIYK</t>
  </si>
  <si>
    <t>WP_015867785.1</t>
  </si>
  <si>
    <t>MLYRFQSRASPDFVMLEVHARQLFDIIGKAPAPQGIVTVEQIPGAIAALESALAREASNPHNHDDYAVEGHANEAEKQHVGLHQRAAPLLHMLRDSLAEKKDVTWKT</t>
  </si>
  <si>
    <t>WP_015867784.1</t>
  </si>
  <si>
    <t>MTSSSNFKTNRRAALAVSAAAIALAATPSWAQSTWPTKPVRIVVPFAAGGTTDILARAVAPELSKAFGQQFIVDNRAGAGGNVGAEIVARAPNDGYTLLMGTVGTHGINRALYPKLPFDPIKDFVPITLVAAVPNVMEMNADKAKALNIHNVQDFIKYAKANPGKLNMASSGSGTSIHLAGELFKSMTGTFMAHIPYKGSGPALLDMVGGNADVMFDNLPSSMAQIKGGKLTALAVTSAKRSPALPDIPTVEEAGGPSLKGFEASSWFGLLAPAGTSPEIVNRIQQEVAKSLGTPAIKEKMLAQGAIPSGNSPADFAKLIASEHVKWAKVVKDSGAKVD</t>
  </si>
  <si>
    <t>WP_015867783.1</t>
  </si>
  <si>
    <t>MEPLNHLQSFVQSAESGSFSAAARRLGLTPAAVSKNVARLEARLGVRLFQRSTRRLTLTEGGERFLGQIGGALATLQDAVAGLSKDDGQPAGTLKVSMGQAFGREHVLPMMGDFLARYPSILPDWHFDNQQVDLVGEGFDAAIGGGIELSPGVVARELARIHVVAVAAPAYLAGRALPTQPAELAQLDALLRRSSPTGRLRSWTLQHAGGDQATVELPRPRAIFNDPEAIAHAALMGLGVAMLPMPFVERGLRSGELVRLLPEWHFDAGAVWLYYPSKKLLPAKTRVFIDFVLERFRSERFAERMQVG</t>
  </si>
  <si>
    <t>WP_015867782.1</t>
  </si>
  <si>
    <t>MALSKSTSPVLAGKVAFVTGGSRGIGAAIVRRLAEDGAAVAFSYASSSAPADELVRSLEAEGGRALALKIDSADAAALTAGIDEAARKLGRIDVLVNNAGVFLPGTIDDFSLEDFDRTLDINVRAVFVAAKAAVRHMGEGGRIINIGSTNAERMPWPGGSAYAMSKSALKGLVQGLSRDLGPRGITVNNVQPGPVNTDMNPVDGPNAAAMHGLMALARHARPEEIAGMVAYLASPEAAFVTGASLNIDGGFAA</t>
  </si>
  <si>
    <t>WP_015867781.1</t>
  </si>
  <si>
    <t>MDPLFFKLVRVVNLTARPFHEKVGREHHLTLNEWRAMAVLGAQPGLNATQIADLTGLDKMAVSRALAGLKRHKRVQLLGDPTDRRRSRLYLTAAGKALHETVGMLGRQREAALFEGIAADELARLDATLDKLVAAVQRAG</t>
  </si>
  <si>
    <t>WP_015867780.1</t>
  </si>
  <si>
    <t>MVLKDLSYSEAAVLAIQREMQADPRVVVLGEDVGRGGIFGQYKGLQLAFGDERVIDTPISEAAIMGAGVGMALAGLRPVVEMRVVDFALCGMDELVNQAAKNRFMFGGQGRVPLVARMPGGIWDASAAQHSQSLEAWFAHLPGLVVVSPSTPQDNYGLLRAALACGDPVVYIEHKTLWGLRGEVDEDIAVPLGKARRVREGNALTLVSWSRQMQACAAACDALAAEGIAVDLIDLRTLWPWDRETVLASCARTGRLLVVHEAVQVAGFGAEIAASAAEATGCRVARLGAPRIPVGYAPVLEAQSRVGAEAIAAAARKLLG</t>
  </si>
  <si>
    <t>WP_015867779.1</t>
  </si>
  <si>
    <t>TPP-dependent acetoin dehydrogenase complex, E1 protein subunit beta</t>
  </si>
  <si>
    <t>TPP-dependent acetoin dehydrogenase complex, E1 protein subunit beta_1</t>
  </si>
  <si>
    <t>MDPSNSGTALYRAMVRIRAFENAAEAASQGGVSAYGQQAAGAAKVRGPLHLSTGQEAVPAGVCAHLRTSDYLTSTHRGHGHTLAKGADLARMMCELFGKATGFNGGKGGSMHIADFSVGMLGANGVVAAGLPIAVGAAHAQKLLRKNNDITVCFFGDGAINRGPFLEALNWARVYGLPVLFVCEDNRWSATTASGPMTAGDGASARAASMDIAATQVDGNDVFAVHETAARLVAEVRGGGGPRLLHALTYRVKGHVSVDLAAYRDPAELAAALETDPIARARGQLLDMGVDAATLDAIENAARDEVDTALAVADAAPWPEASAAFTDVQTTGAGQWY</t>
  </si>
  <si>
    <t>WP_015867778.1</t>
  </si>
  <si>
    <t>MHKFFLATPLALAGAFSHAQTTEPAADPAAEARGQLGTVTVESSATTGFVANTVEAGTFRGAGIMDVPATVNTVTREVLELQGAASIYEALRNTAGVTRQQNGGDTFDQLVIRGIAVENRTNYRLNGSLAIPNVSEIPMENKERVEVLKGASALYYGFTTPAGIVNLVTKRAGSTPVSTVGLTLDDRGSAQALVDLGRQFGDQKQYGLRINAAGGRIGSNIDGVDGHRRFVSAAFDWRVNSRLTLKADVENYRKRITEQAGITRLAAVNGVIALLALPNPDKLLGPPWAVFDAEVTNTQLRADYSLGGNWALTVEAGHSEAERDRRLASFSNYNVLTGAGRITGNDQSLKQTSDLLRTELFGTFSTGSVQHELTLGAARSKKTQDPIFQRNYGGAGTVQNLYNPVPIGYLPLTARPARPTTGAQESEELGLYALDRITFSPQWQLVAGLRRTHYESTQGAGATIPSLAYDVHKTTPLAALSYRFTPALVGYVSYAEGVEEGEIAPAGTANQNAHMPPGVSKQKEIGLRWLTDGGMLLSGALFDIERPGAYTNSANTFVADGRQRYRGLEVSAQGRLTRALAWQLSAQSLDAEFRGINAQYNGKMPENTARQTASAFLSYDIAAVPGLSVNAGAYYTGRRPVDDLNQAFIGGNTLFGLGARYVAQLFGKRTLWQVNVDNVADKRYWAAAGTRLAVGAPRSIKATLKVDL</t>
  </si>
  <si>
    <t>WP_015867777.1</t>
  </si>
  <si>
    <t>TonB-dependent siderophore receptor_-1</t>
  </si>
  <si>
    <t>MALLRQIWFQIHWFIGITVGSVLVVIGLSGAVLSFRAEIVDALNPTLRHIPNPAGALALRPAALAAQVQAAQPAQRIAALTVFAEPGRPARVNFAPPEGQRQGEVRLIDPWTGALLPVPTGEAFFEFAEHLHRWLLLPRDAGKPVTGTLAAGLLILALSGLYLRWPLAWRAWLKLDFALTGRAFLWNLHAVAGTLALLVYLVSSLTGIYWGFDAVRAMVDNAAGEGRVVRAQGMQAGGAPAKAQAAPDLQRVWQSFLDETGGDWSLATLRPPARNASQMEVTYLRAHPEHERARNRLYLDAATGEPSRHQRYADKPLAGRLVNSIYPMHMGTYWGLPGRIVMLLGSLGLALFAVTGWMLYLGRRRTKRAVREERTRLGPALRPDGPGAEPVLLAFASQTGQAERIALQTAAVLQSAGVAVVLQPLVRLSVDALRRYRKVLLVASTFGDGDPPDSLRAFARQFALQTGSGLQHVHYGLLALGDRHYANFCGFGRSLDRDLRGHGAEALFPMIEVHNGDAGALARWQHALAEAFGVLQPGAWKSHEAEVAPFEPWRVVRRTLLNAGSQGDPLFEIELAHAGAADWAPGALVELRPRQSGHAVEQFLRRAGLDGRTRVRCDGRACTLQDALSRSMLPAAPAASAQALADTLVPLAPRRYSVASTTADGCVQLLVRQARHADGMGVASGWLTDGAPLDARVELRLLPNPAFALVDDEAPCVFIGNGSGLAGLRAHLRERVRRGHGRNWLVFGERNAAHDAFCAEQIAQWQAAAALERVDLVFSRDQAERLYVQHRLREAAGLLRQWVAEGAMVYVCGSLEGMAPGVDLALREVLGAPAYDALVAEGRYRRDVY</t>
  </si>
  <si>
    <t>WP_015867776.1</t>
  </si>
  <si>
    <t>PepSY domain-containing protein</t>
  </si>
  <si>
    <t>PepSY domain-containing protein_-1</t>
  </si>
  <si>
    <t>MSPRLQGIEEFVAAVEAGSFARAAERLHVTRSAVAKSIGRLEARLGTRLFLRTTRSQSLTEEGHGYYERCRRVLAELDAAEAMADAARSTAAGLVRLSMPAMLGRLKVGPLLLALARRHPGLSLELSFNDRRVDLVEDGLDLAIRSGELADSAELVARPVGVQWMALCAAPAYLAERGRPGSVAELGASPSHEAVFYARDGQVSPWRFHDADGRLVEVVLPSRLRCDSAEVLLEAAIGGMGLARLPAWLAADALAAGTLVRVFEEPRPFGFALNVIRSRSRYLPHKTRVVVDWLAEHLPPLLAAR</t>
  </si>
  <si>
    <t>WP_015867728.1</t>
  </si>
  <si>
    <t>NC_012791.1[5276733..5291762]</t>
  </si>
  <si>
    <t>MRPFVQRNAAALAACAGAMALLFASGAAAEGTVNALCSTDAGWCEAAAAAFTRETGIRVQQAHKGTGEIGAQLRAEAANPKTDIWWGGTGDPFLQAAEQGLLEAYRPAYINDLHDWSVRQYAMSQNMVGGFYTSAIGFGFNTELLRRKKLHEPKCWADLAKPEYRGEIEISHPASSGTAYTIIAGLVQQMGEDAAFDYLKKLHRNVTSYTRSGQAQAPNVAKGEVAVGVSFIFGFERWRYDKFPVKTAAPCEGTSYEVGGIALVKGARNKENAKRYYDWLMSPAGQAIGGQVGSLQSPANKTFKPDPRIPSMSDVKLIKYDFEKYGRAAERKRLIDRWTREVESQAR</t>
  </si>
  <si>
    <t>WP_015867727.1</t>
  </si>
  <si>
    <t>MADSSNTKLPFQAEVAQLLHLVTHALYSNKEIFLRELISNASDACDKLRFEALDHPELYEDQTELDVRLSFDKAARTITITDKGIGLSRQEAIENLGTIAKSGTKDFVSKLSGDQKADAQLIGQFGVGFYSGFIVADKITVESRRAGLPPEQGVRWTSGGAGDFEVADITRPERGTRITLHLRDDADEYLNAWKLKQIVGKYSDHISLPILMEKEEWKEGENDQPGDMVKTGEWETVNKASALWSRPKKDITPEQYEEFYKTISHDYEAPLAWSHNRVEGSTEYTQLLYIPSKAPFDLWNRDKSAGVKLYVKRVFIMDDAEALLPSYLRFVKGVIDSSDLPLNVSRELLQESRDVKAIREGSTKRVLGMLEDLARKQKTGPESGEGKIDVGSGESVPAPEPTEAVTDVVDKNAPTAAEAAAAAADESGKYAKFYAEFGAVLKEGLGEDFGNRDRIAKLLRFASTTSDTVSVSFADYKARMKEGQDAIYYITADTLAAAKNSPQLEVFKKKGIEVLLMTDRVDEWALNYLTEFDGTPLQSVAKGAVDLGKLQDEAEKKAAEEAAESFKPLLEKLKEALKDKAEDVRVTTRLVDSPACLVVQDGGMSTQLARMLKQAGQPAPDLKPVLEVNAEHALVKKLDGSEHFDDLANILFDQALLAEGGLPADPAAYVRRVNALLV</t>
  </si>
  <si>
    <t>WP_015867726.1</t>
  </si>
  <si>
    <t>molecular chaperone HtpG</t>
  </si>
  <si>
    <t>molecular chaperone HtpG_-1</t>
  </si>
  <si>
    <t>MKARPRTARAAAALAAALLLAAVSGCSHYHIGIPLVPGLSLGLGASKDGNFSVGLNTGWGPLGAGVAVNNTGVVAGTAGVGVGVGVGPVGTGVGVGKSVVLHDPNAGKAGYAPAGGAAPVTTAAAVSAPQPSAVRVSYRPPANAADAAAGSPGTPGNPVAP</t>
  </si>
  <si>
    <t>WP_015867725.1</t>
  </si>
  <si>
    <t>MELKQWRCFVTLAEIGNIRRAASLLAISQPALSVRVQRLEEALGFALFDRQARGVRLTEQGARLLPHARRLLSRAAETDEAARAIGRGAFDRLEIGVTPIAALSFFPDAMRAFSAAHPGVVLALTEGLSDELEEAVAHRRLDLAVVHPPSSRDDLVVREVARDRFMAVVPAAHPLAGAGRIAAADLRQQTLVGVRRDIGPVVFDRIAAYLARAGITTQVNQCASSSISLVGLVAAGAGIGLVVESLACIARPDIRFVALADDPPSLGYAMCHRPDLPAELQGAFMQAFHAPKAGAGARPVL</t>
  </si>
  <si>
    <t>WP_015867724.1</t>
  </si>
  <si>
    <t>MTNPQGALAGIRVLDISRILGGPYCGQILGDHGADVLKVEPPQGDDTRTWGPPFKDGVASYYHGLNRNKRVQHLDFSTDEGREALLALVAEADVLIENFKTGTMERWGIGYEALSARFPRLVWCRVSGFGADGPLGALPGYDAAVQAMTGIMSINGEADGGPLRVGLPVVDMVTGLNAVIGVLLALQERNRSGRGQFVEAALYDSGLSLLHPHAANWFMDGTEPRRTGNAHPNIYPYDALATGTDPVFVAVGNDRQFASLCRCIGLPALADDPLYRTAGARSVHRAGLKQQLEAAMAAFDGRALVEQLMAAGVPAAPVLPVDAALEHPHTAHREMVVEMEGGYRGIGAPVKLSRTPASYRHAPLTPGERFLPDAAAGTGASGS</t>
  </si>
  <si>
    <t>WP_015867723.1</t>
  </si>
  <si>
    <t>MILRHLTPFFAALAACAALLGAAPAAQAQGPFPSKPLMLVVPFPPGGPTDAMARTLAAEMKDRLGQPMIVENRAGAGGNIGADYVARAEADGHTLLFGTSGPLAINASLYRKISYDPVKSFAPVIQVGYLPNILVVNPALPVKDVKELVAYAKANPGKLSYASSGNGASSHLAGVLFNSVAGTDLQHIPYKGTGPALNDLLGNQVSMTFTDILTALPYVRAGKLRALGVATLARSQALPEVPTIAEQGYKGYDVSVFFGIVAPTGTPADRVARLNQAFAEVLNSPKVKQMFAAQGLEASADTSPQKLGQFIVSESAKWKDVVKKSGAQLD</t>
  </si>
  <si>
    <t>WP_150106877.1</t>
  </si>
  <si>
    <t>MSDNAAHAAPEAAHAHPIPDRHGQNLFSTDTELHKLLALYLPADLLAHMQPHFERLGGLAGGLLDDLAGTADRNPPTLKQRTRTGLDEQKVVKHPAYVEMERLALSEFGLAAMSHRDQTLGWKGRMPPLVKYVLTYLFVQAEFGLCCPVSMTDSLTRTLKKFGGPELVARFLPRLTSLDFDELAQGAMFMTEQAAGSDIAATATMARQEADGSWRLSGDKWFCSNPDADFAMVLARADNGPAGMKGVSLFLLPRRLEDGSLNHYRIVRLKDKLGTRSMASGEIRLEGAVAYLVGEEGRGFVQMADMVNNSRLSNGVRAAGLMRRAVAEAEYIAAERRAFGRTLDQMPLMQRQLDKLRLPAEQARTMVCQTALALARSDAGEPDAYALLRILTPLIKFRACRDARKVTGDAMEVRGGCGYIEEWSDPRLVRDAHLGSIWEGTSNIVALDVIRAVKREGSLPVLRAHCEQLLADAALPPAFAKALRDALARAAALAETAAREGGDVLARQAASALYHCTSSIAMAWEAARSGSAPRLRWAQLVLLHRVLPRDPLAPDAMPADWTSAATTHTAKATA</t>
  </si>
  <si>
    <t>WP_015867721.1</t>
  </si>
  <si>
    <t>MELRHLRYFSVLAEELHFGRAARRLSISQPPLSVAIRQLEESVGARLFERNSKEVRLTHAGEALRISARRLLLQAEEAALEARDVAAGSAGRLRIGFVGAMLYRGLPQALRAFQARHPAVRITLAELNSGVQIAELLHDRLDLGFVHTSRMPPELQHRLLLSEPFVCCLPSGHALARKRVLAPADLRSQPFVLFSREASPDYHERILSICADAGFLPEVRHEVRHWLAVVSLVSQGMGVALVPQAMRHSALRGAVFRPLDRAVAQSEAHGVWRSGPPNVLAERLLQGVAESLAAEAAS</t>
  </si>
  <si>
    <t>WP_015867720.1</t>
  </si>
  <si>
    <t>MTLSPAAPANTHPYESLTPDVVLDALATLGLHGDGRLTGLNSYENRVYQVYLEDRSAVVVKFYRPERWSEAEILEEHGFSLELAAAEVPAVAPLAFDGSTLHRHGGFAFSVSPYRGGRAPELDDFEVLEWVGRFLARIHTVGSARPFEARPALDLQTFGIASRDWLLANDKVPLDVQRDWEKACNEALDMIAATALAVNAPASDFKPRKLRLHGDVHPGNILWTPTDRPGGGPHFVDLDDARTGFAVQDLWMLLSGERAQRTSQLSGLLDGYEQFREFDRRELALIEPLRTLRLIHYSAWLARRWEDPIFPINFPWFGSSDYWKGQILVLQEQCEQMAEEPLYA</t>
  </si>
  <si>
    <t>WP_015867719.1</t>
  </si>
  <si>
    <t>MWLQHAPSRATHTTTMEIHTMSTTTSFLIRKGELATTQLHTATDQPLADGQVRVRIDSFALTSNNITYAAFGDAMSYWQFFPSTEEGWGSIPVWGFASVVQSLHTGVAVGERLYGYWPMSSGAVLSPDRLSPGRFTDAAPHRAELPAVYNQYFRCNADPLYTADTEDVQALLRPLFITSWLIDDFMADNDFFGANTMLLSSASSKTAYGTAFQLHQREGIEVIGLTSPANVAFCESLGCYHRVLTYDALDGIAADTPCVYVDFAGNAGLRNAIHTRFSNLKYSCSIGGTHVEQLAAKGAGKDLAGPRATLFFAPAQIKKRTAEWGADEFGRRMVAAWHHFLATVTDAKNPWLRAEHHHGGEAVQAAYAQVLAGKGDPRIGHILSLYKQPGGL</t>
  </si>
  <si>
    <t>WP_015867718.1</t>
  </si>
  <si>
    <t>MTTKLDKVLYTAEAHTIGGRDGAGKSSDGAIDVKLSSPGSGKPGTNPEQLFAVGYAACFIGAMKAVGPKIGVKVPEDVAIDSSVSLGPTNGGAAYGIAVKLAITLPGLDAEQKQKLVDAAHQVCPYSNATRGNIDVELSIA</t>
  </si>
  <si>
    <t>WP_015867717.1</t>
  </si>
  <si>
    <t>MRSSPTTQASDEMLKLDNQLCFAVYSASLAMTRLYKPVLEKLQLTYPQYLVMLALWEQDGPTVSELGERLSLDSGTLTPLLKRLEAVGYVTRLRDVADERRVHITLTAAGRKLKARAAGVPGCLMAAAQCSVPELISLTQQIQTLRDRIRKAA</t>
  </si>
  <si>
    <t>WP_015867716.1</t>
  </si>
  <si>
    <t>MNTTTASSSSSAAPSPPARSVWRAPELSLRWWPVFLRNLLVWRKLAIPSLIGNIAEPLIWLVAFGYGMGALVGEVSVDGTRVPYILFLASGSICMSAMNAASFEALYSAFSRMHVQKTWDGIMNAPVGLDDIVLAEMLWAAFKSIFTVTAILFVMLGLGISHSPKLIVAWTVLIGAGITFSSIALIFNALAKGYDFFTYYFTLFMTPMMFLSGVFFPLEQLPSAVRAVAAWLPLTNAVALVRPLFMDQWPGGWWVHAGVLVVYGVVSFWVALALTRKRFRG</t>
  </si>
  <si>
    <t>WP_015867715.1</t>
  </si>
  <si>
    <t>id</t>
  </si>
  <si>
    <t>position_end</t>
  </si>
  <si>
    <t>position_start</t>
  </si>
  <si>
    <t>poten_trunc</t>
  </si>
  <si>
    <t>prot_seq</t>
  </si>
  <si>
    <t>length</t>
  </si>
  <si>
    <t>strand</t>
  </si>
  <si>
    <t>prot_id</t>
  </si>
  <si>
    <t>prot_name</t>
  </si>
  <si>
    <t>Prot_Name_and_Strand</t>
  </si>
  <si>
    <t>taxid</t>
  </si>
  <si>
    <t>species</t>
  </si>
  <si>
    <t>LOCUS</t>
  </si>
  <si>
    <t>Caldimonas taiwanensis</t>
  </si>
  <si>
    <t>Microvirga sp.</t>
  </si>
  <si>
    <t>Afipia sp.</t>
  </si>
  <si>
    <t>assigned_identity</t>
  </si>
  <si>
    <t>operon_type</t>
  </si>
  <si>
    <t>operon_subtype</t>
  </si>
  <si>
    <t>base_taxid</t>
  </si>
  <si>
    <t>base_taxname</t>
  </si>
  <si>
    <t>base_taxid_equals_recovered_taxid_?</t>
  </si>
  <si>
    <t>strain_taxid</t>
  </si>
  <si>
    <t>strain_lookup</t>
  </si>
  <si>
    <t>species_taxid</t>
  </si>
  <si>
    <t>species_lookup</t>
  </si>
  <si>
    <t>genus_taxid</t>
  </si>
  <si>
    <t>genus_lookup</t>
  </si>
  <si>
    <t>family_taxid</t>
  </si>
  <si>
    <t>family_lookup</t>
  </si>
  <si>
    <t>order_taxid</t>
  </si>
  <si>
    <t>order_lookup</t>
  </si>
  <si>
    <t>class_taxid</t>
  </si>
  <si>
    <t>class_lookup</t>
  </si>
  <si>
    <t>phylum_taxid</t>
  </si>
  <si>
    <t>phylum_lookup</t>
  </si>
  <si>
    <t>superkingdom_taxid</t>
  </si>
  <si>
    <t>superkingdom_lookup</t>
  </si>
  <si>
    <t>empire_taxid</t>
  </si>
  <si>
    <t>empire_lookup</t>
  </si>
  <si>
    <t>tph_c</t>
  </si>
  <si>
    <t>tph_a2</t>
  </si>
  <si>
    <t>tph_r</t>
  </si>
  <si>
    <t>tph_a3</t>
  </si>
  <si>
    <t>tph_b</t>
  </si>
  <si>
    <t>tph_a1</t>
  </si>
  <si>
    <t>pseudogene</t>
  </si>
  <si>
    <t>Geomonas (Comamonadaceae)</t>
  </si>
  <si>
    <t>unclassified Afipia</t>
  </si>
  <si>
    <t>unclassified Microvirga</t>
  </si>
  <si>
    <t>no_plot</t>
  </si>
  <si>
    <t>5'H</t>
  </si>
  <si>
    <t>1471#WP_159349732.1#NZ_WWDL01000021.1[24713..40022]</t>
  </si>
  <si>
    <t>1470#WP_159349795.1#NZ_WWDL01000021.1[24713..40022]</t>
  </si>
  <si>
    <t>1469#WP_159349733.1#NZ_WWDL01000021.1[24713..40022]</t>
  </si>
  <si>
    <t>1468#WP_159349734.1#NZ_WWDL01000021.1[24713..40022]</t>
  </si>
  <si>
    <t>plot</t>
  </si>
  <si>
    <t>1467#WP_159349735.1#NZ_WWDL01000021.1[24713..40022]</t>
  </si>
  <si>
    <t>1466#WP_159349736.1#NZ_WWDL01000021.1[24713..40022]</t>
  </si>
  <si>
    <t>1465#WP_159349737.1#NZ_WWDL01000021.1[24713..40022]</t>
  </si>
  <si>
    <t>1464#WP_159349738.1#NZ_WWDL01000021.1[24713..40022]</t>
  </si>
  <si>
    <t>1463#WP_159349739.1#NZ_WWDL01000021.1[24713..40022]</t>
  </si>
  <si>
    <t>1462#WP_159349796.1#NZ_WWDL01000021.1[24713..40022]</t>
  </si>
  <si>
    <t>1461#WP_159349740.1#NZ_WWDL01000021.1[24713..40022]</t>
  </si>
  <si>
    <t>1460#WP_159349741.1#NZ_WWDL01000021.1[24713..40022]</t>
  </si>
  <si>
    <t>1459#WP_159349742.1#NZ_WWDL01000021.1[24713..40022]</t>
  </si>
  <si>
    <t>1458#WP_159349797.1#NZ_WWDL01000021.1[24713..40022]</t>
  </si>
  <si>
    <t>1457#WP_159349743.1#NZ_WWDL01000021.1[24713..40022]</t>
  </si>
  <si>
    <t>1456#WP_159349744.1#NZ_WWDL01000021.1[24713..40022]</t>
  </si>
  <si>
    <t>1455#WP_159349745.1#NZ_WWDL01000021.1[24713..40022]</t>
  </si>
  <si>
    <t>R5'H</t>
  </si>
  <si>
    <t>1454#WP_143946505.1#NZ_VLTJ01000004.1[107470..122497]</t>
  </si>
  <si>
    <t>1453#WP_143946506.1#NZ_VLTJ01000004.1[107470..122497]</t>
  </si>
  <si>
    <t>1452#WP_143946507.1#NZ_VLTJ01000004.1[107470..122497]</t>
  </si>
  <si>
    <t>1451#WP_143946508.1#NZ_VLTJ01000004.1[107470..122497]</t>
  </si>
  <si>
    <t>1450#WP_143946509.1#NZ_VLTJ01000004.1[107470..122497]</t>
  </si>
  <si>
    <t>1449#WP_143946510.1#NZ_VLTJ01000004.1[107470..122497]</t>
  </si>
  <si>
    <t>1448#WP_143946511.1#NZ_VLTJ01000004.1[107470..122497]</t>
  </si>
  <si>
    <t>1447#WP_143946512.1#NZ_VLTJ01000004.1[107470..122497]</t>
  </si>
  <si>
    <t>1446#WP_143946513.1#NZ_VLTJ01000004.1[107470..122497]</t>
  </si>
  <si>
    <t>1445#WP_143946514.1#NZ_VLTJ01000004.1[107470..122497]</t>
  </si>
  <si>
    <t>1444#WP_143946515.1#NZ_VLTJ01000004.1[107470..122497]</t>
  </si>
  <si>
    <t>1443#WP_143946516.1#NZ_VLTJ01000004.1[107470..122497]</t>
  </si>
  <si>
    <t>1442#WP_143946517.1#NZ_VLTJ01000004.1[107470..122497]</t>
  </si>
  <si>
    <t>1441#WP_143946518.1#NZ_VLTJ01000004.1[107470..122497]</t>
  </si>
  <si>
    <t>1440#WP_143946519.1#NZ_VLTJ01000004.1[107470..122497]</t>
  </si>
  <si>
    <t>1439#WP_146984367.1#NZ_VITY01000001.1[487928..502994]</t>
  </si>
  <si>
    <t>1438#WP_146984368.1#NZ_VITY01000001.1[487928..502994]</t>
  </si>
  <si>
    <t>1437#WP_146984718.1#NZ_VITY01000001.1[487928..502994]</t>
  </si>
  <si>
    <t>1436#WP_146984719.1#NZ_VITY01000001.1[487928..502994]</t>
  </si>
  <si>
    <t>1435#WP_167528880.1#NZ_VITY01000001.1[487928..502994]</t>
  </si>
  <si>
    <t>1434#WP_146984370.1#NZ_VITY01000001.1[487928..502994]</t>
  </si>
  <si>
    <t>1433#WP_146984371.1#NZ_VITY01000001.1[487928..502994]</t>
  </si>
  <si>
    <t>1432#WP_146984372.1#NZ_VITY01000001.1[487928..502994]</t>
  </si>
  <si>
    <t>1431#WP_167528881.1#NZ_VITY01000001.1[487928..502994]</t>
  </si>
  <si>
    <t>1430#WP_146984374.1#NZ_VITY01000001.1[487928..502994]</t>
  </si>
  <si>
    <t>1429#WP_167528882.1#NZ_VITY01000001.1[487928..502994]</t>
  </si>
  <si>
    <t>1428#WP_146984375.1#NZ_VITY01000001.1[487928..502994]</t>
  </si>
  <si>
    <t>1427#WP_146984376.1#NZ_VITY01000001.1[487928..502994]</t>
  </si>
  <si>
    <t>1426#WP_146984377.1#NZ_VITY01000001.1[487928..502994]</t>
  </si>
  <si>
    <t>1425#WP_146984378.1#NZ_VITY01000001.1[487928..502994]</t>
  </si>
  <si>
    <t>1424#WP_129607179.1#NZ_UWOC01000005.1[60..12742]</t>
  </si>
  <si>
    <t>1423#WP_129607180.1#NZ_UWOC01000005.1[60..12742]</t>
  </si>
  <si>
    <t>1422#WP_165363727.1#NZ_UWOC01000005.1[60..12742]</t>
  </si>
  <si>
    <t>1421#WP_129607191.1#NZ_UWOC01000005.1[60..12742]</t>
  </si>
  <si>
    <t>1420#WP_129607182.1#NZ_UWOC01000005.1[60..12742]</t>
  </si>
  <si>
    <t>1419#WP_129607183.1#NZ_UWOC01000005.1[60..12742]</t>
  </si>
  <si>
    <t>1418#WP_129607184.1#NZ_UWOC01000005.1[60..12742]</t>
  </si>
  <si>
    <t>1417#WP_129607185.1#NZ_UWOC01000005.1[60..12742]</t>
  </si>
  <si>
    <t>1416#WP_165363728.1#NZ_UWOC01000005.1[60..12742]</t>
  </si>
  <si>
    <t>1415#WP_129607187.1#NZ_UWOC01000005.1[60..12742]</t>
  </si>
  <si>
    <t>1414#WP_129607192.1#NZ_UWOC01000005.1[60..12742]</t>
  </si>
  <si>
    <t>1413#WP_129607188.1#NZ_UWOC01000005.1[60..12742]</t>
  </si>
  <si>
    <t>1412#WP_136572422.1#NZ_STFG01000002.1[203269..218519]</t>
  </si>
  <si>
    <t>1411#WP_136572423.1#NZ_STFG01000002.1[203269..218519]</t>
  </si>
  <si>
    <t>1410#WP_136572424.1#NZ_STFG01000002.1[203269..218519]</t>
  </si>
  <si>
    <t>1409#WP_136572425.1#NZ_STFG01000002.1[203269..218519]</t>
  </si>
  <si>
    <t>1408#WP_136572426.1#NZ_STFG01000002.1[203269..218519]</t>
  </si>
  <si>
    <t>1407#WP_136572427.1#NZ_STFG01000002.1[203269..218519]</t>
  </si>
  <si>
    <t>1406#WP_136572428.1#NZ_STFG01000002.1[203269..218519]</t>
  </si>
  <si>
    <t>1405#WP_136572429.1#NZ_STFG01000002.1[203269..218519]</t>
  </si>
  <si>
    <t>1404#WP_136572430.1#NZ_STFG01000002.1[203269..218519]</t>
  </si>
  <si>
    <t>1403#WP_136572431.1#NZ_STFG01000002.1[203269..218519]</t>
  </si>
  <si>
    <t>1402#WP_136572432.1#NZ_STFG01000002.1[203269..218519]</t>
  </si>
  <si>
    <t>1401#WP_136572433.1#NZ_STFG01000002.1[203269..218519]</t>
  </si>
  <si>
    <t>1400#WP_136572434.1#NZ_STFG01000002.1[203269..218519]</t>
  </si>
  <si>
    <t>1399#WP_136572435.1#NZ_STFG01000002.1[203269..218519]</t>
  </si>
  <si>
    <t>1398#WP_135262663.1#NZ_SMLM01000001.1[1636833..1651984]</t>
  </si>
  <si>
    <t>1397#WP_135262664.1#NZ_SMLM01000001.1[1636833..1651984]</t>
  </si>
  <si>
    <t>1396#WP_167772545.1#NZ_SMLM01000001.1[1636833..1651984]</t>
  </si>
  <si>
    <t>1395#WP_135262665.1#NZ_SMLM01000001.1[1636833..1651984]</t>
  </si>
  <si>
    <t>1394#WP_135262666.1#NZ_SMLM01000001.1[1636833..1651984]</t>
  </si>
  <si>
    <t>1393#WP_135262667.1#NZ_SMLM01000001.1[1636833..1651984]</t>
  </si>
  <si>
    <t>1392#WP_135262668.1#NZ_SMLM01000001.1[1636833..1651984]</t>
  </si>
  <si>
    <t>1391#WP_135262669.1#NZ_SMLM01000001.1[1636833..1651984]</t>
  </si>
  <si>
    <t>1390#WP_135262670.1#NZ_SMLM01000001.1[1636833..1651984]</t>
  </si>
  <si>
    <t>1389#WP_135262671.1#NZ_SMLM01000001.1[1636833..1651984]</t>
  </si>
  <si>
    <t>1388#WP_135262672.1#NZ_SMLM01000001.1[1636833..1651984]</t>
  </si>
  <si>
    <t>1387#WP_135262673.1#NZ_SMLM01000001.1[1636833..1651984]</t>
  </si>
  <si>
    <t>1386#WP_135262674.1#NZ_SMLM01000001.1[1636833..1651984]</t>
  </si>
  <si>
    <t>1385#WP_135263612.1#NZ_SMLM01000001.1[1636833..1651984]</t>
  </si>
  <si>
    <t>1384#WP_135263613.1#NZ_SMLM01000001.1[1636833..1651984]</t>
  </si>
  <si>
    <t>1383#WP_135262675.1#NZ_SMLM01000001.1[1636833..1651984]</t>
  </si>
  <si>
    <t>1382#WP_130358978.1#NZ_SGXC01000002.1[1119286..1134450]</t>
  </si>
  <si>
    <t>1381#WP_130360229.1#NZ_SGXC01000002.1[1119286..1134450]</t>
  </si>
  <si>
    <t>1380#WP_130358980.1#NZ_SGXC01000002.1[1119286..1134450]</t>
  </si>
  <si>
    <t>1379#WP_130358982.1#NZ_SGXC01000002.1[1119286..1134450]</t>
  </si>
  <si>
    <t>1378#WP_130358984.1#NZ_SGXC01000002.1[1119286..1134450]</t>
  </si>
  <si>
    <t>1377#WP_130358986.1#NZ_SGXC01000002.1[1119286..1134450]</t>
  </si>
  <si>
    <t>1376#WP_130358988.1#NZ_SGXC01000002.1[1119286..1134450]</t>
  </si>
  <si>
    <t>1375#WP_130358990.1#NZ_SGXC01000002.1[1119286..1134450]</t>
  </si>
  <si>
    <t>1374#WP_130358992.1#NZ_SGXC01000002.1[1119286..1134450]</t>
  </si>
  <si>
    <t>1373#WP_130358994.1#NZ_SGXC01000002.1[1119286..1134450]</t>
  </si>
  <si>
    <t>1372#WP_130358996.1#NZ_SGXC01000002.1[1119286..1134450]</t>
  </si>
  <si>
    <t>1371#WP_130358998.1#NZ_SGXC01000002.1[1119286..1134450]</t>
  </si>
  <si>
    <t>1370#WP_130359000.1#NZ_SGXC01000002.1[1119286..1134450]</t>
  </si>
  <si>
    <t>1369#WP_130359002.1#NZ_SGXC01000002.1[1119286..1134450]</t>
  </si>
  <si>
    <t>1368#WP_165404664.1#NZ_SGXC01000002.1[1119286..1134450]</t>
  </si>
  <si>
    <t>1367#WP_012655485.1#NZ_RJVL01000001.1[166772..181757]</t>
  </si>
  <si>
    <t>1366#WP_123674885.1#NZ_RJVL01000001.1[166772..181757]</t>
  </si>
  <si>
    <t>1365#WP_011803915.1#NZ_RJVL01000001.1[166772..181757]</t>
  </si>
  <si>
    <t>1364#WP_123674886.1#NZ_RJVL01000001.1[166772..181757]</t>
  </si>
  <si>
    <t>1363#WP_123674887.1#NZ_RJVL01000001.1[166772..181757]</t>
  </si>
  <si>
    <t>1362#WP_123674888.1#NZ_RJVL01000001.1[166772..181757]</t>
  </si>
  <si>
    <t>1361#WP_012655490.1#NZ_RJVL01000001.1[166772..181757]</t>
  </si>
  <si>
    <t>1360#WP_123675233.1#NZ_RJVL01000001.1[166772..181757]</t>
  </si>
  <si>
    <t>1359#WP_011803921.1#NZ_RJVL01000001.1[166772..181757]</t>
  </si>
  <si>
    <t>1358#WP_123674889.1#NZ_RJVL01000001.1[166772..181757]</t>
  </si>
  <si>
    <t>1357#WP_011803923.1#NZ_RJVL01000001.1[166772..181757]</t>
  </si>
  <si>
    <t>1356#WP_012655494.1#NZ_RJVL01000001.1[166772..181757]</t>
  </si>
  <si>
    <t>1355#WP_012655495.1#NZ_RJVL01000001.1[166772..181757]</t>
  </si>
  <si>
    <t>1354#WP_012655496.1#NZ_RJVL01000001.1[166772..181757]</t>
  </si>
  <si>
    <t>1353#WP_012655497.1#NZ_RJVL01000001.1[166772..181757]</t>
  </si>
  <si>
    <t>1352#WP_012655498.1#NZ_RJVL01000001.1[166772..181757]</t>
  </si>
  <si>
    <t>1351#WP_140886762.1#NZ_RCZP01000048.1[22654..32731]</t>
  </si>
  <si>
    <t>1350#WP_140886763.1#NZ_RCZP01000048.1[22654..32731]</t>
  </si>
  <si>
    <t>1349#WP_140886764.1#NZ_RCZP01000048.1[22654..32731]</t>
  </si>
  <si>
    <t>1348#WP_140886765.1#NZ_RCZP01000048.1[22654..32731]</t>
  </si>
  <si>
    <t>other/hypothetical</t>
  </si>
  <si>
    <t>1347#WP_161993783.1#NZ_RCZP01000048.1[22654..32731]</t>
  </si>
  <si>
    <t>1346#WP_161993784.1#NZ_RCZP01000048.1[22654..32731]</t>
  </si>
  <si>
    <t>1345#WP_140886767.1#NZ_RCZP01000048.1[22654..32731]</t>
  </si>
  <si>
    <t>1344#WP_140886768.1#NZ_RCZP01000048.1[22654..32731]</t>
  </si>
  <si>
    <t>1343#WP_161993785.1#NZ_RCZP01000048.1[22654..32731]</t>
  </si>
  <si>
    <t>1342#WP_140886770.1#NZ_RCZP01000048.1[22654..32731]</t>
  </si>
  <si>
    <t>1341#NA#NZ_RCZP01000048.1[22654..32731]</t>
  </si>
  <si>
    <t>1340#NA#NZ_RCZP01000048.1[22654..32731]</t>
  </si>
  <si>
    <t>1339#WP_012077404.1#NZ_RCHJ01000037.1[20299..32037]</t>
  </si>
  <si>
    <t>transport</t>
  </si>
  <si>
    <t>1338#WP_128003429.1#NZ_RCHJ01000037.1[20299..32037]</t>
  </si>
  <si>
    <t>1337#WP_128003430.1#NZ_RCHJ01000037.1[20299..32037]</t>
  </si>
  <si>
    <t>1336#WP_128003431.1#NZ_RCHJ01000037.1[20299..32037]</t>
  </si>
  <si>
    <t>1335#WP_128003441.1#NZ_RCHJ01000037.1[20299..32037]</t>
  </si>
  <si>
    <t>1334#WP_128003432.1#NZ_RCHJ01000037.1[20299..32037]</t>
  </si>
  <si>
    <t>1333#WP_128003433.1#NZ_RCHJ01000037.1[20299..32037]</t>
  </si>
  <si>
    <t>1332#WP_128003434.1#NZ_RCHJ01000037.1[20299..32037]</t>
  </si>
  <si>
    <t>1331#WP_128003435.1#NZ_RCHJ01000037.1[20299..32037]</t>
  </si>
  <si>
    <t>1330#WP_128003436.1#NZ_RCHJ01000037.1[20299..32037]</t>
  </si>
  <si>
    <t>1329#WP_128003442.1#NZ_RCHJ01000037.1[20299..32037]</t>
  </si>
  <si>
    <t>1328#NA#NZ_RCHJ01000037.1[20299..32037]</t>
  </si>
  <si>
    <t>1327#WP_086090877.1#NZ_RAQD01000001.1[2217721..2233157]</t>
  </si>
  <si>
    <t>1326#WP_086090878.1#NZ_RAQD01000001.1[2217721..2233157]</t>
  </si>
  <si>
    <t>1325#WP_086090879.1#NZ_RAQD01000001.1[2217721..2233157]</t>
  </si>
  <si>
    <t>1324#WP_086090880.1#NZ_RAQD01000001.1[2217721..2233157]</t>
  </si>
  <si>
    <t>1323#WP_120265377.1#NZ_RAQD01000001.1[2217721..2233157]</t>
  </si>
  <si>
    <t>1322#WP_157699772.1#NZ_RAQD01000001.1[2217721..2233157]</t>
  </si>
  <si>
    <t>1321#WP_086090883.1#NZ_RAQD01000001.1[2217721..2233157]</t>
  </si>
  <si>
    <t>1320#WP_086090884.1#NZ_RAQD01000001.1[2217721..2233157]</t>
  </si>
  <si>
    <t>1319#WP_086090885.1#NZ_RAQD01000001.1[2217721..2233157]</t>
  </si>
  <si>
    <t>1318#WP_086090886.1#NZ_RAQD01000001.1[2217721..2233157]</t>
  </si>
  <si>
    <t>1317#WP_086091697.1#NZ_RAQD01000001.1[2217721..2233157]</t>
  </si>
  <si>
    <t>1316#WP_086090887.1#NZ_RAQD01000001.1[2217721..2233157]</t>
  </si>
  <si>
    <t>1315#WP_086091698.1#NZ_RAQD01000001.1[2217721..2233157]</t>
  </si>
  <si>
    <t>1314#WP_119555018.1#NZ_QXMN01000020.1[94382..109744]</t>
  </si>
  <si>
    <t>1313#WP_119555020.1#NZ_QXMN01000020.1[94382..109744]</t>
  </si>
  <si>
    <t>1312#WP_119555022.1#NZ_QXMN01000020.1[94382..109744]</t>
  </si>
  <si>
    <t>1311#WP_119555024.1#NZ_QXMN01000020.1[94382..109744]</t>
  </si>
  <si>
    <t>1310#WP_119555026.1#NZ_QXMN01000020.1[94382..109744]</t>
  </si>
  <si>
    <t>1309#WP_119555028.1#NZ_QXMN01000020.1[94382..109744]</t>
  </si>
  <si>
    <t>1308#WP_119555030.1#NZ_QXMN01000020.1[94382..109744]</t>
  </si>
  <si>
    <t>1307#WP_119555032.1#NZ_QXMN01000020.1[94382..109744]</t>
  </si>
  <si>
    <t>1306#WP_119555034.1#NZ_QXMN01000020.1[94382..109744]</t>
  </si>
  <si>
    <t>1305#WP_119555069.1#NZ_QXMN01000020.1[94382..109744]</t>
  </si>
  <si>
    <t>1304#WP_119555036.1#NZ_QXMN01000020.1[94382..109744]</t>
  </si>
  <si>
    <t>1303#WP_119555038.1#NZ_QXMN01000020.1[94382..109744]</t>
  </si>
  <si>
    <t>1302#WP_119555040.1#NZ_QXMN01000020.1[94382..109744]</t>
  </si>
  <si>
    <t>1301#WP_119555042.1#NZ_QXMN01000020.1[94382..109744]</t>
  </si>
  <si>
    <t>1300#WP_119555044.1#NZ_QXMN01000020.1[94382..109744]</t>
  </si>
  <si>
    <t>1299#WP_111519079.1#NZ_QKZN01000004.1[11352..26496]</t>
  </si>
  <si>
    <t>1298#WP_111519080.1#NZ_QKZN01000004.1[11352..26496]</t>
  </si>
  <si>
    <t>1297#WP_111519081.1#NZ_QKZN01000004.1[11352..26496]</t>
  </si>
  <si>
    <t>1296#WP_111519082.1#NZ_QKZN01000004.1[11352..26496]</t>
  </si>
  <si>
    <t>1295#WP_111519083.1#NZ_QKZN01000004.1[11352..26496]</t>
  </si>
  <si>
    <t>1294#WP_062801825.1#NZ_QKZN01000004.1[11352..26496]</t>
  </si>
  <si>
    <t>1293#WP_111519084.1#NZ_QKZN01000004.1[11352..26496]</t>
  </si>
  <si>
    <t>1292#WP_111519085.1#NZ_QKZN01000004.1[11352..26496]</t>
  </si>
  <si>
    <t>1291#WP_111519086.1#NZ_QKZN01000004.1[11352..26496]</t>
  </si>
  <si>
    <t>1290#WP_018006227.1#NZ_QKZN01000004.1[11352..26496]</t>
  </si>
  <si>
    <t>1289#WP_111519087.1#NZ_QKZN01000004.1[11352..26496]</t>
  </si>
  <si>
    <t>1288#WP_018006229.1#NZ_QKZN01000004.1[11352..26496]</t>
  </si>
  <si>
    <t>1287#WP_111519088.1#NZ_QKZN01000004.1[11352..26496]</t>
  </si>
  <si>
    <t>1286#WP_111519089.1#NZ_QKZN01000004.1[11352..26496]</t>
  </si>
  <si>
    <t>1285#WP_104301263.1#NZ_PSNX01000003.1[181552..196590]</t>
  </si>
  <si>
    <t>1284#WP_104301265.1#NZ_PSNX01000003.1[181552..196590]</t>
  </si>
  <si>
    <t>1283#WP_104301680.1#NZ_PSNX01000003.1[181552..196590]</t>
  </si>
  <si>
    <t>1282#WP_104301267.1#NZ_PSNX01000003.1[181552..196590]</t>
  </si>
  <si>
    <t>1281#WP_104301269.1#NZ_PSNX01000003.1[181552..196590]</t>
  </si>
  <si>
    <t>1280#WP_104301271.1#NZ_PSNX01000003.1[181552..196590]</t>
  </si>
  <si>
    <t>1279#WP_104301273.1#NZ_PSNX01000003.1[181552..196590]</t>
  </si>
  <si>
    <t>1278#WP_104301275.1#NZ_PSNX01000003.1[181552..196590]</t>
  </si>
  <si>
    <t>1277#WP_104301277.1#NZ_PSNX01000003.1[181552..196590]</t>
  </si>
  <si>
    <t>1276#WP_104301279.1#NZ_PSNX01000003.1[181552..196590]</t>
  </si>
  <si>
    <t>1275#NA#NZ_PSNX01000003.1[181552..196590]</t>
  </si>
  <si>
    <t>1274#WP_104301281.1#NZ_PSNX01000003.1[181552..196590]</t>
  </si>
  <si>
    <t>1273#WP_104301283.1#NZ_PSNX01000003.1[181552..196590]</t>
  </si>
  <si>
    <t>1272#WP_104301681.1#NZ_PSNX01000003.1[181552..196590]</t>
  </si>
  <si>
    <t>1271#WP_104301285.1#NZ_PSNX01000003.1[181552..196590]</t>
  </si>
  <si>
    <t>1270#WP_104301287.1#NZ_PSNX01000003.1[181552..196590]</t>
  </si>
  <si>
    <t>1269#WP_104301289.1#NZ_PSNX01000003.1[181552..196590]</t>
  </si>
  <si>
    <t>1268#WP_104301291.1#NZ_PSNX01000003.1[181552..196590]</t>
  </si>
  <si>
    <t>1267#WP_104301293.1#NZ_PSNX01000003.1[181552..196590]</t>
  </si>
  <si>
    <t>1266#WP_088603378.1#NZ_NJIH01000006.1[81741..96786]</t>
  </si>
  <si>
    <t>1265#WP_088603379.1#NZ_NJIH01000006.1[81741..96786]</t>
  </si>
  <si>
    <t>1264#WP_088603380.1#NZ_NJIH01000006.1[81741..96786]</t>
  </si>
  <si>
    <t>1263#WP_088603381.1#NZ_NJIH01000006.1[81741..96786]</t>
  </si>
  <si>
    <t>1262#WP_088603382.1#NZ_NJIH01000006.1[81741..96786]</t>
  </si>
  <si>
    <t>1261#WP_088603383.1#NZ_NJIH01000006.1[81741..96786]</t>
  </si>
  <si>
    <t>1260#WP_088603384.1#NZ_NJIH01000006.1[81741..96786]</t>
  </si>
  <si>
    <t>1259#WP_088603385.1#NZ_NJIH01000006.1[81741..96786]</t>
  </si>
  <si>
    <t>1258#WP_088603386.1#NZ_NJIH01000006.1[81741..96786]</t>
  </si>
  <si>
    <t>1257#WP_088603387.1#NZ_NJIH01000006.1[81741..96786]</t>
  </si>
  <si>
    <t>1256#WP_088603388.1#NZ_NJIH01000006.1[81741..96786]</t>
  </si>
  <si>
    <t>1255#WP_088603389.1#NZ_NJIH01000006.1[81741..96786]</t>
  </si>
  <si>
    <t>1254#WP_158215277.1#NZ_NJIH01000006.1[81741..96786]</t>
  </si>
  <si>
    <t>1253#WP_088603391.1#NZ_NJIH01000006.1[81741..96786]</t>
  </si>
  <si>
    <t>1252#WP_088603642.1#NZ_NJIH01000006.1[81741..96786]</t>
  </si>
  <si>
    <t>1251#WP_088603392.1#NZ_NJIH01000006.1[81741..96786]</t>
  </si>
  <si>
    <t>1250#WP_108401526.1#NZ_NESP01000001.1[364792..380063]</t>
  </si>
  <si>
    <t>1249#WP_108401527.1#NZ_NESP01000001.1[364792..380063]</t>
  </si>
  <si>
    <t>1248#WP_108401528.1#NZ_NESP01000001.1[364792..380063]</t>
  </si>
  <si>
    <t>1247#WP_108401529.1#NZ_NESP01000001.1[364792..380063]</t>
  </si>
  <si>
    <t>1246#WP_108401530.1#NZ_NESP01000001.1[364792..380063]</t>
  </si>
  <si>
    <t>1245#WP_108401531.1#NZ_NESP01000001.1[364792..380063]</t>
  </si>
  <si>
    <t>1244#WP_108401532.1#NZ_NESP01000001.1[364792..380063]</t>
  </si>
  <si>
    <t>1243#WP_108401533.1#NZ_NESP01000001.1[364792..380063]</t>
  </si>
  <si>
    <t>1242#WP_108401534.1#NZ_NESP01000001.1[364792..380063]</t>
  </si>
  <si>
    <t>1241#WP_108401535.1#NZ_NESP01000001.1[364792..380063]</t>
  </si>
  <si>
    <t>1240#WP_108402764.1#NZ_NESP01000001.1[364792..380063]</t>
  </si>
  <si>
    <t>1239#WP_108401536.1#NZ_NESP01000001.1[364792..380063]</t>
  </si>
  <si>
    <t>1238#WP_108402765.1#NZ_NESP01000001.1[364792..380063]</t>
  </si>
  <si>
    <t>1237#WP_108401537.1#NZ_NESP01000001.1[364792..380063]</t>
  </si>
  <si>
    <t>1236#WP_108401538.1#NZ_NESP01000001.1[364792..380063]</t>
  </si>
  <si>
    <t>1235#WP_024005363.1#NZ_KI650980.1[72423..87761]</t>
  </si>
  <si>
    <t>1234#WP_024005364.1#NZ_KI650980.1[72423..87761]</t>
  </si>
  <si>
    <t>1233#WP_024005365.1#NZ_KI650980.1[72423..87761]</t>
  </si>
  <si>
    <t>1232#WP_024005366.1#NZ_KI650980.1[72423..87761]</t>
  </si>
  <si>
    <t>1231#WP_024005367.1#NZ_KI650980.1[72423..87761]</t>
  </si>
  <si>
    <t>1230#WP_024005368.1#NZ_KI650980.1[72423..87761]</t>
  </si>
  <si>
    <t>1229#WP_024005369.1#NZ_KI650980.1[72423..87761]</t>
  </si>
  <si>
    <t>1228#WP_024005370.1#NZ_KI650980.1[72423..87761]</t>
  </si>
  <si>
    <t>1227#WP_031242808.1#NZ_KI650980.1[72423..87761]</t>
  </si>
  <si>
    <t>1226#WP_024005372.1#NZ_KI650980.1[72423..87761]</t>
  </si>
  <si>
    <t>1225#WP_024005373.1#NZ_KI650980.1[72423..87761]</t>
  </si>
  <si>
    <t>1224#WP_024005374.1#NZ_KI650980.1[72423..87761]</t>
  </si>
  <si>
    <t>1223#WP_051401780.1#NZ_KI650980.1[72423..87761]</t>
  </si>
  <si>
    <t>1222#WP_031242813.1#NZ_KI650980.1[72423..87761]</t>
  </si>
  <si>
    <t>1221#WP_034280340.1#NZ_KI650980.1[72423..87761]</t>
  </si>
  <si>
    <t>1220#WP_155848145.1#NZ_KI650980.1[72423..87761]</t>
  </si>
  <si>
    <t>1219#WP_024005379.1#NZ_KI650980.1[72423..87761]</t>
  </si>
  <si>
    <t>1206#WP_027017058.1#NZ_KE386972.1</t>
  </si>
  <si>
    <t>NZ_KE386972.1</t>
  </si>
  <si>
    <t>1205#WP_156920107.1#NZ_KE386972.1</t>
  </si>
  <si>
    <t>1204#WP_027017060.1#NZ_KE386972.1</t>
  </si>
  <si>
    <t>1203#WP_027017061.1#NZ_KE386972.1</t>
  </si>
  <si>
    <t>1202#WP_027017063.1#NZ_KE386972.1</t>
  </si>
  <si>
    <t>1201#WP_051303687.1#NZ_KE386972.1</t>
  </si>
  <si>
    <t>1200#WP_084455455.1#NZ_KE386972.1</t>
  </si>
  <si>
    <t>1199#WP_027017065.1#NZ_KE386972.1</t>
  </si>
  <si>
    <t>1198#WP_027017066.1#NZ_KE386972.1</t>
  </si>
  <si>
    <t>1197#WP_027017067.1#NZ_KE386972.1</t>
  </si>
  <si>
    <t>1196#WP_027017068.1#NZ_KE386972.1</t>
  </si>
  <si>
    <t>1211#WP_027017069.1#NZ_KE386972.1</t>
  </si>
  <si>
    <t>1210#WP_027017070.1#NZ_KE386972.1</t>
  </si>
  <si>
    <t>1209#WP_034388520.1#NZ_KE386972.1</t>
  </si>
  <si>
    <t>1208#WP_169728629.1#NZ_KE386972.1</t>
  </si>
  <si>
    <t>1207#WP_034388522.1#NZ_KE386972.1</t>
  </si>
  <si>
    <t>1194#WP_020652670.1#NZ_KB908083.1[95543..110705]</t>
  </si>
  <si>
    <t>1193#WP_084676948.1#NZ_KB908083.1[95543..110705]</t>
  </si>
  <si>
    <t>1192#WP_020652671.1#NZ_KB908083.1[95543..110705]</t>
  </si>
  <si>
    <t>1191#WP_084676949.1#NZ_KB908083.1[95543..110705]</t>
  </si>
  <si>
    <t>1190#WP_156885492.1#NZ_KB908083.1[95543..110705]</t>
  </si>
  <si>
    <t>1189#WP_020652673.1#NZ_KB908083.1[95543..110705]</t>
  </si>
  <si>
    <t>1188#WP_020652674.1#NZ_KB908083.1[95543..110705]</t>
  </si>
  <si>
    <t>1187#WP_156885494.1#NZ_KB908083.1[95543..110705]</t>
  </si>
  <si>
    <t>1186#WP_169444452.1#NZ_KB908083.1[95543..110705]</t>
  </si>
  <si>
    <t>1185#WP_020652677.1#NZ_KB908083.1[95543..110705]</t>
  </si>
  <si>
    <t>1184#WP_051109889.1#NZ_KB908083.1[95543..110705]</t>
  </si>
  <si>
    <t>1183#WP_020652679.1#NZ_KB908083.1[95543..110705]</t>
  </si>
  <si>
    <t>1182#WP_019573097.1#NZ_KB906254.1[71455..86758]</t>
  </si>
  <si>
    <t>1181#WP_019573098.1#NZ_KB906254.1[71455..86758]</t>
  </si>
  <si>
    <t>1180#WP_019573099.1#NZ_KB906254.1[71455..86758]</t>
  </si>
  <si>
    <t>1179#WP_019573100.1#NZ_KB906254.1[71455..86758]</t>
  </si>
  <si>
    <t>1178#WP_019573101.1#NZ_KB906254.1[71455..86758]</t>
  </si>
  <si>
    <t>1177#WP_019573102.1#NZ_KB906254.1[71455..86758]</t>
  </si>
  <si>
    <t>1176#WP_019573103.1#NZ_KB906254.1[71455..86758]</t>
  </si>
  <si>
    <t>1175#WP_019573104.1#NZ_KB906254.1[71455..86758]</t>
  </si>
  <si>
    <t>1174#WP_019573105.1#NZ_KB906254.1[71455..86758]</t>
  </si>
  <si>
    <t>1173#WP_019573106.1#NZ_KB906254.1[71455..86758]</t>
  </si>
  <si>
    <t>1172#WP_019573107.1#NZ_KB906254.1[71455..86758]</t>
  </si>
  <si>
    <t>1171#WP_051107316.1#NZ_KB906254.1[71455..86758]</t>
  </si>
  <si>
    <t>1170#WP_019573109.1#NZ_KB906254.1[71455..86758]</t>
  </si>
  <si>
    <t>1169#WP_031254119.1#NZ_KB906254.1[71455..86758]</t>
  </si>
  <si>
    <t>1168#WP_019573111.1#NZ_KB906254.1[71455..86758]</t>
  </si>
  <si>
    <t>1167#WP_043425566.1#NZ_KB906254.1[71455..86758]</t>
  </si>
  <si>
    <t>1166#WP_019573113.1#NZ_KB906254.1[71455..86758]</t>
  </si>
  <si>
    <t>1165#WP_052736254.1#NZ_JZUE01000007.1[238345..253315]</t>
  </si>
  <si>
    <t>1164#WP_046112869.1#NZ_JZUE01000007.1[238345..253315]</t>
  </si>
  <si>
    <t>1163#WP_046112870.1#NZ_JZUE01000007.1[238345..253315]</t>
  </si>
  <si>
    <t>1162#WP_052736255.1#NZ_JZUE01000007.1[238345..253315]</t>
  </si>
  <si>
    <t>1161#WP_083440508.1#NZ_JZUE01000007.1[238345..253315]</t>
  </si>
  <si>
    <t>1160#WP_046112872.1#NZ_JZUE01000007.1[238345..253315]</t>
  </si>
  <si>
    <t>1159#WP_157039529.1#NZ_JZUE01000007.1[238345..253315]</t>
  </si>
  <si>
    <t>1158#WP_046112873.1#NZ_JZUE01000007.1[238345..253315]</t>
  </si>
  <si>
    <t>1157#WP_046112874.1#NZ_JZUE01000007.1[238345..253315]</t>
  </si>
  <si>
    <t>1156#WP_046112875.1#NZ_JZUE01000007.1[238345..253315]</t>
  </si>
  <si>
    <t>1155#WP_046112876.1#NZ_JZUE01000007.1[238345..253315]</t>
  </si>
  <si>
    <t>1154#WP_083440509.1#NZ_JZUE01000007.1[238345..253315]</t>
  </si>
  <si>
    <t>1153#WP_027476942.1#NZ_JADZ01000025.1[78964..94007]</t>
  </si>
  <si>
    <t>1152#WP_027476943.1#NZ_JADZ01000025.1[78964..94007]</t>
  </si>
  <si>
    <t>1151#WP_027476944.1#NZ_JADZ01000025.1[78964..94007]</t>
  </si>
  <si>
    <t>1150#WP_027476945.1#NZ_JADZ01000025.1[78964..94007]</t>
  </si>
  <si>
    <t>1149#WP_027476946.1#NZ_JADZ01000025.1[78964..94007]</t>
  </si>
  <si>
    <t>1148#WP_051443419.1#NZ_JADZ01000025.1[78964..94007]</t>
  </si>
  <si>
    <t>1147#WP_027476948.1#NZ_JADZ01000025.1[78964..94007]</t>
  </si>
  <si>
    <t>1146#WP_027476949.1#NZ_JADZ01000025.1[78964..94007]</t>
  </si>
  <si>
    <t>1145#WP_051443420.1#NZ_JADZ01000025.1[78964..94007]</t>
  </si>
  <si>
    <t>1144#WP_051443421.1#NZ_JADZ01000025.1[78964..94007]</t>
  </si>
  <si>
    <t>1143#WP_027476952.1#NZ_JADZ01000025.1[78964..94007]</t>
  </si>
  <si>
    <t>1142#NA#NZ_JADZ01000025.1[78964..94007]</t>
  </si>
  <si>
    <t>1141#WP_027476953.1#NZ_JADZ01000025.1[78964..94007]</t>
  </si>
  <si>
    <t>1140#WP_043329909.1#NZ_JADZ01000025.1[78964..94007]</t>
  </si>
  <si>
    <t>1139#WP_019573111.1#NZ_JADZ01000025.1[78964..94007]</t>
  </si>
  <si>
    <t>1138#WP_027476956.1#NZ_JADZ01000025.1[78964..94007]</t>
  </si>
  <si>
    <t>1137#WP_027476957.1#NZ_JADZ01000025.1[78964..94007]</t>
  </si>
  <si>
    <t>1136#WP_114768368.1#NZ_JABMLM010000389.1[233329..248493]</t>
  </si>
  <si>
    <t>1135#WP_114768815.1#NZ_JABMLM010000389.1[233329..248493]</t>
  </si>
  <si>
    <t>1134#WP_114768369.1#NZ_JABMLM010000389.1[233329..248493]</t>
  </si>
  <si>
    <t>1133#WP_114768370.1#NZ_JABMLM010000389.1[233329..248493]</t>
  </si>
  <si>
    <t>1132#WP_114768371.1#NZ_JABMLM010000389.1[233329..248493]</t>
  </si>
  <si>
    <t>1131#WP_114768372.1#NZ_JABMLM010000389.1[233329..248493]</t>
  </si>
  <si>
    <t>1130#WP_114768373.1#NZ_JABMLM010000389.1[233329..248493]</t>
  </si>
  <si>
    <t>1129#WP_114768374.1#NZ_JABMLM010000389.1[233329..248493]</t>
  </si>
  <si>
    <t>1128#WP_114768375.1#NZ_JABMLM010000389.1[233329..248493]</t>
  </si>
  <si>
    <t>1127#WP_114768376.1#NZ_JABMLM010000389.1[233329..248493]</t>
  </si>
  <si>
    <t>1126#WP_114768377.1#NZ_JABMLM010000389.1[233329..248493]</t>
  </si>
  <si>
    <t>1125#WP_114768378.1#NZ_JABMLM010000389.1[233329..248493]</t>
  </si>
  <si>
    <t>1124#WP_114768379.1#NZ_JABMLM010000389.1[233329..248493]</t>
  </si>
  <si>
    <t>1123#WP_114768380.1#NZ_JABMLM010000389.1[233329..248493]</t>
  </si>
  <si>
    <t>1122#WP_114768381.1#NZ_JABMLM010000389.1[233329..248493]</t>
  </si>
  <si>
    <t>1121#WP_148415284.1#NZ_HE978634.1[142446..157841]</t>
  </si>
  <si>
    <t>1120#WP_026075574.1#NZ_HE978634.1[142446..157841]</t>
  </si>
  <si>
    <t>1119#WP_026075575.1#NZ_HE978634.1[142446..157841]</t>
  </si>
  <si>
    <t>1118#WP_019139586.1#NZ_HE978634.1[142446..157841]</t>
  </si>
  <si>
    <t>1117#WP_019139587.1#NZ_HE978634.1[142446..157841]</t>
  </si>
  <si>
    <t>1116#WP_019139588.1#NZ_HE978634.1[142446..157841]</t>
  </si>
  <si>
    <t>1115#WP_075111674.1#NZ_HE978634.1[142446..157841]</t>
  </si>
  <si>
    <t>1114#WP_081583573.1#NZ_HE978634.1[142446..157841]</t>
  </si>
  <si>
    <t>1113#WP_034348346.1#NZ_HE978634.1[142446..157841]</t>
  </si>
  <si>
    <t>1112#WP_089401325.1#NZ_FZOT01000020.1[55339..65276]</t>
  </si>
  <si>
    <t>1111#WP_089401338.1#NZ_FZOT01000020.1[55339..65276]</t>
  </si>
  <si>
    <t>1110#WP_143131400.1#NZ_FZOT01000020.1[55339..65276]</t>
  </si>
  <si>
    <t>1109#WP_089401326.1#NZ_FZOT01000020.1[55339..65276]</t>
  </si>
  <si>
    <t>1108#WP_089401327.1#NZ_FZOT01000020.1[55339..65276]</t>
  </si>
  <si>
    <t>1107#WP_089401328.1#NZ_FZOT01000020.1[55339..65276]</t>
  </si>
  <si>
    <t>1106#WP_089401329.1#NZ_FZOT01000020.1[55339..65276]</t>
  </si>
  <si>
    <t>1105#WP_089401330.1#NZ_FZOT01000020.1[55339..65276]</t>
  </si>
  <si>
    <t>1104#WP_089401331.1#NZ_FZOT01000020.1[55339..65276]</t>
  </si>
  <si>
    <t>1103#WP_089401332.1#NZ_FZOT01000020.1[55339..65276]</t>
  </si>
  <si>
    <t>5'X</t>
  </si>
  <si>
    <t>1102#WP_085932102.1#NZ_FUWJ01000001.1[387489..402504]</t>
  </si>
  <si>
    <t>1101#WP_085932103.1#NZ_FUWJ01000001.1[387489..402504]</t>
  </si>
  <si>
    <t>1100#WP_085932104.1#NZ_FUWJ01000001.1[387489..402504]</t>
  </si>
  <si>
    <t>1099#WP_085932105.1#NZ_FUWJ01000001.1[387489..402504]</t>
  </si>
  <si>
    <t>1098#WP_085932106.1#NZ_FUWJ01000001.1[387489..402504]</t>
  </si>
  <si>
    <t>1097#WP_085932107.1#NZ_FUWJ01000001.1[387489..402504]</t>
  </si>
  <si>
    <t>1096#WP_170920738.1#NZ_FUWJ01000001.1[387489..402504]</t>
  </si>
  <si>
    <t>1095#WP_170920739.1#NZ_FUWJ01000001.1[387489..402504]</t>
  </si>
  <si>
    <t>1094#WP_085932110.1#NZ_FUWJ01000001.1[387489..402504]</t>
  </si>
  <si>
    <t>1093#WP_139373789.1#NZ_FUWJ01000001.1[387489..402504]</t>
  </si>
  <si>
    <t>1092#WP_085932112.1#NZ_FUWJ01000001.1[387489..402504]</t>
  </si>
  <si>
    <t>1091#WP_085932113.1#NZ_FUWJ01000001.1[387489..402504]</t>
  </si>
  <si>
    <t>1090#WP_085932114.1#NZ_FUWJ01000001.1[387489..402504]</t>
  </si>
  <si>
    <t>1089#WP_085932115.1#NZ_FUWJ01000001.1[387489..402504]</t>
  </si>
  <si>
    <t>1088#WP_085932116.1#NZ_FUWJ01000001.1[387489..402504]</t>
  </si>
  <si>
    <t>1087#WP_085932117.1#NZ_FUWJ01000001.1[387489..402504]</t>
  </si>
  <si>
    <t>1086#WP_085933474.1#NZ_FUWJ01000001.1[387489..402504]</t>
  </si>
  <si>
    <t>1085#WP_092952223.1#NZ_FOMQ01000006.1[197750..213022]</t>
  </si>
  <si>
    <t>1084#WP_092952225.1#NZ_FOMQ01000006.1[197750..213022]</t>
  </si>
  <si>
    <t>1083#WP_092952227.1#NZ_FOMQ01000006.1[197750..213022]</t>
  </si>
  <si>
    <t>1082#WP_092952229.1#NZ_FOMQ01000006.1[197750..213022]</t>
  </si>
  <si>
    <t>1081#WP_092952231.1#NZ_FOMQ01000006.1[197750..213022]</t>
  </si>
  <si>
    <t>1080#WP_175525995.1#NZ_FOMQ01000006.1[197750..213022]</t>
  </si>
  <si>
    <t>1079#WP_092952233.1#NZ_FOMQ01000006.1[197750..213022]</t>
  </si>
  <si>
    <t>1078#WP_092952235.1#NZ_FOMQ01000006.1[197750..213022]</t>
  </si>
  <si>
    <t>1077#WP_092952237.1#NZ_FOMQ01000006.1[197750..213022]</t>
  </si>
  <si>
    <t>1076#WP_092952239.1#NZ_FOMQ01000006.1[197750..213022]</t>
  </si>
  <si>
    <t>1075#WP_092952518.1#NZ_FOMQ01000006.1[197750..213022]</t>
  </si>
  <si>
    <t>1074#WP_092952241.1#NZ_FOMQ01000006.1[197750..213022]</t>
  </si>
  <si>
    <t>1073#WP_092952243.1#NZ_FOMQ01000006.1[197750..213022]</t>
  </si>
  <si>
    <t>1072#WP_092952245.1#NZ_FOMQ01000006.1[197750..213022]</t>
  </si>
  <si>
    <t>1071#WP_092952247.1#NZ_FOMQ01000006.1[197750..213022]</t>
  </si>
  <si>
    <t>1070#WP_092696885.1#NZ_FNQJ01000002.1[187695..202670]</t>
  </si>
  <si>
    <t>1069#WP_092696886.1#NZ_FNQJ01000002.1[187695..202670]</t>
  </si>
  <si>
    <t>1068#WP_167544055.1#NZ_FNQJ01000002.1[187695..202670]</t>
  </si>
  <si>
    <t>1067#WP_092696887.1#NZ_FNQJ01000002.1[187695..202670]</t>
  </si>
  <si>
    <t>1066#WP_092696888.1#NZ_FNQJ01000002.1[187695..202670]</t>
  </si>
  <si>
    <t>1065#WP_092696889.1#NZ_FNQJ01000002.1[187695..202670]</t>
  </si>
  <si>
    <t>1064#WP_092696890.1#NZ_FNQJ01000002.1[187695..202670]</t>
  </si>
  <si>
    <t>1063#WP_092696891.1#NZ_FNQJ01000002.1[187695..202670]</t>
  </si>
  <si>
    <t>1062#WP_092696892.1#NZ_FNQJ01000002.1[187695..202670]</t>
  </si>
  <si>
    <t>1061#WP_092696893.1#NZ_FNQJ01000002.1[187695..202670]</t>
  </si>
  <si>
    <t>1060#WP_092696894.1#NZ_FNQJ01000002.1[187695..202670]</t>
  </si>
  <si>
    <t>1059#WP_092696895.1#NZ_FNQJ01000002.1[187695..202670]</t>
  </si>
  <si>
    <t>1058#WP_092696896.1#NZ_FNQJ01000002.1[187695..202670]</t>
  </si>
  <si>
    <t>1057#WP_092696897.1#NZ_FNQJ01000002.1[187695..202670]</t>
  </si>
  <si>
    <t>1056#WP_092696898.1#NZ_FNQJ01000002.1[187695..202670]</t>
  </si>
  <si>
    <t>1055#WP_092696899.1#NZ_FNQJ01000002.1[187695..202670]</t>
  </si>
  <si>
    <t>1054#WP_092697002.1#NZ_FNQJ01000002.1[187695..202670]</t>
  </si>
  <si>
    <t>1053#WP_092696900.1#NZ_FNQJ01000002.1[187695..202670]</t>
  </si>
  <si>
    <t>1052#WP_092696901.1#NZ_FNQJ01000002.1[187695..202670]</t>
  </si>
  <si>
    <t>1051#WP_010929707.1#NZ_CP070069.1[1106873..1122223]</t>
  </si>
  <si>
    <t>1050#WP_010929708.1#NZ_CP070069.1[1106873..1122223]</t>
  </si>
  <si>
    <t>1049#WP_003814324.1#NZ_CP070069.1[1106873..1122223]</t>
  </si>
  <si>
    <t>1048#WP_010929709.1#NZ_CP070069.1[1106873..1122223]</t>
  </si>
  <si>
    <t>1047#WP_003814321.1#NZ_CP070069.1[1106873..1122223]</t>
  </si>
  <si>
    <t>1046#WP_010929710.1#NZ_CP070069.1[1106873..1122223]</t>
  </si>
  <si>
    <t>1045#WP_010929711.1#NZ_CP070069.1[1106873..1122223]</t>
  </si>
  <si>
    <t>1044#NA#NZ_CP070069.1[1106873..1122223]</t>
  </si>
  <si>
    <t>1043#WP_005012067.1#NZ_CP070069.1[1106873..1122223]</t>
  </si>
  <si>
    <t>1042#NA#NZ_CP070069.1[1106873..1122223]</t>
  </si>
  <si>
    <t>1041#WP_010929712.1#NZ_CP070069.1[1106873..1122223]</t>
  </si>
  <si>
    <t>1040#WP_010929713.1#NZ_CP070069.1[1106873..1122223]</t>
  </si>
  <si>
    <t>1039#WP_004567834.1#NZ_CP070069.1[1106873..1122223]</t>
  </si>
  <si>
    <t>1038#WP_003817696.1#NZ_CP070069.1[1106873..1122223]</t>
  </si>
  <si>
    <t>1037#WP_010929714.1#NZ_CP070069.1[1106873..1122223]</t>
  </si>
  <si>
    <t>1036#WP_013517428.1#NZ_CP051298.1[611803..626929]</t>
  </si>
  <si>
    <t>1035#WP_013517429.1#NZ_CP051298.1[611803..626929]</t>
  </si>
  <si>
    <t>1034#WP_103018013.1#NZ_CP051298.1[611803..626929]</t>
  </si>
  <si>
    <t>1033#WP_013517431.1#NZ_CP051298.1[611803..626929]</t>
  </si>
  <si>
    <t>1032#WP_013517432.1#NZ_CP051298.1[611803..626929]</t>
  </si>
  <si>
    <t>1031#WP_013517433.1#NZ_CP051298.1[611803..626929]</t>
  </si>
  <si>
    <t>1030#WP_013517434.1#NZ_CP051298.1[611803..626929]</t>
  </si>
  <si>
    <t>1029#WP_013517435.1#NZ_CP051298.1[611803..626929]</t>
  </si>
  <si>
    <t>1028#WP_103018015.1#NZ_CP051298.1[611803..626929]</t>
  </si>
  <si>
    <t>1027#WP_103018016.1#NZ_CP051298.1[611803..626929]</t>
  </si>
  <si>
    <t>1026#WP_013517438.1#NZ_CP051298.1[611803..626929]</t>
  </si>
  <si>
    <t>1025#WP_103018017.1#NZ_CP051298.1[611803..626929]</t>
  </si>
  <si>
    <t>1024#WP_103018018.1#NZ_CP051298.1[611803..626929]</t>
  </si>
  <si>
    <t>1023#WP_103018019.1#NZ_CP051298.1[611803..626929]</t>
  </si>
  <si>
    <t>1022#WP_013517442.1#NZ_CP051298.1[611803..626929]</t>
  </si>
  <si>
    <t>1021#WP_013517443.1#NZ_CP051298.1[611803..626929]</t>
  </si>
  <si>
    <t>1020#WP_013517444.1#NZ_CP051298.1[611803..626929]</t>
  </si>
  <si>
    <t>1019#WP_013520302.1#NZ_CP051298.1[3712722..3727863]</t>
  </si>
  <si>
    <t>1018#WP_013520303.1#NZ_CP051298.1[3712722..3727863]</t>
  </si>
  <si>
    <t>1017#WP_013520304.1#NZ_CP051298.1[3712722..3727863]</t>
  </si>
  <si>
    <t>1016#WP_013520305.1#NZ_CP051298.1[3712722..3727863]</t>
  </si>
  <si>
    <t>1015#WP_013520306.1#NZ_CP051298.1[3712722..3727863]</t>
  </si>
  <si>
    <t>1014#WP_013520307.1#NZ_CP051298.1[3712722..3727863]</t>
  </si>
  <si>
    <t>1013#WP_013520308.1#NZ_CP051298.1[3712722..3727863]</t>
  </si>
  <si>
    <t>1012#WP_013520309.1#NZ_CP051298.1[3712722..3727863]</t>
  </si>
  <si>
    <t>1011#WP_013520310.1#NZ_CP051298.1[3712722..3727863]</t>
  </si>
  <si>
    <t>1010#WP_013520311.1#NZ_CP051298.1[3712722..3727863]</t>
  </si>
  <si>
    <t>1009#WP_013520312.1#NZ_CP051298.1[3712722..3727863]</t>
  </si>
  <si>
    <t>1008#WP_013520313.1#NZ_CP051298.1[3712722..3727863]</t>
  </si>
  <si>
    <t>1007#WP_013520314.1#NZ_CP051298.1[3712722..3727863]</t>
  </si>
  <si>
    <t>1006#WP_013520315.1#NZ_CP051298.1[3712722..3727863]</t>
  </si>
  <si>
    <t>1005#WP_013520316.1#NZ_CP051298.1[3712722..3727863]</t>
  </si>
  <si>
    <t>1004#WP_013520317.1#NZ_CP051298.1[3712722..3727863]</t>
  </si>
  <si>
    <t>1003#WP_013520318.1#NZ_CP051298.1[3712722..3727863]</t>
  </si>
  <si>
    <t>1002#WP_065751815.1#NZ_CP042968.1[532033..547731]</t>
  </si>
  <si>
    <t>1001#WP_065751745.1#NZ_CP042968.1[532033..547731]</t>
  </si>
  <si>
    <t>1000#WP_084030494.1#NZ_CP042968.1[532033..547731]</t>
  </si>
  <si>
    <t>999#WP_065751746.1#NZ_CP042968.1[532033..547731]</t>
  </si>
  <si>
    <t>998#WP_065751747.1#NZ_CP042968.1[532033..547731]</t>
  </si>
  <si>
    <t>997#WP_065751817.1#NZ_CP042968.1[532033..547731]</t>
  </si>
  <si>
    <t>996#WP_065751748.1#NZ_CP042968.1[532033..547731]</t>
  </si>
  <si>
    <t>995#WP_065751749.1#NZ_CP042968.1[532033..547731]</t>
  </si>
  <si>
    <t>994#WP_065751750.1#NZ_CP042968.1[532033..547731]</t>
  </si>
  <si>
    <t>993#WP_187399298.1#NZ_CP042968.1[532033..547731]</t>
  </si>
  <si>
    <t>992#WP_065751751.1#NZ_CP042968.1[532033..547731]</t>
  </si>
  <si>
    <t>991#NA#NZ_CP042968.1[532033..547731]</t>
  </si>
  <si>
    <t>990#WP_084030496.1#NZ_CP042968.1[532033..547731]</t>
  </si>
  <si>
    <t>989#WP_065751752.1#NZ_CP042968.1[532033..547731]</t>
  </si>
  <si>
    <t>988#WP_065751753.1#NZ_CP042968.1[532033..547731]</t>
  </si>
  <si>
    <t>987#WP_065751754.1#NZ_CP042968.1[532033..547731]</t>
  </si>
  <si>
    <t>986#WP_115691474.1#NZ_CP031417.1[2458343..2473983]</t>
  </si>
  <si>
    <t>985#WP_115691476.1#NZ_CP031417.1[2458343..2473983]</t>
  </si>
  <si>
    <t>984#WP_115691478.1#NZ_CP031417.1[2458343..2473983]</t>
  </si>
  <si>
    <t>983#NA#NZ_CP031417.1[2458343..2473983]</t>
  </si>
  <si>
    <t>982#WP_115691480.1#NZ_CP031417.1[2458343..2473983]</t>
  </si>
  <si>
    <t>981#WP_115691481.1#NZ_CP031417.1[2458343..2473983]</t>
  </si>
  <si>
    <t>980#WP_162826919.1#NZ_CP031417.1[2458343..2473983]</t>
  </si>
  <si>
    <t>979#WP_115691485.1#NZ_CP031417.1[2458343..2473983]</t>
  </si>
  <si>
    <t>978#WP_115691487.1#NZ_CP031417.1[2458343..2473983]</t>
  </si>
  <si>
    <t>977#WP_115691489.1#NZ_CP031417.1[2458343..2473983]</t>
  </si>
  <si>
    <t>976#WP_115691491.1#NZ_CP031417.1[2458343..2473983]</t>
  </si>
  <si>
    <t>975#WP_115694373.1#NZ_CP031417.1[2458343..2473983]</t>
  </si>
  <si>
    <t>974#WP_115691493.1#NZ_CP031417.1[2458343..2473983]</t>
  </si>
  <si>
    <t>973#WP_115694374.1#NZ_CP031417.1[2458343..2473983]</t>
  </si>
  <si>
    <t>972#WP_162826920.1#NZ_CP031417.1[2458343..2473983]</t>
  </si>
  <si>
    <t>971#WP_085748796.1#NZ_CP024645.1[181859..197039]</t>
  </si>
  <si>
    <t>970#WP_085748797.1#NZ_CP024645.1[181859..197039]</t>
  </si>
  <si>
    <t>969#WP_157131557.1#NZ_CP024645.1[181859..197039]</t>
  </si>
  <si>
    <t>968#WP_085748799.1#NZ_CP024645.1[181859..197039]</t>
  </si>
  <si>
    <t>967#WP_085753994.1#NZ_CP024645.1[181859..197039]</t>
  </si>
  <si>
    <t>966#WP_085748800.1#NZ_CP024645.1[181859..197039]</t>
  </si>
  <si>
    <t>965#WP_085748801.1#NZ_CP024645.1[181859..197039]</t>
  </si>
  <si>
    <t>964#WP_085748802.1#NZ_CP024645.1[181859..197039]</t>
  </si>
  <si>
    <t>963#WP_085748803.1#NZ_CP024645.1[181859..197039]</t>
  </si>
  <si>
    <t>962#WP_085748804.1#NZ_CP024645.1[181859..197039]</t>
  </si>
  <si>
    <t>961#WP_085748805.1#NZ_CP024645.1[181859..197039]</t>
  </si>
  <si>
    <t>960#WP_085748806.1#NZ_CP024645.1[181859..197039]</t>
  </si>
  <si>
    <t>959#WP_085748807.1#NZ_CP024645.1[181859..197039]</t>
  </si>
  <si>
    <t>958#WP_169726491.1#NZ_CP024645.1[181859..197039]</t>
  </si>
  <si>
    <t>957#WP_085748809.1#NZ_CP024645.1[181859..197039]</t>
  </si>
  <si>
    <t>956#WP_054067321.1#NZ_CP020121.1[1658445..1673575]</t>
  </si>
  <si>
    <t>955#WP_054067322.1#NZ_CP020121.1[1658445..1673575]</t>
  </si>
  <si>
    <t>954#WP_077345489.1#NZ_CP020121.1[1658445..1673575]</t>
  </si>
  <si>
    <t>953#WP_054067323.1#NZ_CP020121.1[1658445..1673575]</t>
  </si>
  <si>
    <t>952#WP_054067324.1#NZ_CP020121.1[1658445..1673575]</t>
  </si>
  <si>
    <t>951#WP_054067325.1#NZ_CP020121.1[1658445..1673575]</t>
  </si>
  <si>
    <t>950#WP_054067326.1#NZ_CP020121.1[1658445..1673575]</t>
  </si>
  <si>
    <t>949#WP_054067327.1#NZ_CP020121.1[1658445..1673575]</t>
  </si>
  <si>
    <t>948#WP_054067328.1#NZ_CP020121.1[1658445..1673575]</t>
  </si>
  <si>
    <t>947#WP_054067329.1#NZ_CP020121.1[1658445..1673575]</t>
  </si>
  <si>
    <t>946#WP_054067330.1#NZ_CP020121.1[1658445..1673575]</t>
  </si>
  <si>
    <t>945#WP_114070956.1#NZ_CP020121.1[1658445..1673575]</t>
  </si>
  <si>
    <t>944#WP_054067331.1#NZ_CP020121.1[1658445..1673575]</t>
  </si>
  <si>
    <t>943#WP_054067332.1#NZ_CP020121.1[1658445..1673575]</t>
  </si>
  <si>
    <t>942#WP_175129528.1#NZ_CADILD010000003.1[208681..223786]</t>
  </si>
  <si>
    <t>941#WP_006217596.1#NZ_CADILD010000003.1[208681..223786]</t>
  </si>
  <si>
    <t>940#WP_175129805.1#NZ_CADILD010000003.1[208681..223786]</t>
  </si>
  <si>
    <t>939#WP_175129806.1#NZ_CADILD010000003.1[208681..223786]</t>
  </si>
  <si>
    <t>938#WP_175129529.1#NZ_CADILD010000003.1[208681..223786]</t>
  </si>
  <si>
    <t>937#WP_050728052.1#NZ_CADILD010000003.1[208681..223786]</t>
  </si>
  <si>
    <t>936#WP_175129530.1#NZ_CADILD010000003.1[208681..223786]</t>
  </si>
  <si>
    <t>935#WP_175129531.1#NZ_CADILD010000003.1[208681..223786]</t>
  </si>
  <si>
    <t>934#WP_175129532.1#NZ_CADILD010000003.1[208681..223786]</t>
  </si>
  <si>
    <t>933#WP_006217604.1#NZ_CADILD010000003.1[208681..223786]</t>
  </si>
  <si>
    <t>932#WP_006217605.1#NZ_CADILD010000003.1[208681..223786]</t>
  </si>
  <si>
    <t>931#WP_050728048.1#NZ_CADILD010000003.1[208681..223786]</t>
  </si>
  <si>
    <t>930#WP_006217607.1#NZ_CADILD010000003.1[208681..223786]</t>
  </si>
  <si>
    <t>929#WP_006217608.1#NZ_CADILD010000003.1[208681..223786]</t>
  </si>
  <si>
    <t>928#WP_156329816.1#NZ_CADILD010000003.1[208681..223786]</t>
  </si>
  <si>
    <t>927#WP_180098418.1#NZ_CADIKR010000002.1[363594..378689]</t>
  </si>
  <si>
    <t>926#WP_056324211.1#NZ_CADIKR010000002.1[363594..378689]</t>
  </si>
  <si>
    <t>925#WP_180098419.1#NZ_CADIKR010000002.1[363594..378689]</t>
  </si>
  <si>
    <t>924#WP_180098420.1#NZ_CADIKR010000002.1[363594..378689]</t>
  </si>
  <si>
    <t>923#WP_056324218.1#NZ_CADIKR010000002.1[363594..378689]</t>
  </si>
  <si>
    <t>922#WP_056324221.1#NZ_CADIKR010000002.1[363594..378689]</t>
  </si>
  <si>
    <t>921#WP_180098421.1#NZ_CADIKR010000002.1[363594..378689]</t>
  </si>
  <si>
    <t>920#WP_152384813.1#NZ_CADIKR010000002.1[363594..378689]</t>
  </si>
  <si>
    <t>919#WP_180098422.1#NZ_CADIKR010000002.1[363594..378689]</t>
  </si>
  <si>
    <t>918#WP_056324227.1#NZ_CADIKR010000002.1[363594..378689]</t>
  </si>
  <si>
    <t>917#WP_056324231.1#NZ_CADIKR010000002.1[363594..378689]</t>
  </si>
  <si>
    <t>916#WP_180098423.1#NZ_CADIKR010000002.1[363594..378689]</t>
  </si>
  <si>
    <t>915#WP_180098424.1#NZ_CADIKR010000002.1[363594..378689]</t>
  </si>
  <si>
    <t>914#WP_142054657.1#NZ_CADIKR010000002.1[363594..378689]</t>
  </si>
  <si>
    <t>913#WP_180098813.1#NZ_CADIKR010000002.1[363594..378689]</t>
  </si>
  <si>
    <t>912#WP_175174324.1#NZ_CADIJX010000002.1[736918..752083]</t>
  </si>
  <si>
    <t>911#WP_175174325.1#NZ_CADIJX010000002.1[736918..752083]</t>
  </si>
  <si>
    <t>910#WP_175174326.1#NZ_CADIJX010000002.1[736918..752083]</t>
  </si>
  <si>
    <t>909#WP_175174327.1#NZ_CADIJX010000002.1[736918..752083]</t>
  </si>
  <si>
    <t>908#WP_175174328.1#NZ_CADIJX010000002.1[736918..752083]</t>
  </si>
  <si>
    <t>907#WP_175174329.1#NZ_CADIJX010000002.1[736918..752083]</t>
  </si>
  <si>
    <t>906#WP_175174655.1#NZ_CADIJX010000002.1[736918..752083]</t>
  </si>
  <si>
    <t>905#WP_175174330.1#NZ_CADIJX010000002.1[736918..752083]</t>
  </si>
  <si>
    <t>904#WP_175174331.1#NZ_CADIJX010000002.1[736918..752083]</t>
  </si>
  <si>
    <t>903#WP_175174332.1#NZ_CADIJX010000002.1[736918..752083]</t>
  </si>
  <si>
    <t>902#WP_175174333.1#NZ_CADIJX010000002.1[736918..752083]</t>
  </si>
  <si>
    <t>901#WP_175174334.1#NZ_CADIJX010000002.1[736918..752083]</t>
  </si>
  <si>
    <t>900#WP_175174335.1#NZ_CADIJX010000002.1[736918..752083]</t>
  </si>
  <si>
    <t>899#WP_175174336.1#NZ_CADIJX010000002.1[736918..752083]</t>
  </si>
  <si>
    <t>898#WP_175174337.1#NZ_CADIJX010000002.1[736918..752083]</t>
  </si>
  <si>
    <t>897#WP_175174338.1#NZ_CADIJX010000002.1[736918..752083]</t>
  </si>
  <si>
    <t>896#WP_170302984.1#NZ_BKAJ01000033.1[87989..103433]</t>
  </si>
  <si>
    <t>895#NA#NZ_BKAJ01000033.1[87989..103433]</t>
  </si>
  <si>
    <t>894#WP_147149100.1#NZ_BKAJ01000033.1[87989..103433]</t>
  </si>
  <si>
    <t>893#WP_147149102.1#NZ_BKAJ01000033.1[87989..103433]</t>
  </si>
  <si>
    <t>892#WP_147149104.1#NZ_BKAJ01000033.1[87989..103433]</t>
  </si>
  <si>
    <t>891#WP_147149106.1#NZ_BKAJ01000033.1[87989..103433]</t>
  </si>
  <si>
    <t>890#WP_147149108.1#NZ_BKAJ01000033.1[87989..103433]</t>
  </si>
  <si>
    <t>889#WP_170302985.1#NZ_BKAJ01000033.1[87989..103433]</t>
  </si>
  <si>
    <t>888#WP_147149112.1#NZ_BKAJ01000033.1[87989..103433]</t>
  </si>
  <si>
    <t>887#WP_147149114.1#NZ_BKAJ01000033.1[87989..103433]</t>
  </si>
  <si>
    <t>886#WP_147149115.1#NZ_BKAJ01000033.1[87989..103433]</t>
  </si>
  <si>
    <t>885#WP_170302986.1#NZ_BKAJ01000033.1[87989..103433]</t>
  </si>
  <si>
    <t>884#WP_147149119.1#NZ_BKAJ01000033.1[87989..103433]</t>
  </si>
  <si>
    <t>883#WP_147149121.1#NZ_BKAJ01000033.1[87989..103433]</t>
  </si>
  <si>
    <t>882#WP_147149123.1#NZ_BKAJ01000033.1[87989..103433]</t>
  </si>
  <si>
    <t>881#WP_137734889.1#NZ_BJCL01000014.1[50135..65304]</t>
  </si>
  <si>
    <t>880#WP_137734890.1#NZ_BJCL01000014.1[50135..65304]</t>
  </si>
  <si>
    <t>879#WP_137734891.1#NZ_BJCL01000014.1[50135..65304]</t>
  </si>
  <si>
    <t>878#WP_137734892.1#NZ_BJCL01000014.1[50135..65304]</t>
  </si>
  <si>
    <t>877#WP_137734893.1#NZ_BJCL01000014.1[50135..65304]</t>
  </si>
  <si>
    <t>876#WP_137734894.1#NZ_BJCL01000014.1[50135..65304]</t>
  </si>
  <si>
    <t>875#WP_137734895.1#NZ_BJCL01000014.1[50135..65304]</t>
  </si>
  <si>
    <t>874#WP_137734896.1#NZ_BJCL01000014.1[50135..65304]</t>
  </si>
  <si>
    <t>873#WP_137734897.1#NZ_BJCL01000014.1[50135..65304]</t>
  </si>
  <si>
    <t>872#WP_137734898.1#NZ_BJCL01000014.1[50135..65304]</t>
  </si>
  <si>
    <t>871#WP_137734899.1#NZ_BJCL01000014.1[50135..65304]</t>
  </si>
  <si>
    <t>870#WP_157077121.1#NZ_BCWP01000026.1[41758..53216]</t>
  </si>
  <si>
    <t>869#WP_066708096.1#NZ_BCWP01000026.1[41758..53216]</t>
  </si>
  <si>
    <t>868#WP_066708099.1#NZ_BCWP01000026.1[41758..53216]</t>
  </si>
  <si>
    <t>867#WP_066708102.1#NZ_BCWP01000026.1[41758..53216]</t>
  </si>
  <si>
    <t>866#WP_066708105.1#NZ_BCWP01000026.1[41758..53216]</t>
  </si>
  <si>
    <t>865#WP_066708108.1#NZ_BCWP01000026.1[41758..53216]</t>
  </si>
  <si>
    <t>864#WP_066708111.1#NZ_BCWP01000026.1[41758..53216]</t>
  </si>
  <si>
    <t>863#WP_066708114.1#NZ_BCWP01000026.1[41758..53216]</t>
  </si>
  <si>
    <t>862#WP_084382875.1#NZ_BCWP01000026.1[41758..53216]</t>
  </si>
  <si>
    <t>861#WP_084382876.1#NZ_BCWP01000026.1[41758..53216]</t>
  </si>
  <si>
    <t>860#WP_066708118.1#NZ_BCWP01000026.1[41758..53216]</t>
  </si>
  <si>
    <t>859#WP_066708142.1#NZ_BCWP01000026.1[41758..53216]</t>
  </si>
  <si>
    <t>858#WP_062195534.1#NZ_BCWK01000011.1[97420..112835]</t>
  </si>
  <si>
    <t>857#WP_062195536.1#NZ_BCWK01000011.1[97420..112835]</t>
  </si>
  <si>
    <t>856#WP_019560452.1#NZ_BCWK01000011.1[97420..112835]</t>
  </si>
  <si>
    <t>855#WP_062195541.1#NZ_BCWK01000011.1[97420..112835]</t>
  </si>
  <si>
    <t>854#WP_062195544.1#NZ_BCWK01000011.1[97420..112835]</t>
  </si>
  <si>
    <t>853#WP_062195546.1#NZ_BCWK01000011.1[97420..112835]</t>
  </si>
  <si>
    <t>852#WP_062195549.1#NZ_BCWK01000011.1[97420..112835]</t>
  </si>
  <si>
    <t>851#WP_019560447.1#NZ_BCWK01000011.1[97420..112835]</t>
  </si>
  <si>
    <t>850#WP_062195552.1#NZ_BCWK01000011.1[97420..112835]</t>
  </si>
  <si>
    <t>849#WP_026330101.1#NZ_BCWK01000011.1[97420..112835]</t>
  </si>
  <si>
    <t>848#WP_019560444.1#NZ_BCWK01000011.1[97420..112835]</t>
  </si>
  <si>
    <t>847#WP_062195554.1#NZ_BCWK01000011.1[97420..112835]</t>
  </si>
  <si>
    <t>846#WP_062195557.1#NZ_BCWK01000011.1[97420..112835]</t>
  </si>
  <si>
    <t>3'X</t>
  </si>
  <si>
    <t>845#WP_024921890.1#NZ_AVBL01000015.1[60..11487]</t>
  </si>
  <si>
    <t>844#WP_024921889.1#NZ_AVBL01000015.1[60..11487]</t>
  </si>
  <si>
    <t>843#NA#NZ_AVBL01000015.1[60..11487]</t>
  </si>
  <si>
    <t>842#WP_024921888.1#NZ_AVBL01000015.1[60..11487]</t>
  </si>
  <si>
    <t>841#WP_152544232.1#NZ_AVBL01000015.1[60..11487]</t>
  </si>
  <si>
    <t>840#WP_006019153.1#NZ_AVBL01000015.1[60..11487]</t>
  </si>
  <si>
    <t>839#WP_006019154.1#NZ_AVBL01000015.1[60..11487]</t>
  </si>
  <si>
    <t>838#WP_006019155.1#NZ_AVBL01000015.1[60..11487]</t>
  </si>
  <si>
    <t>837#WP_006019156.1#NZ_AVBL01000015.1[60..11487]</t>
  </si>
  <si>
    <t>836#WP_006019157.1#NZ_AVBL01000015.1[60..11487]</t>
  </si>
  <si>
    <t>835#WP_006019158.1#NZ_AVBL01000015.1[60..11487]</t>
  </si>
  <si>
    <t>834#WP_006019159.1#NZ_AVBL01000015.1[60..11487]</t>
  </si>
  <si>
    <t>833#WP_006019160.1#NZ_AVBL01000015.1[60..11487]</t>
  </si>
  <si>
    <t>832#WP_018006217.1#NZ_AQUR01000096.1[1748..16970]</t>
  </si>
  <si>
    <t>831#WP_018006218.1#NZ_AQUR01000096.1[1748..16970]</t>
  </si>
  <si>
    <t>830#WP_018006219.1#NZ_AQUR01000096.1[1748..16970]</t>
  </si>
  <si>
    <t>829#WP_018006220.1#NZ_AQUR01000096.1[1748..16970]</t>
  </si>
  <si>
    <t>828#WP_018006221.1#NZ_AQUR01000096.1[1748..16970]</t>
  </si>
  <si>
    <t>827#WP_018006222.1#NZ_AQUR01000096.1[1748..16970]</t>
  </si>
  <si>
    <t>826#WP_018006224.1#NZ_AQUR01000096.1[1748..16970]</t>
  </si>
  <si>
    <t>825#WP_018006225.1#NZ_AQUR01000096.1[1748..16970]</t>
  </si>
  <si>
    <t>824#WP_018006226.1#NZ_AQUR01000096.1[1748..16970]</t>
  </si>
  <si>
    <t>823#WP_018006227.1#NZ_AQUR01000096.1[1748..16970]</t>
  </si>
  <si>
    <t>822#WP_018006228.1#NZ_AQUR01000096.1[1748..16970]</t>
  </si>
  <si>
    <t>821#WP_018006229.1#NZ_AQUR01000096.1[1748..16970]</t>
  </si>
  <si>
    <t>820#WP_018006230.1#NZ_AQUR01000096.1[1748..16970]</t>
  </si>
  <si>
    <t>819#WP_018006231.1#NZ_AQUR01000096.1[1748..16970]</t>
  </si>
  <si>
    <t>818#WP_018006025.1#NZ_AQUR01000094.1[79983..95332]</t>
  </si>
  <si>
    <t>817#WP_051073521.1#NZ_AQUR01000094.1[79983..95332]</t>
  </si>
  <si>
    <t>816#WP_018006027.1#NZ_AQUR01000094.1[79983..95332]</t>
  </si>
  <si>
    <t>815#WP_018006028.1#NZ_AQUR01000094.1[79983..95332]</t>
  </si>
  <si>
    <t>814#WP_018006029.1#NZ_AQUR01000094.1[79983..95332]</t>
  </si>
  <si>
    <t>813#WP_018006030.1#NZ_AQUR01000094.1[79983..95332]</t>
  </si>
  <si>
    <t>812#WP_018006031.1#NZ_AQUR01000094.1[79983..95332]</t>
  </si>
  <si>
    <t>811#WP_018006032.1#NZ_AQUR01000094.1[79983..95332]</t>
  </si>
  <si>
    <t>810#WP_026164179.1#NZ_AQUR01000094.1[79983..95332]</t>
  </si>
  <si>
    <t>809#WP_018006033.1#NZ_AQUR01000094.1[79983..95332]</t>
  </si>
  <si>
    <t>808#WP_026164180.1#NZ_AQUR01000094.1[79983..95332]</t>
  </si>
  <si>
    <t>807#WP_018006035.1#NZ_AQUR01000094.1[79983..95332]</t>
  </si>
  <si>
    <t>806#WP_018006036.1#NZ_AQUR01000094.1[79983..95332]</t>
  </si>
  <si>
    <t>805#WP_026164181.1#NZ_AQUR01000094.1[79983..95332]</t>
  </si>
  <si>
    <t>804#WP_153586182.1#NZ_WJBU01000016.1[52037..67237]</t>
  </si>
  <si>
    <t>803#WP_153586181.1#NZ_WJBU01000016.1[52037..67237]</t>
  </si>
  <si>
    <t>802#WP_153586180.1#NZ_WJBU01000016.1[52037..67237]</t>
  </si>
  <si>
    <t>801#WP_153586179.1#NZ_WJBU01000016.1[52037..67237]</t>
  </si>
  <si>
    <t>800#WP_153586178.1#NZ_WJBU01000016.1[52037..67237]</t>
  </si>
  <si>
    <t>799#WP_153586177.1#NZ_WJBU01000016.1[52037..67237]</t>
  </si>
  <si>
    <t>798#WP_153586236.1#NZ_WJBU01000016.1[52037..67237]</t>
  </si>
  <si>
    <t>797#WP_153586176.1#NZ_WJBU01000016.1[52037..67237]</t>
  </si>
  <si>
    <t>796#WP_153586175.1#NZ_WJBU01000016.1[52037..67237]</t>
  </si>
  <si>
    <t>795#WP_194792969.1#NZ_WJBU01000016.1[52037..67237]</t>
  </si>
  <si>
    <t>794#WP_153586174.1#NZ_WJBU01000016.1[52037..67237]</t>
  </si>
  <si>
    <t>793#WP_153586173.1#NZ_WJBU01000016.1[52037..67237]</t>
  </si>
  <si>
    <t>792#WP_153586172.1#NZ_WJBU01000016.1[52037..67237]</t>
  </si>
  <si>
    <t>791#WP_153586171.1#NZ_WJBU01000016.1[52037..67237]</t>
  </si>
  <si>
    <t>790#WP_153586170.1#NZ_WJBU01000016.1[52037..67237]</t>
  </si>
  <si>
    <t>789#WP_153586169.1#NZ_WJBU01000016.1[52037..67237]</t>
  </si>
  <si>
    <t>788#WP_138820317.1#NZ_VCPF01000028.1[28043..43155]</t>
  </si>
  <si>
    <t>787#WP_009515028.1#NZ_VCPF01000028.1[28043..43155]</t>
  </si>
  <si>
    <t>786#WP_050980552.1#NZ_VCPF01000028.1[28043..43155]</t>
  </si>
  <si>
    <t>785#WP_009515023.1#NZ_VCPF01000028.1[28043..43155]</t>
  </si>
  <si>
    <t>784#WP_009515021.1#NZ_VCPF01000028.1[28043..43155]</t>
  </si>
  <si>
    <t>783#WP_009515020.1#NZ_VCPF01000028.1[28043..43155]</t>
  </si>
  <si>
    <t>782#WP_009515014.1#NZ_VCPF01000028.1[28043..43155]</t>
  </si>
  <si>
    <t>781#WP_009515012.1#NZ_VCPF01000028.1[28043..43155]</t>
  </si>
  <si>
    <t>780#WP_009515010.1#NZ_VCPF01000028.1[28043..43155]</t>
  </si>
  <si>
    <t>779#WP_009515009.1#NZ_VCPF01000028.1[28043..43155]</t>
  </si>
  <si>
    <t>778#WP_035623220.1#NZ_VCPF01000028.1[28043..43155]</t>
  </si>
  <si>
    <t>777#WP_035623223.1#NZ_VCPF01000028.1[28043..43155]</t>
  </si>
  <si>
    <t>776#WP_009515005.1#NZ_VCPF01000028.1[28043..43155]</t>
  </si>
  <si>
    <t>775#WP_009515003.1#NZ_VCPF01000028.1[28043..43155]</t>
  </si>
  <si>
    <t>774#WP_009515001.1#NZ_VCPF01000028.1[28043..43155]</t>
  </si>
  <si>
    <t>773#WP_009514999.1#NZ_VCPF01000028.1[28043..43155]</t>
  </si>
  <si>
    <t>772#WP_009514995.1#NZ_VCPF01000028.1[28043..43155]</t>
  </si>
  <si>
    <t>771#WP_135265659.1#NZ_SMLM01000004.1[361980..377077]</t>
  </si>
  <si>
    <t>770#WP_135265658.1#NZ_SMLM01000004.1[361980..377077]</t>
  </si>
  <si>
    <t>769#WP_135265657.1#NZ_SMLM01000004.1[361980..377077]</t>
  </si>
  <si>
    <t>768#WP_135265689.1#NZ_SMLM01000004.1[361980..377077]</t>
  </si>
  <si>
    <t>767#WP_135265656.1#NZ_SMLM01000004.1[361980..377077]</t>
  </si>
  <si>
    <t>766#WP_135265655.1#NZ_SMLM01000004.1[361980..377077]</t>
  </si>
  <si>
    <t>765#WP_135265654.1#NZ_SMLM01000004.1[361980..377077]</t>
  </si>
  <si>
    <t>764#WP_135265653.1#NZ_SMLM01000004.1[361980..377077]</t>
  </si>
  <si>
    <t>763#WP_135265652.1#NZ_SMLM01000004.1[361980..377077]</t>
  </si>
  <si>
    <t>762#WP_135265651.1#NZ_SMLM01000004.1[361980..377077]</t>
  </si>
  <si>
    <t>761#WP_135265650.1#NZ_SMLM01000004.1[361980..377077]</t>
  </si>
  <si>
    <t>760#WP_135265649.1#NZ_SMLM01000004.1[361980..377077]</t>
  </si>
  <si>
    <t>759#WP_135265648.1#NZ_SMLM01000004.1[361980..377077]</t>
  </si>
  <si>
    <t>758#WP_135265647.1#NZ_SMLM01000004.1[361980..377077]</t>
  </si>
  <si>
    <t>757#WP_135265646.1#NZ_SMLM01000004.1[361980..377077]</t>
  </si>
  <si>
    <t>756#WP_135265645.1#NZ_SMLM01000004.1[361980..377077]</t>
  </si>
  <si>
    <t>755#WP_135265644.1#NZ_SMLM01000004.1[361980..377077]</t>
  </si>
  <si>
    <t>754#WP_135285377.1#NZ_SMLL01000004.1[410013..425055]</t>
  </si>
  <si>
    <t>753#WP_135285376.1#NZ_SMLL01000004.1[410013..425055]</t>
  </si>
  <si>
    <t>752#WP_135285375.1#NZ_SMLL01000004.1[410013..425055]</t>
  </si>
  <si>
    <t>751#WP_167784734.1#NZ_SMLL01000004.1[410013..425055]</t>
  </si>
  <si>
    <t>750#WP_135285373.1#NZ_SMLL01000004.1[410013..425055]</t>
  </si>
  <si>
    <t>749#WP_135285372.1#NZ_SMLL01000004.1[410013..425055]</t>
  </si>
  <si>
    <t>748#WP_135285371.1#NZ_SMLL01000004.1[410013..425055]</t>
  </si>
  <si>
    <t>747#WP_135285370.1#NZ_SMLL01000004.1[410013..425055]</t>
  </si>
  <si>
    <t>746#WP_135285369.1#NZ_SMLL01000004.1[410013..425055]</t>
  </si>
  <si>
    <t>745#WP_135285368.1#NZ_SMLL01000004.1[410013..425055]</t>
  </si>
  <si>
    <t>744#WP_135285367.1#NZ_SMLL01000004.1[410013..425055]</t>
  </si>
  <si>
    <t>743#WP_135285366.1#NZ_SMLL01000004.1[410013..425055]</t>
  </si>
  <si>
    <t>742#WP_135285365.1#NZ_SMLL01000004.1[410013..425055]</t>
  </si>
  <si>
    <t>741#WP_135285364.1#NZ_SMLL01000004.1[410013..425055]</t>
  </si>
  <si>
    <t>740#WP_167784592.1#NZ_SMLL01000001.1[142484..157679]</t>
  </si>
  <si>
    <t>739#WP_135283207.1#NZ_SMLL01000001.1[142484..157679]</t>
  </si>
  <si>
    <t>738#WP_135283206.1#NZ_SMLL01000001.1[142484..157679]</t>
  </si>
  <si>
    <t>737#WP_135283205.1#NZ_SMLL01000001.1[142484..157679]</t>
  </si>
  <si>
    <t>736#WP_135283204.1#NZ_SMLL01000001.1[142484..157679]</t>
  </si>
  <si>
    <t>735#WP_135283203.1#NZ_SMLL01000001.1[142484..157679]</t>
  </si>
  <si>
    <t>734#WP_135283202.1#NZ_SMLL01000001.1[142484..157679]</t>
  </si>
  <si>
    <t>733#WP_135283201.1#NZ_SMLL01000001.1[142484..157679]</t>
  </si>
  <si>
    <t>732#WP_135283942.1#NZ_SMLL01000001.1[142484..157679]</t>
  </si>
  <si>
    <t>731#WP_135283200.1#NZ_SMLL01000001.1[142484..157679]</t>
  </si>
  <si>
    <t>730#WP_135283198.1#NZ_SMLL01000001.1[142484..157679]</t>
  </si>
  <si>
    <t>729#WP_135283197.1#NZ_SMLL01000001.1[142484..157679]</t>
  </si>
  <si>
    <t>728#WP_135283196.1#NZ_SMLL01000001.1[142484..157679]</t>
  </si>
  <si>
    <t>727#WP_135283195.1#NZ_SMLL01000001.1[142484..157679]</t>
  </si>
  <si>
    <t>726#WP_135283194.1#NZ_SMLL01000001.1[142484..157679]</t>
  </si>
  <si>
    <t>725#WP_135283193.1#NZ_SMLL01000001.1[142484..157679]</t>
  </si>
  <si>
    <t>724#WP_135283192.1#NZ_SMLL01000001.1[142484..157679]</t>
  </si>
  <si>
    <t>723#WP_135283191.1#NZ_SMLL01000001.1[142484..157679]</t>
  </si>
  <si>
    <t>722#WP_130431478.1#NZ_SHKP01000005.1[619320..634678]</t>
  </si>
  <si>
    <t>721#WP_130431477.1#NZ_SHKP01000005.1[619320..634678]</t>
  </si>
  <si>
    <t>720#WP_130431476.1#NZ_SHKP01000005.1[619320..634678]</t>
  </si>
  <si>
    <t>719#WP_130431475.1#NZ_SHKP01000005.1[619320..634678]</t>
  </si>
  <si>
    <t>718#WP_130431708.1#NZ_SHKP01000005.1[619320..634678]</t>
  </si>
  <si>
    <t>717#WP_130431474.1#NZ_SHKP01000005.1[619320..634678]</t>
  </si>
  <si>
    <t>716#WP_130431473.1#NZ_SHKP01000005.1[619320..634678]</t>
  </si>
  <si>
    <t>715#WP_130431707.1#NZ_SHKP01000005.1[619320..634678]</t>
  </si>
  <si>
    <t>714#WP_130431472.1#NZ_SHKP01000005.1[619320..634678]</t>
  </si>
  <si>
    <t>713#WP_130431471.1#NZ_SHKP01000005.1[619320..634678]</t>
  </si>
  <si>
    <t>712#WP_130431470.1#NZ_SHKP01000005.1[619320..634678]</t>
  </si>
  <si>
    <t>711#WP_130431469.1#NZ_SHKP01000005.1[619320..634678]</t>
  </si>
  <si>
    <t>710#WP_130431468.1#NZ_SHKP01000005.1[619320..634678]</t>
  </si>
  <si>
    <t>709#WP_130431467.1#NZ_SHKP01000005.1[619320..634678]</t>
  </si>
  <si>
    <t>708#WP_130431466.1#NZ_SHKP01000005.1[619320..634678]</t>
  </si>
  <si>
    <t>707#WP_130431465.1#NZ_SHKP01000005.1[619320..634678]</t>
  </si>
  <si>
    <t>706#WP_165393276.1#NZ_SHKP01000005.1[619320..634678]</t>
  </si>
  <si>
    <t>705#WP_130358582.1#NZ_SGXC01000002.1[764993..780048]</t>
  </si>
  <si>
    <t>704#WP_130358581.1#NZ_SGXC01000002.1[764993..780048]</t>
  </si>
  <si>
    <t>703#WP_130358580.1#NZ_SGXC01000002.1[764993..780048]</t>
  </si>
  <si>
    <t>702#WP_130358579.1#NZ_SGXC01000002.1[764993..780048]</t>
  </si>
  <si>
    <t>701#WP_130358578.1#NZ_SGXC01000002.1[764993..780048]</t>
  </si>
  <si>
    <t>700#WP_130358577.1#NZ_SGXC01000002.1[764993..780048]</t>
  </si>
  <si>
    <t>699#WP_130358576.1#NZ_SGXC01000002.1[764993..780048]</t>
  </si>
  <si>
    <t>698#WP_130358575.1#NZ_SGXC01000002.1[764993..780048]</t>
  </si>
  <si>
    <t>697#WP_130360192.1#NZ_SGXC01000002.1[764993..780048]</t>
  </si>
  <si>
    <t>696#WP_130360190.1#NZ_SGXC01000002.1[764993..780048]</t>
  </si>
  <si>
    <t>695#WP_130358574.1#NZ_SGXC01000002.1[764993..780048]</t>
  </si>
  <si>
    <t>694#WP_127090164.1#NZ_RWKV01000008.1[1437999..1453164]</t>
  </si>
  <si>
    <t>693#WP_127090163.1#NZ_RWKV01000008.1[1437999..1453164]</t>
  </si>
  <si>
    <t>692#WP_127090162.1#NZ_RWKV01000008.1[1437999..1453164]</t>
  </si>
  <si>
    <t>691#WP_164738477.1#NZ_RWKV01000008.1[1437999..1453164]</t>
  </si>
  <si>
    <t>690#WP_127090160.1#NZ_RWKV01000008.1[1437999..1453164]</t>
  </si>
  <si>
    <t>689#WP_127090159.1#NZ_RWKV01000008.1[1437999..1453164]</t>
  </si>
  <si>
    <t>688#WP_127090158.1#NZ_RWKV01000008.1[1437999..1453164]</t>
  </si>
  <si>
    <t>687#NA#NZ_RWKV01000008.1[1437999..1453164]</t>
  </si>
  <si>
    <t>686#WP_127090365.1#NZ_RWKV01000008.1[1437999..1453164]</t>
  </si>
  <si>
    <t>685#WP_127090157.1#NZ_RWKV01000008.1[1437999..1453164]</t>
  </si>
  <si>
    <t>684#WP_127090156.1#NZ_RWKV01000008.1[1437999..1453164]</t>
  </si>
  <si>
    <t>683#WP_127090155.1#NZ_RWKV01000008.1[1437999..1453164]</t>
  </si>
  <si>
    <t>682#WP_127090154.1#NZ_RWKV01000008.1[1437999..1453164]</t>
  </si>
  <si>
    <t>681#WP_127090153.1#NZ_RWKV01000008.1[1437999..1453164]</t>
  </si>
  <si>
    <t>680#WP_127090152.1#NZ_RWKV01000008.1[1437999..1453164]</t>
  </si>
  <si>
    <t>679#WP_127090151.1#NZ_RWKV01000008.1[1437999..1453164]</t>
  </si>
  <si>
    <t>678#WP_015914165.1#NZ_RJVL01000005.1[188858..204179]</t>
  </si>
  <si>
    <t>677#NA#NZ_RJVL01000005.1[188858..204179]</t>
  </si>
  <si>
    <t>676#WP_015914166.1#NZ_RJVL01000005.1[188858..204179]</t>
  </si>
  <si>
    <t>675#WP_047349750.1#NZ_RJVL01000005.1[188858..204179]</t>
  </si>
  <si>
    <t>674#WP_015914168.1#NZ_RJVL01000005.1[188858..204179]</t>
  </si>
  <si>
    <t>673#WP_011806640.1#NZ_RJVL01000005.1[188858..204179]</t>
  </si>
  <si>
    <t>672#WP_047349749.1#NZ_RJVL01000005.1[188858..204179]</t>
  </si>
  <si>
    <t>671#WP_011806642.1#NZ_RJVL01000005.1[188858..204179]</t>
  </si>
  <si>
    <t>670#WP_123676187.1#NZ_RJVL01000005.1[188858..204179]</t>
  </si>
  <si>
    <t>669#WP_015914171.1#NZ_RJVL01000005.1[188858..204179]</t>
  </si>
  <si>
    <t>668#WP_123676186.1#NZ_RJVL01000005.1[188858..204179]</t>
  </si>
  <si>
    <t>667#WP_123676185.1#NZ_RJVL01000005.1[188858..204179]</t>
  </si>
  <si>
    <t>666#WP_088888401.1#NZ_RJVL01000005.1[188858..204179]</t>
  </si>
  <si>
    <t>665#WP_123676184.1#NZ_RJVL01000005.1[188858..204179]</t>
  </si>
  <si>
    <t>664#WP_123676183.1#NZ_RJVL01000005.1[188858..204179]</t>
  </si>
  <si>
    <t>663#WP_041836416.1#NZ_RJVL01000005.1[188858..204179]</t>
  </si>
  <si>
    <t>662#WP_041836092.1#NZ_RJVL01000005.1[188858..204179]</t>
  </si>
  <si>
    <t>661#WP_088888399.1#NZ_RJVL01000005.1[188858..204179]</t>
  </si>
  <si>
    <t>660#WP_011806652.1#NZ_RJVL01000005.1[188858..204179]</t>
  </si>
  <si>
    <t>659#WP_140882648.1#NZ_RCZP01000007.1[58536..74184]</t>
  </si>
  <si>
    <t>658#WP_140882647.1#NZ_RCZP01000007.1[58536..74184]</t>
  </si>
  <si>
    <t>657#WP_140882646.1#NZ_RCZP01000007.1[58536..74184]</t>
  </si>
  <si>
    <t>656#WP_140882645.1#NZ_RCZP01000007.1[58536..74184]</t>
  </si>
  <si>
    <t>655#WP_140882760.1#NZ_RCZP01000007.1[58536..74184]</t>
  </si>
  <si>
    <t>654#WP_140882644.1#NZ_RCZP01000007.1[58536..74184]</t>
  </si>
  <si>
    <t>653#WP_140882643.1#NZ_RCZP01000007.1[58536..74184]</t>
  </si>
  <si>
    <t>652#WP_140882642.1#NZ_RCZP01000007.1[58536..74184]</t>
  </si>
  <si>
    <t>651#WP_140882641.1#NZ_RCZP01000007.1[58536..74184]</t>
  </si>
  <si>
    <t>650#WP_140882640.1#NZ_RCZP01000007.1[58536..74184]</t>
  </si>
  <si>
    <t>649#WP_140882639.1#NZ_RCZP01000007.1[58536..74184]</t>
  </si>
  <si>
    <t>648#WP_140882638.1#NZ_RCZP01000007.1[58536..74184]</t>
  </si>
  <si>
    <t>647#WP_140882637.1#NZ_RCZP01000007.1[58536..74184]</t>
  </si>
  <si>
    <t>646#WP_140882759.1#NZ_RCZP01000007.1[58536..74184]</t>
  </si>
  <si>
    <t>645#WP_140882636.1#NZ_RCZP01000007.1[58536..74184]</t>
  </si>
  <si>
    <t>644#WP_140882758.1#NZ_RCZP01000007.1[58536..74184]</t>
  </si>
  <si>
    <t>643#WP_140844020.1#NZ_RCZI01000005.1[157512..172635]</t>
  </si>
  <si>
    <t>642#WP_140844018.1#NZ_RCZI01000005.1[157512..172635]</t>
  </si>
  <si>
    <t>641#WP_140844016.1#NZ_RCZI01000005.1[157512..172635]</t>
  </si>
  <si>
    <t>640#WP_140844014.1#NZ_RCZI01000005.1[157512..172635]</t>
  </si>
  <si>
    <t>639#WP_140844012.1#NZ_RCZI01000005.1[157512..172635]</t>
  </si>
  <si>
    <t>638#WP_140844010.1#NZ_RCZI01000005.1[157512..172635]</t>
  </si>
  <si>
    <t>637#WP_140844008.1#NZ_RCZI01000005.1[157512..172635]</t>
  </si>
  <si>
    <t>636#WP_140844006.1#NZ_RCZI01000005.1[157512..172635]</t>
  </si>
  <si>
    <t>635#WP_140844004.1#NZ_RCZI01000005.1[157512..172635]</t>
  </si>
  <si>
    <t>634#WP_140844002.1#NZ_RCZI01000005.1[157512..172635]</t>
  </si>
  <si>
    <t>633#WP_140844000.1#NZ_RCZI01000005.1[157512..172635]</t>
  </si>
  <si>
    <t>632#WP_140843998.1#NZ_RCZI01000005.1[157512..172635]</t>
  </si>
  <si>
    <t>631#WP_194150704.1#NZ_RCZI01000005.1[157512..172635]</t>
  </si>
  <si>
    <t>630#WP_140843994.1#NZ_RCZI01000005.1[157512..172635]</t>
  </si>
  <si>
    <t>629#WP_140843992.1#NZ_RCZI01000005.1[157512..172635]</t>
  </si>
  <si>
    <t>628#WP_140843990.1#NZ_RCZI01000005.1[157512..172635]</t>
  </si>
  <si>
    <t>627#WP_140843988.1#NZ_RCZI01000005.1[157512..172635]</t>
  </si>
  <si>
    <t>626#WP_140843986.1#NZ_RCZI01000005.1[157512..172635]</t>
  </si>
  <si>
    <t>625#WP_194150703.1#NZ_RCZI01000005.1[157512..172635]</t>
  </si>
  <si>
    <t>624#WP_140840871.1#NZ_RCZI01000002.1[615092..630146]</t>
  </si>
  <si>
    <t>623#WP_140840869.1#NZ_RCZI01000002.1[615092..630146]</t>
  </si>
  <si>
    <t>622#WP_140840867.1#NZ_RCZI01000002.1[615092..630146]</t>
  </si>
  <si>
    <t>621#WP_140840865.1#NZ_RCZI01000002.1[615092..630146]</t>
  </si>
  <si>
    <t>620#WP_140840863.1#NZ_RCZI01000002.1[615092..630146]</t>
  </si>
  <si>
    <t>619#WP_140840861.1#NZ_RCZI01000002.1[615092..630146]</t>
  </si>
  <si>
    <t>618#WP_140840859.1#NZ_RCZI01000002.1[615092..630146]</t>
  </si>
  <si>
    <t>617#WP_140840857.1#NZ_RCZI01000002.1[615092..630146]</t>
  </si>
  <si>
    <t>616#WP_140840856.1#NZ_RCZI01000002.1[615092..630146]</t>
  </si>
  <si>
    <t>615#WP_194150680.1#NZ_RCZI01000002.1[615092..630146]</t>
  </si>
  <si>
    <t>614#WP_140840852.1#NZ_RCZI01000002.1[615092..630146]</t>
  </si>
  <si>
    <t>613#WP_140840850.1#NZ_RCZI01000002.1[615092..630146]</t>
  </si>
  <si>
    <t>612#WP_140840848.1#NZ_RCZI01000002.1[615092..630146]</t>
  </si>
  <si>
    <t>611#WP_140840846.1#NZ_RCZI01000002.1[615092..630146]</t>
  </si>
  <si>
    <t>610#WP_140840844.1#NZ_RCZI01000002.1[615092..630146]</t>
  </si>
  <si>
    <t>609#WP_119157705.1#NZ_QXMG01000085.1[1..8990]</t>
  </si>
  <si>
    <t>608#WP_119157704.1#NZ_QXMG01000085.1[1..8990]</t>
  </si>
  <si>
    <t>607#WP_119157703.1#NZ_QXMG01000085.1[1..8990]</t>
  </si>
  <si>
    <t>606#WP_119157702.1#NZ_QXMG01000085.1[1..8990]</t>
  </si>
  <si>
    <t>605#WP_119157701.1#NZ_QXMG01000085.1[1..8990]</t>
  </si>
  <si>
    <t>604#WP_119157700.1#NZ_QXMG01000085.1[1..8990]</t>
  </si>
  <si>
    <t>603#WP_119157699.1#NZ_QXMG01000085.1[1..8990]</t>
  </si>
  <si>
    <t>602#WP_119157698.1#NZ_QXMG01000085.1[1..8990]</t>
  </si>
  <si>
    <t>601#WP_119157697.1#NZ_QXMG01000085.1[1..8990]</t>
  </si>
  <si>
    <t>600#WP_116960476.1#NZ_QVLS01000012.1[157349..172518]</t>
  </si>
  <si>
    <t>599#WP_116960475.1#NZ_QVLS01000012.1[157349..172518]</t>
  </si>
  <si>
    <t>598#WP_116960474.1#NZ_QVLS01000012.1[157349..172518]</t>
  </si>
  <si>
    <t>597#WP_116960473.1#NZ_QVLS01000012.1[157349..172518]</t>
  </si>
  <si>
    <t>596#WP_116960472.1#NZ_QVLS01000012.1[157349..172518]</t>
  </si>
  <si>
    <t>595#WP_116960471.1#NZ_QVLS01000012.1[157349..172518]</t>
  </si>
  <si>
    <t>594#WP_116960470.1#NZ_QVLS01000012.1[157349..172518]</t>
  </si>
  <si>
    <t>593#WP_116960469.1#NZ_QVLS01000012.1[157349..172518]</t>
  </si>
  <si>
    <t>592#WP_116960468.1#NZ_QVLS01000012.1[157349..172518]</t>
  </si>
  <si>
    <t>591#WP_116960503.1#NZ_QVLS01000012.1[157349..172518]</t>
  </si>
  <si>
    <t>590#WP_116960467.1#NZ_QVLS01000012.1[157349..172518]</t>
  </si>
  <si>
    <t>589#WP_116960466.1#NZ_QVLS01000012.1[157349..172518]</t>
  </si>
  <si>
    <t>588#WP_181936555.1#NZ_QVLS01000012.1[157349..172518]</t>
  </si>
  <si>
    <t>587#WP_116960464.1#NZ_QVLS01000012.1[157349..172518]</t>
  </si>
  <si>
    <t>586#WP_116960463.1#NZ_QVLS01000012.1[157349..172518]</t>
  </si>
  <si>
    <t>585#WP_147326268.1#NZ_QVLS01000012.1[157349..172518]</t>
  </si>
  <si>
    <t>584#WP_124540993.1#NZ_QUSW01000003.1[583145..598194]</t>
  </si>
  <si>
    <t>583#WP_161974592.1#NZ_QUSW01000003.1[583145..598194]</t>
  </si>
  <si>
    <t>582#WP_124540991.1#NZ_QUSW01000003.1[583145..598194]</t>
  </si>
  <si>
    <t>581#WP_124540990.1#NZ_QUSW01000003.1[583145..598194]</t>
  </si>
  <si>
    <t>580#WP_124540989.1#NZ_QUSW01000003.1[583145..598194]</t>
  </si>
  <si>
    <t>579#WP_124540988.1#NZ_QUSW01000003.1[583145..598194]</t>
  </si>
  <si>
    <t>578#WP_124541153.1#NZ_QUSW01000003.1[583145..598194]</t>
  </si>
  <si>
    <t>577#WP_161974591.1#NZ_QUSW01000003.1[583145..598194]</t>
  </si>
  <si>
    <t>576#WP_124540986.1#NZ_QUSW01000003.1[583145..598194]</t>
  </si>
  <si>
    <t>575#WP_124540985.1#NZ_QUSW01000003.1[583145..598194]</t>
  </si>
  <si>
    <t>574#WP_124540984.1#NZ_QUSW01000003.1[583145..598194]</t>
  </si>
  <si>
    <t>573#WP_124540983.1#NZ_QUSW01000003.1[583145..598194]</t>
  </si>
  <si>
    <t>572#WP_161974590.1#NZ_QUSW01000003.1[583145..598194]</t>
  </si>
  <si>
    <t>571#WP_124540981.1#NZ_QUSW01000003.1[583145..598194]</t>
  </si>
  <si>
    <t>570#WP_124540980.1#NZ_QUSW01000003.1[583145..598194]</t>
  </si>
  <si>
    <t>569#WP_124540979.1#NZ_QUSW01000003.1[583145..598194]</t>
  </si>
  <si>
    <t>568#WP_124540978.1#NZ_QUSW01000003.1[583145..598194]</t>
  </si>
  <si>
    <t>567#WP_124541152.1#NZ_QUSW01000003.1[583145..598194]</t>
  </si>
  <si>
    <t>566#WP_114801553.1#NZ_QQAV01000001.1[526023..541106]</t>
  </si>
  <si>
    <t>565#WP_017757875.1#NZ_QQAV01000001.1[526023..541106]</t>
  </si>
  <si>
    <t>564#WP_017757876.1#NZ_QQAV01000001.1[526023..541106]</t>
  </si>
  <si>
    <t>563#WP_114802156.1#NZ_QQAV01000001.1[526023..541106]</t>
  </si>
  <si>
    <t>562#WP_017761194.1#NZ_QQAV01000001.1[526023..541106]</t>
  </si>
  <si>
    <t>561#WP_114801552.1#NZ_QQAV01000001.1[526023..541106]</t>
  </si>
  <si>
    <t>560#WP_114801551.1#NZ_QQAV01000001.1[526023..541106]</t>
  </si>
  <si>
    <t>559#WP_114801550.1#NZ_QQAV01000001.1[526023..541106]</t>
  </si>
  <si>
    <t>558#WP_114801549.1#NZ_QQAV01000001.1[526023..541106]</t>
  </si>
  <si>
    <t>557#WP_114801548.1#NZ_QQAV01000001.1[526023..541106]</t>
  </si>
  <si>
    <t>556#WP_114801547.1#NZ_QQAV01000001.1[526023..541106]</t>
  </si>
  <si>
    <t>555#WP_114801546.1#NZ_QQAV01000001.1[526023..541106]</t>
  </si>
  <si>
    <t>554#WP_114801545.1#NZ_QQAV01000001.1[526023..541106]</t>
  </si>
  <si>
    <t>553#WP_017757362.1#NZ_QQAV01000001.1[526023..541106]</t>
  </si>
  <si>
    <t>552#WP_114801544.1#NZ_QQAV01000001.1[526023..541106]</t>
  </si>
  <si>
    <t>551#WP_114801543.1#NZ_QQAV01000001.1[526023..541106]</t>
  </si>
  <si>
    <t>550#WP_181461296.1#NZ_QKZN01000009.1[188700..203623]</t>
  </si>
  <si>
    <t>549#WP_111520881.1#NZ_QKZN01000009.1[188700..203623]</t>
  </si>
  <si>
    <t>548#WP_111520880.1#NZ_QKZN01000009.1[188700..203623]</t>
  </si>
  <si>
    <t>547#WP_111520879.1#NZ_QKZN01000009.1[188700..203623]</t>
  </si>
  <si>
    <t>546#WP_111520878.1#NZ_QKZN01000009.1[188700..203623]</t>
  </si>
  <si>
    <t>545#WP_111520877.1#NZ_QKZN01000009.1[188700..203623]</t>
  </si>
  <si>
    <t>544#WP_111520876.1#NZ_QKZN01000009.1[188700..203623]</t>
  </si>
  <si>
    <t>543#WP_111520875.1#NZ_QKZN01000009.1[188700..203623]</t>
  </si>
  <si>
    <t>542#WP_111520874.1#NZ_QKZN01000009.1[188700..203623]</t>
  </si>
  <si>
    <t>541#WP_026164180.1#NZ_QKZN01000009.1[188700..203623]</t>
  </si>
  <si>
    <t>540#WP_111520873.1#NZ_QKZN01000009.1[188700..203623]</t>
  </si>
  <si>
    <t>539#WP_111520872.1#NZ_QKZN01000009.1[188700..203623]</t>
  </si>
  <si>
    <t>538#WP_111520871.1#NZ_QKZN01000009.1[188700..203623]</t>
  </si>
  <si>
    <t>537#WP_110466216.1#NZ_QJTC01000018.1[7470..22560]</t>
  </si>
  <si>
    <t>536#WP_146228737.1#NZ_QJTC01000018.1[7470..22560]</t>
  </si>
  <si>
    <t>535#WP_146228736.1#NZ_QJTC01000018.1[7470..22560]</t>
  </si>
  <si>
    <t>534#NA#NZ_QJTC01000018.1[7470..22560]</t>
  </si>
  <si>
    <t>533#NA#NZ_QJTC01000018.1[7470..22560]</t>
  </si>
  <si>
    <t>532#WP_110466214.1#NZ_QJTC01000018.1[7470..22560]</t>
  </si>
  <si>
    <t>531#WP_110466268.1#NZ_QJTC01000018.1[7470..22560]</t>
  </si>
  <si>
    <t>530#WP_110466213.1#NZ_QJTC01000018.1[7470..22560]</t>
  </si>
  <si>
    <t>529#WP_110466212.1#NZ_QJTC01000018.1[7470..22560]</t>
  </si>
  <si>
    <t>528#WP_110466211.1#NZ_QJTC01000018.1[7470..22560]</t>
  </si>
  <si>
    <t>527#WP_110466210.1#NZ_QJTC01000018.1[7470..22560]</t>
  </si>
  <si>
    <t>526#WP_110466267.1#NZ_QJTC01000018.1[7470..22560]</t>
  </si>
  <si>
    <t>525#WP_110466209.1#NZ_QJTC01000018.1[7470..22560]</t>
  </si>
  <si>
    <t>524#WP_110466208.1#NZ_QJTC01000018.1[7470..22560]</t>
  </si>
  <si>
    <t>523#WP_110466207.1#NZ_QJTC01000018.1[7470..22560]</t>
  </si>
  <si>
    <t>522#WP_110466206.1#NZ_QJTC01000018.1[7470..22560]</t>
  </si>
  <si>
    <t>521#WP_110466205.1#NZ_QJTC01000018.1[7470..22560]</t>
  </si>
  <si>
    <t>520#WP_110466204.1#NZ_QJTC01000018.1[7470..22560]</t>
  </si>
  <si>
    <t>519#WP_110466203.1#NZ_QJTC01000018.1[7470..22560]</t>
  </si>
  <si>
    <t>518#NA#NZ_QJTC01000018.1[7470..22560]</t>
  </si>
  <si>
    <t>517#WP_108512356.1#NZ_PYCN01000001.1[377020..392033]</t>
  </si>
  <si>
    <t>516#WP_108512355.1#NZ_PYCN01000001.1[377020..392033]</t>
  </si>
  <si>
    <t>515#WP_108512354.1#NZ_PYCN01000001.1[377020..392033]</t>
  </si>
  <si>
    <t>514#WP_108512353.1#NZ_PYCN01000001.1[377020..392033]</t>
  </si>
  <si>
    <t>513#WP_108512352.1#NZ_PYCN01000001.1[377020..392033]</t>
  </si>
  <si>
    <t>512#WP_108512351.1#NZ_PYCN01000001.1[377020..392033]</t>
  </si>
  <si>
    <t>511#WP_108512350.1#NZ_PYCN01000001.1[377020..392033]</t>
  </si>
  <si>
    <t>510#WP_108512349.1#NZ_PYCN01000001.1[377020..392033]</t>
  </si>
  <si>
    <t>509#WP_108512348.1#NZ_PYCN01000001.1[377020..392033]</t>
  </si>
  <si>
    <t>508#WP_108512800.1#NZ_PYCN01000001.1[377020..392033]</t>
  </si>
  <si>
    <t>507#WP_108512347.1#NZ_PYCN01000001.1[377020..392033]</t>
  </si>
  <si>
    <t>506#WP_108512799.1#NZ_PYCN01000001.1[377020..392033]</t>
  </si>
  <si>
    <t>505#WP_108512346.1#NZ_PYCN01000001.1[377020..392033]</t>
  </si>
  <si>
    <t>504#WP_105748285.1#NZ_PVLQ01000030.1[20..7257]</t>
  </si>
  <si>
    <t>503#WP_105748284.1#NZ_PVLQ01000030.1[20..7257]</t>
  </si>
  <si>
    <t>502#WP_105748283.1#NZ_PVLQ01000030.1[20..7257]</t>
  </si>
  <si>
    <t>501#WP_105748282.1#NZ_PVLQ01000030.1[20..7257]</t>
  </si>
  <si>
    <t>500#WP_105748281.1#NZ_PVLQ01000030.1[20..7257]</t>
  </si>
  <si>
    <t>499#WP_105748280.1#NZ_PVLQ01000030.1[20..7257]</t>
  </si>
  <si>
    <t>498#WP_105748279.1#NZ_PVLQ01000030.1[20..7257]</t>
  </si>
  <si>
    <t>497#WP_105748278.1#NZ_PVLQ01000030.1[20..7257]</t>
  </si>
  <si>
    <t>496#NA#NZ_PVLQ01000030.1[20..7257]</t>
  </si>
  <si>
    <t>495#WP_108646219.1#NZ_NTGB01000001.1[1248024..1263127]</t>
  </si>
  <si>
    <t>494#WP_108646218.1#NZ_NTGB01000001.1[1248024..1263127]</t>
  </si>
  <si>
    <t>493#WP_108646217.1#NZ_NTGB01000001.1[1248024..1263127]</t>
  </si>
  <si>
    <t>492#WP_108646216.1#NZ_NTGB01000001.1[1248024..1263127]</t>
  </si>
  <si>
    <t>491#WP_108646215.1#NZ_NTGB01000001.1[1248024..1263127]</t>
  </si>
  <si>
    <t>490#WP_108646214.1#NZ_NTGB01000001.1[1248024..1263127]</t>
  </si>
  <si>
    <t>489#WP_159077494.1#NZ_NTGB01000001.1[1248024..1263127]</t>
  </si>
  <si>
    <t>488#WP_108646212.1#NZ_NTGB01000001.1[1248024..1263127]</t>
  </si>
  <si>
    <t>487#WP_108646211.1#NZ_NTGB01000001.1[1248024..1263127]</t>
  </si>
  <si>
    <t>486#WP_108646210.1#NZ_NTGB01000001.1[1248024..1263127]</t>
  </si>
  <si>
    <t>485#WP_108646209.1#NZ_NTGB01000001.1[1248024..1263127]</t>
  </si>
  <si>
    <t>484#WP_159077493.1#NZ_NTGB01000001.1[1248024..1263127]</t>
  </si>
  <si>
    <t>483#WP_108646207.1#NZ_NTGB01000001.1[1248024..1263127]</t>
  </si>
  <si>
    <t>482#WP_159077492.1#NZ_NTGB01000001.1[1248024..1263127]</t>
  </si>
  <si>
    <t>3'H</t>
  </si>
  <si>
    <t>481#WP_057845093.1#NZ_LLYA01000162.1[47903..62998]</t>
  </si>
  <si>
    <t>480#WP_057845092.1#NZ_LLYA01000162.1[47903..62998]</t>
  </si>
  <si>
    <t>479#WP_057845091.1#NZ_LLYA01000162.1[47903..62998]</t>
  </si>
  <si>
    <t>478#WP_057845090.1#NZ_LLYA01000162.1[47903..62998]</t>
  </si>
  <si>
    <t>477#WP_057845113.1#NZ_LLYA01000162.1[47903..62998]</t>
  </si>
  <si>
    <t>476#WP_057845089.1#NZ_LLYA01000162.1[47903..62998]</t>
  </si>
  <si>
    <t>475#WP_057845088.1#NZ_LLYA01000162.1[47903..62998]</t>
  </si>
  <si>
    <t>474#WP_057845087.1#NZ_LLYA01000162.1[47903..62998]</t>
  </si>
  <si>
    <t>473#WP_156433816.1#NZ_LLYA01000162.1[47903..62998]</t>
  </si>
  <si>
    <t>472#WP_057845085.1#NZ_LLYA01000162.1[47903..62998]</t>
  </si>
  <si>
    <t>471#WP_057845084.1#NZ_LLYA01000162.1[47903..62998]</t>
  </si>
  <si>
    <t>470#WP_057845112.1#NZ_LLYA01000162.1[47903..62998]</t>
  </si>
  <si>
    <t>469#WP_063800124.1#NZ_LLYA01000162.1[47903..62998]</t>
  </si>
  <si>
    <t>468#WP_082637588.1#NZ_LLYA01000162.1[47903..62998]</t>
  </si>
  <si>
    <t>467#WP_057845082.1#NZ_LLYA01000162.1[47903..62998]</t>
  </si>
  <si>
    <t>466#WP_027478907.1#NZ_KI912468.1[141860..150296]</t>
  </si>
  <si>
    <t>465#WP_027478906.1#NZ_KI912468.1[141860..150296]</t>
  </si>
  <si>
    <t>464#WP_027478905.1#NZ_KI912468.1[141860..150296]</t>
  </si>
  <si>
    <t>463#WP_027478904.1#NZ_KI912468.1[141860..150296]</t>
  </si>
  <si>
    <t>462#WP_027478903.1#NZ_KI912468.1[141860..150296]</t>
  </si>
  <si>
    <t>461#WP_027478902.1#NZ_KI912468.1[141860..150296]</t>
  </si>
  <si>
    <t>460#WP_027478901.1#NZ_KI912468.1[141860..150296]</t>
  </si>
  <si>
    <t>459#WP_027478900.1#NZ_KI912468.1[141860..150296]</t>
  </si>
  <si>
    <t>458#WP_019577253.1#NZ_KB906273.1[93496..101832]</t>
  </si>
  <si>
    <t>457#WP_019577252.1#NZ_KB906273.1[93496..101832]</t>
  </si>
  <si>
    <t>456#WP_019577251.1#NZ_KB906273.1[93496..101832]</t>
  </si>
  <si>
    <t>455#WP_019577250.1#NZ_KB906273.1[93496..101832]</t>
  </si>
  <si>
    <t>454#WP_019577249.1#NZ_KB906273.1[93496..101832]</t>
  </si>
  <si>
    <t>453#WP_019577248.1#NZ_KB906273.1[93496..101832]</t>
  </si>
  <si>
    <t>452#WP_019577247.1#NZ_KB906273.1[93496..101832]</t>
  </si>
  <si>
    <t>451#WP_019577246.1#NZ_KB906273.1[93496..101832]</t>
  </si>
  <si>
    <t>450#WP_043830375.1#NZ_JONP01000002.1[134857..150040]</t>
  </si>
  <si>
    <t>449#WP_043830117.1#NZ_JONP01000002.1[134857..150040]</t>
  </si>
  <si>
    <t>448#WP_043830115.1#NZ_JONP01000002.1[134857..150040]</t>
  </si>
  <si>
    <t>447#WP_043830113.1#NZ_JONP01000002.1[134857..150040]</t>
  </si>
  <si>
    <t>446#WP_043830111.1#NZ_JONP01000002.1[134857..150040]</t>
  </si>
  <si>
    <t>445#WP_043830109.1#NZ_JONP01000002.1[134857..150040]</t>
  </si>
  <si>
    <t>444#WP_043830108.1#NZ_JONP01000002.1[134857..150040]</t>
  </si>
  <si>
    <t>443#WP_052401413.1#NZ_JONP01000002.1[134857..150040]</t>
  </si>
  <si>
    <t>442#WP_043830106.1#NZ_JONP01000002.1[134857..150040]</t>
  </si>
  <si>
    <t>441#WP_043830104.1#NZ_JONP01000002.1[134857..150040]</t>
  </si>
  <si>
    <t>440#WP_043830102.1#NZ_JONP01000002.1[134857..150040]</t>
  </si>
  <si>
    <t>439#WP_043830100.1#NZ_JONP01000002.1[134857..150040]</t>
  </si>
  <si>
    <t>438#WP_043830098.1#NZ_JONP01000002.1[134857..150040]</t>
  </si>
  <si>
    <t>437#WP_043830096.1#NZ_JONP01000002.1[134857..150040]</t>
  </si>
  <si>
    <t>436#WP_130039882.1#NZ_JACCEV010000004.1[93793..109045]</t>
  </si>
  <si>
    <t>435#WP_180001946.1#NZ_JACCEV010000004.1[93793..109045]</t>
  </si>
  <si>
    <t>434#WP_130039880.1#NZ_JACCEV010000004.1[93793..109045]</t>
  </si>
  <si>
    <t>433#WP_130039879.1#NZ_JACCEV010000004.1[93793..109045]</t>
  </si>
  <si>
    <t>432#WP_130039878.1#NZ_JACCEV010000004.1[93793..109045]</t>
  </si>
  <si>
    <t>431#WP_130039877.1#NZ_JACCEV010000004.1[93793..109045]</t>
  </si>
  <si>
    <t>430#NA#NZ_JACCEV010000004.1[93793..109045]</t>
  </si>
  <si>
    <t>429#WP_130039876.1#NZ_JACCEV010000004.1[93793..109045]</t>
  </si>
  <si>
    <t>428#WP_167667406.1#NZ_JACCEV010000004.1[93793..109045]</t>
  </si>
  <si>
    <t>427#WP_180001944.1#NZ_JACCEV010000004.1[93793..109045]</t>
  </si>
  <si>
    <t>426#WP_130039873.1#NZ_JACCEV010000004.1[93793..109045]</t>
  </si>
  <si>
    <t>425#WP_130039872.1#NZ_JACCEV010000004.1[93793..109045]</t>
  </si>
  <si>
    <t>424#WP_130040054.1#NZ_JACCEV010000004.1[93793..109045]</t>
  </si>
  <si>
    <t>423#WP_130039871.1#NZ_JACCEV010000004.1[93793..109045]</t>
  </si>
  <si>
    <t>422#WP_130039870.1#NZ_JACCEV010000004.1[93793..109045]</t>
  </si>
  <si>
    <t>421#WP_130039869.1#NZ_JACCEV010000004.1[93793..109045]</t>
  </si>
  <si>
    <t>420#WP_130039868.1#NZ_JACCEV010000004.1[93793..109045]</t>
  </si>
  <si>
    <t>419#WP_130039867.1#NZ_JACCEV010000004.1[93793..109045]</t>
  </si>
  <si>
    <t>418#WP_130039866.1#NZ_JACCEV010000004.1[93793..109045]</t>
  </si>
  <si>
    <t>417#WP_180684067.1#NZ_JACCDB010000010.1[78781..93806]</t>
  </si>
  <si>
    <t>416#WP_180684066.1#NZ_JACCDB010000010.1[78781..93806]</t>
  </si>
  <si>
    <t>415#WP_180684065.1#NZ_JACCDB010000010.1[78781..93806]</t>
  </si>
  <si>
    <t>414#WP_180684064.1#NZ_JACCDB010000010.1[78781..93806]</t>
  </si>
  <si>
    <t>413#WP_180684063.1#NZ_JACCDB010000010.1[78781..93806]</t>
  </si>
  <si>
    <t>412#WP_180684062.1#NZ_JACCDB010000010.1[78781..93806]</t>
  </si>
  <si>
    <t>411#WP_180684061.1#NZ_JACCDB010000010.1[78781..93806]</t>
  </si>
  <si>
    <t>410#WP_180684060.1#NZ_JACCDB010000010.1[78781..93806]</t>
  </si>
  <si>
    <t>409#WP_180684059.1#NZ_JACCDB010000010.1[78781..93806]</t>
  </si>
  <si>
    <t>408#WP_180684058.1#NZ_JACCDB010000010.1[78781..93806]</t>
  </si>
  <si>
    <t>407#WP_180684057.1#NZ_JACCDB010000010.1[78781..93806]</t>
  </si>
  <si>
    <t>406#WP_180684056.1#NZ_JACCDB010000010.1[78781..93806]</t>
  </si>
  <si>
    <t>405#WP_180684055.1#NZ_JACCDB010000010.1[78781..93806]</t>
  </si>
  <si>
    <t>404#WP_180684054.1#NZ_JACCDB010000010.1[78781..93806]</t>
  </si>
  <si>
    <t>403#WP_180684053.1#NZ_JACCDB010000010.1[78781..93806]</t>
  </si>
  <si>
    <t>402#WP_180684052.1#NZ_JACCDB010000010.1[78781..93806]</t>
  </si>
  <si>
    <t>401#WP_179582655.1#NZ_JACCBP010000001.1[4097931..4113081]</t>
  </si>
  <si>
    <t>400#WP_179582657.1#NZ_JACCBP010000001.1[4097931..4113081]</t>
  </si>
  <si>
    <t>399#WP_179582659.1#NZ_JACCBP010000001.1[4097931..4113081]</t>
  </si>
  <si>
    <t>398#WP_179582661.1#NZ_JACCBP010000001.1[4097931..4113081]</t>
  </si>
  <si>
    <t>397#WP_179582663.1#NZ_JACCBP010000001.1[4097931..4113081]</t>
  </si>
  <si>
    <t>396#WP_179582665.1#NZ_JACCBP010000001.1[4097931..4113081]</t>
  </si>
  <si>
    <t>395#WP_179582673.1#NZ_JACCBP010000001.1[4097931..4113081]</t>
  </si>
  <si>
    <t>394#WP_179582675.1#NZ_JACCBP010000001.1[4097931..4113081]</t>
  </si>
  <si>
    <t>393#WP_179582677.1#NZ_JACCBP010000001.1[4097931..4113081]</t>
  </si>
  <si>
    <t>392#WP_179582679.1#NZ_JACCBP010000001.1[4097931..4113081]</t>
  </si>
  <si>
    <t>391#WP_179582681.1#NZ_JACCBP010000001.1[4097931..4113081]</t>
  </si>
  <si>
    <t>390#WP_179582684.1#NZ_JACCBP010000001.1[4097931..4113081]</t>
  </si>
  <si>
    <t>389#WP_179582686.1#NZ_JACCBP010000001.1[4097931..4113081]</t>
  </si>
  <si>
    <t>388#WP_179582688.1#NZ_JACCBP010000001.1[4097931..4113081]</t>
  </si>
  <si>
    <t>387#WP_179582690.1#NZ_JACCBP010000001.1[4097931..4113081]</t>
  </si>
  <si>
    <t>386#WP_179586292.1#NZ_JACCBP010000001.1[2015124..2030001]</t>
  </si>
  <si>
    <t>385#WP_179586294.1#NZ_JACCBP010000001.1[2015124..2030001]</t>
  </si>
  <si>
    <t>384#WP_179586296.1#NZ_JACCBP010000001.1[2015124..2030001]</t>
  </si>
  <si>
    <t>383#WP_179586298.1#NZ_JACCBP010000001.1[2015124..2030001]</t>
  </si>
  <si>
    <t>382#WP_179586300.1#NZ_JACCBP010000001.1[2015124..2030001]</t>
  </si>
  <si>
    <t>381#WP_179586302.1#NZ_JACCBP010000001.1[2015124..2030001]</t>
  </si>
  <si>
    <t>380#WP_179586304.1#NZ_JACCBP010000001.1[2015124..2030001]</t>
  </si>
  <si>
    <t>379#WP_179586306.1#NZ_JACCBP010000001.1[2015124..2030001]</t>
  </si>
  <si>
    <t>378#WP_179586308.1#NZ_JACCBP010000001.1[2015124..2030001]</t>
  </si>
  <si>
    <t>377#WP_179586310.1#NZ_JACCBP010000001.1[2015124..2030001]</t>
  </si>
  <si>
    <t>376#WP_179586312.1#NZ_JACCBP010000001.1[2015124..2030001]</t>
  </si>
  <si>
    <t>375#WP_179586314.1#NZ_JACCBP010000001.1[2015124..2030001]</t>
  </si>
  <si>
    <t>374#WP_179586316.1#NZ_JACCBP010000001.1[2015124..2030001]</t>
  </si>
  <si>
    <t>373#WP_179586317.1#NZ_JACCBP010000001.1[2015124..2030001]</t>
  </si>
  <si>
    <t>372#WP_171665190.1#NZ_JABFNL010000014.1[51662..66766]</t>
  </si>
  <si>
    <t>371#WP_171665189.1#NZ_JABFNL010000014.1[51662..66766]</t>
  </si>
  <si>
    <t>370#WP_171665188.1#NZ_JABFNL010000014.1[51662..66766]</t>
  </si>
  <si>
    <t>369#WP_171665187.1#NZ_JABFNL010000014.1[51662..66766]</t>
  </si>
  <si>
    <t>368#WP_171665186.1#NZ_JABFNL010000014.1[51662..66766]</t>
  </si>
  <si>
    <t>367#WP_171665185.1#NZ_JABFNL010000014.1[51662..66766]</t>
  </si>
  <si>
    <t>366#WP_171665184.1#NZ_JABFNL010000014.1[51662..66766]</t>
  </si>
  <si>
    <t>365#WP_171665183.1#NZ_JABFNL010000014.1[51662..66766]</t>
  </si>
  <si>
    <t>364#WP_171665182.1#NZ_JABFNL010000014.1[51662..66766]</t>
  </si>
  <si>
    <t>363#WP_171665181.1#NZ_JABFNL010000014.1[51662..66766]</t>
  </si>
  <si>
    <t>362#WP_171665180.1#NZ_JABFNL010000014.1[51662..66766]</t>
  </si>
  <si>
    <t>361#WP_171665179.1#NZ_JABFNL010000014.1[51662..66766]</t>
  </si>
  <si>
    <t>360#WP_171665178.1#NZ_JABFNL010000014.1[51662..66766]</t>
  </si>
  <si>
    <t>359#WP_171665177.1#NZ_JABFNL010000014.1[51662..66766]</t>
  </si>
  <si>
    <t>358#WP_171665176.1#NZ_JABFNL010000014.1[51662..66766]</t>
  </si>
  <si>
    <t>357#WP_003814327.1#NZ_CP052851.1[3899339..3914728]</t>
  </si>
  <si>
    <t>356#WP_003814325.1#NZ_CP052851.1[3899339..3914728]</t>
  </si>
  <si>
    <t>355#WP_010929159.1#NZ_CP052851.1[3899339..3914728]</t>
  </si>
  <si>
    <t>354#WP_010929158.1#NZ_CP052851.1[3899339..3914728]</t>
  </si>
  <si>
    <t>353#WP_003814321.1#NZ_CP052851.1[3899339..3914728]</t>
  </si>
  <si>
    <t>352#WP_010929157.1#NZ_CP052851.1[3899339..3914728]</t>
  </si>
  <si>
    <t>351#WP_003814318.1#NZ_CP052851.1[3899339..3914728]</t>
  </si>
  <si>
    <t>350#WP_003814316.1#NZ_CP052851.1[3899339..3914728]</t>
  </si>
  <si>
    <t>349#WP_010929156.1#NZ_CP052851.1[3899339..3914728]</t>
  </si>
  <si>
    <t>348#WP_003814312.1#NZ_CP052851.1[3899339..3914728]</t>
  </si>
  <si>
    <t>347#WP_010929155.1#NZ_CP052851.1[3899339..3914728]</t>
  </si>
  <si>
    <t>346#WP_010929154.1#NZ_CP052851.1[3899339..3914728]</t>
  </si>
  <si>
    <t>345#WP_003814302.1#NZ_CP052851.1[3899339..3914728]</t>
  </si>
  <si>
    <t>344#WP_010929153.1#NZ_CP052851.1[3899339..3914728]</t>
  </si>
  <si>
    <t>343#WP_003814298.1#NZ_CP052851.1[3899339..3914728]</t>
  </si>
  <si>
    <t>342#WP_148813690.1#NZ_CP043046.1[1435101..1450299]</t>
  </si>
  <si>
    <t>341#WP_148813688.1#NZ_CP043046.1[1435101..1450299]</t>
  </si>
  <si>
    <t>340#WP_148813687.1#NZ_CP043046.1[1435101..1450299]</t>
  </si>
  <si>
    <t>339#WP_148813685.1#NZ_CP043046.1[1435101..1450299]</t>
  </si>
  <si>
    <t>338#WP_148813683.1#NZ_CP043046.1[1435101..1450299]</t>
  </si>
  <si>
    <t>337#WP_148813681.1#NZ_CP043046.1[1435101..1450299]</t>
  </si>
  <si>
    <t>336#WP_148813679.1#NZ_CP043046.1[1435101..1450299]</t>
  </si>
  <si>
    <t>335#WP_148818991.1#NZ_CP043046.1[1435101..1450299]</t>
  </si>
  <si>
    <t>334#WP_148813678.1#NZ_CP043046.1[1435101..1450299]</t>
  </si>
  <si>
    <t>333#WP_148813676.1#NZ_CP043046.1[1435101..1450299]</t>
  </si>
  <si>
    <t>332#WP_148813674.1#NZ_CP043046.1[1435101..1450299]</t>
  </si>
  <si>
    <t>331#WP_148813672.1#NZ_CP043046.1[1435101..1450299]</t>
  </si>
  <si>
    <t>330#WP_148813670.1#NZ_CP043046.1[1435101..1450299]</t>
  </si>
  <si>
    <t>329#WP_148813668.1#NZ_CP043046.1[1435101..1450299]</t>
  </si>
  <si>
    <t>328#WP_115693215.1#NZ_CP031417.1[4460512..4476054]</t>
  </si>
  <si>
    <t>327#WP_115693214.1#NZ_CP031417.1[4460512..4476054]</t>
  </si>
  <si>
    <t>326#WP_115694539.1#NZ_CP031417.1[4460512..4476054]</t>
  </si>
  <si>
    <t>325#WP_115693213.1#NZ_CP031417.1[4460512..4476054]</t>
  </si>
  <si>
    <t>324#WP_115693212.1#NZ_CP031417.1[4460512..4476054]</t>
  </si>
  <si>
    <t>323#WP_115693211.1#NZ_CP031417.1[4460512..4476054]</t>
  </si>
  <si>
    <t>322#WP_115693210.1#NZ_CP031417.1[4460512..4476054]</t>
  </si>
  <si>
    <t>321#WP_115693209.1#NZ_CP031417.1[4460512..4476054]</t>
  </si>
  <si>
    <t>320#WP_115693208.1#NZ_CP031417.1[4460512..4476054]</t>
  </si>
  <si>
    <t>319#WP_115693207.1#NZ_CP031417.1[4460512..4476054]</t>
  </si>
  <si>
    <t>318#WP_115693206.1#NZ_CP031417.1[4460512..4476054]</t>
  </si>
  <si>
    <t>317#WP_115693205.1#NZ_CP031417.1[4460512..4476054]</t>
  </si>
  <si>
    <t>316#WP_115693204.1#NZ_CP031417.1[4460512..4476054]</t>
  </si>
  <si>
    <t>315#WP_115693203.1#NZ_CP031417.1[4460512..4476054]</t>
  </si>
  <si>
    <t>314#WP_115693202.1#NZ_CP031417.1[4460512..4476054]</t>
  </si>
  <si>
    <t>313#WP_115693201.1#NZ_CP031417.1[4460512..4476054]</t>
  </si>
  <si>
    <t>312#WP_105239508.1#NZ_CP023270.1[3882658..3897659]</t>
  </si>
  <si>
    <t>311#WP_105239507.1#NZ_CP023270.1[3882658..3897659]</t>
  </si>
  <si>
    <t>310#WP_158685882.1#NZ_CP023270.1[3882658..3897659]</t>
  </si>
  <si>
    <t>309#WP_105239505.1#NZ_CP023270.1[3882658..3897659]</t>
  </si>
  <si>
    <t>308#WP_105239504.1#NZ_CP023270.1[3882658..3897659]</t>
  </si>
  <si>
    <t>307#WP_105241586.1#NZ_CP023270.1[3882658..3897659]</t>
  </si>
  <si>
    <t>306#WP_105239503.1#NZ_CP023270.1[3882658..3897659]</t>
  </si>
  <si>
    <t>305#WP_105239502.1#NZ_CP023270.1[3882658..3897659]</t>
  </si>
  <si>
    <t>304#WP_105239501.1#NZ_CP023270.1[3882658..3897659]</t>
  </si>
  <si>
    <t>303#WP_105239500.1#NZ_CP023270.1[3882658..3897659]</t>
  </si>
  <si>
    <t>302#WP_105241585.1#NZ_CP023270.1[3882658..3897659]</t>
  </si>
  <si>
    <t>301#WP_105239499.1#NZ_CP023270.1[3882658..3897659]</t>
  </si>
  <si>
    <t>300#WP_043542310.1#NZ_CP023270.1[3882658..3897659]</t>
  </si>
  <si>
    <t>299#WP_087281910.1#NZ_CP021455.1[3198478..3213610]</t>
  </si>
  <si>
    <t>298#WP_087281908.1#NZ_CP021455.1[3198478..3213610]</t>
  </si>
  <si>
    <t>297#WP_087284691.1#NZ_CP021455.1[3198478..3213610]</t>
  </si>
  <si>
    <t>296#WP_087281906.1#NZ_CP021455.1[3198478..3213610]</t>
  </si>
  <si>
    <t>295#WP_087281904.1#NZ_CP021455.1[3198478..3213610]</t>
  </si>
  <si>
    <t>294#WP_087281902.1#NZ_CP021455.1[3198478..3213610]</t>
  </si>
  <si>
    <t>293#NA#NZ_CP021455.1[3198478..3213610]</t>
  </si>
  <si>
    <t>292#WP_087281900.1#NZ_CP021455.1[3198478..3213610]</t>
  </si>
  <si>
    <t>291#WP_087281897.1#NZ_CP021455.1[3198478..3213610]</t>
  </si>
  <si>
    <t>290#WP_087281896.1#NZ_CP021455.1[3198478..3213610]</t>
  </si>
  <si>
    <t>289#WP_087281894.1#NZ_CP021455.1[3198478..3213610]</t>
  </si>
  <si>
    <t>288#WP_157667687.1#NZ_CP021455.1[3198478..3213610]</t>
  </si>
  <si>
    <t>287#WP_087281892.1#NZ_CP021455.1[3198478..3213610]</t>
  </si>
  <si>
    <t>286#WP_087281890.1#NZ_CP021455.1[3198478..3213610]</t>
  </si>
  <si>
    <t>285#WP_087281888.1#NZ_CP021455.1[3198478..3213610]</t>
  </si>
  <si>
    <t>284#WP_087281886.1#NZ_CP021455.1[3198478..3213610]</t>
  </si>
  <si>
    <t>283#WP_088888408.1#NZ_CP016278.1[3929527..3944547]</t>
  </si>
  <si>
    <t>282#WP_015914166.1#NZ_CP016278.1[3929527..3944547]</t>
  </si>
  <si>
    <t>281#WP_047349750.1#NZ_CP016278.1[3929527..3944547]</t>
  </si>
  <si>
    <t>280#WP_088888407.1#NZ_CP016278.1[3929527..3944547]</t>
  </si>
  <si>
    <t>279#WP_088888406.1#NZ_CP016278.1[3929527..3944547]</t>
  </si>
  <si>
    <t>278#WP_088888405.1#NZ_CP016278.1[3929527..3944547]</t>
  </si>
  <si>
    <t>277#WP_011806642.1#NZ_CP016278.1[3929527..3944547]</t>
  </si>
  <si>
    <t>276#WP_088888404.1#NZ_CP016278.1[3929527..3944547]</t>
  </si>
  <si>
    <t>275#WP_088888403.1#NZ_CP016278.1[3929527..3944547]</t>
  </si>
  <si>
    <t>274#WP_088888402.1#NZ_CP016278.1[3929527..3944547]</t>
  </si>
  <si>
    <t>273#WP_015914173.1#NZ_CP016278.1[3929527..3944547]</t>
  </si>
  <si>
    <t>272#WP_088888401.1#NZ_CP016278.1[3929527..3944547]</t>
  </si>
  <si>
    <t>271#WP_015914175.1#NZ_CP016278.1[3929527..3944547]</t>
  </si>
  <si>
    <t>270#WP_088888400.1#NZ_CP016278.1[3929527..3944547]</t>
  </si>
  <si>
    <t>269#WP_015914177.1#NZ_CP016278.1[3929527..3944547]</t>
  </si>
  <si>
    <t>268#WP_041836092.1#NZ_CP016278.1[3929527..3944547]</t>
  </si>
  <si>
    <t>267#WP_088888399.1#NZ_CP016278.1[3929527..3944547]</t>
  </si>
  <si>
    <t>266#WP_088888398.1#NZ_CP016278.1[3929527..3944547]</t>
  </si>
  <si>
    <t>265#WP_088887756.1#NZ_CP016278.1[2770467..2785501]</t>
  </si>
  <si>
    <t>264#WP_088887755.1#NZ_CP016278.1[2770467..2785501]</t>
  </si>
  <si>
    <t>263#WP_088887754.1#NZ_CP016278.1[2770467..2785501]</t>
  </si>
  <si>
    <t>262#WP_088887753.1#NZ_CP016278.1[2770467..2785501]</t>
  </si>
  <si>
    <t>261#WP_088887752.1#NZ_CP016278.1[2770467..2785501]</t>
  </si>
  <si>
    <t>260#WP_088887751.1#NZ_CP016278.1[2770467..2785501]</t>
  </si>
  <si>
    <t>259#WP_012655490.1#NZ_CP016278.1[2770467..2785501]</t>
  </si>
  <si>
    <t>258#WP_088888618.1#NZ_CP016278.1[2770467..2785501]</t>
  </si>
  <si>
    <t>257#WP_011803921.1#NZ_CP016278.1[2770467..2785501]</t>
  </si>
  <si>
    <t>256#WP_012655492.1#NZ_CP016278.1[2770467..2785501]</t>
  </si>
  <si>
    <t>255#WP_011803923.1#NZ_CP016278.1[2770467..2785501]</t>
  </si>
  <si>
    <t>254#WP_088887750.1#NZ_CP016278.1[2770467..2785501]</t>
  </si>
  <si>
    <t>253#WP_012655495.1#NZ_CP016278.1[2770467..2785501]</t>
  </si>
  <si>
    <t>252#WP_012655496.1#NZ_CP016278.1[2770467..2785501]</t>
  </si>
  <si>
    <t>251#WP_012655497.1#NZ_CP016278.1[2770467..2785501]</t>
  </si>
  <si>
    <t>250#WP_012655498.1#NZ_CP016278.1[2770467..2785501]</t>
  </si>
  <si>
    <t>249#WP_062804028.1#NZ_CP014845.1[2372251..2387456]</t>
  </si>
  <si>
    <t>248#WP_174549339.1#NZ_CP014845.1[2372251..2387456]</t>
  </si>
  <si>
    <t>247#WP_062804027.1#NZ_CP014845.1[2372251..2387456]</t>
  </si>
  <si>
    <t>246#WP_062804026.1#NZ_CP014845.1[2372251..2387456]</t>
  </si>
  <si>
    <t>245#WP_062804025.1#NZ_CP014845.1[2372251..2387456]</t>
  </si>
  <si>
    <t>244#WP_062804024.1#NZ_CP014845.1[2372251..2387456]</t>
  </si>
  <si>
    <t>243#WP_062804023.1#NZ_CP014845.1[2372251..2387456]</t>
  </si>
  <si>
    <t>242#WP_062804022.1#NZ_CP014845.1[2372251..2387456]</t>
  </si>
  <si>
    <t>241#WP_062804021.1#NZ_CP014845.1[2372251..2387456]</t>
  </si>
  <si>
    <t>240#WP_062804020.1#NZ_CP014845.1[2372251..2387456]</t>
  </si>
  <si>
    <t>239#WP_062804019.1#NZ_CP014845.1[2372251..2387456]</t>
  </si>
  <si>
    <t>238#WP_062804018.1#NZ_CP014845.1[2372251..2387456]</t>
  </si>
  <si>
    <t>237#WP_062804017.1#NZ_CP014845.1[2372251..2387456]</t>
  </si>
  <si>
    <t>236#WP_062804016.1#NZ_CP014845.1[2372251..2387456]</t>
  </si>
  <si>
    <t>235#WP_062801830.1#NZ_CP014844.1[4367484..4382515]</t>
  </si>
  <si>
    <t>234#WP_062801829.1#NZ_CP014844.1[4367484..4382515]</t>
  </si>
  <si>
    <t>233#WP_062801828.1#NZ_CP014844.1[4367484..4382515]</t>
  </si>
  <si>
    <t>232#WP_062801827.1#NZ_CP014844.1[4367484..4382515]</t>
  </si>
  <si>
    <t>231#WP_062801826.1#NZ_CP014844.1[4367484..4382515]</t>
  </si>
  <si>
    <t>230#WP_062801825.1#NZ_CP014844.1[4367484..4382515]</t>
  </si>
  <si>
    <t>229#WP_062801824.1#NZ_CP014844.1[4367484..4382515]</t>
  </si>
  <si>
    <t>228#WP_062801823.1#NZ_CP014844.1[4367484..4382515]</t>
  </si>
  <si>
    <t>227#WP_062801822.1#NZ_CP014844.1[4367484..4382515]</t>
  </si>
  <si>
    <t>226#WP_010814778.1#NZ_CP014844.1[4367484..4382515]</t>
  </si>
  <si>
    <t>225#WP_062801821.1#NZ_CP014844.1[4367484..4382515]</t>
  </si>
  <si>
    <t>224#WP_062801820.1#NZ_CP014844.1[4367484..4382515]</t>
  </si>
  <si>
    <t>223#WP_062801819.1#NZ_CP014844.1[4367484..4382515]</t>
  </si>
  <si>
    <t>222#WP_062801818.1#NZ_CP014844.1[4367484..4382515]</t>
  </si>
  <si>
    <t>221#WP_043352784.1#NZ_CP010537.1[89911..105132]</t>
  </si>
  <si>
    <t>220#WP_043352782.1#NZ_CP010537.1[89911..105132]</t>
  </si>
  <si>
    <t>219#WP_052494841.1#NZ_CP010537.1[89911..105132]</t>
  </si>
  <si>
    <t>218#WP_043352779.1#NZ_CP010537.1[89911..105132]</t>
  </si>
  <si>
    <t>217#WP_043352777.1#NZ_CP010537.1[89911..105132]</t>
  </si>
  <si>
    <t>216#WP_043352775.1#NZ_CP010537.1[89911..105132]</t>
  </si>
  <si>
    <t>215#WP_043352773.1#NZ_CP010537.1[89911..105132]</t>
  </si>
  <si>
    <t>214#WP_043352772.1#NZ_CP010537.1[89911..105132]</t>
  </si>
  <si>
    <t>213#WP_043352769.1#NZ_CP010537.1[89911..105132]</t>
  </si>
  <si>
    <t>212#WP_043352767.1#NZ_CP010537.1[89911..105132]</t>
  </si>
  <si>
    <t>211#WP_043352766.1#NZ_CP010537.1[89911..105132]</t>
  </si>
  <si>
    <t>210#WP_043352765.1#NZ_CP010537.1[89911..105132]</t>
  </si>
  <si>
    <t>209#WP_052494840.1#NZ_CP010537.1[89911..105132]</t>
  </si>
  <si>
    <t>208#WP_006221867.1#NZ_CADILD010000002.1[1368224..1383307]</t>
  </si>
  <si>
    <t>207#WP_175128995.1#NZ_CADILD010000002.1[1368224..1383307]</t>
  </si>
  <si>
    <t>206#WP_175128994.1#NZ_CADILD010000002.1[1368224..1383307]</t>
  </si>
  <si>
    <t>205#WP_006220311.1#NZ_CADILD010000002.1[1368224..1383307]</t>
  </si>
  <si>
    <t>204#WP_175128993.1#NZ_CADILD010000002.1[1368224..1383307]</t>
  </si>
  <si>
    <t>203#WP_050730069.1#NZ_CADILD010000002.1[1368224..1383307]</t>
  </si>
  <si>
    <t>202#WP_175128992.1#NZ_CADILD010000002.1[1368224..1383307]</t>
  </si>
  <si>
    <t>201#WP_175128991.1#NZ_CADILD010000002.1[1368224..1383307]</t>
  </si>
  <si>
    <t>200#WP_175128990.1#NZ_CADILD010000002.1[1368224..1383307]</t>
  </si>
  <si>
    <t>199#WP_175128989.1#NZ_CADILD010000002.1[1368224..1383307]</t>
  </si>
  <si>
    <t>198#WP_006220303.1#NZ_CADILD010000002.1[1368224..1383307]</t>
  </si>
  <si>
    <t>197#WP_050730071.1#NZ_CADILD010000002.1[1368224..1383307]</t>
  </si>
  <si>
    <t>196#WP_175128988.1#NZ_CADILD010000002.1[1368224..1383307]</t>
  </si>
  <si>
    <t>195#WP_006220300.1#NZ_CADILD010000002.1[1368224..1383307]</t>
  </si>
  <si>
    <t>194#WP_175128987.1#NZ_CADILD010000002.1[1368224..1383307]</t>
  </si>
  <si>
    <t>193#WP_175128986.1#NZ_CADILD010000002.1[1368224..1383307]</t>
  </si>
  <si>
    <t>192#WP_175138408.1#NZ_CADIKU010000008.1[183624..198787]</t>
  </si>
  <si>
    <t>191#WP_105239511.1#NZ_CADIKU010000008.1[183624..198787]</t>
  </si>
  <si>
    <t>190#WP_175138407.1#NZ_CADIKU010000008.1[183624..198787]</t>
  </si>
  <si>
    <t>189#WP_175123498.1#NZ_CADIKU010000008.1[183624..198787]</t>
  </si>
  <si>
    <t>188#WP_175138406.1#NZ_CADIKU010000008.1[183624..198787]</t>
  </si>
  <si>
    <t>187#WP_175123496.1#NZ_CADIKU010000008.1[183624..198787]</t>
  </si>
  <si>
    <t>186#WP_175138405.1#NZ_CADIKU010000008.1[183624..198787]</t>
  </si>
  <si>
    <t>185#WP_175123494.1#NZ_CADIKU010000008.1[183624..198787]</t>
  </si>
  <si>
    <t>184#WP_175138404.1#NZ_CADIKU010000008.1[183624..198787]</t>
  </si>
  <si>
    <t>183#WP_175123492.1#NZ_CADIKU010000008.1[183624..198787]</t>
  </si>
  <si>
    <t>182#WP_175138438.1#NZ_CADIKU010000008.1[183624..198787]</t>
  </si>
  <si>
    <t>181#WP_175138403.1#NZ_CADIKU010000008.1[183624..198787]</t>
  </si>
  <si>
    <t>180#WP_056562673.1#NZ_CADIKU010000008.1[183624..198787]</t>
  </si>
  <si>
    <t>179#WP_175138402.1#NZ_CADIKU010000008.1[183624..198787]</t>
  </si>
  <si>
    <t>178#WP_175138401.1#NZ_CADIKU010000008.1[183624..198787]</t>
  </si>
  <si>
    <t>177#WP_043542310.1#NZ_CADIKU010000008.1[183624..198787]</t>
  </si>
  <si>
    <t>176#WP_054452420.1#NZ_CADIKO010000002.1[1581000..1596063]</t>
  </si>
  <si>
    <t>175#WP_054452418.1#NZ_CADIKO010000002.1[1581000..1596063]</t>
  </si>
  <si>
    <t>174#WP_175213718.1#NZ_CADIKO010000002.1[1581000..1596063]</t>
  </si>
  <si>
    <t>173#WP_059379903.1#NZ_CADIKO010000002.1[1581000..1596063]</t>
  </si>
  <si>
    <t>172#WP_054453641.1#NZ_CADIKO010000002.1[1581000..1596063]</t>
  </si>
  <si>
    <t>171#WP_054452411.1#NZ_CADIKO010000002.1[1581000..1596063]</t>
  </si>
  <si>
    <t>170#WP_175213717.1#NZ_CADIKO010000002.1[1581000..1596063]</t>
  </si>
  <si>
    <t>169#WP_054452407.1#NZ_CADIKO010000002.1[1581000..1596063]</t>
  </si>
  <si>
    <t>168#WP_175213716.1#NZ_CADIKO010000002.1[1581000..1596063]</t>
  </si>
  <si>
    <t>167#WP_059379899.1#NZ_CADIKO010000002.1[1581000..1596063]</t>
  </si>
  <si>
    <t>166#WP_118932816.1#NZ_CADIKO010000002.1[1581000..1596063]</t>
  </si>
  <si>
    <t>165#WP_054452404.1#NZ_CADIKO010000002.1[1581000..1596063]</t>
  </si>
  <si>
    <t>164#WP_175213715.1#NZ_CADIKO010000002.1[1581000..1596063]</t>
  </si>
  <si>
    <t>163#WP_175181439.1#NZ_CADIKO010000002.1[1581000..1596063]</t>
  </si>
  <si>
    <t>162#WP_054452400.1#NZ_CADIKO010000002.1[1581000..1596063]</t>
  </si>
  <si>
    <t>161#WP_054452398.1#NZ_CADIKO010000002.1[1581000..1596063]</t>
  </si>
  <si>
    <t>160#WP_054424925.1#NZ_CADIJQ010000001.1[1913474..1928386]</t>
  </si>
  <si>
    <t>159#WP_175169386.1#NZ_CADIJQ010000001.1[1913474..1928386]</t>
  </si>
  <si>
    <t>158#WP_175169385.1#NZ_CADIJQ010000001.1[1913474..1928386]</t>
  </si>
  <si>
    <t>157#WP_054424929.1#NZ_CADIJQ010000001.1[1913474..1928386]</t>
  </si>
  <si>
    <t>156#WP_054424932.1#NZ_CADIJQ010000001.1[1913474..1928386]</t>
  </si>
  <si>
    <t>155#WP_050730069.1#NZ_CADIJQ010000001.1[1913474..1928386]</t>
  </si>
  <si>
    <t>154#WP_175169565.1#NZ_CADIJQ010000001.1[1913474..1928386]</t>
  </si>
  <si>
    <t>153#WP_175169384.1#NZ_CADIJQ010000001.1[1913474..1928386]</t>
  </si>
  <si>
    <t>152#WP_175169383.1#NZ_CADIJQ010000001.1[1913474..1928386]</t>
  </si>
  <si>
    <t>151#WP_175169382.1#NZ_CADIJQ010000001.1[1913474..1928386]</t>
  </si>
  <si>
    <t>150#WP_175169381.1#NZ_CADIJQ010000001.1[1913474..1928386]</t>
  </si>
  <si>
    <t>149#WP_175169380.1#NZ_CADIJQ010000001.1[1913474..1928386]</t>
  </si>
  <si>
    <t>148#WP_175169379.1#NZ_CADIJQ010000001.1[1913474..1928386]</t>
  </si>
  <si>
    <t>147#WP_054424946.1#NZ_CADIJQ010000001.1[1913474..1928386]</t>
  </si>
  <si>
    <t>146#WP_175169378.1#NZ_CADIJQ010000001.1[1913474..1928386]</t>
  </si>
  <si>
    <t>145#WP_175169377.1#NZ_CADIJQ010000001.1[1913474..1928386]</t>
  </si>
  <si>
    <t>144#WP_139859146.1#NZ_CAADFC020000008.1[206664..221710]</t>
  </si>
  <si>
    <t>143#WP_139859144.1#NZ_CAADFC020000008.1[206664..221710]</t>
  </si>
  <si>
    <t>142#WP_139859143.1#NZ_CAADFC020000008.1[206664..221710]</t>
  </si>
  <si>
    <t>141#WP_172628003.1#NZ_CAADFC020000008.1[206664..221710]</t>
  </si>
  <si>
    <t>140#WP_139859139.1#NZ_CAADFC020000008.1[206664..221710]</t>
  </si>
  <si>
    <t>139#WP_139859137.1#NZ_CAADFC020000008.1[206664..221710]</t>
  </si>
  <si>
    <t>138#WP_139859306.1#NZ_CAADFC020000008.1[206664..221710]</t>
  </si>
  <si>
    <t>137#WP_139859135.1#NZ_CAADFC020000008.1[206664..221710]</t>
  </si>
  <si>
    <t>136#WP_139859134.1#NZ_CAADFC020000008.1[206664..221710]</t>
  </si>
  <si>
    <t>135#WP_139859131.1#NZ_CAADFC020000008.1[206664..221710]</t>
  </si>
  <si>
    <t>134#WP_139859129.1#NZ_CAADFC020000008.1[206664..221710]</t>
  </si>
  <si>
    <t>133#WP_139859128.1#NZ_CAADFC020000008.1[206664..221710]</t>
  </si>
  <si>
    <t>132#WP_139859126.1#NZ_CAADFC020000008.1[206664..221710]</t>
  </si>
  <si>
    <t>131#WP_139859304.1#NZ_CAADFC020000008.1[206664..221710]</t>
  </si>
  <si>
    <t>130#WP_139859124.1#NZ_CAADFC020000008.1[206664..221710]</t>
  </si>
  <si>
    <t>129#WP_139859122.1#NZ_CAADFC020000008.1[206664..221710]</t>
  </si>
  <si>
    <t>128#WP_159279536.1#NZ_BKDH01000006.1[52309..67093]</t>
  </si>
  <si>
    <t>127#WP_062482648.1#NZ_BKDH01000006.1[52309..67093]</t>
  </si>
  <si>
    <t>126#WP_159279619.1#NZ_BKDH01000006.1[52309..67093]</t>
  </si>
  <si>
    <t>125#WP_159279535.1#NZ_BKDH01000006.1[52309..67093]</t>
  </si>
  <si>
    <t>124#WP_159279534.1#NZ_BKDH01000006.1[52309..67093]</t>
  </si>
  <si>
    <t>123#WP_159279533.1#NZ_BKDH01000006.1[52309..67093]</t>
  </si>
  <si>
    <t>122#WP_159279532.1#NZ_BKDH01000006.1[52309..67093]</t>
  </si>
  <si>
    <t>121#WP_159279531.1#NZ_BKDH01000006.1[52309..67093]</t>
  </si>
  <si>
    <t>120#WP_159279530.1#NZ_BKDH01000006.1[52309..67093]</t>
  </si>
  <si>
    <t>119#WP_070063054.1#NZ_BKDH01000006.1[52309..67093]</t>
  </si>
  <si>
    <t>118#WP_159279529.1#NZ_BKDH01000006.1[52309..67093]</t>
  </si>
  <si>
    <t>117#WP_062481095.1#NZ_BKDH01000006.1[52309..67093]</t>
  </si>
  <si>
    <t>116#WP_159279528.1#NZ_BKDH01000006.1[52309..67093]</t>
  </si>
  <si>
    <t>115#WP_159279593.1#NZ_BKDH01000006.1[149441..164732]</t>
  </si>
  <si>
    <t>114#WP_139700616.1#NZ_BKDH01000006.1[149441..164732]</t>
  </si>
  <si>
    <t>113#WP_159279592.1#NZ_BKDH01000006.1[149441..164732]</t>
  </si>
  <si>
    <t>112#WP_056576953.1#NZ_BKDH01000006.1[149441..164732]</t>
  </si>
  <si>
    <t>111#WP_159279591.1#NZ_BKDH01000006.1[149441..164732]</t>
  </si>
  <si>
    <t>110#WP_159279590.1#NZ_BKDH01000006.1[149441..164732]</t>
  </si>
  <si>
    <t>109#WP_159279589.1#NZ_BKDH01000006.1[149441..164732]</t>
  </si>
  <si>
    <t>108#WP_159279588.1#NZ_BKDH01000006.1[149441..164732]</t>
  </si>
  <si>
    <t>107#WP_159279587.1#NZ_BKDH01000006.1[149441..164732]</t>
  </si>
  <si>
    <t>106#WP_159279586.1#NZ_BKDH01000006.1[149441..164732]</t>
  </si>
  <si>
    <t>105#WP_070062984.1#NZ_BKDH01000006.1[149441..164732]</t>
  </si>
  <si>
    <t>104#WP_159279585.1#NZ_BKDH01000006.1[149441..164732]</t>
  </si>
  <si>
    <t>103#WP_159279584.1#NZ_BKDH01000006.1[149441..164732]</t>
  </si>
  <si>
    <t>102#WP_159279583.1#NZ_BKDH01000006.1[149441..164732]</t>
  </si>
  <si>
    <t>101#WP_159279582.1#NZ_BKDH01000006.1[149441..164732]</t>
  </si>
  <si>
    <t>100#WP_114186735.1#NZ_BJYU01000019.1[80715..95984]</t>
  </si>
  <si>
    <t>99#WP_114186736.1#NZ_BJYU01000019.1[80715..95984]</t>
  </si>
  <si>
    <t>98#WP_114186737.1#NZ_BJYU01000019.1[80715..95984]</t>
  </si>
  <si>
    <t>97#WP_114186738.1#NZ_BJYU01000019.1[80715..95984]</t>
  </si>
  <si>
    <t>96#WP_114186739.1#NZ_BJYU01000019.1[80715..95984]</t>
  </si>
  <si>
    <t>95#WP_114186740.1#NZ_BJYU01000019.1[80715..95984]</t>
  </si>
  <si>
    <t>94#WP_114186741.1#NZ_BJYU01000019.1[80715..95984]</t>
  </si>
  <si>
    <t>93#WP_114186742.1#NZ_BJYU01000019.1[80715..95984]</t>
  </si>
  <si>
    <t>92#WP_114186743.1#NZ_BJYU01000019.1[80715..95984]</t>
  </si>
  <si>
    <t>91#WP_114186744.1#NZ_BJYU01000019.1[80715..95984]</t>
  </si>
  <si>
    <t>90#WP_114186822.1#NZ_BJYU01000019.1[80715..95984]</t>
  </si>
  <si>
    <t>89#WP_114186745.1#NZ_BJYU01000019.1[80715..95984]</t>
  </si>
  <si>
    <t>88#WP_114186746.1#NZ_BJYU01000019.1[80715..95984]</t>
  </si>
  <si>
    <t>87#WP_114186747.1#NZ_BJYU01000019.1[80715..95984]</t>
  </si>
  <si>
    <t>86#WP_066705812.1#NZ_BCWP01000013.1[69652..84845]</t>
  </si>
  <si>
    <t>85#WP_066705810.1#NZ_BCWP01000013.1[69652..84845]</t>
  </si>
  <si>
    <t>84#WP_066705808.1#NZ_BCWP01000013.1[69652..84845]</t>
  </si>
  <si>
    <t>83#WP_066705806.1#NZ_BCWP01000013.1[69652..84845]</t>
  </si>
  <si>
    <t>82#WP_066705804.1#NZ_BCWP01000013.1[69652..84845]</t>
  </si>
  <si>
    <t>81#WP_066705802.1#NZ_BCWP01000013.1[69652..84845]</t>
  </si>
  <si>
    <t>80#WP_066705800.1#NZ_BCWP01000013.1[69652..84845]</t>
  </si>
  <si>
    <t>79#WP_066705795.1#NZ_BCWP01000013.1[69652..84845]</t>
  </si>
  <si>
    <t>78#WP_066705793.1#NZ_BCWP01000013.1[69652..84845]</t>
  </si>
  <si>
    <t>77#WP_066705791.1#NZ_BCWP01000013.1[69652..84845]</t>
  </si>
  <si>
    <t>76#WP_066705790.1#NZ_BCWP01000013.1[69652..84845]</t>
  </si>
  <si>
    <t>75#WP_066705789.1#NZ_BCWP01000013.1[69652..84845]</t>
  </si>
  <si>
    <t>74#WP_066705788.1#NZ_BCWP01000013.1[69652..84845]</t>
  </si>
  <si>
    <t>73#WP_066705787.1#NZ_BCWP01000013.1[69652..84845]</t>
  </si>
  <si>
    <t>72#WP_066705786.1#NZ_BCWP01000013.1[69652..84845]</t>
  </si>
  <si>
    <t>71#WP_066705785.1#NZ_BCWP01000013.1[69652..84845]</t>
  </si>
  <si>
    <t>70#WP_066705783.1#NZ_BCWP01000013.1[69652..84845]</t>
  </si>
  <si>
    <t>69#NA#NZ_BBYR01000104.1[11..10977]</t>
  </si>
  <si>
    <t>68#WP_054022751.1#NZ_BBYR01000104.1[11..10977]</t>
  </si>
  <si>
    <t>67#WP_054022750.1#NZ_BBYR01000104.1[11..10977]</t>
  </si>
  <si>
    <t>66#WP_082368716.1#NZ_BBYR01000104.1[11..10977]</t>
  </si>
  <si>
    <t>65#WP_054022748.1#NZ_BBYR01000104.1[11..10977]</t>
  </si>
  <si>
    <t>64#WP_054022747.1#NZ_BBYR01000104.1[11..10977]</t>
  </si>
  <si>
    <t>63#WP_054022746.1#NZ_BBYR01000104.1[11..10977]</t>
  </si>
  <si>
    <t>62#NA#NZ_BBYR01000104.1[11..10977]</t>
  </si>
  <si>
    <t>hydrolase</t>
  </si>
  <si>
    <t>61#WP_054022745.1#NZ_BBYR01000104.1[11..10977]</t>
  </si>
  <si>
    <t>60#WP_054022744.1#NZ_BBYR01000104.1[11..10977]</t>
  </si>
  <si>
    <t>59#WP_008160570.1#NZ_AGUF01000033.1[1174..16417]</t>
  </si>
  <si>
    <t>58#WP_008160568.1#NZ_AGUF01000033.1[1174..16417]</t>
  </si>
  <si>
    <t>57#WP_008160566.1#NZ_AGUF01000033.1[1174..16417]</t>
  </si>
  <si>
    <t>56#WP_008160564.1#NZ_AGUF01000033.1[1174..16417]</t>
  </si>
  <si>
    <t>55#WP_008160561.1#NZ_AGUF01000033.1[1174..16417]</t>
  </si>
  <si>
    <t>54#WP_008160558.1#NZ_AGUF01000033.1[1174..16417]</t>
  </si>
  <si>
    <t>53#WP_008160556.1#NZ_AGUF01000033.1[1174..16417]</t>
  </si>
  <si>
    <t>52#WP_008160555.1#NZ_AGUF01000033.1[1174..16417]</t>
  </si>
  <si>
    <t>51#WP_043517852.1#NZ_AGUF01000033.1[1174..16417]</t>
  </si>
  <si>
    <t>50#WP_008160553.1#NZ_AGUF01000033.1[1174..16417]</t>
  </si>
  <si>
    <t>49#WP_008160551.1#NZ_AGUF01000033.1[1174..16417]</t>
  </si>
  <si>
    <t>48#WP_193353343.1#NZ_AGUF01000033.1[1174..16417]</t>
  </si>
  <si>
    <t>47#WP_008160547.1#NZ_AGUF01000033.1[1174..16417]</t>
  </si>
  <si>
    <t>46#WP_043517833.1#NZ_AGUF01000033.1[1174..16417]</t>
  </si>
  <si>
    <t>45#WP_008160543.1#NZ_AGUF01000033.1[1174..16417]</t>
  </si>
  <si>
    <t>44#WP_012837667.1#NC_013446.2[1681279..1696668]</t>
  </si>
  <si>
    <t>43#WP_080571293.1#NC_013446.2[1681279..1696668]</t>
  </si>
  <si>
    <t>42#WP_123974928.1#NC_013446.2[1681279..1696668]</t>
  </si>
  <si>
    <t>41#NA#NC_013446.2[1681279..1696668]</t>
  </si>
  <si>
    <t>40#WP_012837662.1#NC_013446.2[1681279..1696668]</t>
  </si>
  <si>
    <t>39#WP_012837661.1#NC_013446.2[1681279..1696668]</t>
  </si>
  <si>
    <t>38#WP_034410981.1#NC_013446.2[1681279..1696668]</t>
  </si>
  <si>
    <t>37#WP_012837659.1#NC_013446.2[1681279..1696668]</t>
  </si>
  <si>
    <t>36#WP_012837658.1#NC_013446.2[1681279..1696668]</t>
  </si>
  <si>
    <t>35#WP_012837657.1#NC_013446.2[1681279..1696668]</t>
  </si>
  <si>
    <t>34#WP_012837656.1#NC_013446.2[1681279..1696668]</t>
  </si>
  <si>
    <t>33#WP_050881040.1#NC_013446.2[1681279..1696668]</t>
  </si>
  <si>
    <t>32#WP_012837654.1#NC_013446.2[1681279..1696668]</t>
  </si>
  <si>
    <t>31#WP_012837653.1#NC_013446.2[1681279..1696668]</t>
  </si>
  <si>
    <t>30#WP_029158425.1#NC_013446.2[1681279..1696668]</t>
  </si>
  <si>
    <t>29#WP_015867790.1#NC_012791.1[5348799..5364039]</t>
  </si>
  <si>
    <t>28#WP_015867789.1#NC_012791.1[5348799..5364039]</t>
  </si>
  <si>
    <t>27#WP_015867788.1#NC_012791.1[5348799..5364039]</t>
  </si>
  <si>
    <t>26#WP_015867787.1#NC_012791.1[5348799..5364039]</t>
  </si>
  <si>
    <t>25#WP_041945573.1#NC_012791.1[5348799..5364039]</t>
  </si>
  <si>
    <t>24#WP_015867785.1#NC_012791.1[5348799..5364039]</t>
  </si>
  <si>
    <t>23#WP_015867784.1#NC_012791.1[5348799..5364039]</t>
  </si>
  <si>
    <t>22#WP_015867783.1#NC_012791.1[5348799..5364039]</t>
  </si>
  <si>
    <t>21#WP_015867782.1#NC_012791.1[5348799..5364039]</t>
  </si>
  <si>
    <t>20#WP_015867781.1#NC_012791.1[5348799..5364039]</t>
  </si>
  <si>
    <t>19#WP_015867780.1#NC_012791.1[5348799..5364039]</t>
  </si>
  <si>
    <t>18#WP_015867779.1#NC_012791.1[5348799..5364039]</t>
  </si>
  <si>
    <t>17#WP_015867778.1#NC_012791.1[5348799..5364039]</t>
  </si>
  <si>
    <t>16#WP_015867777.1#NC_012791.1[5348799..5364039]</t>
  </si>
  <si>
    <t>15#WP_015867776.1#NC_012791.1[5348799..5364039]</t>
  </si>
  <si>
    <t>14#WP_015867728.1#NC_012791.1[5276733..5291762]</t>
  </si>
  <si>
    <t>13#WP_015867727.1#NC_012791.1[5276733..5291762]</t>
  </si>
  <si>
    <t>12#WP_015867726.1#NC_012791.1[5276733..5291762]</t>
  </si>
  <si>
    <t>11#WP_015867725.1#NC_012791.1[5276733..5291762]</t>
  </si>
  <si>
    <t>10#WP_015867724.1#NC_012791.1[5276733..5291762]</t>
  </si>
  <si>
    <t>9#WP_015867723.1#NC_012791.1[5276733..5291762]</t>
  </si>
  <si>
    <t>8#WP_150106877.1#NC_012791.1[5276733..5291762]</t>
  </si>
  <si>
    <t>7#WP_015867721.1#NC_012791.1[5276733..5291762]</t>
  </si>
  <si>
    <t>6#WP_015867720.1#NC_012791.1[5276733..5291762]</t>
  </si>
  <si>
    <t>5#WP_015867719.1#NC_012791.1[5276733..5291762]</t>
  </si>
  <si>
    <t>4#WP_015867718.1#NC_012791.1[5276733..5291762]</t>
  </si>
  <si>
    <t>3#WP_015867717.1#NC_012791.1[5276733..5291762]</t>
  </si>
  <si>
    <t>2#WP_015867716.1#NC_012791.1[5276733..5291762]</t>
  </si>
  <si>
    <t>1#WP_015867715.1#NC_012791.1[5276733..5291762]</t>
  </si>
  <si>
    <t>to_be_plotted</t>
  </si>
  <si>
    <t>E6_similarity</t>
  </si>
  <si>
    <t>name_for_clustal_o</t>
  </si>
  <si>
    <t>prot_name_walk</t>
  </si>
  <si>
    <t>E6#WP_019043840.1#NZ_BBXH01000002.1</t>
  </si>
  <si>
    <t>NZ_BBXH01000002.1</t>
  </si>
  <si>
    <t>E6#WP_019043841.1#NZ_BBXH01000002.1</t>
  </si>
  <si>
    <t>E6#WP_019043842.1#NZ_BBXH01000002.1</t>
  </si>
  <si>
    <t>E6#WP_019043843.1#NZ_BBXH01000002.1</t>
  </si>
  <si>
    <t>NZ_KE386972.2</t>
  </si>
  <si>
    <t>E6#WP_019043844.1#NZ_BBXH01000002.1</t>
  </si>
  <si>
    <t>E6#WP_012837656.1#NZ_BBXH01000002.1</t>
  </si>
  <si>
    <t>percent_similarity</t>
  </si>
  <si>
    <t>name_for_clustal_o_y2</t>
  </si>
  <si>
    <t>locus_y</t>
  </si>
  <si>
    <t>family_y</t>
  </si>
  <si>
    <t>protein_y</t>
  </si>
  <si>
    <t>name_for_clustal_o_x</t>
  </si>
  <si>
    <t>locus_x</t>
  </si>
  <si>
    <t>family_x</t>
  </si>
  <si>
    <t>protein_x</t>
  </si>
  <si>
    <t>Table S7E</t>
  </si>
  <si>
    <t xml:space="preserve">Table S7A </t>
  </si>
  <si>
    <t>Table S7B</t>
  </si>
  <si>
    <t xml:space="preserve">Table S7C </t>
  </si>
  <si>
    <t xml:space="preserve">Taxonomic information of the TphC homologues </t>
  </si>
  <si>
    <t xml:space="preserve">TphC homologues sequence analysis </t>
  </si>
  <si>
    <t>TphC homologues sequence analysis for SBP belonging to tph-like operons</t>
  </si>
  <si>
    <t>Genomic context analysis – sequences flanking (+/-7000 nts) the TphC homolog</t>
  </si>
  <si>
    <t>CONTENTS</t>
  </si>
  <si>
    <t>Table S7D</t>
  </si>
  <si>
    <t>Percent Identity Matrix of proteins belonging to tph-like operons</t>
  </si>
  <si>
    <t>Unique Class</t>
  </si>
  <si>
    <t>WP_019043844.1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</si>
</sst>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0" borderId="0"/>
  </cellStyleXfs>
  <cellXfs count="18">
    <xf numFmtId="0" fontId="0" fillId="0" borderId="0" xfId="0"/>
    <xf numFmtId="9" fontId="0" fillId="0" borderId="0" xfId="0" applyNumberFormat="1"/>
    <xf numFmtId="11" fontId="0" fillId="0" borderId="0" xfId="0" applyNumberFormat="1"/>
    <xf numFmtId="0" fontId="16" fillId="0" borderId="0" xfId="0" applyFont="1"/>
    <xf numFmtId="0" fontId="0" fillId="0" borderId="0" xfId="0" applyFill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0" fillId="0" borderId="0" xfId="0" applyFont="1" applyAlignment="1">
      <alignment horizontal="center"/>
    </xf>
    <xf numFmtId="0" fontId="16" fillId="0" borderId="0" xfId="0" applyFont="1" applyFill="1"/>
    <xf numFmtId="49" fontId="0" fillId="0" borderId="0" xfId="0" applyNumberFormat="1"/>
    <xf numFmtId="0" fontId="25" fillId="0" borderId="0" xfId="0" applyFont="1" applyFill="1"/>
    <xf numFmtId="0" fontId="16" fillId="0" borderId="0" xfId="0" applyFont="1" applyFill="1" applyAlignment="1">
      <alignment horizontal="center"/>
    </xf>
    <xf numFmtId="0" fontId="21" fillId="0" borderId="0" xfId="0" applyFont="1" applyFill="1" applyAlignment="1">
      <alignment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1489606E-9344-CA44-A401-3478ECE1DD3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ildixon/Dropbox%20(The%20University%20of%20Manchester)/TphC/TTT%20SBP%20structures%20phylo/From%20Tom/raw_and_processed_e6_with_tax_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get_tph_c_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E64F2-BFF2-A945-AD38-8DA60575D903}">
  <dimension ref="B3:C9"/>
  <sheetViews>
    <sheetView workbookViewId="0">
      <selection activeCell="B3" sqref="B3:C9"/>
    </sheetView>
  </sheetViews>
  <sheetFormatPr baseColWidth="10" defaultColWidth="11.1640625" defaultRowHeight="16" x14ac:dyDescent="0.2"/>
  <cols>
    <col min="3" max="3" width="145.83203125" customWidth="1"/>
  </cols>
  <sheetData>
    <row r="3" spans="2:3" x14ac:dyDescent="0.2">
      <c r="B3" s="16" t="s">
        <v>5829</v>
      </c>
      <c r="C3" s="16"/>
    </row>
    <row r="4" spans="2:3" x14ac:dyDescent="0.2">
      <c r="B4" s="13" t="s">
        <v>5822</v>
      </c>
      <c r="C4" s="17" t="s">
        <v>5825</v>
      </c>
    </row>
    <row r="5" spans="2:3" x14ac:dyDescent="0.2">
      <c r="B5" s="13" t="s">
        <v>5823</v>
      </c>
      <c r="C5" s="17" t="s">
        <v>5826</v>
      </c>
    </row>
    <row r="6" spans="2:3" x14ac:dyDescent="0.2">
      <c r="B6" s="13" t="s">
        <v>5824</v>
      </c>
      <c r="C6" s="17" t="s">
        <v>5827</v>
      </c>
    </row>
    <row r="7" spans="2:3" x14ac:dyDescent="0.2">
      <c r="B7" s="13" t="s">
        <v>5830</v>
      </c>
      <c r="C7" s="17" t="s">
        <v>5828</v>
      </c>
    </row>
    <row r="8" spans="2:3" x14ac:dyDescent="0.2">
      <c r="B8" s="13" t="s">
        <v>5821</v>
      </c>
      <c r="C8" s="17" t="s">
        <v>5831</v>
      </c>
    </row>
    <row r="9" spans="2:3" x14ac:dyDescent="0.2">
      <c r="B9" s="4"/>
      <c r="C9" s="4"/>
    </row>
  </sheetData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009B6-7518-8542-A34C-407593AF5CC5}">
  <dimension ref="A1:Y101"/>
  <sheetViews>
    <sheetView zoomScale="96" zoomScaleNormal="96" workbookViewId="0">
      <pane ySplit="1" topLeftCell="A2" activePane="bottomLeft" state="frozen"/>
      <selection pane="bottomLeft" activeCell="A58" sqref="A58"/>
    </sheetView>
  </sheetViews>
  <sheetFormatPr baseColWidth="10" defaultColWidth="11.1640625" defaultRowHeight="16" x14ac:dyDescent="0.2"/>
  <cols>
    <col min="1" max="1" width="15.5" bestFit="1" customWidth="1"/>
    <col min="2" max="2" width="30.6640625" style="4" customWidth="1"/>
    <col min="3" max="3" width="10.83203125" style="4"/>
    <col min="4" max="4" width="36" style="4" bestFit="1" customWidth="1"/>
    <col min="5" max="5" width="10.83203125" style="4"/>
    <col min="6" max="6" width="20.33203125" style="4" customWidth="1"/>
    <col min="7" max="7" width="10.83203125" style="4"/>
    <col min="8" max="8" width="17.83203125" style="4" customWidth="1"/>
    <col min="9" max="9" width="10.83203125" style="4"/>
    <col min="10" max="10" width="18" bestFit="1" customWidth="1"/>
    <col min="12" max="12" width="18" bestFit="1" customWidth="1"/>
    <col min="15" max="15" width="8" customWidth="1"/>
    <col min="16" max="16" width="13.5" customWidth="1"/>
    <col min="17" max="17" width="8.33203125" customWidth="1"/>
    <col min="18" max="18" width="16.33203125" bestFit="1" customWidth="1"/>
    <col min="19" max="19" width="12.5" customWidth="1"/>
    <col min="20" max="20" width="32.5" bestFit="1" customWidth="1"/>
    <col min="22" max="22" width="18" bestFit="1" customWidth="1"/>
    <col min="24" max="24" width="18" bestFit="1" customWidth="1"/>
  </cols>
  <sheetData>
    <row r="1" spans="1:25" s="3" customFormat="1" x14ac:dyDescent="0.2">
      <c r="A1" s="3" t="s">
        <v>9</v>
      </c>
      <c r="B1" s="13" t="s">
        <v>0</v>
      </c>
      <c r="C1" s="13" t="s">
        <v>2</v>
      </c>
      <c r="D1" s="13" t="s">
        <v>254</v>
      </c>
      <c r="E1" s="13" t="s">
        <v>2</v>
      </c>
      <c r="F1" s="13" t="s">
        <v>93</v>
      </c>
      <c r="G1" s="13"/>
      <c r="H1" s="13" t="s">
        <v>144</v>
      </c>
      <c r="I1" s="13"/>
      <c r="J1" s="3" t="s">
        <v>145</v>
      </c>
      <c r="L1" s="3" t="s">
        <v>146</v>
      </c>
      <c r="N1" s="3" t="s">
        <v>147</v>
      </c>
      <c r="P1" s="3" t="s">
        <v>148</v>
      </c>
      <c r="R1" s="3" t="s">
        <v>149</v>
      </c>
      <c r="T1" s="3" t="s">
        <v>144</v>
      </c>
      <c r="V1" s="3" t="s">
        <v>145</v>
      </c>
      <c r="X1" s="3" t="s">
        <v>146</v>
      </c>
    </row>
    <row r="2" spans="1:25" x14ac:dyDescent="0.2">
      <c r="A2" t="str">
        <f>HYPERLINK("https://www.ncbi.nlm.nih.gov/protein/WP_175213716.1?report=genbank&amp;log$=prottop&amp;blast_rank=92&amp;RID=X6EP49F1016","WP_175213716.1")</f>
        <v>WP_175213716.1</v>
      </c>
      <c r="B2" s="4" t="s">
        <v>85</v>
      </c>
      <c r="C2" s="4">
        <v>1287736</v>
      </c>
      <c r="D2" s="4" t="s">
        <v>85</v>
      </c>
      <c r="E2" s="4">
        <v>1287736</v>
      </c>
      <c r="F2" s="4" t="s">
        <v>118</v>
      </c>
      <c r="G2" s="4">
        <v>506</v>
      </c>
      <c r="H2" s="4" t="s">
        <v>124</v>
      </c>
      <c r="I2" s="4">
        <v>80840</v>
      </c>
      <c r="J2" t="s">
        <v>116</v>
      </c>
      <c r="K2">
        <v>28216</v>
      </c>
      <c r="L2" t="s">
        <v>142</v>
      </c>
      <c r="M2">
        <v>1224</v>
      </c>
      <c r="N2" t="s">
        <v>91</v>
      </c>
      <c r="O2">
        <v>2</v>
      </c>
      <c r="P2" t="s">
        <v>152</v>
      </c>
      <c r="Q2">
        <v>131567</v>
      </c>
      <c r="R2" t="s">
        <v>153</v>
      </c>
      <c r="T2" t="s">
        <v>45</v>
      </c>
      <c r="U2">
        <f t="shared" ref="U2:U13" si="0">COUNTIF(H$2:H$101,T2)</f>
        <v>40</v>
      </c>
      <c r="V2" t="s">
        <v>116</v>
      </c>
      <c r="W2">
        <f>COUNTIF(J$2:J$101,V2)</f>
        <v>81</v>
      </c>
      <c r="X2" t="s">
        <v>142</v>
      </c>
      <c r="Y2">
        <f>COUNTIF(L$2:L$101,X2)</f>
        <v>81</v>
      </c>
    </row>
    <row r="3" spans="1:25" x14ac:dyDescent="0.2">
      <c r="A3" t="str">
        <f>HYPERLINK("https://www.ncbi.nlm.nih.gov/protein/WP_175138404.1?report=genbank&amp;log$=prottop&amp;blast_rank=83&amp;RID=X6EP49F1016","WP_175138404.1")</f>
        <v>WP_175138404.1</v>
      </c>
      <c r="B3" s="4" t="s">
        <v>78</v>
      </c>
      <c r="C3" s="4">
        <v>1389935</v>
      </c>
      <c r="D3" s="4" t="s">
        <v>78</v>
      </c>
      <c r="E3" s="4">
        <v>1389935</v>
      </c>
      <c r="F3" s="4" t="s">
        <v>118</v>
      </c>
      <c r="G3" s="4">
        <v>506</v>
      </c>
      <c r="H3" s="4" t="s">
        <v>124</v>
      </c>
      <c r="I3" s="4">
        <v>80840</v>
      </c>
      <c r="J3" t="s">
        <v>116</v>
      </c>
      <c r="K3">
        <v>28216</v>
      </c>
      <c r="L3" t="s">
        <v>142</v>
      </c>
      <c r="M3">
        <v>1224</v>
      </c>
      <c r="N3" t="s">
        <v>91</v>
      </c>
      <c r="O3">
        <v>2</v>
      </c>
      <c r="P3" t="s">
        <v>152</v>
      </c>
      <c r="Q3">
        <v>131567</v>
      </c>
      <c r="R3" t="s">
        <v>153</v>
      </c>
      <c r="T3" t="s">
        <v>124</v>
      </c>
      <c r="U3">
        <f t="shared" si="0"/>
        <v>21</v>
      </c>
      <c r="V3" t="s">
        <v>137</v>
      </c>
      <c r="W3">
        <f>COUNTIF(J$2:J$101,V3)</f>
        <v>13</v>
      </c>
      <c r="X3" t="s">
        <v>151</v>
      </c>
      <c r="Y3">
        <f>COUNTIF(L$2:L$101,X3)</f>
        <v>19</v>
      </c>
    </row>
    <row r="4" spans="1:25" x14ac:dyDescent="0.2">
      <c r="A4" t="str">
        <f>HYPERLINK("https://www.ncbi.nlm.nih.gov/protein/WP_043517852.1?report=genbank&amp;log$=prottop&amp;blast_rank=54&amp;RID=X6EP49F1016","WP_043517852.1")</f>
        <v>WP_043517852.1</v>
      </c>
      <c r="B4" s="4" t="s">
        <v>55</v>
      </c>
      <c r="C4" s="4">
        <v>1147684</v>
      </c>
      <c r="D4" s="4" t="s">
        <v>55</v>
      </c>
      <c r="E4" s="4">
        <v>477184</v>
      </c>
      <c r="F4" s="4" t="s">
        <v>118</v>
      </c>
      <c r="G4" s="4">
        <v>506</v>
      </c>
      <c r="H4" s="4" t="s">
        <v>124</v>
      </c>
      <c r="I4" s="4">
        <v>80840</v>
      </c>
      <c r="J4" t="s">
        <v>116</v>
      </c>
      <c r="K4">
        <v>28216</v>
      </c>
      <c r="L4" t="s">
        <v>142</v>
      </c>
      <c r="M4">
        <v>1224</v>
      </c>
      <c r="N4" t="s">
        <v>91</v>
      </c>
      <c r="O4">
        <v>2</v>
      </c>
      <c r="P4" t="s">
        <v>152</v>
      </c>
      <c r="Q4">
        <v>131567</v>
      </c>
      <c r="R4" t="s">
        <v>153</v>
      </c>
      <c r="T4" t="s">
        <v>135</v>
      </c>
      <c r="U4">
        <f t="shared" si="0"/>
        <v>9</v>
      </c>
      <c r="V4" t="s">
        <v>150</v>
      </c>
      <c r="W4">
        <f>COUNTIF(J$2:J$101,V4)</f>
        <v>6</v>
      </c>
    </row>
    <row r="5" spans="1:25" x14ac:dyDescent="0.2">
      <c r="A5" t="str">
        <f>HYPERLINK("https://www.ncbi.nlm.nih.gov/protein/WP_171665181.1?report=genbank&amp;log$=prottop&amp;blast_rank=70&amp;RID=X6EP49F1016","WP_171665181.1")</f>
        <v>WP_171665181.1</v>
      </c>
      <c r="B5" s="4" t="s">
        <v>68</v>
      </c>
      <c r="C5" s="4">
        <v>1353891</v>
      </c>
      <c r="D5" s="4" t="s">
        <v>68</v>
      </c>
      <c r="E5" s="4">
        <v>1353891</v>
      </c>
      <c r="F5" s="4" t="s">
        <v>118</v>
      </c>
      <c r="G5" s="4">
        <v>506</v>
      </c>
      <c r="H5" s="4" t="s">
        <v>124</v>
      </c>
      <c r="I5" s="4">
        <v>80840</v>
      </c>
      <c r="J5" t="s">
        <v>116</v>
      </c>
      <c r="K5">
        <v>28216</v>
      </c>
      <c r="L5" t="s">
        <v>142</v>
      </c>
      <c r="M5">
        <v>1224</v>
      </c>
      <c r="N5" t="s">
        <v>91</v>
      </c>
      <c r="O5">
        <v>2</v>
      </c>
      <c r="P5" t="s">
        <v>152</v>
      </c>
      <c r="Q5">
        <v>131567</v>
      </c>
      <c r="R5" t="s">
        <v>153</v>
      </c>
      <c r="T5" t="s">
        <v>122</v>
      </c>
      <c r="U5">
        <f t="shared" si="0"/>
        <v>8</v>
      </c>
    </row>
    <row r="6" spans="1:25" x14ac:dyDescent="0.2">
      <c r="A6" t="str">
        <f>HYPERLINK("https://www.ncbi.nlm.nih.gov/protein/WP_175169383.1?report=genbank&amp;log$=prottop&amp;blast_rank=73&amp;RID=X6EP49F1016","WP_175169383.1")</f>
        <v>WP_175169383.1</v>
      </c>
      <c r="B6" s="4" t="s">
        <v>69</v>
      </c>
      <c r="C6" s="4">
        <v>1353890</v>
      </c>
      <c r="D6" s="4" t="s">
        <v>69</v>
      </c>
      <c r="E6" s="4">
        <v>1353890</v>
      </c>
      <c r="F6" s="4" t="s">
        <v>118</v>
      </c>
      <c r="G6" s="4">
        <v>506</v>
      </c>
      <c r="H6" s="4" t="s">
        <v>124</v>
      </c>
      <c r="I6" s="4">
        <v>80840</v>
      </c>
      <c r="J6" t="s">
        <v>116</v>
      </c>
      <c r="K6">
        <v>28216</v>
      </c>
      <c r="L6" t="s">
        <v>142</v>
      </c>
      <c r="M6">
        <v>1224</v>
      </c>
      <c r="N6" t="s">
        <v>91</v>
      </c>
      <c r="O6">
        <v>2</v>
      </c>
      <c r="P6" t="s">
        <v>152</v>
      </c>
      <c r="Q6">
        <v>131567</v>
      </c>
      <c r="R6" t="s">
        <v>153</v>
      </c>
      <c r="T6" t="s">
        <v>106</v>
      </c>
      <c r="U6">
        <f t="shared" si="0"/>
        <v>6</v>
      </c>
    </row>
    <row r="7" spans="1:25" x14ac:dyDescent="0.2">
      <c r="A7" t="str">
        <f>HYPERLINK("https://www.ncbi.nlm.nih.gov/protein/WP_180098422.1?report=genbank&amp;log$=prottop&amp;blast_rank=56&amp;RID=X6EP49F1016","WP_180098422.1")</f>
        <v>WP_180098422.1</v>
      </c>
      <c r="B7" s="4" t="s">
        <v>57</v>
      </c>
      <c r="C7" s="4">
        <v>1389922</v>
      </c>
      <c r="D7" s="4" t="s">
        <v>57</v>
      </c>
      <c r="E7" s="4">
        <v>1389922</v>
      </c>
      <c r="F7" s="4" t="s">
        <v>118</v>
      </c>
      <c r="G7" s="4">
        <v>506</v>
      </c>
      <c r="H7" s="4" t="s">
        <v>124</v>
      </c>
      <c r="I7" s="4">
        <v>80840</v>
      </c>
      <c r="J7" t="s">
        <v>116</v>
      </c>
      <c r="K7">
        <v>28216</v>
      </c>
      <c r="L7" t="s">
        <v>142</v>
      </c>
      <c r="M7">
        <v>1224</v>
      </c>
      <c r="N7" t="s">
        <v>91</v>
      </c>
      <c r="O7">
        <v>2</v>
      </c>
      <c r="P7" t="s">
        <v>152</v>
      </c>
      <c r="Q7">
        <v>131567</v>
      </c>
      <c r="R7" t="s">
        <v>153</v>
      </c>
      <c r="T7" t="s">
        <v>140</v>
      </c>
      <c r="U7">
        <f t="shared" si="0"/>
        <v>4</v>
      </c>
    </row>
    <row r="8" spans="1:25" x14ac:dyDescent="0.2">
      <c r="A8" t="str">
        <f>HYPERLINK("https://www.ncbi.nlm.nih.gov/protein/WP_175174331.1?report=genbank&amp;log$=prottop&amp;blast_rank=45&amp;RID=X6EP49F1016","WP_175174331.1")</f>
        <v>WP_175174331.1</v>
      </c>
      <c r="B8" s="4" t="s">
        <v>47</v>
      </c>
      <c r="C8" s="4">
        <v>1353889</v>
      </c>
      <c r="D8" s="4" t="s">
        <v>47</v>
      </c>
      <c r="E8" s="4">
        <v>1353889</v>
      </c>
      <c r="F8" s="4" t="s">
        <v>118</v>
      </c>
      <c r="G8" s="4">
        <v>506</v>
      </c>
      <c r="H8" s="4" t="s">
        <v>124</v>
      </c>
      <c r="I8" s="4">
        <v>80840</v>
      </c>
      <c r="J8" t="s">
        <v>116</v>
      </c>
      <c r="K8">
        <v>28216</v>
      </c>
      <c r="L8" t="s">
        <v>142</v>
      </c>
      <c r="M8">
        <v>1224</v>
      </c>
      <c r="N8" t="s">
        <v>91</v>
      </c>
      <c r="O8">
        <v>2</v>
      </c>
      <c r="P8" t="s">
        <v>152</v>
      </c>
      <c r="Q8">
        <v>131567</v>
      </c>
      <c r="R8" t="s">
        <v>153</v>
      </c>
      <c r="T8" t="s">
        <v>141</v>
      </c>
      <c r="U8">
        <f t="shared" si="0"/>
        <v>3</v>
      </c>
    </row>
    <row r="9" spans="1:25" x14ac:dyDescent="0.2">
      <c r="A9" t="str">
        <f>HYPERLINK("https://www.ncbi.nlm.nih.gov/protein/WP_175128990.1?report=genbank&amp;log$=prottop&amp;blast_rank=59&amp;RID=X6EP49F1016","WP_175128990.1")</f>
        <v>WP_175128990.1</v>
      </c>
      <c r="B9" s="4" t="s">
        <v>59</v>
      </c>
      <c r="C9" s="4">
        <v>72556</v>
      </c>
      <c r="D9" s="4" t="s">
        <v>59</v>
      </c>
      <c r="E9" s="4">
        <v>72556</v>
      </c>
      <c r="F9" s="4" t="s">
        <v>118</v>
      </c>
      <c r="G9" s="4">
        <v>506</v>
      </c>
      <c r="H9" s="4" t="s">
        <v>124</v>
      </c>
      <c r="I9" s="4">
        <v>80840</v>
      </c>
      <c r="J9" t="s">
        <v>116</v>
      </c>
      <c r="K9">
        <v>28216</v>
      </c>
      <c r="L9" t="s">
        <v>142</v>
      </c>
      <c r="M9">
        <v>1224</v>
      </c>
      <c r="N9" t="s">
        <v>91</v>
      </c>
      <c r="O9">
        <v>2</v>
      </c>
      <c r="P9" t="s">
        <v>152</v>
      </c>
      <c r="Q9">
        <v>131567</v>
      </c>
      <c r="R9" t="s">
        <v>153</v>
      </c>
      <c r="T9" t="s">
        <v>136</v>
      </c>
      <c r="U9">
        <f t="shared" si="0"/>
        <v>2</v>
      </c>
    </row>
    <row r="10" spans="1:25" x14ac:dyDescent="0.2">
      <c r="A10" t="str">
        <f>HYPERLINK("https://www.ncbi.nlm.nih.gov/protein/WP_175129530.1?report=genbank&amp;log$=prottop&amp;blast_rank=87&amp;RID=X6EP49F1016","WP_175129530.1")</f>
        <v>WP_175129530.1</v>
      </c>
      <c r="B10" s="4" t="s">
        <v>59</v>
      </c>
      <c r="C10" s="4">
        <v>72556</v>
      </c>
      <c r="D10" s="4" t="s">
        <v>59</v>
      </c>
      <c r="E10" s="4">
        <v>72556</v>
      </c>
      <c r="F10" s="4" t="s">
        <v>118</v>
      </c>
      <c r="G10" s="4">
        <v>506</v>
      </c>
      <c r="H10" s="4" t="s">
        <v>124</v>
      </c>
      <c r="I10" s="4">
        <v>80840</v>
      </c>
      <c r="J10" t="s">
        <v>116</v>
      </c>
      <c r="K10">
        <v>28216</v>
      </c>
      <c r="L10" t="s">
        <v>142</v>
      </c>
      <c r="M10">
        <v>1224</v>
      </c>
      <c r="N10" t="s">
        <v>91</v>
      </c>
      <c r="O10">
        <v>2</v>
      </c>
      <c r="P10" t="s">
        <v>152</v>
      </c>
      <c r="Q10">
        <v>131567</v>
      </c>
      <c r="R10" t="s">
        <v>153</v>
      </c>
      <c r="T10" t="s">
        <v>138</v>
      </c>
      <c r="U10">
        <f t="shared" si="0"/>
        <v>2</v>
      </c>
    </row>
    <row r="11" spans="1:25" x14ac:dyDescent="0.2">
      <c r="A11" t="str">
        <f>HYPERLINK("https://www.ncbi.nlm.nih.gov/protein/WP_105241586.1?report=genbank&amp;log$=prottop&amp;blast_rank=90&amp;RID=X6EP49F1016","WP_105241586.1")</f>
        <v>WP_105241586.1</v>
      </c>
      <c r="B11" s="4" t="s">
        <v>83</v>
      </c>
      <c r="C11" s="4">
        <v>217203</v>
      </c>
      <c r="D11" s="4" t="s">
        <v>83</v>
      </c>
      <c r="E11" s="4">
        <v>217203</v>
      </c>
      <c r="F11" s="4" t="s">
        <v>118</v>
      </c>
      <c r="G11" s="4">
        <v>506</v>
      </c>
      <c r="H11" s="4" t="s">
        <v>124</v>
      </c>
      <c r="I11" s="4">
        <v>80840</v>
      </c>
      <c r="J11" t="s">
        <v>116</v>
      </c>
      <c r="K11">
        <v>28216</v>
      </c>
      <c r="L11" t="s">
        <v>142</v>
      </c>
      <c r="M11">
        <v>1224</v>
      </c>
      <c r="N11" t="s">
        <v>91</v>
      </c>
      <c r="O11">
        <v>2</v>
      </c>
      <c r="P11" t="s">
        <v>152</v>
      </c>
      <c r="Q11">
        <v>131567</v>
      </c>
      <c r="R11" t="s">
        <v>153</v>
      </c>
      <c r="T11" t="s">
        <v>129</v>
      </c>
      <c r="U11">
        <f t="shared" si="0"/>
        <v>2</v>
      </c>
    </row>
    <row r="12" spans="1:25" x14ac:dyDescent="0.2">
      <c r="A12" t="str">
        <f>HYPERLINK("https://www.ncbi.nlm.nih.gov/protein/WP_119555032.1?report=genbank&amp;log$=prottop&amp;blast_rank=66&amp;RID=X6EP49F1016","WP_119555032.1")</f>
        <v>WP_119555032.1</v>
      </c>
      <c r="B12" s="4" t="s">
        <v>64</v>
      </c>
      <c r="C12" s="4">
        <v>1675792</v>
      </c>
      <c r="D12" s="4" t="s">
        <v>64</v>
      </c>
      <c r="E12" s="4">
        <v>1675792</v>
      </c>
      <c r="F12" s="4" t="s">
        <v>123</v>
      </c>
      <c r="G12" s="4">
        <v>80864</v>
      </c>
      <c r="H12" s="4" t="s">
        <v>45</v>
      </c>
      <c r="I12" s="4">
        <v>80840</v>
      </c>
      <c r="J12" t="s">
        <v>116</v>
      </c>
      <c r="K12">
        <v>28216</v>
      </c>
      <c r="L12" t="s">
        <v>142</v>
      </c>
      <c r="M12">
        <v>1224</v>
      </c>
      <c r="N12" t="s">
        <v>91</v>
      </c>
      <c r="O12">
        <v>2</v>
      </c>
      <c r="P12" t="s">
        <v>152</v>
      </c>
      <c r="Q12">
        <v>131567</v>
      </c>
      <c r="R12" t="s">
        <v>153</v>
      </c>
      <c r="T12" t="s">
        <v>143</v>
      </c>
      <c r="U12">
        <f t="shared" si="0"/>
        <v>2</v>
      </c>
    </row>
    <row r="13" spans="1:25" x14ac:dyDescent="0.2">
      <c r="A13" t="str">
        <f>HYPERLINK("https://www.ncbi.nlm.nih.gov/protein/WP_092952237.1?report=genbank&amp;log$=prottop&amp;blast_rank=61&amp;RID=X6EP49F1016","WP_092952237.1")</f>
        <v>WP_092952237.1</v>
      </c>
      <c r="B13" s="4" t="s">
        <v>61</v>
      </c>
      <c r="C13" s="4">
        <v>32040</v>
      </c>
      <c r="D13" s="4" t="s">
        <v>61</v>
      </c>
      <c r="E13" s="4">
        <v>32040</v>
      </c>
      <c r="F13" s="4" t="s">
        <v>123</v>
      </c>
      <c r="G13" s="4">
        <v>80864</v>
      </c>
      <c r="H13" s="4" t="s">
        <v>45</v>
      </c>
      <c r="I13" s="4">
        <v>80840</v>
      </c>
      <c r="J13" t="s">
        <v>116</v>
      </c>
      <c r="K13">
        <v>28216</v>
      </c>
      <c r="L13" t="s">
        <v>142</v>
      </c>
      <c r="M13">
        <v>1224</v>
      </c>
      <c r="N13" t="s">
        <v>91</v>
      </c>
      <c r="O13">
        <v>2</v>
      </c>
      <c r="P13" t="s">
        <v>152</v>
      </c>
      <c r="Q13">
        <v>131567</v>
      </c>
      <c r="R13" t="s">
        <v>153</v>
      </c>
      <c r="T13" t="s">
        <v>139</v>
      </c>
      <c r="U13">
        <f t="shared" si="0"/>
        <v>1</v>
      </c>
    </row>
    <row r="14" spans="1:25" x14ac:dyDescent="0.2">
      <c r="A14" t="str">
        <f>HYPERLINK("https://www.ncbi.nlm.nih.gov/protein/WP_092696893.1?report=genbank&amp;log$=prottop&amp;blast_rank=75&amp;RID=X6EP49F1016","WP_092696893.1")</f>
        <v>WP_092696893.1</v>
      </c>
      <c r="B14" s="4" t="s">
        <v>71</v>
      </c>
      <c r="C14" s="4">
        <v>592050</v>
      </c>
      <c r="D14" s="4" t="s">
        <v>71</v>
      </c>
      <c r="E14" s="4">
        <v>592050</v>
      </c>
      <c r="F14" s="4" t="s">
        <v>123</v>
      </c>
      <c r="G14" s="4">
        <v>80864</v>
      </c>
      <c r="H14" s="4" t="s">
        <v>45</v>
      </c>
      <c r="I14" s="4">
        <v>80840</v>
      </c>
      <c r="J14" t="s">
        <v>116</v>
      </c>
      <c r="K14">
        <v>28216</v>
      </c>
      <c r="L14" t="s">
        <v>142</v>
      </c>
      <c r="M14">
        <v>1224</v>
      </c>
      <c r="N14" t="s">
        <v>91</v>
      </c>
      <c r="O14">
        <v>2</v>
      </c>
      <c r="P14" t="s">
        <v>152</v>
      </c>
      <c r="Q14">
        <v>131567</v>
      </c>
      <c r="R14" t="s">
        <v>153</v>
      </c>
    </row>
    <row r="15" spans="1:25" x14ac:dyDescent="0.2">
      <c r="A15" t="str">
        <f>HYPERLINK("https://www.ncbi.nlm.nih.gov/protein/WP_024005372.1?report=genbank&amp;log$=prottop&amp;blast_rank=14&amp;RID=X6EP49F1016","WP_024005372.1")</f>
        <v>WP_024005372.1</v>
      </c>
      <c r="B15" s="4" t="s">
        <v>23</v>
      </c>
      <c r="C15" s="4">
        <v>310575</v>
      </c>
      <c r="D15" s="4" t="s">
        <v>23</v>
      </c>
      <c r="E15" s="4">
        <v>1424334</v>
      </c>
      <c r="F15" s="4" t="s">
        <v>103</v>
      </c>
      <c r="G15" s="4">
        <v>506</v>
      </c>
      <c r="H15" s="4" t="s">
        <v>124</v>
      </c>
      <c r="I15" s="4">
        <v>80840</v>
      </c>
      <c r="J15" t="s">
        <v>116</v>
      </c>
      <c r="K15">
        <v>28216</v>
      </c>
      <c r="L15" t="s">
        <v>142</v>
      </c>
      <c r="M15">
        <v>1224</v>
      </c>
      <c r="N15" t="s">
        <v>91</v>
      </c>
      <c r="O15">
        <v>2</v>
      </c>
      <c r="P15" t="s">
        <v>152</v>
      </c>
      <c r="Q15">
        <v>131567</v>
      </c>
      <c r="R15" t="s">
        <v>153</v>
      </c>
    </row>
    <row r="16" spans="1:25" x14ac:dyDescent="0.2">
      <c r="A16" t="str">
        <f>HYPERLINK("https://www.ncbi.nlm.nih.gov/protein/WP_152544232.1?report=genbank&amp;log$=prottop&amp;blast_rank=19&amp;RID=X6EP49F1016","WP_152544232.1")</f>
        <v>WP_152544232.1</v>
      </c>
      <c r="B16" s="4" t="s">
        <v>27</v>
      </c>
      <c r="C16" s="4">
        <v>1033</v>
      </c>
      <c r="D16" s="4" t="s">
        <v>4291</v>
      </c>
      <c r="E16" s="4">
        <v>1320553</v>
      </c>
      <c r="F16" s="4" t="s">
        <v>27</v>
      </c>
      <c r="G16" s="4">
        <v>41294</v>
      </c>
      <c r="H16" s="4" t="s">
        <v>106</v>
      </c>
      <c r="I16" s="4">
        <v>356</v>
      </c>
      <c r="J16" t="s">
        <v>137</v>
      </c>
      <c r="K16">
        <v>28211</v>
      </c>
      <c r="L16" t="s">
        <v>151</v>
      </c>
      <c r="M16">
        <v>1224</v>
      </c>
      <c r="N16" t="s">
        <v>91</v>
      </c>
      <c r="O16">
        <v>2</v>
      </c>
      <c r="P16" t="s">
        <v>152</v>
      </c>
      <c r="Q16">
        <v>131567</v>
      </c>
      <c r="R16" t="s">
        <v>153</v>
      </c>
    </row>
    <row r="17" spans="1:18" x14ac:dyDescent="0.2">
      <c r="A17" t="str">
        <f>HYPERLINK("https://www.ncbi.nlm.nih.gov/protein/WP_013520309.1?report=genbank&amp;log$=prottop&amp;blast_rank=89&amp;RID=X6EP49F1016","WP_013520309.1")</f>
        <v>WP_013520309.1</v>
      </c>
      <c r="B17" s="4" t="s">
        <v>82</v>
      </c>
      <c r="C17" s="4">
        <v>201096</v>
      </c>
      <c r="D17" s="4" t="s">
        <v>44</v>
      </c>
      <c r="E17" s="4">
        <v>179636</v>
      </c>
      <c r="F17" s="4" t="s">
        <v>82</v>
      </c>
      <c r="G17" s="4">
        <v>80864</v>
      </c>
      <c r="H17" s="4" t="s">
        <v>45</v>
      </c>
      <c r="I17" s="4">
        <v>80840</v>
      </c>
      <c r="J17" t="s">
        <v>116</v>
      </c>
      <c r="K17">
        <v>28216</v>
      </c>
      <c r="L17" t="s">
        <v>142</v>
      </c>
      <c r="M17">
        <v>1224</v>
      </c>
      <c r="N17" t="s">
        <v>91</v>
      </c>
      <c r="O17">
        <v>2</v>
      </c>
      <c r="P17" t="s">
        <v>152</v>
      </c>
      <c r="Q17">
        <v>131567</v>
      </c>
      <c r="R17" t="s">
        <v>153</v>
      </c>
    </row>
    <row r="18" spans="1:18" x14ac:dyDescent="0.2">
      <c r="A18" t="str">
        <f>HYPERLINK("https://www.ncbi.nlm.nih.gov/protein/WP_103018016.1?report=genbank&amp;log$=prottop&amp;blast_rank=42&amp;RID=X6EP49F1016","WP_103018016.1")</f>
        <v>WP_103018016.1</v>
      </c>
      <c r="B18" s="4" t="s">
        <v>44</v>
      </c>
      <c r="C18" s="4">
        <v>179636</v>
      </c>
      <c r="D18" s="4" t="s">
        <v>44</v>
      </c>
      <c r="E18" s="4">
        <v>179636</v>
      </c>
      <c r="F18" s="4" t="s">
        <v>82</v>
      </c>
      <c r="G18" s="4">
        <v>80864</v>
      </c>
      <c r="H18" s="4" t="s">
        <v>45</v>
      </c>
      <c r="I18" s="4">
        <v>80840</v>
      </c>
      <c r="J18" t="s">
        <v>116</v>
      </c>
      <c r="K18">
        <v>28216</v>
      </c>
      <c r="L18" t="s">
        <v>142</v>
      </c>
      <c r="M18">
        <v>1224</v>
      </c>
      <c r="N18" t="s">
        <v>91</v>
      </c>
      <c r="O18">
        <v>2</v>
      </c>
      <c r="P18" t="s">
        <v>152</v>
      </c>
      <c r="Q18">
        <v>131567</v>
      </c>
      <c r="R18" t="s">
        <v>153</v>
      </c>
    </row>
    <row r="19" spans="1:18" x14ac:dyDescent="0.2">
      <c r="A19" t="str">
        <f>HYPERLINK("https://www.ncbi.nlm.nih.gov/protein/WP_127090157.1?report=genbank&amp;log$=prottop&amp;blast_rank=80&amp;RID=X6EP49F1016","WP_127090157.1")</f>
        <v>WP_127090157.1</v>
      </c>
      <c r="B19" s="4" t="s">
        <v>75</v>
      </c>
      <c r="C19" s="4">
        <v>2496029</v>
      </c>
      <c r="D19" s="4" t="s">
        <v>75</v>
      </c>
      <c r="E19" s="4">
        <v>2496029</v>
      </c>
      <c r="F19" s="4" t="s">
        <v>127</v>
      </c>
      <c r="G19" s="4">
        <v>45401</v>
      </c>
      <c r="H19" s="4" t="s">
        <v>143</v>
      </c>
      <c r="I19" s="4">
        <v>356</v>
      </c>
      <c r="J19" t="s">
        <v>137</v>
      </c>
      <c r="K19">
        <v>28211</v>
      </c>
      <c r="L19" t="s">
        <v>151</v>
      </c>
      <c r="M19">
        <v>1224</v>
      </c>
      <c r="N19" t="s">
        <v>91</v>
      </c>
      <c r="O19">
        <v>2</v>
      </c>
      <c r="P19" t="s">
        <v>152</v>
      </c>
      <c r="Q19">
        <v>131567</v>
      </c>
      <c r="R19" t="s">
        <v>153</v>
      </c>
    </row>
    <row r="20" spans="1:18" x14ac:dyDescent="0.2">
      <c r="A20" t="str">
        <f>HYPERLINK("https://www.ncbi.nlm.nih.gov/protein/WP_137734894.1?report=genbank&amp;log$=prottop&amp;blast_rank=84&amp;RID=X6EP49F1016","WP_137734894.1")</f>
        <v>WP_137734894.1</v>
      </c>
      <c r="B20" s="4" t="s">
        <v>79</v>
      </c>
      <c r="C20" s="4">
        <v>2315236</v>
      </c>
      <c r="D20" s="4" t="s">
        <v>79</v>
      </c>
      <c r="E20" s="4">
        <v>2315236</v>
      </c>
      <c r="F20" s="4" t="s">
        <v>125</v>
      </c>
      <c r="G20" s="4">
        <v>224471</v>
      </c>
      <c r="H20" s="4" t="s">
        <v>135</v>
      </c>
      <c r="I20" s="4">
        <v>80840</v>
      </c>
      <c r="J20" t="s">
        <v>116</v>
      </c>
      <c r="K20">
        <v>28216</v>
      </c>
      <c r="L20" t="s">
        <v>142</v>
      </c>
      <c r="M20">
        <v>1224</v>
      </c>
      <c r="N20" t="s">
        <v>91</v>
      </c>
      <c r="O20">
        <v>2</v>
      </c>
      <c r="P20" t="s">
        <v>152</v>
      </c>
      <c r="Q20">
        <v>131567</v>
      </c>
      <c r="R20" t="s">
        <v>153</v>
      </c>
    </row>
    <row r="21" spans="1:18" x14ac:dyDescent="0.2">
      <c r="A21" t="str">
        <f>HYPERLINK("https://www.ncbi.nlm.nih.gov/protein/WP_119157698.1?report=genbank&amp;log$=prottop&amp;blast_rank=76&amp;RID=X6EP49F1016","WP_119157698.1")</f>
        <v>WP_119157698.1</v>
      </c>
      <c r="B21" s="4" t="s">
        <v>72</v>
      </c>
      <c r="C21" s="4">
        <v>2315841</v>
      </c>
      <c r="D21" s="4" t="s">
        <v>72</v>
      </c>
      <c r="E21" s="4">
        <v>2315841</v>
      </c>
      <c r="F21" s="4" t="s">
        <v>125</v>
      </c>
      <c r="G21" s="4">
        <v>224471</v>
      </c>
      <c r="H21" s="4" t="s">
        <v>135</v>
      </c>
      <c r="I21" s="4">
        <v>80840</v>
      </c>
      <c r="J21" t="s">
        <v>116</v>
      </c>
      <c r="K21">
        <v>28216</v>
      </c>
      <c r="L21" t="s">
        <v>142</v>
      </c>
      <c r="M21">
        <v>1224</v>
      </c>
      <c r="N21" t="s">
        <v>91</v>
      </c>
      <c r="O21">
        <v>2</v>
      </c>
      <c r="P21" t="s">
        <v>152</v>
      </c>
      <c r="Q21">
        <v>131567</v>
      </c>
      <c r="R21" t="s">
        <v>153</v>
      </c>
    </row>
    <row r="22" spans="1:18" x14ac:dyDescent="0.2">
      <c r="A22" t="str">
        <f>HYPERLINK("https://www.ncbi.nlm.nih.gov/protein/WP_046112872.1?report=genbank&amp;log$=prottop&amp;blast_rank=50&amp;RID=X6EP49F1016","WP_046112872.1")</f>
        <v>WP_046112872.1</v>
      </c>
      <c r="B22" s="4" t="s">
        <v>51</v>
      </c>
      <c r="C22" s="4">
        <v>391953</v>
      </c>
      <c r="D22" s="4" t="s">
        <v>51</v>
      </c>
      <c r="E22" s="4">
        <v>391953</v>
      </c>
      <c r="F22" s="4" t="s">
        <v>119</v>
      </c>
      <c r="G22" s="4">
        <v>224471</v>
      </c>
      <c r="H22" s="4" t="s">
        <v>135</v>
      </c>
      <c r="I22" s="4">
        <v>80840</v>
      </c>
      <c r="J22" t="s">
        <v>116</v>
      </c>
      <c r="K22">
        <v>28216</v>
      </c>
      <c r="L22" t="s">
        <v>142</v>
      </c>
      <c r="M22">
        <v>1224</v>
      </c>
      <c r="N22" t="s">
        <v>91</v>
      </c>
      <c r="O22">
        <v>2</v>
      </c>
      <c r="P22" t="s">
        <v>152</v>
      </c>
      <c r="Q22">
        <v>131567</v>
      </c>
      <c r="R22" t="s">
        <v>153</v>
      </c>
    </row>
    <row r="23" spans="1:18" x14ac:dyDescent="0.2">
      <c r="A23" t="str">
        <f>HYPERLINK("https://www.ncbi.nlm.nih.gov/protein/WP_003814318.1?report=genbank&amp;log$=prottop&amp;blast_rank=63&amp;RID=X6EP49F1016","WP_003814318.1")</f>
        <v>WP_003814318.1</v>
      </c>
      <c r="B23" s="4" t="s">
        <v>63</v>
      </c>
      <c r="C23" s="4">
        <v>517</v>
      </c>
      <c r="D23" s="4" t="s">
        <v>255</v>
      </c>
      <c r="E23" s="4">
        <v>519</v>
      </c>
      <c r="F23" s="4" t="s">
        <v>63</v>
      </c>
      <c r="G23" s="4">
        <v>506</v>
      </c>
      <c r="H23" s="4" t="s">
        <v>124</v>
      </c>
      <c r="I23" s="4">
        <v>80840</v>
      </c>
      <c r="J23" t="s">
        <v>116</v>
      </c>
      <c r="K23">
        <v>28216</v>
      </c>
      <c r="L23" t="s">
        <v>142</v>
      </c>
      <c r="M23">
        <v>1224</v>
      </c>
      <c r="N23" t="s">
        <v>91</v>
      </c>
      <c r="O23">
        <v>2</v>
      </c>
      <c r="P23" t="s">
        <v>152</v>
      </c>
      <c r="Q23">
        <v>131567</v>
      </c>
      <c r="R23" t="s">
        <v>153</v>
      </c>
    </row>
    <row r="24" spans="1:18" x14ac:dyDescent="0.2">
      <c r="A24" t="str">
        <f>HYPERLINK("https://www.ncbi.nlm.nih.gov/protein/WP_010929711.1?report=genbank&amp;log$=prottop&amp;blast_rank=91&amp;RID=X6EP49F1016","WP_010929711.1")</f>
        <v>WP_010929711.1</v>
      </c>
      <c r="B24" s="4" t="s">
        <v>84</v>
      </c>
      <c r="C24" s="4">
        <v>520</v>
      </c>
      <c r="D24" s="4" t="s">
        <v>84</v>
      </c>
      <c r="E24" s="4">
        <v>520</v>
      </c>
      <c r="F24" s="4" t="s">
        <v>63</v>
      </c>
      <c r="G24" s="4">
        <v>506</v>
      </c>
      <c r="H24" s="4" t="s">
        <v>124</v>
      </c>
      <c r="I24" s="4">
        <v>80840</v>
      </c>
      <c r="J24" t="s">
        <v>116</v>
      </c>
      <c r="K24">
        <v>28216</v>
      </c>
      <c r="L24" t="s">
        <v>142</v>
      </c>
      <c r="M24">
        <v>1224</v>
      </c>
      <c r="N24" t="s">
        <v>91</v>
      </c>
      <c r="O24">
        <v>2</v>
      </c>
      <c r="P24" t="s">
        <v>152</v>
      </c>
      <c r="Q24">
        <v>131567</v>
      </c>
      <c r="R24" t="s">
        <v>153</v>
      </c>
    </row>
    <row r="25" spans="1:18" x14ac:dyDescent="0.2">
      <c r="A25" t="str">
        <f>HYPERLINK("https://www.ncbi.nlm.nih.gov/protein/WP_108512349.1?report=genbank&amp;log$=prottop&amp;blast_rank=30&amp;RID=X6EP49F1016","WP_108512349.1")</f>
        <v>WP_108512349.1</v>
      </c>
      <c r="B25" s="4" t="s">
        <v>35</v>
      </c>
      <c r="C25" s="4">
        <v>634784</v>
      </c>
      <c r="D25" s="4" t="s">
        <v>35</v>
      </c>
      <c r="E25" s="4">
        <v>634784</v>
      </c>
      <c r="F25" s="4" t="s">
        <v>105</v>
      </c>
      <c r="G25" s="4">
        <v>41294</v>
      </c>
      <c r="H25" s="4" t="s">
        <v>106</v>
      </c>
      <c r="I25" s="4">
        <v>356</v>
      </c>
      <c r="J25" t="s">
        <v>137</v>
      </c>
      <c r="K25">
        <v>28211</v>
      </c>
      <c r="L25" t="s">
        <v>151</v>
      </c>
      <c r="M25">
        <v>1224</v>
      </c>
      <c r="N25" t="s">
        <v>91</v>
      </c>
      <c r="O25">
        <v>2</v>
      </c>
      <c r="P25" t="s">
        <v>152</v>
      </c>
      <c r="Q25">
        <v>131567</v>
      </c>
      <c r="R25" t="s">
        <v>153</v>
      </c>
    </row>
    <row r="26" spans="1:18" x14ac:dyDescent="0.2">
      <c r="A26" t="str">
        <f>HYPERLINK("https://www.ncbi.nlm.nih.gov/protein/WP_139859134.1?report=genbank&amp;log$=prottop&amp;blast_rank=22&amp;RID=X6EP49F1016","WP_139859134.1")</f>
        <v>WP_139859134.1</v>
      </c>
      <c r="B26" s="4" t="s">
        <v>30</v>
      </c>
      <c r="C26" s="4">
        <v>2511166</v>
      </c>
      <c r="D26" s="4" t="s">
        <v>30</v>
      </c>
      <c r="E26" s="4">
        <v>2511166</v>
      </c>
      <c r="F26" s="4" t="s">
        <v>105</v>
      </c>
      <c r="G26" s="4">
        <v>41294</v>
      </c>
      <c r="H26" s="4" t="s">
        <v>106</v>
      </c>
      <c r="I26" s="4">
        <v>356</v>
      </c>
      <c r="J26" t="s">
        <v>137</v>
      </c>
      <c r="K26">
        <v>28211</v>
      </c>
      <c r="L26" t="s">
        <v>151</v>
      </c>
      <c r="M26">
        <v>1224</v>
      </c>
      <c r="N26" t="s">
        <v>91</v>
      </c>
      <c r="O26">
        <v>2</v>
      </c>
      <c r="P26" t="s">
        <v>152</v>
      </c>
      <c r="Q26">
        <v>131567</v>
      </c>
      <c r="R26" t="s">
        <v>153</v>
      </c>
    </row>
    <row r="27" spans="1:18" x14ac:dyDescent="0.2">
      <c r="A27" t="str">
        <f>HYPERLINK("https://www.ncbi.nlm.nih.gov/protein/WP_146984371.1?report=genbank&amp;log$=prottop&amp;blast_rank=55&amp;RID=X6EP49F1016","WP_146984371.1")</f>
        <v>WP_146984371.1</v>
      </c>
      <c r="B27" s="4" t="s">
        <v>56</v>
      </c>
      <c r="C27" s="4">
        <v>1755647</v>
      </c>
      <c r="D27" s="4" t="s">
        <v>56</v>
      </c>
      <c r="E27" s="4">
        <v>1755647</v>
      </c>
      <c r="F27" s="4" t="s">
        <v>105</v>
      </c>
      <c r="G27" s="4">
        <v>41294</v>
      </c>
      <c r="H27" s="4" t="s">
        <v>106</v>
      </c>
      <c r="I27" s="4">
        <v>356</v>
      </c>
      <c r="J27" t="s">
        <v>137</v>
      </c>
      <c r="K27">
        <v>28211</v>
      </c>
      <c r="L27" t="s">
        <v>151</v>
      </c>
      <c r="M27">
        <v>1224</v>
      </c>
      <c r="N27" t="s">
        <v>91</v>
      </c>
      <c r="O27">
        <v>2</v>
      </c>
      <c r="P27" t="s">
        <v>152</v>
      </c>
      <c r="Q27">
        <v>131567</v>
      </c>
      <c r="R27" t="s">
        <v>153</v>
      </c>
    </row>
    <row r="28" spans="1:18" x14ac:dyDescent="0.2">
      <c r="A28" t="str">
        <f>HYPERLINK("https://www.ncbi.nlm.nih.gov/protein/WP_187399298.1?report=genbank&amp;log$=prottop&amp;blast_rank=31&amp;RID=X6EP49F1016","WP_187399298.1")</f>
        <v>WP_187399298.1</v>
      </c>
      <c r="B28" s="4" t="s">
        <v>36</v>
      </c>
      <c r="C28" s="4">
        <v>190148</v>
      </c>
      <c r="D28" s="4" t="s">
        <v>36</v>
      </c>
      <c r="E28" s="4">
        <v>190148</v>
      </c>
      <c r="F28" s="4" t="s">
        <v>105</v>
      </c>
      <c r="G28" s="4">
        <v>41294</v>
      </c>
      <c r="H28" s="4" t="s">
        <v>106</v>
      </c>
      <c r="I28" s="4">
        <v>356</v>
      </c>
      <c r="J28" t="s">
        <v>137</v>
      </c>
      <c r="K28">
        <v>28211</v>
      </c>
      <c r="L28" t="s">
        <v>151</v>
      </c>
      <c r="M28">
        <v>1224</v>
      </c>
      <c r="N28" t="s">
        <v>91</v>
      </c>
      <c r="O28">
        <v>2</v>
      </c>
      <c r="P28" t="s">
        <v>152</v>
      </c>
      <c r="Q28">
        <v>131567</v>
      </c>
      <c r="R28" t="s">
        <v>153</v>
      </c>
    </row>
    <row r="29" spans="1:18" x14ac:dyDescent="0.2">
      <c r="A29" t="str">
        <f>HYPERLINK("https://www.ncbi.nlm.nih.gov/protein/WP_057845088.1?report=genbank&amp;log$=prottop&amp;blast_rank=18&amp;RID=X6EP49F1016","WP_057845088.1")</f>
        <v>WP_057845088.1</v>
      </c>
      <c r="B29" s="4" t="s">
        <v>26</v>
      </c>
      <c r="C29" s="4">
        <v>1300035</v>
      </c>
      <c r="D29" s="4" t="s">
        <v>26</v>
      </c>
      <c r="E29" s="4">
        <v>1300035</v>
      </c>
      <c r="F29" s="4" t="s">
        <v>105</v>
      </c>
      <c r="G29" s="4">
        <v>41294</v>
      </c>
      <c r="H29" s="4" t="s">
        <v>106</v>
      </c>
      <c r="I29" s="4">
        <v>356</v>
      </c>
      <c r="J29" t="s">
        <v>137</v>
      </c>
      <c r="K29">
        <v>28211</v>
      </c>
      <c r="L29" t="s">
        <v>151</v>
      </c>
      <c r="M29">
        <v>1224</v>
      </c>
      <c r="N29" t="s">
        <v>91</v>
      </c>
      <c r="O29">
        <v>2</v>
      </c>
      <c r="P29" t="s">
        <v>152</v>
      </c>
      <c r="Q29">
        <v>131567</v>
      </c>
      <c r="R29" t="s">
        <v>153</v>
      </c>
    </row>
    <row r="30" spans="1:18" x14ac:dyDescent="0.2">
      <c r="A30" t="str">
        <f>HYPERLINK("https://www.ncbi.nlm.nih.gov/protein/WP_153586175.1?report=genbank&amp;log$=prottop&amp;blast_rank=97&amp;RID=X6EP49F1016","WP_153586175.1")</f>
        <v>WP_153586175.1</v>
      </c>
      <c r="B30" s="4" t="s">
        <v>88</v>
      </c>
      <c r="C30" s="4">
        <v>367474</v>
      </c>
      <c r="D30" s="4" t="s">
        <v>88</v>
      </c>
      <c r="E30" s="4">
        <v>1121255</v>
      </c>
      <c r="F30" s="4" t="s">
        <v>132</v>
      </c>
      <c r="G30" s="4">
        <v>80864</v>
      </c>
      <c r="H30" s="4" t="s">
        <v>45</v>
      </c>
      <c r="I30" s="4">
        <v>80840</v>
      </c>
      <c r="J30" t="s">
        <v>116</v>
      </c>
      <c r="K30">
        <v>28216</v>
      </c>
      <c r="L30" t="s">
        <v>142</v>
      </c>
      <c r="M30">
        <v>1224</v>
      </c>
      <c r="N30" t="s">
        <v>91</v>
      </c>
      <c r="O30">
        <v>2</v>
      </c>
      <c r="P30" t="s">
        <v>152</v>
      </c>
      <c r="Q30">
        <v>131567</v>
      </c>
      <c r="R30" t="s">
        <v>153</v>
      </c>
    </row>
    <row r="31" spans="1:18" x14ac:dyDescent="0.2">
      <c r="A31" t="str">
        <f>HYPERLINK("https://www.ncbi.nlm.nih.gov/protein/WP_019560447.1?report=genbank&amp;log$=prottop&amp;blast_rank=37&amp;RID=X6EP49F1016","WP_019560447.1")</f>
        <v>WP_019560447.1</v>
      </c>
      <c r="B31" s="4" t="s">
        <v>40</v>
      </c>
      <c r="C31" s="4">
        <v>196013</v>
      </c>
      <c r="D31" s="4" t="s">
        <v>4289</v>
      </c>
      <c r="E31" s="4">
        <v>1349753</v>
      </c>
      <c r="F31" s="4" t="s">
        <v>40</v>
      </c>
      <c r="G31" s="4">
        <v>80864</v>
      </c>
      <c r="H31" s="4" t="s">
        <v>45</v>
      </c>
      <c r="I31" s="4">
        <v>80840</v>
      </c>
      <c r="J31" t="s">
        <v>116</v>
      </c>
      <c r="K31">
        <v>28216</v>
      </c>
      <c r="L31" t="s">
        <v>142</v>
      </c>
      <c r="M31">
        <v>1224</v>
      </c>
      <c r="N31" t="s">
        <v>91</v>
      </c>
      <c r="O31">
        <v>2</v>
      </c>
      <c r="P31" t="s">
        <v>152</v>
      </c>
      <c r="Q31">
        <v>131567</v>
      </c>
      <c r="R31" t="s">
        <v>153</v>
      </c>
    </row>
    <row r="32" spans="1:18" x14ac:dyDescent="0.2">
      <c r="A32" t="str">
        <f>HYPERLINK("https://www.ncbi.nlm.nih.gov/protein/WP_088603386.1?report=genbank&amp;log$=prottop&amp;blast_rank=99&amp;RID=X6EP49F1016","WP_088603386.1")</f>
        <v>WP_088603386.1</v>
      </c>
      <c r="B32" s="4" t="s">
        <v>89</v>
      </c>
      <c r="C32" s="4">
        <v>683354</v>
      </c>
      <c r="D32" s="4" t="s">
        <v>89</v>
      </c>
      <c r="E32" s="4">
        <v>683354</v>
      </c>
      <c r="F32" s="4" t="s">
        <v>133</v>
      </c>
      <c r="G32" s="4">
        <v>506</v>
      </c>
      <c r="H32" s="4" t="s">
        <v>124</v>
      </c>
      <c r="I32" s="4">
        <v>80840</v>
      </c>
      <c r="J32" t="s">
        <v>116</v>
      </c>
      <c r="K32">
        <v>28216</v>
      </c>
      <c r="L32" t="s">
        <v>142</v>
      </c>
      <c r="M32">
        <v>1224</v>
      </c>
      <c r="N32" t="s">
        <v>91</v>
      </c>
      <c r="O32">
        <v>2</v>
      </c>
      <c r="P32" t="s">
        <v>152</v>
      </c>
      <c r="Q32">
        <v>131567</v>
      </c>
      <c r="R32" t="s">
        <v>153</v>
      </c>
    </row>
    <row r="33" spans="1:18" x14ac:dyDescent="0.2">
      <c r="A33" t="str">
        <f>HYPERLINK("https://www.ncbi.nlm.nih.gov/protein/WP_027017063.1?report=genbank&amp;log$=prottop&amp;blast_rank=32&amp;RID=X6EP49F1016","WP_027017063.1")</f>
        <v>WP_027017063.1</v>
      </c>
      <c r="B33" s="4" t="s">
        <v>13</v>
      </c>
      <c r="C33" s="4">
        <v>408558</v>
      </c>
      <c r="D33" s="4" t="s">
        <v>13</v>
      </c>
      <c r="E33" s="4">
        <v>1121349</v>
      </c>
      <c r="F33" s="4" t="s">
        <v>94</v>
      </c>
      <c r="G33" s="4">
        <v>80864</v>
      </c>
      <c r="H33" s="4" t="s">
        <v>45</v>
      </c>
      <c r="I33" s="4">
        <v>80840</v>
      </c>
      <c r="J33" t="s">
        <v>116</v>
      </c>
      <c r="K33">
        <v>28216</v>
      </c>
      <c r="L33" t="s">
        <v>142</v>
      </c>
      <c r="M33">
        <v>1224</v>
      </c>
      <c r="N33" t="s">
        <v>91</v>
      </c>
      <c r="O33">
        <v>2</v>
      </c>
      <c r="P33" t="s">
        <v>152</v>
      </c>
      <c r="Q33">
        <v>131567</v>
      </c>
      <c r="R33" t="s">
        <v>153</v>
      </c>
    </row>
    <row r="34" spans="1:18" x14ac:dyDescent="0.2">
      <c r="A34" t="str">
        <f>HYPERLINK("https://www.ncbi.nlm.nih.gov/protein/WP_027017069.1?report=genbank&amp;log$=prottop&amp;blast_rank=4&amp;RID=X6EP49F1016","WP_027017069.1")</f>
        <v>WP_027017069.1</v>
      </c>
      <c r="B34" s="4" t="s">
        <v>13</v>
      </c>
      <c r="C34" s="4">
        <v>408558</v>
      </c>
      <c r="D34" s="4" t="s">
        <v>13</v>
      </c>
      <c r="E34" s="4">
        <v>1121349</v>
      </c>
      <c r="F34" s="4" t="s">
        <v>94</v>
      </c>
      <c r="G34" s="4">
        <v>80864</v>
      </c>
      <c r="H34" s="4" t="s">
        <v>45</v>
      </c>
      <c r="I34" s="4">
        <v>80840</v>
      </c>
      <c r="J34" t="s">
        <v>116</v>
      </c>
      <c r="K34">
        <v>28216</v>
      </c>
      <c r="L34" t="s">
        <v>142</v>
      </c>
      <c r="M34">
        <v>1224</v>
      </c>
      <c r="N34" t="s">
        <v>91</v>
      </c>
      <c r="O34">
        <v>2</v>
      </c>
      <c r="P34" t="s">
        <v>152</v>
      </c>
      <c r="Q34">
        <v>131567</v>
      </c>
      <c r="R34" t="s">
        <v>153</v>
      </c>
    </row>
    <row r="35" spans="1:18" x14ac:dyDescent="0.2">
      <c r="A35" t="str">
        <f>HYPERLINK("https://www.ncbi.nlm.nih.gov/protein/WP_054067327.1?report=genbank&amp;log$=prottop&amp;blast_rank=86&amp;RID=X6EP49F1016","WP_054067327.1")</f>
        <v>WP_054067327.1</v>
      </c>
      <c r="B35" s="4" t="s">
        <v>80</v>
      </c>
      <c r="C35" s="4">
        <v>225992</v>
      </c>
      <c r="D35" s="4" t="s">
        <v>80</v>
      </c>
      <c r="E35" s="4">
        <v>225992</v>
      </c>
      <c r="F35" s="4" t="s">
        <v>94</v>
      </c>
      <c r="G35" s="4">
        <v>80864</v>
      </c>
      <c r="H35" s="4" t="s">
        <v>45</v>
      </c>
      <c r="I35" s="4">
        <v>80840</v>
      </c>
      <c r="J35" t="s">
        <v>116</v>
      </c>
      <c r="K35">
        <v>28216</v>
      </c>
      <c r="L35" t="s">
        <v>142</v>
      </c>
      <c r="M35">
        <v>1224</v>
      </c>
      <c r="N35" t="s">
        <v>91</v>
      </c>
      <c r="O35">
        <v>2</v>
      </c>
      <c r="P35" t="s">
        <v>152</v>
      </c>
      <c r="Q35">
        <v>131567</v>
      </c>
      <c r="R35" t="s">
        <v>153</v>
      </c>
    </row>
    <row r="36" spans="1:18" x14ac:dyDescent="0.2">
      <c r="A36" t="str">
        <f>HYPERLINK("https://www.ncbi.nlm.nih.gov/protein/WP_087281897.1?report=genbank&amp;log$=prottop&amp;blast_rank=38&amp;RID=X6EP49F1016","WP_087281897.1")</f>
        <v>WP_087281897.1</v>
      </c>
      <c r="B36" s="4" t="s">
        <v>41</v>
      </c>
      <c r="C36" s="4">
        <v>1082851</v>
      </c>
      <c r="D36" s="4" t="s">
        <v>41</v>
      </c>
      <c r="E36" s="4">
        <v>1082851</v>
      </c>
      <c r="F36" s="4" t="s">
        <v>94</v>
      </c>
      <c r="G36" s="4">
        <v>80864</v>
      </c>
      <c r="H36" s="4" t="s">
        <v>45</v>
      </c>
      <c r="I36" s="4">
        <v>80840</v>
      </c>
      <c r="J36" t="s">
        <v>116</v>
      </c>
      <c r="K36">
        <v>28216</v>
      </c>
      <c r="L36" t="s">
        <v>142</v>
      </c>
      <c r="M36">
        <v>1224</v>
      </c>
      <c r="N36" t="s">
        <v>91</v>
      </c>
      <c r="O36">
        <v>2</v>
      </c>
      <c r="P36" t="s">
        <v>152</v>
      </c>
      <c r="Q36">
        <v>131567</v>
      </c>
      <c r="R36" t="s">
        <v>153</v>
      </c>
    </row>
    <row r="37" spans="1:18" x14ac:dyDescent="0.2">
      <c r="A37" t="str">
        <f>HYPERLINK("https://www.ncbi.nlm.nih.gov/protein/WP_012837657.1?report=genbank&amp;log$=prottop&amp;blast_rank=1&amp;RID=X6EP49F1016","WP_012837657.1")</f>
        <v>WP_012837657.1</v>
      </c>
      <c r="B37" s="4" t="s">
        <v>10</v>
      </c>
      <c r="C37" s="4">
        <v>363952</v>
      </c>
      <c r="D37" s="4" t="s">
        <v>10</v>
      </c>
      <c r="E37" s="4">
        <v>363952</v>
      </c>
      <c r="F37" s="4" t="s">
        <v>94</v>
      </c>
      <c r="G37" s="4">
        <v>80864</v>
      </c>
      <c r="H37" s="4" t="s">
        <v>45</v>
      </c>
      <c r="I37" s="4">
        <v>80840</v>
      </c>
      <c r="J37" t="s">
        <v>116</v>
      </c>
      <c r="K37">
        <v>28216</v>
      </c>
      <c r="L37" t="s">
        <v>142</v>
      </c>
      <c r="M37">
        <v>1224</v>
      </c>
      <c r="N37" t="s">
        <v>91</v>
      </c>
      <c r="O37">
        <v>2</v>
      </c>
      <c r="P37" t="s">
        <v>152</v>
      </c>
      <c r="Q37">
        <v>131567</v>
      </c>
      <c r="R37" t="s">
        <v>153</v>
      </c>
    </row>
    <row r="38" spans="1:18" x14ac:dyDescent="0.2">
      <c r="A38" t="str">
        <f>HYPERLINK("https://www.ncbi.nlm.nih.gov/protein/WP_111519084.1?report=genbank&amp;log$=prottop&amp;blast_rank=72&amp;RID=X6EP49F1016","WP_111519084.1")</f>
        <v>WP_111519084.1</v>
      </c>
      <c r="B38" s="4" t="s">
        <v>60</v>
      </c>
      <c r="C38" s="4">
        <v>106589</v>
      </c>
      <c r="D38" s="4" t="s">
        <v>268</v>
      </c>
      <c r="E38" s="4">
        <v>942866</v>
      </c>
      <c r="F38" s="4" t="s">
        <v>60</v>
      </c>
      <c r="G38" s="4">
        <v>119060</v>
      </c>
      <c r="H38" s="4" t="s">
        <v>122</v>
      </c>
      <c r="I38" s="4">
        <v>80840</v>
      </c>
      <c r="J38" t="s">
        <v>116</v>
      </c>
      <c r="K38">
        <v>28216</v>
      </c>
      <c r="L38" t="s">
        <v>142</v>
      </c>
      <c r="M38">
        <v>1224</v>
      </c>
      <c r="N38" t="s">
        <v>91</v>
      </c>
      <c r="O38">
        <v>2</v>
      </c>
      <c r="P38" t="s">
        <v>152</v>
      </c>
      <c r="Q38">
        <v>131567</v>
      </c>
      <c r="R38" t="s">
        <v>153</v>
      </c>
    </row>
    <row r="39" spans="1:18" x14ac:dyDescent="0.2">
      <c r="A39" t="str">
        <f>HYPERLINK("https://www.ncbi.nlm.nih.gov/protein/WP_111520876.1?report=genbank&amp;log$=prottop&amp;blast_rank=85&amp;RID=X6EP49F1016","WP_111520876.1")</f>
        <v>WP_111520876.1</v>
      </c>
      <c r="B39" s="4" t="s">
        <v>60</v>
      </c>
      <c r="C39" s="4">
        <v>106589</v>
      </c>
      <c r="D39" s="4" t="s">
        <v>268</v>
      </c>
      <c r="E39" s="4">
        <v>942866</v>
      </c>
      <c r="F39" s="4" t="s">
        <v>60</v>
      </c>
      <c r="G39" s="4">
        <v>119060</v>
      </c>
      <c r="H39" s="4" t="s">
        <v>122</v>
      </c>
      <c r="I39" s="4">
        <v>80840</v>
      </c>
      <c r="J39" t="s">
        <v>116</v>
      </c>
      <c r="K39">
        <v>28216</v>
      </c>
      <c r="L39" t="s">
        <v>142</v>
      </c>
      <c r="M39">
        <v>1224</v>
      </c>
      <c r="N39" t="s">
        <v>91</v>
      </c>
      <c r="O39">
        <v>2</v>
      </c>
      <c r="P39" t="s">
        <v>152</v>
      </c>
      <c r="Q39">
        <v>131567</v>
      </c>
      <c r="R39" t="s">
        <v>153</v>
      </c>
    </row>
    <row r="40" spans="1:18" x14ac:dyDescent="0.2">
      <c r="A40" t="str">
        <f>HYPERLINK("https://www.ncbi.nlm.nih.gov/protein/WP_043352773.1?report=genbank&amp;log$=prottop&amp;blast_rank=74&amp;RID=X6EP49F1016","WP_043352773.1")</f>
        <v>WP_043352773.1</v>
      </c>
      <c r="B40" s="4" t="s">
        <v>70</v>
      </c>
      <c r="C40" s="4">
        <v>68895</v>
      </c>
      <c r="D40" s="4" t="s">
        <v>70</v>
      </c>
      <c r="E40" s="4">
        <v>68895</v>
      </c>
      <c r="F40" s="4" t="s">
        <v>60</v>
      </c>
      <c r="G40" s="4">
        <v>119060</v>
      </c>
      <c r="H40" s="4" t="s">
        <v>122</v>
      </c>
      <c r="I40" s="4">
        <v>80840</v>
      </c>
      <c r="J40" t="s">
        <v>116</v>
      </c>
      <c r="K40">
        <v>28216</v>
      </c>
      <c r="L40" t="s">
        <v>142</v>
      </c>
      <c r="M40">
        <v>1224</v>
      </c>
      <c r="N40" t="s">
        <v>91</v>
      </c>
      <c r="O40">
        <v>2</v>
      </c>
      <c r="P40" t="s">
        <v>152</v>
      </c>
      <c r="Q40">
        <v>131567</v>
      </c>
      <c r="R40" t="s">
        <v>153</v>
      </c>
    </row>
    <row r="41" spans="1:18" x14ac:dyDescent="0.2">
      <c r="A41" t="str">
        <f>HYPERLINK("https://www.ncbi.nlm.nih.gov/protein/WP_062801824.1?report=genbank&amp;log$=prottop&amp;blast_rank=71&amp;RID=X6EP49F1016","WP_062801824.1")</f>
        <v>WP_062801824.1</v>
      </c>
      <c r="B41" s="4" t="s">
        <v>67</v>
      </c>
      <c r="C41" s="4">
        <v>1796606</v>
      </c>
      <c r="D41" s="4" t="s">
        <v>67</v>
      </c>
      <c r="E41" s="4">
        <v>1796606</v>
      </c>
      <c r="F41" s="4" t="s">
        <v>60</v>
      </c>
      <c r="G41" s="4">
        <v>119060</v>
      </c>
      <c r="H41" s="4" t="s">
        <v>122</v>
      </c>
      <c r="I41" s="4">
        <v>80840</v>
      </c>
      <c r="J41" t="s">
        <v>116</v>
      </c>
      <c r="K41">
        <v>28216</v>
      </c>
      <c r="L41" t="s">
        <v>142</v>
      </c>
      <c r="M41">
        <v>1224</v>
      </c>
      <c r="N41" t="s">
        <v>91</v>
      </c>
      <c r="O41">
        <v>2</v>
      </c>
      <c r="P41" t="s">
        <v>152</v>
      </c>
      <c r="Q41">
        <v>131567</v>
      </c>
      <c r="R41" t="s">
        <v>153</v>
      </c>
    </row>
    <row r="42" spans="1:18" x14ac:dyDescent="0.2">
      <c r="A42" t="str">
        <f>HYPERLINK("https://www.ncbi.nlm.nih.gov/protein/WP_062804022.1?report=genbank&amp;log$=prottop&amp;blast_rank=69&amp;RID=X6EP49F1016","WP_062804022.1")</f>
        <v>WP_062804022.1</v>
      </c>
      <c r="B42" s="4" t="s">
        <v>67</v>
      </c>
      <c r="C42" s="4">
        <v>1796606</v>
      </c>
      <c r="D42" s="4" t="s">
        <v>67</v>
      </c>
      <c r="E42" s="4">
        <v>1796606</v>
      </c>
      <c r="F42" s="4" t="s">
        <v>60</v>
      </c>
      <c r="G42" s="4">
        <v>119060</v>
      </c>
      <c r="H42" s="4" t="s">
        <v>122</v>
      </c>
      <c r="I42" s="4">
        <v>80840</v>
      </c>
      <c r="J42" t="s">
        <v>116</v>
      </c>
      <c r="K42">
        <v>28216</v>
      </c>
      <c r="L42" t="s">
        <v>142</v>
      </c>
      <c r="M42">
        <v>1224</v>
      </c>
      <c r="N42" t="s">
        <v>91</v>
      </c>
      <c r="O42">
        <v>2</v>
      </c>
      <c r="P42" t="s">
        <v>152</v>
      </c>
      <c r="Q42">
        <v>131567</v>
      </c>
      <c r="R42" t="s">
        <v>153</v>
      </c>
    </row>
    <row r="43" spans="1:18" x14ac:dyDescent="0.2">
      <c r="A43" t="str">
        <f>HYPERLINK("https://www.ncbi.nlm.nih.gov/protein/WP_018006032.1?report=genbank&amp;log$=prottop&amp;blast_rank=93&amp;RID=X6EP49F1016","WP_018006032.1")</f>
        <v>WP_018006032.1</v>
      </c>
      <c r="B43" s="4" t="s">
        <v>60</v>
      </c>
      <c r="C43" s="4">
        <v>106589</v>
      </c>
      <c r="D43" s="4" t="s">
        <v>257</v>
      </c>
      <c r="E43" s="4">
        <v>1040979</v>
      </c>
      <c r="F43" s="4" t="s">
        <v>60</v>
      </c>
      <c r="G43" s="4">
        <v>119060</v>
      </c>
      <c r="H43" s="4" t="s">
        <v>122</v>
      </c>
      <c r="I43" s="4">
        <v>80840</v>
      </c>
      <c r="J43" t="s">
        <v>116</v>
      </c>
      <c r="K43">
        <v>28216</v>
      </c>
      <c r="L43" t="s">
        <v>142</v>
      </c>
      <c r="M43">
        <v>1224</v>
      </c>
      <c r="N43" t="s">
        <v>91</v>
      </c>
      <c r="O43">
        <v>2</v>
      </c>
      <c r="P43" t="s">
        <v>152</v>
      </c>
      <c r="Q43">
        <v>131567</v>
      </c>
      <c r="R43" t="s">
        <v>153</v>
      </c>
    </row>
    <row r="44" spans="1:18" x14ac:dyDescent="0.2">
      <c r="A44" t="str">
        <f>HYPERLINK("https://www.ncbi.nlm.nih.gov/protein/WP_018006224.1?report=genbank&amp;log$=prottop&amp;blast_rank=60&amp;RID=X6EP49F1016","WP_018006224.1")</f>
        <v>WP_018006224.1</v>
      </c>
      <c r="B44" s="4" t="s">
        <v>60</v>
      </c>
      <c r="C44" s="4">
        <v>106589</v>
      </c>
      <c r="D44" s="4" t="s">
        <v>257</v>
      </c>
      <c r="E44" s="4">
        <v>1040979</v>
      </c>
      <c r="F44" s="4" t="s">
        <v>60</v>
      </c>
      <c r="G44" s="4">
        <v>119060</v>
      </c>
      <c r="H44" s="4" t="s">
        <v>122</v>
      </c>
      <c r="I44" s="4">
        <v>80840</v>
      </c>
      <c r="J44" t="s">
        <v>116</v>
      </c>
      <c r="K44">
        <v>28216</v>
      </c>
      <c r="L44" t="s">
        <v>142</v>
      </c>
      <c r="M44">
        <v>1224</v>
      </c>
      <c r="N44" t="s">
        <v>91</v>
      </c>
      <c r="O44">
        <v>2</v>
      </c>
      <c r="P44" t="s">
        <v>152</v>
      </c>
      <c r="Q44">
        <v>131567</v>
      </c>
      <c r="R44" t="s">
        <v>153</v>
      </c>
    </row>
    <row r="45" spans="1:18" x14ac:dyDescent="0.2">
      <c r="A45" t="str">
        <f>HYPERLINK("https://www.ncbi.nlm.nih.gov/protein/WP_066705791.1?report=genbank&amp;log$=prottop&amp;blast_rank=47&amp;RID=X6EP49F1016","WP_066705791.1")</f>
        <v>WP_066705791.1</v>
      </c>
      <c r="B45" s="4" t="s">
        <v>19</v>
      </c>
      <c r="C45" s="4">
        <v>80879</v>
      </c>
      <c r="D45" s="4" t="s">
        <v>19</v>
      </c>
      <c r="E45" s="4">
        <v>1349763</v>
      </c>
      <c r="F45" s="4" t="s">
        <v>99</v>
      </c>
      <c r="G45" s="4">
        <v>80864</v>
      </c>
      <c r="H45" s="4" t="s">
        <v>45</v>
      </c>
      <c r="I45" s="4">
        <v>80840</v>
      </c>
      <c r="J45" t="s">
        <v>116</v>
      </c>
      <c r="K45">
        <v>28216</v>
      </c>
      <c r="L45" t="s">
        <v>142</v>
      </c>
      <c r="M45">
        <v>1224</v>
      </c>
      <c r="N45" t="s">
        <v>91</v>
      </c>
      <c r="O45">
        <v>2</v>
      </c>
      <c r="P45" t="s">
        <v>152</v>
      </c>
      <c r="Q45">
        <v>131567</v>
      </c>
      <c r="R45" t="s">
        <v>153</v>
      </c>
    </row>
    <row r="46" spans="1:18" x14ac:dyDescent="0.2">
      <c r="A46" t="str">
        <f>HYPERLINK("https://www.ncbi.nlm.nih.gov/protein/WP_066708114.1?report=genbank&amp;log$=prottop&amp;blast_rank=10&amp;RID=X6EP49F1016","WP_066708114.1")</f>
        <v>WP_066708114.1</v>
      </c>
      <c r="B46" s="4" t="s">
        <v>19</v>
      </c>
      <c r="C46" s="4">
        <v>80879</v>
      </c>
      <c r="D46" s="4" t="s">
        <v>19</v>
      </c>
      <c r="E46" s="4">
        <v>1349763</v>
      </c>
      <c r="F46" s="4" t="s">
        <v>99</v>
      </c>
      <c r="G46" s="4">
        <v>80864</v>
      </c>
      <c r="H46" s="4" t="s">
        <v>45</v>
      </c>
      <c r="I46" s="4">
        <v>80840</v>
      </c>
      <c r="J46" t="s">
        <v>116</v>
      </c>
      <c r="K46">
        <v>28216</v>
      </c>
      <c r="L46" t="s">
        <v>142</v>
      </c>
      <c r="M46">
        <v>1224</v>
      </c>
      <c r="N46" t="s">
        <v>91</v>
      </c>
      <c r="O46">
        <v>2</v>
      </c>
      <c r="P46" t="s">
        <v>152</v>
      </c>
      <c r="Q46">
        <v>131567</v>
      </c>
      <c r="R46" t="s">
        <v>153</v>
      </c>
    </row>
    <row r="47" spans="1:18" x14ac:dyDescent="0.2">
      <c r="A47" t="str">
        <f>HYPERLINK("https://www.ncbi.nlm.nih.gov/protein/WP_027478907.1?report=genbank&amp;log$=prottop&amp;blast_rank=77&amp;RID=X6EP49F1016","WP_027478907.1")</f>
        <v>WP_027478907.1</v>
      </c>
      <c r="B47" s="4" t="s">
        <v>65</v>
      </c>
      <c r="C47" s="4">
        <v>230310</v>
      </c>
      <c r="D47" s="4" t="s">
        <v>65</v>
      </c>
      <c r="E47" s="4">
        <v>1336244</v>
      </c>
      <c r="F47" s="4" t="s">
        <v>99</v>
      </c>
      <c r="G47" s="4">
        <v>80864</v>
      </c>
      <c r="H47" s="4" t="s">
        <v>45</v>
      </c>
      <c r="I47" s="4">
        <v>80840</v>
      </c>
      <c r="J47" t="s">
        <v>116</v>
      </c>
      <c r="K47">
        <v>28216</v>
      </c>
      <c r="L47" t="s">
        <v>142</v>
      </c>
      <c r="M47">
        <v>1224</v>
      </c>
      <c r="N47" t="s">
        <v>91</v>
      </c>
      <c r="O47">
        <v>2</v>
      </c>
      <c r="P47" t="s">
        <v>152</v>
      </c>
      <c r="Q47">
        <v>131567</v>
      </c>
      <c r="R47" t="s">
        <v>153</v>
      </c>
    </row>
    <row r="48" spans="1:18" x14ac:dyDescent="0.2">
      <c r="A48" t="str">
        <f>HYPERLINK("https://www.ncbi.nlm.nih.gov/protein/WP_051443420.1?report=genbank&amp;log$=prottop&amp;blast_rank=67&amp;RID=X6EP49F1016","WP_051443420.1")</f>
        <v>WP_051443420.1</v>
      </c>
      <c r="B48" s="4" t="s">
        <v>65</v>
      </c>
      <c r="C48" s="4">
        <v>230310</v>
      </c>
      <c r="D48" s="4" t="s">
        <v>65</v>
      </c>
      <c r="E48" s="4">
        <v>1336244</v>
      </c>
      <c r="F48" s="4" t="s">
        <v>99</v>
      </c>
      <c r="G48" s="4">
        <v>80864</v>
      </c>
      <c r="H48" s="4" t="s">
        <v>45</v>
      </c>
      <c r="I48" s="4">
        <v>80840</v>
      </c>
      <c r="J48" t="s">
        <v>116</v>
      </c>
      <c r="K48">
        <v>28216</v>
      </c>
      <c r="L48" t="s">
        <v>142</v>
      </c>
      <c r="M48">
        <v>1224</v>
      </c>
      <c r="N48" t="s">
        <v>91</v>
      </c>
      <c r="O48">
        <v>2</v>
      </c>
      <c r="P48" t="s">
        <v>152</v>
      </c>
      <c r="Q48">
        <v>131567</v>
      </c>
      <c r="R48" t="s">
        <v>153</v>
      </c>
    </row>
    <row r="49" spans="1:18" x14ac:dyDescent="0.2">
      <c r="A49" t="str">
        <f>HYPERLINK("https://www.ncbi.nlm.nih.gov/protein/WP_019573105.1?report=genbank&amp;log$=prottop&amp;blast_rank=68&amp;RID=X6EP49F1016","WP_019573105.1")</f>
        <v>WP_019573105.1</v>
      </c>
      <c r="B49" s="4" t="s">
        <v>66</v>
      </c>
      <c r="C49" s="4">
        <v>86182</v>
      </c>
      <c r="D49" s="4" t="s">
        <v>66</v>
      </c>
      <c r="E49" s="4">
        <v>1265504</v>
      </c>
      <c r="F49" s="4" t="s">
        <v>99</v>
      </c>
      <c r="G49" s="4">
        <v>80864</v>
      </c>
      <c r="H49" s="4" t="s">
        <v>45</v>
      </c>
      <c r="I49" s="4">
        <v>80840</v>
      </c>
      <c r="J49" t="s">
        <v>116</v>
      </c>
      <c r="K49">
        <v>28216</v>
      </c>
      <c r="L49" t="s">
        <v>142</v>
      </c>
      <c r="M49">
        <v>1224</v>
      </c>
      <c r="N49" t="s">
        <v>91</v>
      </c>
      <c r="O49">
        <v>2</v>
      </c>
      <c r="P49" t="s">
        <v>152</v>
      </c>
      <c r="Q49">
        <v>131567</v>
      </c>
      <c r="R49" t="s">
        <v>153</v>
      </c>
    </row>
    <row r="50" spans="1:18" x14ac:dyDescent="0.2">
      <c r="A50" t="str">
        <f>HYPERLINK("https://www.ncbi.nlm.nih.gov/protein/WP_019577253.1?report=genbank&amp;log$=prottop&amp;blast_rank=98&amp;RID=X6EP49F1016","WP_019577253.1")</f>
        <v>WP_019577253.1</v>
      </c>
      <c r="B50" s="4" t="s">
        <v>66</v>
      </c>
      <c r="C50" s="4">
        <v>86182</v>
      </c>
      <c r="D50" s="4" t="s">
        <v>66</v>
      </c>
      <c r="E50" s="4">
        <v>1265504</v>
      </c>
      <c r="F50" s="4" t="s">
        <v>99</v>
      </c>
      <c r="G50" s="4">
        <v>80864</v>
      </c>
      <c r="H50" s="4" t="s">
        <v>45</v>
      </c>
      <c r="I50" s="4">
        <v>80840</v>
      </c>
      <c r="J50" t="s">
        <v>116</v>
      </c>
      <c r="K50">
        <v>28216</v>
      </c>
      <c r="L50" t="s">
        <v>142</v>
      </c>
      <c r="M50">
        <v>1224</v>
      </c>
      <c r="N50" t="s">
        <v>91</v>
      </c>
      <c r="O50">
        <v>2</v>
      </c>
      <c r="P50" t="s">
        <v>152</v>
      </c>
      <c r="Q50">
        <v>131567</v>
      </c>
      <c r="R50" t="s">
        <v>153</v>
      </c>
    </row>
    <row r="51" spans="1:18" x14ac:dyDescent="0.2">
      <c r="A51" t="str">
        <f>HYPERLINK("https://www.ncbi.nlm.nih.gov/protein/WP_015914171.1?report=genbank&amp;log$=prottop&amp;blast_rank=57&amp;RID=X6EP49F1016","WP_015914171.1")</f>
        <v>WP_015914171.1</v>
      </c>
      <c r="B51" s="4" t="s">
        <v>45</v>
      </c>
      <c r="C51" s="4">
        <v>80864</v>
      </c>
      <c r="D51" s="4" t="s">
        <v>46</v>
      </c>
      <c r="E51" s="4">
        <v>164759</v>
      </c>
      <c r="F51" s="4" t="s">
        <v>45</v>
      </c>
      <c r="G51" s="4">
        <v>80864</v>
      </c>
      <c r="H51" s="4" t="s">
        <v>45</v>
      </c>
      <c r="I51" s="4">
        <v>80840</v>
      </c>
      <c r="J51" t="s">
        <v>116</v>
      </c>
      <c r="K51">
        <v>28216</v>
      </c>
      <c r="L51" t="s">
        <v>142</v>
      </c>
      <c r="M51">
        <v>1224</v>
      </c>
      <c r="N51" t="s">
        <v>91</v>
      </c>
      <c r="O51">
        <v>2</v>
      </c>
      <c r="P51" t="s">
        <v>152</v>
      </c>
      <c r="Q51">
        <v>131567</v>
      </c>
      <c r="R51" t="s">
        <v>153</v>
      </c>
    </row>
    <row r="52" spans="1:18" x14ac:dyDescent="0.2">
      <c r="A52" t="str">
        <f>HYPERLINK("https://www.ncbi.nlm.nih.gov/protein/WP_123674889.1?report=genbank&amp;log$=prottop&amp;blast_rank=44&amp;RID=X6EP49F1016","WP_123674889.1")</f>
        <v>WP_123674889.1</v>
      </c>
      <c r="B52" s="4" t="s">
        <v>46</v>
      </c>
      <c r="C52" s="4">
        <v>164759</v>
      </c>
      <c r="D52" s="4" t="s">
        <v>46</v>
      </c>
      <c r="E52" s="4">
        <v>164759</v>
      </c>
      <c r="F52" s="4" t="s">
        <v>117</v>
      </c>
      <c r="G52" s="4">
        <v>80864</v>
      </c>
      <c r="H52" s="4" t="s">
        <v>45</v>
      </c>
      <c r="I52" s="4">
        <v>80840</v>
      </c>
      <c r="J52" t="s">
        <v>116</v>
      </c>
      <c r="K52">
        <v>28216</v>
      </c>
      <c r="L52" t="s">
        <v>142</v>
      </c>
      <c r="M52">
        <v>1224</v>
      </c>
      <c r="N52" t="s">
        <v>91</v>
      </c>
      <c r="O52">
        <v>2</v>
      </c>
      <c r="P52" t="s">
        <v>152</v>
      </c>
      <c r="Q52">
        <v>131567</v>
      </c>
      <c r="R52" t="s">
        <v>153</v>
      </c>
    </row>
    <row r="53" spans="1:18" x14ac:dyDescent="0.2">
      <c r="A53" t="str">
        <f>HYPERLINK("https://www.ncbi.nlm.nih.gov/protein/WP_012655492.1?report=genbank&amp;log$=prottop&amp;blast_rank=43&amp;RID=X6EP49F1016","WP_012655492.1")</f>
        <v>WP_012655492.1</v>
      </c>
      <c r="B53" s="4" t="s">
        <v>45</v>
      </c>
      <c r="C53" s="4">
        <v>80864</v>
      </c>
      <c r="D53" s="4" t="s">
        <v>62</v>
      </c>
      <c r="E53" s="4">
        <v>1546149</v>
      </c>
      <c r="F53" s="4" t="s">
        <v>45</v>
      </c>
      <c r="G53" s="4">
        <v>80864</v>
      </c>
      <c r="H53" s="4" t="s">
        <v>45</v>
      </c>
      <c r="I53" s="4">
        <v>80840</v>
      </c>
      <c r="J53" t="s">
        <v>116</v>
      </c>
      <c r="K53">
        <v>28216</v>
      </c>
      <c r="L53" t="s">
        <v>142</v>
      </c>
      <c r="M53">
        <v>1224</v>
      </c>
      <c r="N53" t="s">
        <v>91</v>
      </c>
      <c r="O53">
        <v>2</v>
      </c>
      <c r="P53" t="s">
        <v>152</v>
      </c>
      <c r="Q53">
        <v>131567</v>
      </c>
      <c r="R53" t="s">
        <v>153</v>
      </c>
    </row>
    <row r="54" spans="1:18" x14ac:dyDescent="0.2">
      <c r="A54" t="str">
        <f>HYPERLINK("https://www.ncbi.nlm.nih.gov/protein/WP_088888403.1?report=genbank&amp;log$=prottop&amp;blast_rank=62&amp;RID=X6EP49F1016","WP_088888403.1")</f>
        <v>WP_088888403.1</v>
      </c>
      <c r="B54" s="4" t="s">
        <v>62</v>
      </c>
      <c r="C54" s="4">
        <v>1546149</v>
      </c>
      <c r="D54" s="4" t="s">
        <v>62</v>
      </c>
      <c r="E54" s="4">
        <v>1546149</v>
      </c>
      <c r="F54" s="4" t="s">
        <v>117</v>
      </c>
      <c r="G54" s="4">
        <v>80864</v>
      </c>
      <c r="H54" s="4" t="s">
        <v>45</v>
      </c>
      <c r="I54" s="4">
        <v>80840</v>
      </c>
      <c r="J54" t="s">
        <v>116</v>
      </c>
      <c r="K54">
        <v>28216</v>
      </c>
      <c r="L54" t="s">
        <v>142</v>
      </c>
      <c r="M54">
        <v>1224</v>
      </c>
      <c r="N54" t="s">
        <v>91</v>
      </c>
      <c r="O54">
        <v>2</v>
      </c>
      <c r="P54" t="s">
        <v>152</v>
      </c>
      <c r="Q54">
        <v>131567</v>
      </c>
      <c r="R54" t="s">
        <v>153</v>
      </c>
    </row>
    <row r="55" spans="1:18" x14ac:dyDescent="0.2">
      <c r="A55" t="str">
        <f>HYPERLINK("https://www.ncbi.nlm.nih.gov/protein/WP_170920738.1?report=genbank&amp;log$=prottop&amp;blast_rank=20&amp;RID=X6EP49F1016","WP_170920738.1")</f>
        <v>WP_170920738.1</v>
      </c>
      <c r="B55" s="4" t="s">
        <v>28</v>
      </c>
      <c r="C55" s="4">
        <v>225324</v>
      </c>
      <c r="D55" s="4" t="s">
        <v>28</v>
      </c>
      <c r="E55" s="4">
        <v>225324</v>
      </c>
      <c r="F55" s="4" t="s">
        <v>107</v>
      </c>
      <c r="G55" s="4">
        <v>451274</v>
      </c>
      <c r="H55" s="4" t="s">
        <v>136</v>
      </c>
      <c r="I55" s="4">
        <v>204441</v>
      </c>
      <c r="J55" t="s">
        <v>150</v>
      </c>
      <c r="K55">
        <v>28211</v>
      </c>
      <c r="L55" t="s">
        <v>151</v>
      </c>
      <c r="M55">
        <v>1224</v>
      </c>
      <c r="N55" t="s">
        <v>91</v>
      </c>
      <c r="O55">
        <v>2</v>
      </c>
      <c r="P55" t="s">
        <v>152</v>
      </c>
      <c r="Q55">
        <v>131567</v>
      </c>
      <c r="R55" t="s">
        <v>153</v>
      </c>
    </row>
    <row r="56" spans="1:18" x14ac:dyDescent="0.2">
      <c r="A56" t="str">
        <f>HYPERLINK("https://www.ncbi.nlm.nih.gov/protein/WP_124540981.1?report=genbank&amp;log$=prottop&amp;blast_rank=48&amp;RID=X6EP49F1016","WP_124540981.1")</f>
        <v>WP_124540981.1</v>
      </c>
      <c r="B56" s="4" t="s">
        <v>49</v>
      </c>
      <c r="C56" s="4">
        <v>2496871</v>
      </c>
      <c r="D56" s="4" t="s">
        <v>49</v>
      </c>
      <c r="E56" s="4">
        <v>2496871</v>
      </c>
      <c r="F56" s="4" t="s">
        <v>154</v>
      </c>
      <c r="G56" s="4">
        <v>80864</v>
      </c>
      <c r="H56" s="4" t="s">
        <v>45</v>
      </c>
      <c r="I56" s="4">
        <v>80840</v>
      </c>
      <c r="J56" t="s">
        <v>116</v>
      </c>
      <c r="K56">
        <v>28216</v>
      </c>
      <c r="L56" t="s">
        <v>142</v>
      </c>
      <c r="M56">
        <v>1224</v>
      </c>
      <c r="N56" t="s">
        <v>91</v>
      </c>
      <c r="O56">
        <v>2</v>
      </c>
      <c r="P56" t="s">
        <v>152</v>
      </c>
      <c r="Q56">
        <v>131567</v>
      </c>
      <c r="R56" t="s">
        <v>153</v>
      </c>
    </row>
    <row r="57" spans="1:18" x14ac:dyDescent="0.2">
      <c r="A57" t="str">
        <f>HYPERLINK("https://www.ncbi.nlm.nih.gov/protein/WP_116960468.1?report=genbank&amp;log$=prottop&amp;blast_rank=8&amp;RID=X6EP49F1016","WP_116960468.1")</f>
        <v>WP_116960468.1</v>
      </c>
      <c r="B57" s="4" t="s">
        <v>17</v>
      </c>
      <c r="C57" s="4">
        <v>2294117</v>
      </c>
      <c r="D57" s="4" t="s">
        <v>17</v>
      </c>
      <c r="E57" s="4">
        <v>2294117</v>
      </c>
      <c r="F57" s="4" t="s">
        <v>18</v>
      </c>
      <c r="G57" s="4">
        <v>80864</v>
      </c>
      <c r="H57" s="4" t="s">
        <v>45</v>
      </c>
      <c r="I57" s="4">
        <v>80840</v>
      </c>
      <c r="J57" t="s">
        <v>116</v>
      </c>
      <c r="K57">
        <v>28216</v>
      </c>
      <c r="L57" t="s">
        <v>142</v>
      </c>
      <c r="M57">
        <v>1224</v>
      </c>
      <c r="N57" t="s">
        <v>91</v>
      </c>
      <c r="O57">
        <v>2</v>
      </c>
      <c r="P57" t="s">
        <v>152</v>
      </c>
      <c r="Q57">
        <v>131567</v>
      </c>
      <c r="R57" t="s">
        <v>153</v>
      </c>
    </row>
    <row r="58" spans="1:18" x14ac:dyDescent="0.2">
      <c r="A58" t="str">
        <f>HYPERLINK("https://www.ncbi.nlm.nih.gov/protein/WP_009515009.1?report=genbank&amp;log$=prottop&amp;blast_rank=9&amp;RID=X6EP49F1016","WP_009515009.1")</f>
        <v>WP_009515009.1</v>
      </c>
      <c r="B58" s="4" t="s">
        <v>18</v>
      </c>
      <c r="C58" s="4">
        <v>47420</v>
      </c>
      <c r="D58" s="4" t="s">
        <v>246</v>
      </c>
      <c r="E58" s="4">
        <v>65786</v>
      </c>
      <c r="F58" s="4" t="s">
        <v>18</v>
      </c>
      <c r="G58" s="4">
        <v>80864</v>
      </c>
      <c r="H58" s="4" t="s">
        <v>45</v>
      </c>
      <c r="I58" s="4">
        <v>80840</v>
      </c>
      <c r="J58" t="s">
        <v>116</v>
      </c>
      <c r="K58">
        <v>28216</v>
      </c>
      <c r="L58" t="s">
        <v>142</v>
      </c>
      <c r="M58">
        <v>1224</v>
      </c>
      <c r="N58" t="s">
        <v>91</v>
      </c>
      <c r="O58">
        <v>2</v>
      </c>
      <c r="P58" t="s">
        <v>152</v>
      </c>
      <c r="Q58">
        <v>131567</v>
      </c>
      <c r="R58" t="s">
        <v>153</v>
      </c>
    </row>
    <row r="59" spans="1:18" x14ac:dyDescent="0.2">
      <c r="A59" t="str">
        <f>HYPERLINK("https://www.ncbi.nlm.nih.gov/protein/WP_054022746.1?report=genbank&amp;log$=prottop&amp;blast_rank=3&amp;RID=X6EP49F1016","WP_054022746.1")</f>
        <v>WP_054022746.1</v>
      </c>
      <c r="B59" s="4" t="s">
        <v>12</v>
      </c>
      <c r="C59" s="4">
        <v>1547922</v>
      </c>
      <c r="D59" s="4" t="s">
        <v>12</v>
      </c>
      <c r="E59" s="4">
        <v>1547922</v>
      </c>
      <c r="F59" s="4" t="s">
        <v>96</v>
      </c>
      <c r="G59" s="4">
        <v>224471</v>
      </c>
      <c r="H59" s="4" t="s">
        <v>135</v>
      </c>
      <c r="I59" s="4">
        <v>80840</v>
      </c>
      <c r="J59" t="s">
        <v>116</v>
      </c>
      <c r="K59">
        <v>28216</v>
      </c>
      <c r="L59" t="s">
        <v>142</v>
      </c>
      <c r="M59">
        <v>1224</v>
      </c>
      <c r="N59" t="s">
        <v>91</v>
      </c>
      <c r="O59">
        <v>2</v>
      </c>
      <c r="P59" t="s">
        <v>152</v>
      </c>
      <c r="Q59">
        <v>131567</v>
      </c>
      <c r="R59" t="s">
        <v>153</v>
      </c>
    </row>
    <row r="60" spans="1:18" x14ac:dyDescent="0.2">
      <c r="A60" t="str">
        <f>HYPERLINK("https://www.ncbi.nlm.nih.gov/protein/WP_136572427.1?report=genbank&amp;log$=prottop&amp;blast_rank=79&amp;RID=X6EP49F1016","WP_136572427.1")</f>
        <v>WP_136572427.1</v>
      </c>
      <c r="B60" s="4" t="s">
        <v>74</v>
      </c>
      <c r="C60" s="4">
        <v>1330072</v>
      </c>
      <c r="D60" s="4" t="s">
        <v>74</v>
      </c>
      <c r="E60" s="4">
        <v>1330072</v>
      </c>
      <c r="F60" s="4" t="s">
        <v>126</v>
      </c>
      <c r="G60" s="4">
        <v>80864</v>
      </c>
      <c r="H60" s="4" t="s">
        <v>45</v>
      </c>
      <c r="I60" s="4">
        <v>80840</v>
      </c>
      <c r="J60" t="s">
        <v>116</v>
      </c>
      <c r="K60">
        <v>28216</v>
      </c>
      <c r="L60" t="s">
        <v>142</v>
      </c>
      <c r="M60">
        <v>1224</v>
      </c>
      <c r="N60" t="s">
        <v>91</v>
      </c>
      <c r="O60">
        <v>2</v>
      </c>
      <c r="P60" t="s">
        <v>152</v>
      </c>
      <c r="Q60">
        <v>131567</v>
      </c>
      <c r="R60" t="s">
        <v>153</v>
      </c>
    </row>
    <row r="61" spans="1:18" x14ac:dyDescent="0.2">
      <c r="A61" t="str">
        <f>HYPERLINK("https://www.ncbi.nlm.nih.gov/protein/WP_108401532.1?report=genbank&amp;log$=prottop&amp;blast_rank=12&amp;RID=X6EP49F1016","WP_108401532.1")</f>
        <v>WP_108401532.1</v>
      </c>
      <c r="B61" s="4" t="s">
        <v>21</v>
      </c>
      <c r="C61" s="4">
        <v>323423</v>
      </c>
      <c r="D61" s="4" t="s">
        <v>21</v>
      </c>
      <c r="E61" s="4">
        <v>323423</v>
      </c>
      <c r="F61" s="4" t="s">
        <v>101</v>
      </c>
      <c r="G61" s="4">
        <v>80864</v>
      </c>
      <c r="H61" s="4" t="s">
        <v>45</v>
      </c>
      <c r="I61" s="4">
        <v>80840</v>
      </c>
      <c r="J61" t="s">
        <v>116</v>
      </c>
      <c r="K61">
        <v>28216</v>
      </c>
      <c r="L61" t="s">
        <v>142</v>
      </c>
      <c r="M61">
        <v>1224</v>
      </c>
      <c r="N61" t="s">
        <v>91</v>
      </c>
      <c r="O61">
        <v>2</v>
      </c>
      <c r="P61" t="s">
        <v>152</v>
      </c>
      <c r="Q61">
        <v>131567</v>
      </c>
      <c r="R61" t="s">
        <v>153</v>
      </c>
    </row>
    <row r="62" spans="1:18" x14ac:dyDescent="0.2">
      <c r="A62" t="str">
        <f>HYPERLINK("https://www.ncbi.nlm.nih.gov/protein/WP_105748278.1?report=genbank&amp;log$=prottop&amp;blast_rank=33&amp;RID=X6EP49F1016","WP_105748278.1")</f>
        <v>WP_105748278.1</v>
      </c>
      <c r="B62" s="4" t="s">
        <v>37</v>
      </c>
      <c r="C62" s="4">
        <v>263067</v>
      </c>
      <c r="D62" s="4" t="s">
        <v>37</v>
      </c>
      <c r="E62" s="4">
        <v>263067</v>
      </c>
      <c r="F62" s="4" t="s">
        <v>113</v>
      </c>
      <c r="G62" s="4">
        <v>80864</v>
      </c>
      <c r="H62" s="4" t="s">
        <v>45</v>
      </c>
      <c r="I62" s="4">
        <v>80840</v>
      </c>
      <c r="J62" t="s">
        <v>116</v>
      </c>
      <c r="K62">
        <v>28216</v>
      </c>
      <c r="L62" t="s">
        <v>142</v>
      </c>
      <c r="M62">
        <v>1224</v>
      </c>
      <c r="N62" t="s">
        <v>91</v>
      </c>
      <c r="O62">
        <v>2</v>
      </c>
      <c r="P62" t="s">
        <v>152</v>
      </c>
      <c r="Q62">
        <v>131567</v>
      </c>
      <c r="R62" t="s">
        <v>153</v>
      </c>
    </row>
    <row r="63" spans="1:18" x14ac:dyDescent="0.2">
      <c r="A63" t="str">
        <f>HYPERLINK("https://www.ncbi.nlm.nih.gov/protein/WP_020652673.1?report=genbank&amp;log$=prottop&amp;blast_rank=40&amp;RID=X6EP49F1016","WP_020652673.1")</f>
        <v>WP_020652673.1</v>
      </c>
      <c r="B63" s="4" t="s">
        <v>43</v>
      </c>
      <c r="C63" s="4">
        <v>544911</v>
      </c>
      <c r="D63" s="4" t="s">
        <v>43</v>
      </c>
      <c r="E63" s="4">
        <v>1122215</v>
      </c>
      <c r="F63" s="4" t="s">
        <v>115</v>
      </c>
      <c r="G63" s="4">
        <v>75682</v>
      </c>
      <c r="H63" s="4" t="s">
        <v>141</v>
      </c>
      <c r="I63" s="4">
        <v>80840</v>
      </c>
      <c r="J63" t="s">
        <v>116</v>
      </c>
      <c r="K63">
        <v>28216</v>
      </c>
      <c r="L63" t="s">
        <v>142</v>
      </c>
      <c r="M63">
        <v>1224</v>
      </c>
      <c r="N63" t="s">
        <v>91</v>
      </c>
      <c r="O63">
        <v>2</v>
      </c>
      <c r="P63" t="s">
        <v>152</v>
      </c>
      <c r="Q63">
        <v>131567</v>
      </c>
      <c r="R63" t="s">
        <v>153</v>
      </c>
    </row>
    <row r="64" spans="1:18" x14ac:dyDescent="0.2">
      <c r="A64" t="str">
        <f>HYPERLINK("https://www.ncbi.nlm.nih.gov/protein/WP_114186742.1?report=genbank&amp;log$=prottop&amp;blast_rank=53&amp;RID=X6EP49F1016","WP_114186742.1")</f>
        <v>WP_114186742.1</v>
      </c>
      <c r="B64" s="4" t="s">
        <v>54</v>
      </c>
      <c r="C64" s="4">
        <v>670291</v>
      </c>
      <c r="D64" s="4" t="s">
        <v>54</v>
      </c>
      <c r="E64" s="4">
        <v>670291</v>
      </c>
      <c r="F64" s="4" t="s">
        <v>77</v>
      </c>
      <c r="G64" s="4">
        <v>119045</v>
      </c>
      <c r="H64" s="4" t="s">
        <v>129</v>
      </c>
      <c r="I64" s="4">
        <v>356</v>
      </c>
      <c r="J64" t="s">
        <v>137</v>
      </c>
      <c r="K64">
        <v>28211</v>
      </c>
      <c r="L64" t="s">
        <v>151</v>
      </c>
      <c r="M64">
        <v>1224</v>
      </c>
      <c r="N64" t="s">
        <v>91</v>
      </c>
      <c r="O64">
        <v>2</v>
      </c>
      <c r="P64" t="s">
        <v>152</v>
      </c>
      <c r="Q64">
        <v>131567</v>
      </c>
      <c r="R64" t="s">
        <v>153</v>
      </c>
    </row>
    <row r="65" spans="1:18" x14ac:dyDescent="0.2">
      <c r="A65" t="str">
        <f>HYPERLINK("https://www.ncbi.nlm.nih.gov/protein/WP_114768374.1?report=genbank&amp;log$=prottop&amp;blast_rank=82&amp;RID=X6EP49F1016","WP_114768374.1")</f>
        <v>WP_114768374.1</v>
      </c>
      <c r="B65" s="4" t="s">
        <v>77</v>
      </c>
      <c r="C65" s="4">
        <v>186650</v>
      </c>
      <c r="D65" s="4" t="s">
        <v>4290</v>
      </c>
      <c r="E65" s="4">
        <v>2740529</v>
      </c>
      <c r="F65" s="4" t="s">
        <v>77</v>
      </c>
      <c r="G65" s="4">
        <v>119045</v>
      </c>
      <c r="H65" s="4" t="s">
        <v>129</v>
      </c>
      <c r="I65" s="4">
        <v>356</v>
      </c>
      <c r="J65" t="s">
        <v>137</v>
      </c>
      <c r="K65">
        <v>28211</v>
      </c>
      <c r="L65" t="s">
        <v>151</v>
      </c>
      <c r="M65">
        <v>1224</v>
      </c>
      <c r="N65" t="s">
        <v>91</v>
      </c>
      <c r="O65">
        <v>2</v>
      </c>
      <c r="P65" t="s">
        <v>152</v>
      </c>
      <c r="Q65">
        <v>131567</v>
      </c>
      <c r="R65" t="s">
        <v>153</v>
      </c>
    </row>
    <row r="66" spans="1:18" x14ac:dyDescent="0.2">
      <c r="A66" t="str">
        <f>HYPERLINK("https://www.ncbi.nlm.nih.gov/protein/WP_089401330.1?report=genbank&amp;log$=prottop&amp;blast_rank=58&amp;RID=X6EP49F1016","WP_089401330.1")</f>
        <v>WP_089401330.1</v>
      </c>
      <c r="B66" s="4" t="s">
        <v>58</v>
      </c>
      <c r="C66" s="4">
        <v>1688639</v>
      </c>
      <c r="D66" s="4" t="s">
        <v>58</v>
      </c>
      <c r="E66" s="4">
        <v>1688639</v>
      </c>
      <c r="F66" s="4" t="s">
        <v>121</v>
      </c>
      <c r="G66" s="4">
        <v>75682</v>
      </c>
      <c r="H66" s="4" t="s">
        <v>141</v>
      </c>
      <c r="I66" s="4">
        <v>80840</v>
      </c>
      <c r="J66" t="s">
        <v>116</v>
      </c>
      <c r="K66">
        <v>28216</v>
      </c>
      <c r="L66" t="s">
        <v>142</v>
      </c>
      <c r="M66">
        <v>1224</v>
      </c>
      <c r="N66" t="s">
        <v>91</v>
      </c>
      <c r="O66">
        <v>2</v>
      </c>
      <c r="P66" t="s">
        <v>152</v>
      </c>
      <c r="Q66">
        <v>131567</v>
      </c>
      <c r="R66" t="s">
        <v>153</v>
      </c>
    </row>
    <row r="67" spans="1:18" x14ac:dyDescent="0.2">
      <c r="A67" t="str">
        <f>HYPERLINK("https://www.ncbi.nlm.nih.gov/protein/WP_019139588.1?report=genbank&amp;log$=prottop&amp;blast_rank=78&amp;RID=X6EP49F1016","WP_019139588.1")</f>
        <v>WP_019139588.1</v>
      </c>
      <c r="B67" s="4" t="s">
        <v>73</v>
      </c>
      <c r="C67" s="4">
        <v>1465823</v>
      </c>
      <c r="D67" s="4" t="s">
        <v>73</v>
      </c>
      <c r="E67" s="4">
        <v>1095769</v>
      </c>
      <c r="F67" s="4" t="s">
        <v>121</v>
      </c>
      <c r="G67" s="4">
        <v>75682</v>
      </c>
      <c r="H67" s="4" t="s">
        <v>141</v>
      </c>
      <c r="I67" s="4">
        <v>80840</v>
      </c>
      <c r="J67" t="s">
        <v>116</v>
      </c>
      <c r="K67">
        <v>28216</v>
      </c>
      <c r="L67" t="s">
        <v>142</v>
      </c>
      <c r="M67">
        <v>1224</v>
      </c>
      <c r="N67" t="s">
        <v>91</v>
      </c>
      <c r="O67">
        <v>2</v>
      </c>
      <c r="P67" t="s">
        <v>152</v>
      </c>
      <c r="Q67">
        <v>131567</v>
      </c>
      <c r="R67" t="s">
        <v>153</v>
      </c>
    </row>
    <row r="68" spans="1:18" x14ac:dyDescent="0.2">
      <c r="A68" t="str">
        <f>HYPERLINK("https://www.ncbi.nlm.nih.gov/protein/WP_148813679.1?report=genbank&amp;log$=prottop&amp;blast_rank=52&amp;RID=X6EP49F1016","WP_148813679.1")</f>
        <v>WP_148813679.1</v>
      </c>
      <c r="B68" s="4" t="s">
        <v>53</v>
      </c>
      <c r="C68" s="4">
        <v>1940612</v>
      </c>
      <c r="D68" s="4" t="s">
        <v>53</v>
      </c>
      <c r="E68" s="4">
        <v>1940612</v>
      </c>
      <c r="F68" s="4" t="s">
        <v>102</v>
      </c>
      <c r="G68" s="4">
        <v>506</v>
      </c>
      <c r="H68" s="4" t="s">
        <v>124</v>
      </c>
      <c r="I68" s="4">
        <v>80840</v>
      </c>
      <c r="J68" t="s">
        <v>116</v>
      </c>
      <c r="K68">
        <v>28216</v>
      </c>
      <c r="L68" t="s">
        <v>142</v>
      </c>
      <c r="M68">
        <v>1224</v>
      </c>
      <c r="N68" t="s">
        <v>91</v>
      </c>
      <c r="O68">
        <v>2</v>
      </c>
      <c r="P68" t="s">
        <v>152</v>
      </c>
      <c r="Q68">
        <v>131567</v>
      </c>
      <c r="R68" t="s">
        <v>153</v>
      </c>
    </row>
    <row r="69" spans="1:18" x14ac:dyDescent="0.2">
      <c r="A69" t="str">
        <f>HYPERLINK("https://www.ncbi.nlm.nih.gov/protein/WP_130358578.1?report=genbank&amp;log$=prottop&amp;blast_rank=27&amp;RID=X6EP49F1016","WP_130358578.1")</f>
        <v>WP_130358578.1</v>
      </c>
      <c r="B69" s="4" t="s">
        <v>22</v>
      </c>
      <c r="C69" s="4">
        <v>151784</v>
      </c>
      <c r="D69" s="4" t="s">
        <v>22</v>
      </c>
      <c r="E69" s="4">
        <v>151784</v>
      </c>
      <c r="F69" s="4" t="s">
        <v>102</v>
      </c>
      <c r="G69" s="4">
        <v>506</v>
      </c>
      <c r="H69" s="4" t="s">
        <v>124</v>
      </c>
      <c r="I69" s="4">
        <v>80840</v>
      </c>
      <c r="J69" t="s">
        <v>116</v>
      </c>
      <c r="K69">
        <v>28216</v>
      </c>
      <c r="L69" t="s">
        <v>142</v>
      </c>
      <c r="M69">
        <v>1224</v>
      </c>
      <c r="N69" t="s">
        <v>91</v>
      </c>
      <c r="O69">
        <v>2</v>
      </c>
      <c r="P69" t="s">
        <v>152</v>
      </c>
      <c r="Q69">
        <v>131567</v>
      </c>
      <c r="R69" t="s">
        <v>153</v>
      </c>
    </row>
    <row r="70" spans="1:18" x14ac:dyDescent="0.2">
      <c r="A70" t="str">
        <f>HYPERLINK("https://www.ncbi.nlm.nih.gov/protein/WP_130358990.1?report=genbank&amp;log$=prottop&amp;blast_rank=13&amp;RID=X6EP49F1016","WP_130358990.1")</f>
        <v>WP_130358990.1</v>
      </c>
      <c r="B70" s="4" t="s">
        <v>22</v>
      </c>
      <c r="C70" s="4">
        <v>151784</v>
      </c>
      <c r="D70" s="4" t="s">
        <v>22</v>
      </c>
      <c r="E70" s="4">
        <v>151784</v>
      </c>
      <c r="F70" s="4" t="s">
        <v>102</v>
      </c>
      <c r="G70" s="4">
        <v>506</v>
      </c>
      <c r="H70" s="4" t="s">
        <v>124</v>
      </c>
      <c r="I70" s="4">
        <v>80840</v>
      </c>
      <c r="J70" t="s">
        <v>116</v>
      </c>
      <c r="K70">
        <v>28216</v>
      </c>
      <c r="L70" t="s">
        <v>142</v>
      </c>
      <c r="M70">
        <v>1224</v>
      </c>
      <c r="N70" t="s">
        <v>91</v>
      </c>
      <c r="O70">
        <v>2</v>
      </c>
      <c r="P70" t="s">
        <v>152</v>
      </c>
      <c r="Q70">
        <v>131567</v>
      </c>
      <c r="R70" t="s">
        <v>153</v>
      </c>
    </row>
    <row r="71" spans="1:18" x14ac:dyDescent="0.2">
      <c r="A71" t="str">
        <f>HYPERLINK("https://www.ncbi.nlm.nih.gov/protein/WP_179582675.1?report=genbank&amp;log$=prottop&amp;blast_rank=16&amp;RID=X6EP49F1016","WP_179582675.1")</f>
        <v>WP_179582675.1</v>
      </c>
      <c r="B71" s="4" t="s">
        <v>24</v>
      </c>
      <c r="C71" s="4">
        <v>516702</v>
      </c>
      <c r="D71" s="4" t="s">
        <v>24</v>
      </c>
      <c r="E71" s="4">
        <v>516702</v>
      </c>
      <c r="F71" s="4" t="s">
        <v>102</v>
      </c>
      <c r="G71" s="4">
        <v>506</v>
      </c>
      <c r="H71" s="4" t="s">
        <v>124</v>
      </c>
      <c r="I71" s="4">
        <v>80840</v>
      </c>
      <c r="J71" t="s">
        <v>116</v>
      </c>
      <c r="K71">
        <v>28216</v>
      </c>
      <c r="L71" t="s">
        <v>142</v>
      </c>
      <c r="M71">
        <v>1224</v>
      </c>
      <c r="N71" t="s">
        <v>91</v>
      </c>
      <c r="O71">
        <v>2</v>
      </c>
      <c r="P71" t="s">
        <v>152</v>
      </c>
      <c r="Q71">
        <v>131567</v>
      </c>
      <c r="R71" t="s">
        <v>153</v>
      </c>
    </row>
    <row r="72" spans="1:18" x14ac:dyDescent="0.2">
      <c r="A72" t="str">
        <f>HYPERLINK("https://www.ncbi.nlm.nih.gov/protein/WP_179586306.1?report=genbank&amp;log$=prottop&amp;blast_rank=15&amp;RID=X6EP49F1016","WP_179586306.1")</f>
        <v>WP_179586306.1</v>
      </c>
      <c r="B72" s="4" t="s">
        <v>24</v>
      </c>
      <c r="C72" s="4">
        <v>516702</v>
      </c>
      <c r="D72" s="4" t="s">
        <v>24</v>
      </c>
      <c r="E72" s="4">
        <v>516702</v>
      </c>
      <c r="F72" s="4" t="s">
        <v>102</v>
      </c>
      <c r="G72" s="4">
        <v>506</v>
      </c>
      <c r="H72" s="4" t="s">
        <v>124</v>
      </c>
      <c r="I72" s="4">
        <v>80840</v>
      </c>
      <c r="J72" t="s">
        <v>116</v>
      </c>
      <c r="K72">
        <v>28216</v>
      </c>
      <c r="L72" t="s">
        <v>142</v>
      </c>
      <c r="M72">
        <v>1224</v>
      </c>
      <c r="N72" t="s">
        <v>91</v>
      </c>
      <c r="O72">
        <v>2</v>
      </c>
      <c r="P72" t="s">
        <v>152</v>
      </c>
      <c r="Q72">
        <v>131567</v>
      </c>
      <c r="R72" t="s">
        <v>153</v>
      </c>
    </row>
    <row r="73" spans="1:18" x14ac:dyDescent="0.2">
      <c r="A73" t="str">
        <f>HYPERLINK("https://www.ncbi.nlm.nih.gov/protein/WP_128003434.1?report=genbank&amp;log$=prottop&amp;blast_rank=11&amp;RID=X6EP49F1016","WP_128003434.1")</f>
        <v>WP_128003434.1</v>
      </c>
      <c r="B73" s="4" t="s">
        <v>20</v>
      </c>
      <c r="C73" s="4">
        <v>1796922</v>
      </c>
      <c r="D73" s="4" t="s">
        <v>20</v>
      </c>
      <c r="E73" s="4">
        <v>1796922</v>
      </c>
      <c r="F73" s="4" t="s">
        <v>100</v>
      </c>
      <c r="G73" s="4">
        <v>224471</v>
      </c>
      <c r="H73" s="4" t="s">
        <v>135</v>
      </c>
      <c r="I73" s="4">
        <v>80840</v>
      </c>
      <c r="J73" t="s">
        <v>116</v>
      </c>
      <c r="K73">
        <v>28216</v>
      </c>
      <c r="L73" t="s">
        <v>142</v>
      </c>
      <c r="M73">
        <v>1224</v>
      </c>
      <c r="N73" t="s">
        <v>91</v>
      </c>
      <c r="O73">
        <v>2</v>
      </c>
      <c r="P73" t="s">
        <v>152</v>
      </c>
      <c r="Q73">
        <v>131567</v>
      </c>
      <c r="R73" t="s">
        <v>153</v>
      </c>
    </row>
    <row r="74" spans="1:18" x14ac:dyDescent="0.2">
      <c r="A74" t="str">
        <f>HYPERLINK("https://www.ncbi.nlm.nih.gov/protein/WP_108646212.1?report=genbank&amp;log$=prottop&amp;blast_rank=25&amp;RID=X6EP49F1016","WP_108646212.1")</f>
        <v>WP_108646212.1</v>
      </c>
      <c r="B74" s="4" t="s">
        <v>33</v>
      </c>
      <c r="C74" s="4">
        <v>556055</v>
      </c>
      <c r="D74" s="4" t="s">
        <v>33</v>
      </c>
      <c r="E74" s="4">
        <v>556055</v>
      </c>
      <c r="F74" s="4" t="s">
        <v>111</v>
      </c>
      <c r="G74" s="4">
        <v>119060</v>
      </c>
      <c r="H74" s="4" t="s">
        <v>122</v>
      </c>
      <c r="I74" s="4">
        <v>80840</v>
      </c>
      <c r="J74" t="s">
        <v>116</v>
      </c>
      <c r="K74">
        <v>28216</v>
      </c>
      <c r="L74" t="s">
        <v>142</v>
      </c>
      <c r="M74">
        <v>1224</v>
      </c>
      <c r="N74" t="s">
        <v>91</v>
      </c>
      <c r="O74">
        <v>2</v>
      </c>
      <c r="P74" t="s">
        <v>152</v>
      </c>
      <c r="Q74">
        <v>131567</v>
      </c>
      <c r="R74" t="s">
        <v>153</v>
      </c>
    </row>
    <row r="75" spans="1:18" x14ac:dyDescent="0.2">
      <c r="A75" t="str">
        <f>HYPERLINK("https://www.ncbi.nlm.nih.gov/protein/WP_114801550.1?report=genbank&amp;log$=prottop&amp;blast_rank=81&amp;RID=X6EP49F1016","WP_114801550.1")</f>
        <v>WP_114801550.1</v>
      </c>
      <c r="B75" s="4" t="s">
        <v>76</v>
      </c>
      <c r="C75" s="4">
        <v>433924</v>
      </c>
      <c r="D75" s="4" t="s">
        <v>76</v>
      </c>
      <c r="E75" s="4">
        <v>433924</v>
      </c>
      <c r="F75" s="4" t="s">
        <v>128</v>
      </c>
      <c r="G75" s="4">
        <v>80864</v>
      </c>
      <c r="H75" s="4" t="s">
        <v>45</v>
      </c>
      <c r="I75" s="4">
        <v>80840</v>
      </c>
      <c r="J75" t="s">
        <v>116</v>
      </c>
      <c r="K75">
        <v>28216</v>
      </c>
      <c r="L75" t="s">
        <v>142</v>
      </c>
      <c r="M75">
        <v>1224</v>
      </c>
      <c r="N75" t="s">
        <v>91</v>
      </c>
      <c r="O75">
        <v>2</v>
      </c>
      <c r="P75" t="s">
        <v>152</v>
      </c>
      <c r="Q75">
        <v>131567</v>
      </c>
      <c r="R75" t="s">
        <v>153</v>
      </c>
    </row>
    <row r="76" spans="1:18" x14ac:dyDescent="0.2">
      <c r="A76" t="str">
        <f>HYPERLINK("https://www.ncbi.nlm.nih.gov/protein/WP_115693209.1?report=genbank&amp;log$=prottop&amp;blast_rank=23&amp;RID=X6EP49F1016","WP_115693209.1")</f>
        <v>WP_115693209.1</v>
      </c>
      <c r="B76" s="4" t="s">
        <v>31</v>
      </c>
      <c r="C76" s="4">
        <v>331696</v>
      </c>
      <c r="D76" s="4" t="s">
        <v>31</v>
      </c>
      <c r="E76" s="4">
        <v>331696</v>
      </c>
      <c r="F76" s="4" t="s">
        <v>109</v>
      </c>
      <c r="G76" s="4">
        <v>335928</v>
      </c>
      <c r="H76" s="4" t="s">
        <v>138</v>
      </c>
      <c r="I76" s="4">
        <v>356</v>
      </c>
      <c r="J76" t="s">
        <v>137</v>
      </c>
      <c r="K76">
        <v>28211</v>
      </c>
      <c r="L76" t="s">
        <v>151</v>
      </c>
      <c r="M76">
        <v>1224</v>
      </c>
      <c r="N76" t="s">
        <v>91</v>
      </c>
      <c r="O76">
        <v>2</v>
      </c>
      <c r="P76" t="s">
        <v>152</v>
      </c>
      <c r="Q76">
        <v>131567</v>
      </c>
      <c r="R76" t="s">
        <v>153</v>
      </c>
    </row>
    <row r="77" spans="1:18" x14ac:dyDescent="0.2">
      <c r="A77" t="str">
        <f>HYPERLINK("https://www.ncbi.nlm.nih.gov/protein/WP_162826919.1?report=genbank&amp;log$=prottop&amp;blast_rank=41&amp;RID=X6EP49F1016","WP_162826919.1")</f>
        <v>WP_162826919.1</v>
      </c>
      <c r="B77" s="4" t="s">
        <v>31</v>
      </c>
      <c r="C77" s="4">
        <v>331696</v>
      </c>
      <c r="D77" s="4" t="s">
        <v>31</v>
      </c>
      <c r="E77" s="4">
        <v>331696</v>
      </c>
      <c r="F77" s="4" t="s">
        <v>109</v>
      </c>
      <c r="G77" s="4">
        <v>335928</v>
      </c>
      <c r="H77" s="4" t="s">
        <v>138</v>
      </c>
      <c r="I77" s="4">
        <v>356</v>
      </c>
      <c r="J77" t="s">
        <v>137</v>
      </c>
      <c r="K77">
        <v>28211</v>
      </c>
      <c r="L77" t="s">
        <v>151</v>
      </c>
      <c r="M77">
        <v>1224</v>
      </c>
      <c r="N77" t="s">
        <v>91</v>
      </c>
      <c r="O77">
        <v>2</v>
      </c>
      <c r="P77" t="s">
        <v>152</v>
      </c>
      <c r="Q77">
        <v>131567</v>
      </c>
      <c r="R77" t="s">
        <v>153</v>
      </c>
    </row>
    <row r="78" spans="1:18" x14ac:dyDescent="0.2">
      <c r="A78" t="str">
        <f>HYPERLINK("https://www.ncbi.nlm.nih.gov/protein/WP_157699772.1?report=genbank&amp;log$=prottop&amp;blast_rank=24&amp;RID=X6EP49F1016","WP_157699772.1")</f>
        <v>WP_157699772.1</v>
      </c>
      <c r="B78" s="4" t="s">
        <v>32</v>
      </c>
      <c r="C78" s="4">
        <v>1235591</v>
      </c>
      <c r="D78" s="4" t="s">
        <v>32</v>
      </c>
      <c r="E78" s="4">
        <v>1235591</v>
      </c>
      <c r="F78" s="4" t="s">
        <v>110</v>
      </c>
      <c r="G78" s="4">
        <v>119042</v>
      </c>
      <c r="H78" s="4" t="s">
        <v>139</v>
      </c>
      <c r="I78" s="4">
        <v>356</v>
      </c>
      <c r="J78" t="s">
        <v>137</v>
      </c>
      <c r="K78">
        <v>28211</v>
      </c>
      <c r="L78" t="s">
        <v>151</v>
      </c>
      <c r="M78">
        <v>1224</v>
      </c>
      <c r="N78" t="s">
        <v>91</v>
      </c>
      <c r="O78">
        <v>2</v>
      </c>
      <c r="P78" t="s">
        <v>152</v>
      </c>
      <c r="Q78">
        <v>131567</v>
      </c>
      <c r="R78" t="s">
        <v>153</v>
      </c>
    </row>
    <row r="79" spans="1:18" x14ac:dyDescent="0.2">
      <c r="A79" t="str">
        <f>HYPERLINK("https://www.ncbi.nlm.nih.gov/protein/WP_130039873.1?report=genbank&amp;log$=prottop&amp;blast_rank=36&amp;RID=X6EP49F1016","WP_130039873.1")</f>
        <v>WP_130039873.1</v>
      </c>
      <c r="B79" s="4" t="s">
        <v>39</v>
      </c>
      <c r="C79" s="4">
        <v>657015</v>
      </c>
      <c r="D79" s="4" t="s">
        <v>39</v>
      </c>
      <c r="E79" s="4">
        <v>657015</v>
      </c>
      <c r="F79" s="4" t="s">
        <v>114</v>
      </c>
      <c r="G79" s="4">
        <v>506</v>
      </c>
      <c r="H79" s="4" t="s">
        <v>124</v>
      </c>
      <c r="I79" s="4">
        <v>80840</v>
      </c>
      <c r="J79" t="s">
        <v>116</v>
      </c>
      <c r="K79">
        <v>28216</v>
      </c>
      <c r="L79" t="s">
        <v>142</v>
      </c>
      <c r="M79">
        <v>1224</v>
      </c>
      <c r="N79" t="s">
        <v>91</v>
      </c>
      <c r="O79">
        <v>2</v>
      </c>
      <c r="P79" t="s">
        <v>152</v>
      </c>
      <c r="Q79">
        <v>131567</v>
      </c>
      <c r="R79" t="s">
        <v>153</v>
      </c>
    </row>
    <row r="80" spans="1:18" x14ac:dyDescent="0.2">
      <c r="A80" t="str">
        <f>HYPERLINK("https://www.ncbi.nlm.nih.gov/protein/WP_135262671.1?report=genbank&amp;log$=prottop&amp;blast_rank=35&amp;RID=X6EP49F1016","WP_135262671.1")</f>
        <v>WP_135262671.1</v>
      </c>
      <c r="B80" s="4" t="s">
        <v>15</v>
      </c>
      <c r="C80" s="4">
        <v>204072</v>
      </c>
      <c r="D80" s="4" t="s">
        <v>15</v>
      </c>
      <c r="E80" s="4">
        <v>204072</v>
      </c>
      <c r="F80" s="4" t="s">
        <v>98</v>
      </c>
      <c r="G80" s="4">
        <v>80864</v>
      </c>
      <c r="H80" s="4" t="s">
        <v>45</v>
      </c>
      <c r="I80" s="4">
        <v>80840</v>
      </c>
      <c r="J80" t="s">
        <v>116</v>
      </c>
      <c r="K80">
        <v>28216</v>
      </c>
      <c r="L80" t="s">
        <v>142</v>
      </c>
      <c r="M80">
        <v>1224</v>
      </c>
      <c r="N80" t="s">
        <v>91</v>
      </c>
      <c r="O80">
        <v>2</v>
      </c>
      <c r="P80" t="s">
        <v>152</v>
      </c>
      <c r="Q80">
        <v>131567</v>
      </c>
      <c r="R80" t="s">
        <v>153</v>
      </c>
    </row>
    <row r="81" spans="1:18" x14ac:dyDescent="0.2">
      <c r="A81" t="str">
        <f>HYPERLINK("https://www.ncbi.nlm.nih.gov/protein/WP_135265652.1?report=genbank&amp;log$=prottop&amp;blast_rank=6&amp;RID=X6EP49F1016","WP_135265652.1")</f>
        <v>WP_135265652.1</v>
      </c>
      <c r="B81" s="4" t="s">
        <v>15</v>
      </c>
      <c r="C81" s="4">
        <v>204072</v>
      </c>
      <c r="D81" s="4" t="s">
        <v>15</v>
      </c>
      <c r="E81" s="4">
        <v>204072</v>
      </c>
      <c r="F81" s="4" t="s">
        <v>98</v>
      </c>
      <c r="G81" s="4">
        <v>80864</v>
      </c>
      <c r="H81" s="4" t="s">
        <v>45</v>
      </c>
      <c r="I81" s="4">
        <v>80840</v>
      </c>
      <c r="J81" t="s">
        <v>116</v>
      </c>
      <c r="K81">
        <v>28216</v>
      </c>
      <c r="L81" t="s">
        <v>142</v>
      </c>
      <c r="M81">
        <v>1224</v>
      </c>
      <c r="N81" t="s">
        <v>91</v>
      </c>
      <c r="O81">
        <v>2</v>
      </c>
      <c r="P81" t="s">
        <v>152</v>
      </c>
      <c r="Q81">
        <v>131567</v>
      </c>
      <c r="R81" t="s">
        <v>153</v>
      </c>
    </row>
    <row r="82" spans="1:18" x14ac:dyDescent="0.2">
      <c r="A82" t="str">
        <f>HYPERLINK("https://www.ncbi.nlm.nih.gov/protein/WP_135283200.1?report=genbank&amp;log$=prottop&amp;blast_rank=7&amp;RID=X6EP49F1016","WP_135283200.1")</f>
        <v>WP_135283200.1</v>
      </c>
      <c r="B82" s="4" t="s">
        <v>16</v>
      </c>
      <c r="C82" s="4">
        <v>1781167</v>
      </c>
      <c r="D82" s="4" t="s">
        <v>16</v>
      </c>
      <c r="E82" s="4">
        <v>1781167</v>
      </c>
      <c r="F82" s="4" t="s">
        <v>98</v>
      </c>
      <c r="G82" s="4">
        <v>80864</v>
      </c>
      <c r="H82" s="4" t="s">
        <v>45</v>
      </c>
      <c r="I82" s="4">
        <v>80840</v>
      </c>
      <c r="J82" t="s">
        <v>116</v>
      </c>
      <c r="K82">
        <v>28216</v>
      </c>
      <c r="L82" t="s">
        <v>142</v>
      </c>
      <c r="M82">
        <v>1224</v>
      </c>
      <c r="N82" t="s">
        <v>91</v>
      </c>
      <c r="O82">
        <v>2</v>
      </c>
      <c r="P82" t="s">
        <v>152</v>
      </c>
      <c r="Q82">
        <v>131567</v>
      </c>
      <c r="R82" t="s">
        <v>153</v>
      </c>
    </row>
    <row r="83" spans="1:18" x14ac:dyDescent="0.2">
      <c r="A83" t="str">
        <f>HYPERLINK("https://www.ncbi.nlm.nih.gov/protein/WP_135285370.1?report=genbank&amp;log$=prottop&amp;blast_rank=26&amp;RID=X6EP49F1016","WP_135285370.1")</f>
        <v>WP_135285370.1</v>
      </c>
      <c r="B83" s="4" t="s">
        <v>16</v>
      </c>
      <c r="C83" s="4">
        <v>1781167</v>
      </c>
      <c r="D83" s="4" t="s">
        <v>16</v>
      </c>
      <c r="E83" s="4">
        <v>1781167</v>
      </c>
      <c r="F83" s="4" t="s">
        <v>98</v>
      </c>
      <c r="G83" s="4">
        <v>80864</v>
      </c>
      <c r="H83" s="4" t="s">
        <v>45</v>
      </c>
      <c r="I83" s="4">
        <v>80840</v>
      </c>
      <c r="J83" t="s">
        <v>116</v>
      </c>
      <c r="K83">
        <v>28216</v>
      </c>
      <c r="L83" t="s">
        <v>142</v>
      </c>
      <c r="M83">
        <v>1224</v>
      </c>
      <c r="N83" t="s">
        <v>91</v>
      </c>
      <c r="O83">
        <v>2</v>
      </c>
      <c r="P83" t="s">
        <v>152</v>
      </c>
      <c r="Q83">
        <v>131567</v>
      </c>
      <c r="R83" t="s">
        <v>153</v>
      </c>
    </row>
    <row r="84" spans="1:18" x14ac:dyDescent="0.2">
      <c r="A84" t="str">
        <f>HYPERLINK("https://www.ncbi.nlm.nih.gov/protein/WP_170302985.1?report=genbank&amp;log$=prottop&amp;blast_rank=17&amp;RID=X6EP49F1016","WP_170302985.1")</f>
        <v>WP_170302985.1</v>
      </c>
      <c r="B84" s="4" t="s">
        <v>25</v>
      </c>
      <c r="C84" s="4">
        <v>1230389</v>
      </c>
      <c r="D84" s="4" t="s">
        <v>25</v>
      </c>
      <c r="E84" s="4">
        <v>1230389</v>
      </c>
      <c r="F84" s="4" t="s">
        <v>104</v>
      </c>
      <c r="G84" s="4">
        <v>451274</v>
      </c>
      <c r="H84" s="4" t="s">
        <v>136</v>
      </c>
      <c r="I84" s="4">
        <v>204441</v>
      </c>
      <c r="J84" t="s">
        <v>150</v>
      </c>
      <c r="K84">
        <v>28211</v>
      </c>
      <c r="L84" t="s">
        <v>151</v>
      </c>
      <c r="M84">
        <v>1224</v>
      </c>
      <c r="N84" t="s">
        <v>91</v>
      </c>
      <c r="O84">
        <v>2</v>
      </c>
      <c r="P84" t="s">
        <v>152</v>
      </c>
      <c r="Q84">
        <v>131567</v>
      </c>
      <c r="R84" t="s">
        <v>153</v>
      </c>
    </row>
    <row r="85" spans="1:18" x14ac:dyDescent="0.2">
      <c r="A85" t="str">
        <f>HYPERLINK("https://www.ncbi.nlm.nih.gov/protein/WP_085748802.1?report=genbank&amp;log$=prottop&amp;blast_rank=88&amp;RID=X6EP49F1016","WP_085748802.1")</f>
        <v>WP_085748802.1</v>
      </c>
      <c r="B85" s="4" t="s">
        <v>81</v>
      </c>
      <c r="C85" s="4">
        <v>946333</v>
      </c>
      <c r="D85" s="4" t="s">
        <v>81</v>
      </c>
      <c r="E85" s="4">
        <v>946333</v>
      </c>
      <c r="F85" s="4" t="s">
        <v>130</v>
      </c>
      <c r="G85" s="4">
        <v>224471</v>
      </c>
      <c r="H85" s="4" t="s">
        <v>135</v>
      </c>
      <c r="I85" s="4">
        <v>80840</v>
      </c>
      <c r="J85" t="s">
        <v>116</v>
      </c>
      <c r="K85">
        <v>28216</v>
      </c>
      <c r="L85" t="s">
        <v>142</v>
      </c>
      <c r="M85">
        <v>1224</v>
      </c>
      <c r="N85" t="s">
        <v>91</v>
      </c>
      <c r="O85">
        <v>2</v>
      </c>
      <c r="P85" t="s">
        <v>152</v>
      </c>
      <c r="Q85">
        <v>131567</v>
      </c>
      <c r="R85" t="s">
        <v>153</v>
      </c>
    </row>
    <row r="86" spans="1:18" x14ac:dyDescent="0.2">
      <c r="A86" t="str">
        <f>HYPERLINK("https://www.ncbi.nlm.nih.gov/protein/WP_129607191.1?report=genbank&amp;log$=prottop&amp;blast_rank=95&amp;RID=X6EP49F1016","WP_129607191.1")</f>
        <v>WP_129607191.1</v>
      </c>
      <c r="B86" s="4" t="s">
        <v>87</v>
      </c>
      <c r="C86" s="4">
        <v>444923</v>
      </c>
      <c r="D86" s="4" t="s">
        <v>87</v>
      </c>
      <c r="E86" s="4">
        <v>444923</v>
      </c>
      <c r="F86" s="4" t="s">
        <v>131</v>
      </c>
      <c r="G86" s="4">
        <v>45401</v>
      </c>
      <c r="H86" s="4" t="s">
        <v>143</v>
      </c>
      <c r="I86" s="4">
        <v>356</v>
      </c>
      <c r="J86" t="s">
        <v>137</v>
      </c>
      <c r="K86">
        <v>28211</v>
      </c>
      <c r="L86" t="s">
        <v>151</v>
      </c>
      <c r="M86">
        <v>1224</v>
      </c>
      <c r="N86" t="s">
        <v>91</v>
      </c>
      <c r="O86">
        <v>2</v>
      </c>
      <c r="P86" t="s">
        <v>152</v>
      </c>
      <c r="Q86">
        <v>131567</v>
      </c>
      <c r="R86" t="s">
        <v>153</v>
      </c>
    </row>
    <row r="87" spans="1:18" x14ac:dyDescent="0.2">
      <c r="A87" t="str">
        <f>HYPERLINK("https://www.ncbi.nlm.nih.gov/protein/WP_130431469.1?report=genbank&amp;log$=prottop&amp;blast_rank=100&amp;RID=X6EP49F1016","WP_130431469.1")</f>
        <v>WP_130431469.1</v>
      </c>
      <c r="B87" s="4" t="s">
        <v>90</v>
      </c>
      <c r="C87" s="4">
        <v>457575</v>
      </c>
      <c r="D87" s="4" t="s">
        <v>90</v>
      </c>
      <c r="E87" s="4">
        <v>457575</v>
      </c>
      <c r="F87" s="4" t="s">
        <v>134</v>
      </c>
      <c r="G87" s="4">
        <v>224471</v>
      </c>
      <c r="H87" s="4" t="s">
        <v>135</v>
      </c>
      <c r="I87" s="4">
        <v>80840</v>
      </c>
      <c r="J87" t="s">
        <v>116</v>
      </c>
      <c r="K87">
        <v>28216</v>
      </c>
      <c r="L87" t="s">
        <v>142</v>
      </c>
      <c r="M87">
        <v>1224</v>
      </c>
      <c r="N87" t="s">
        <v>91</v>
      </c>
      <c r="O87">
        <v>2</v>
      </c>
      <c r="P87" t="s">
        <v>152</v>
      </c>
      <c r="Q87">
        <v>131567</v>
      </c>
      <c r="R87" t="s">
        <v>153</v>
      </c>
    </row>
    <row r="88" spans="1:18" x14ac:dyDescent="0.2">
      <c r="A88" t="str">
        <f>HYPERLINK("https://www.ncbi.nlm.nih.gov/protein/WP_043830108.1?report=genbank&amp;log$=prottop&amp;blast_rank=34&amp;RID=X6EP49F1016","WP_043830108.1")</f>
        <v>WP_043830108.1</v>
      </c>
      <c r="B88" s="4" t="s">
        <v>38</v>
      </c>
      <c r="C88" s="4">
        <v>452982</v>
      </c>
      <c r="D88" s="4" t="s">
        <v>38</v>
      </c>
      <c r="E88" s="4">
        <v>1123060</v>
      </c>
      <c r="F88" s="4" t="s">
        <v>112</v>
      </c>
      <c r="G88" s="4">
        <v>433</v>
      </c>
      <c r="H88" s="4" t="s">
        <v>140</v>
      </c>
      <c r="I88" s="4">
        <v>204441</v>
      </c>
      <c r="J88" t="s">
        <v>150</v>
      </c>
      <c r="K88">
        <v>28211</v>
      </c>
      <c r="L88" t="s">
        <v>151</v>
      </c>
      <c r="M88">
        <v>1224</v>
      </c>
      <c r="N88" t="s">
        <v>91</v>
      </c>
      <c r="O88">
        <v>2</v>
      </c>
      <c r="P88" t="s">
        <v>152</v>
      </c>
      <c r="Q88">
        <v>131567</v>
      </c>
      <c r="R88" t="s">
        <v>153</v>
      </c>
    </row>
    <row r="89" spans="1:18" x14ac:dyDescent="0.2">
      <c r="A89" t="str">
        <f>HYPERLINK("https://www.ncbi.nlm.nih.gov/protein/WP_159349739.1?report=genbank&amp;log$=prottop&amp;blast_rank=94&amp;RID=X6EP49F1016","WP_159349739.1")</f>
        <v>WP_159349739.1</v>
      </c>
      <c r="B89" s="4" t="s">
        <v>86</v>
      </c>
      <c r="C89" s="4">
        <v>1817963</v>
      </c>
      <c r="D89" s="4" t="s">
        <v>86</v>
      </c>
      <c r="E89" s="4">
        <v>1817963</v>
      </c>
      <c r="F89" s="4" t="s">
        <v>112</v>
      </c>
      <c r="G89" s="4">
        <v>433</v>
      </c>
      <c r="H89" s="4" t="s">
        <v>140</v>
      </c>
      <c r="I89" s="4">
        <v>204441</v>
      </c>
      <c r="J89" t="s">
        <v>150</v>
      </c>
      <c r="K89">
        <v>28211</v>
      </c>
      <c r="L89" t="s">
        <v>151</v>
      </c>
      <c r="M89">
        <v>1224</v>
      </c>
      <c r="N89" t="s">
        <v>91</v>
      </c>
      <c r="O89">
        <v>2</v>
      </c>
      <c r="P89" t="s">
        <v>152</v>
      </c>
      <c r="Q89">
        <v>131567</v>
      </c>
      <c r="R89" t="s">
        <v>153</v>
      </c>
    </row>
    <row r="90" spans="1:18" x14ac:dyDescent="0.2">
      <c r="A90" t="str">
        <f>HYPERLINK("https://www.ncbi.nlm.nih.gov/protein/WP_140882642.1?report=genbank&amp;log$=prottop&amp;blast_rank=28&amp;RID=X6EP49F1016","WP_140882642.1")</f>
        <v>WP_140882642.1</v>
      </c>
      <c r="B90" s="4" t="s">
        <v>34</v>
      </c>
      <c r="C90" s="4">
        <v>1854500</v>
      </c>
      <c r="D90" s="4" t="s">
        <v>34</v>
      </c>
      <c r="E90" s="4">
        <v>1854500</v>
      </c>
      <c r="F90" s="4" t="s">
        <v>112</v>
      </c>
      <c r="G90" s="4">
        <v>433</v>
      </c>
      <c r="H90" s="4" t="s">
        <v>140</v>
      </c>
      <c r="I90" s="4">
        <v>204441</v>
      </c>
      <c r="J90" t="s">
        <v>150</v>
      </c>
      <c r="K90">
        <v>28211</v>
      </c>
      <c r="L90" t="s">
        <v>151</v>
      </c>
      <c r="M90">
        <v>1224</v>
      </c>
      <c r="N90" t="s">
        <v>91</v>
      </c>
      <c r="O90">
        <v>2</v>
      </c>
      <c r="P90" t="s">
        <v>152</v>
      </c>
      <c r="Q90">
        <v>131567</v>
      </c>
      <c r="R90" t="s">
        <v>153</v>
      </c>
    </row>
    <row r="91" spans="1:18" x14ac:dyDescent="0.2">
      <c r="A91" t="str">
        <f>HYPERLINK("https://www.ncbi.nlm.nih.gov/protein/WP_161993785.1?report=genbank&amp;log$=prottop&amp;blast_rank=29&amp;RID=X6EP49F1016","WP_161993785.1")</f>
        <v>WP_161993785.1</v>
      </c>
      <c r="B91" s="4" t="s">
        <v>34</v>
      </c>
      <c r="C91" s="4">
        <v>1854500</v>
      </c>
      <c r="D91" s="4" t="s">
        <v>34</v>
      </c>
      <c r="E91" s="4">
        <v>1854500</v>
      </c>
      <c r="F91" s="4" t="s">
        <v>112</v>
      </c>
      <c r="G91" s="4">
        <v>433</v>
      </c>
      <c r="H91" s="4" t="s">
        <v>140</v>
      </c>
      <c r="I91" s="4">
        <v>204441</v>
      </c>
      <c r="J91" t="s">
        <v>150</v>
      </c>
      <c r="K91">
        <v>28211</v>
      </c>
      <c r="L91" t="s">
        <v>151</v>
      </c>
      <c r="M91">
        <v>1224</v>
      </c>
      <c r="N91" t="s">
        <v>91</v>
      </c>
      <c r="O91">
        <v>2</v>
      </c>
      <c r="P91" t="s">
        <v>152</v>
      </c>
      <c r="Q91">
        <v>131567</v>
      </c>
      <c r="R91" t="s">
        <v>153</v>
      </c>
    </row>
    <row r="92" spans="1:18" x14ac:dyDescent="0.2">
      <c r="A92" t="str">
        <f>HYPERLINK("https://www.ncbi.nlm.nih.gov/protein/WP_180684058.1?report=genbank&amp;log$=prottop&amp;blast_rank=2&amp;RID=X6EP49F1016","WP_180684058.1")</f>
        <v>WP_180684058.1</v>
      </c>
      <c r="B92" s="4" t="s">
        <v>11</v>
      </c>
      <c r="C92" s="4">
        <v>2707016</v>
      </c>
      <c r="D92" s="4" t="s">
        <v>11</v>
      </c>
      <c r="E92" s="4">
        <v>2707016</v>
      </c>
      <c r="F92" s="4" t="s">
        <v>95</v>
      </c>
      <c r="G92" s="4">
        <v>224471</v>
      </c>
      <c r="H92" s="4" t="s">
        <v>135</v>
      </c>
      <c r="I92" s="4">
        <v>80840</v>
      </c>
      <c r="J92" t="s">
        <v>116</v>
      </c>
      <c r="K92">
        <v>28216</v>
      </c>
      <c r="L92" t="s">
        <v>142</v>
      </c>
      <c r="M92">
        <v>1224</v>
      </c>
      <c r="N92" t="s">
        <v>91</v>
      </c>
      <c r="O92">
        <v>2</v>
      </c>
      <c r="P92" t="s">
        <v>152</v>
      </c>
      <c r="Q92">
        <v>131567</v>
      </c>
      <c r="R92" t="s">
        <v>153</v>
      </c>
    </row>
    <row r="93" spans="1:18" x14ac:dyDescent="0.2">
      <c r="A93" t="str">
        <f>HYPERLINK("https://www.ncbi.nlm.nih.gov/protein/WP_159279532.1?report=genbank&amp;log$=prottop&amp;blast_rank=39&amp;RID=X6EP49F1016","WP_159279532.1")</f>
        <v>WP_159279532.1</v>
      </c>
      <c r="B93" s="4" t="s">
        <v>42</v>
      </c>
      <c r="C93" s="4">
        <v>436515</v>
      </c>
      <c r="D93" s="4" t="s">
        <v>42</v>
      </c>
      <c r="E93" s="4">
        <v>436515</v>
      </c>
      <c r="F93" s="4" t="s">
        <v>48</v>
      </c>
      <c r="G93" s="4">
        <v>80864</v>
      </c>
      <c r="H93" s="4" t="s">
        <v>45</v>
      </c>
      <c r="I93" s="4">
        <v>80840</v>
      </c>
      <c r="J93" t="s">
        <v>116</v>
      </c>
      <c r="K93">
        <v>28216</v>
      </c>
      <c r="L93" t="s">
        <v>142</v>
      </c>
      <c r="M93">
        <v>1224</v>
      </c>
      <c r="N93" t="s">
        <v>91</v>
      </c>
      <c r="O93">
        <v>2</v>
      </c>
      <c r="P93" t="s">
        <v>152</v>
      </c>
      <c r="Q93">
        <v>131567</v>
      </c>
      <c r="R93" t="s">
        <v>153</v>
      </c>
    </row>
    <row r="94" spans="1:18" x14ac:dyDescent="0.2">
      <c r="A94" t="str">
        <f>HYPERLINK("https://www.ncbi.nlm.nih.gov/protein/WP_159279588.1?report=genbank&amp;log$=prottop&amp;blast_rank=64&amp;RID=X6EP49F1016","WP_159279588.1")</f>
        <v>WP_159279588.1</v>
      </c>
      <c r="B94" s="4" t="s">
        <v>42</v>
      </c>
      <c r="C94" s="4">
        <v>436515</v>
      </c>
      <c r="D94" s="4" t="s">
        <v>42</v>
      </c>
      <c r="E94" s="4">
        <v>436515</v>
      </c>
      <c r="F94" s="4" t="s">
        <v>48</v>
      </c>
      <c r="G94" s="4">
        <v>80864</v>
      </c>
      <c r="H94" s="4" t="s">
        <v>45</v>
      </c>
      <c r="I94" s="4">
        <v>80840</v>
      </c>
      <c r="J94" t="s">
        <v>116</v>
      </c>
      <c r="K94">
        <v>28216</v>
      </c>
      <c r="L94" t="s">
        <v>142</v>
      </c>
      <c r="M94">
        <v>1224</v>
      </c>
      <c r="N94" t="s">
        <v>91</v>
      </c>
      <c r="O94">
        <v>2</v>
      </c>
      <c r="P94" t="s">
        <v>152</v>
      </c>
      <c r="Q94">
        <v>131567</v>
      </c>
      <c r="R94" t="s">
        <v>153</v>
      </c>
    </row>
    <row r="95" spans="1:18" x14ac:dyDescent="0.2">
      <c r="A95" t="str">
        <f>HYPERLINK("https://www.ncbi.nlm.nih.gov/protein/WP_140840857.1?report=genbank&amp;log$=prottop&amp;blast_rank=96&amp;RID=X6EP49F1016","WP_140840857.1")</f>
        <v>WP_140840857.1</v>
      </c>
      <c r="B95" s="4" t="s">
        <v>48</v>
      </c>
      <c r="C95" s="4">
        <v>34072</v>
      </c>
      <c r="D95" s="4" t="s">
        <v>270</v>
      </c>
      <c r="E95" s="4">
        <v>1775474</v>
      </c>
      <c r="F95" s="4" t="s">
        <v>48</v>
      </c>
      <c r="G95" s="4">
        <v>80864</v>
      </c>
      <c r="H95" s="4" t="s">
        <v>45</v>
      </c>
      <c r="I95" s="4">
        <v>80840</v>
      </c>
      <c r="J95" t="s">
        <v>116</v>
      </c>
      <c r="K95">
        <v>28216</v>
      </c>
      <c r="L95" t="s">
        <v>142</v>
      </c>
      <c r="M95">
        <v>1224</v>
      </c>
      <c r="N95" t="s">
        <v>91</v>
      </c>
      <c r="O95">
        <v>2</v>
      </c>
      <c r="P95" t="s">
        <v>152</v>
      </c>
      <c r="Q95">
        <v>131567</v>
      </c>
      <c r="R95" t="s">
        <v>153</v>
      </c>
    </row>
    <row r="96" spans="1:18" x14ac:dyDescent="0.2">
      <c r="A96" t="str">
        <f>HYPERLINK("https://www.ncbi.nlm.nih.gov/protein/WP_140844002.1?report=genbank&amp;log$=prottop&amp;blast_rank=46&amp;RID=X6EP49F1016","WP_140844002.1")</f>
        <v>WP_140844002.1</v>
      </c>
      <c r="B96" s="4" t="s">
        <v>48</v>
      </c>
      <c r="C96" s="4">
        <v>34072</v>
      </c>
      <c r="D96" s="4" t="s">
        <v>270</v>
      </c>
      <c r="E96" s="4">
        <v>1775474</v>
      </c>
      <c r="F96" s="4" t="s">
        <v>48</v>
      </c>
      <c r="G96" s="4">
        <v>80864</v>
      </c>
      <c r="H96" s="4" t="s">
        <v>45</v>
      </c>
      <c r="I96" s="4">
        <v>80840</v>
      </c>
      <c r="J96" t="s">
        <v>116</v>
      </c>
      <c r="K96">
        <v>28216</v>
      </c>
      <c r="L96" t="s">
        <v>142</v>
      </c>
      <c r="M96">
        <v>1224</v>
      </c>
      <c r="N96" t="s">
        <v>91</v>
      </c>
      <c r="O96">
        <v>2</v>
      </c>
      <c r="P96" t="s">
        <v>152</v>
      </c>
      <c r="Q96">
        <v>131567</v>
      </c>
      <c r="R96" t="s">
        <v>153</v>
      </c>
    </row>
    <row r="97" spans="1:18" x14ac:dyDescent="0.2">
      <c r="A97" t="str">
        <f>HYPERLINK("https://www.ncbi.nlm.nih.gov/protein/WP_015867783.1?report=genbank&amp;log$=prottop&amp;blast_rank=65&amp;RID=X6EP49F1016","WP_015867783.1")</f>
        <v>WP_015867783.1</v>
      </c>
      <c r="B97" s="4" t="s">
        <v>50</v>
      </c>
      <c r="C97" s="4">
        <v>34073</v>
      </c>
      <c r="D97" s="4" t="s">
        <v>50</v>
      </c>
      <c r="E97" s="4">
        <v>543728</v>
      </c>
      <c r="F97" s="4" t="s">
        <v>48</v>
      </c>
      <c r="G97" s="4">
        <v>80864</v>
      </c>
      <c r="H97" s="4" t="s">
        <v>45</v>
      </c>
      <c r="I97" s="4">
        <v>80840</v>
      </c>
      <c r="J97" t="s">
        <v>116</v>
      </c>
      <c r="K97">
        <v>28216</v>
      </c>
      <c r="L97" t="s">
        <v>142</v>
      </c>
      <c r="M97">
        <v>1224</v>
      </c>
      <c r="N97" t="s">
        <v>91</v>
      </c>
      <c r="O97">
        <v>2</v>
      </c>
      <c r="P97" t="s">
        <v>152</v>
      </c>
      <c r="Q97">
        <v>131567</v>
      </c>
      <c r="R97" t="s">
        <v>153</v>
      </c>
    </row>
    <row r="98" spans="1:18" x14ac:dyDescent="0.2">
      <c r="A98" t="str">
        <f>HYPERLINK("https://www.ncbi.nlm.nih.gov/protein/WP_150106877.1?report=genbank&amp;log$=prottop&amp;blast_rank=49&amp;RID=X6EP49F1016","WP_150106877.1")</f>
        <v>WP_150106877.1</v>
      </c>
      <c r="B98" s="4" t="s">
        <v>50</v>
      </c>
      <c r="C98" s="4">
        <v>34073</v>
      </c>
      <c r="D98" s="4" t="s">
        <v>50</v>
      </c>
      <c r="E98" s="4">
        <v>543728</v>
      </c>
      <c r="F98" s="4" t="s">
        <v>48</v>
      </c>
      <c r="G98" s="4">
        <v>80864</v>
      </c>
      <c r="H98" s="4" t="s">
        <v>45</v>
      </c>
      <c r="I98" s="4">
        <v>80840</v>
      </c>
      <c r="J98" t="s">
        <v>116</v>
      </c>
      <c r="K98">
        <v>28216</v>
      </c>
      <c r="L98" t="s">
        <v>142</v>
      </c>
      <c r="M98">
        <v>1224</v>
      </c>
      <c r="N98" t="s">
        <v>91</v>
      </c>
      <c r="O98">
        <v>2</v>
      </c>
      <c r="P98" t="s">
        <v>152</v>
      </c>
      <c r="Q98">
        <v>131567</v>
      </c>
      <c r="R98" t="s">
        <v>153</v>
      </c>
    </row>
    <row r="99" spans="1:18" x14ac:dyDescent="0.2">
      <c r="A99" t="str">
        <f>HYPERLINK("https://www.ncbi.nlm.nih.gov/protein/WP_143946511.1?report=genbank&amp;log$=prottop&amp;blast_rank=21&amp;RID=X6EP49F1016","WP_143946511.1")</f>
        <v>WP_143946511.1</v>
      </c>
      <c r="B99" s="4" t="s">
        <v>29</v>
      </c>
      <c r="C99" s="4">
        <v>1247510</v>
      </c>
      <c r="D99" s="4" t="s">
        <v>29</v>
      </c>
      <c r="E99" s="4">
        <v>1247510</v>
      </c>
      <c r="F99" s="4" t="s">
        <v>108</v>
      </c>
      <c r="G99" s="4">
        <v>506</v>
      </c>
      <c r="H99" s="4" t="s">
        <v>124</v>
      </c>
      <c r="I99" s="4">
        <v>80840</v>
      </c>
      <c r="J99" t="s">
        <v>116</v>
      </c>
      <c r="K99">
        <v>28216</v>
      </c>
      <c r="L99" t="s">
        <v>142</v>
      </c>
      <c r="M99">
        <v>1224</v>
      </c>
      <c r="N99" t="s">
        <v>91</v>
      </c>
      <c r="O99">
        <v>2</v>
      </c>
      <c r="P99" t="s">
        <v>152</v>
      </c>
      <c r="Q99">
        <v>131567</v>
      </c>
      <c r="R99" t="s">
        <v>153</v>
      </c>
    </row>
    <row r="100" spans="1:18" x14ac:dyDescent="0.2">
      <c r="A100" t="str">
        <f>HYPERLINK("https://www.ncbi.nlm.nih.gov/protein/WP_110466210.1?report=genbank&amp;log$=prottop&amp;blast_rank=51&amp;RID=X6EP49F1016","WP_110466210.1")</f>
        <v>WP_110466210.1</v>
      </c>
      <c r="B100" s="4" t="s">
        <v>52</v>
      </c>
      <c r="C100" s="4">
        <v>54067</v>
      </c>
      <c r="D100" s="4" t="s">
        <v>52</v>
      </c>
      <c r="E100" s="4">
        <v>54067</v>
      </c>
      <c r="F100" s="4" t="s">
        <v>120</v>
      </c>
      <c r="G100" s="4">
        <v>224471</v>
      </c>
      <c r="H100" s="4" t="s">
        <v>135</v>
      </c>
      <c r="I100" s="4">
        <v>80840</v>
      </c>
      <c r="J100" t="s">
        <v>116</v>
      </c>
      <c r="K100">
        <v>28216</v>
      </c>
      <c r="L100" t="s">
        <v>142</v>
      </c>
      <c r="M100">
        <v>1224</v>
      </c>
      <c r="N100" t="s">
        <v>91</v>
      </c>
      <c r="O100">
        <v>2</v>
      </c>
      <c r="P100" t="s">
        <v>152</v>
      </c>
      <c r="Q100">
        <v>131567</v>
      </c>
      <c r="R100" t="s">
        <v>153</v>
      </c>
    </row>
    <row r="101" spans="1:18" x14ac:dyDescent="0.2">
      <c r="A101" t="str">
        <f>HYPERLINK("https://www.ncbi.nlm.nih.gov/protein/WP_104301277.1?report=genbank&amp;log$=prottop&amp;blast_rank=5&amp;RID=X6EP49F1016","WP_104301277.1")</f>
        <v>WP_104301277.1</v>
      </c>
      <c r="B101" s="4" t="s">
        <v>14</v>
      </c>
      <c r="C101" s="4">
        <v>1452508</v>
      </c>
      <c r="D101" s="4" t="s">
        <v>14</v>
      </c>
      <c r="E101" s="4">
        <v>1452508</v>
      </c>
      <c r="F101" s="4" t="s">
        <v>97</v>
      </c>
      <c r="G101" s="4">
        <v>80864</v>
      </c>
      <c r="H101" s="4" t="s">
        <v>45</v>
      </c>
      <c r="I101" s="4">
        <v>80840</v>
      </c>
      <c r="J101" t="s">
        <v>116</v>
      </c>
      <c r="K101">
        <v>28216</v>
      </c>
      <c r="L101" t="s">
        <v>142</v>
      </c>
      <c r="M101">
        <v>1224</v>
      </c>
      <c r="N101" t="s">
        <v>91</v>
      </c>
      <c r="O101">
        <v>2</v>
      </c>
      <c r="P101" t="s">
        <v>152</v>
      </c>
      <c r="Q101">
        <v>131567</v>
      </c>
      <c r="R101" t="s">
        <v>153</v>
      </c>
    </row>
  </sheetData>
  <autoFilter ref="A1:R101" xr:uid="{1B02C5C1-F821-A445-970D-823E0075EC94}">
    <sortState xmlns:xlrd2="http://schemas.microsoft.com/office/spreadsheetml/2017/richdata2" ref="A2:R101">
      <sortCondition ref="D1:D101"/>
    </sortState>
  </autoFilter>
  <sortState xmlns:xlrd2="http://schemas.microsoft.com/office/spreadsheetml/2017/richdata2" ref="V2:W4">
    <sortCondition descending="1" ref="W2:W4"/>
  </sortState>
  <conditionalFormatting sqref="A1:A1048576">
    <cfRule type="duplicateValues" dxfId="7" priority="2"/>
  </conditionalFormatting>
  <conditionalFormatting sqref="A1:A1048576">
    <cfRule type="duplicateValues" dxfId="6" priority="1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2"/>
  <sheetViews>
    <sheetView tabSelected="1" workbookViewId="0">
      <pane ySplit="1" topLeftCell="A2" activePane="bottomLeft" state="frozen"/>
      <selection pane="bottomLeft" activeCell="D1" sqref="D1"/>
    </sheetView>
  </sheetViews>
  <sheetFormatPr baseColWidth="10" defaultColWidth="11.1640625" defaultRowHeight="16" x14ac:dyDescent="0.2"/>
  <cols>
    <col min="1" max="1" width="15.5" bestFit="1" customWidth="1"/>
    <col min="6" max="6" width="10.83203125" style="4"/>
    <col min="8" max="8" width="15" customWidth="1"/>
    <col min="9" max="9" width="6.1640625" customWidth="1"/>
    <col min="10" max="11" width="9.33203125" customWidth="1"/>
    <col min="12" max="12" width="7.5" style="9" customWidth="1"/>
    <col min="13" max="13" width="7.1640625" customWidth="1"/>
    <col min="14" max="14" width="9" style="9" customWidth="1"/>
    <col min="15" max="15" width="7.83203125" customWidth="1"/>
    <col min="16" max="16" width="8.1640625" customWidth="1"/>
    <col min="17" max="17" width="7.1640625" style="10" customWidth="1"/>
    <col min="18" max="18" width="7.1640625" customWidth="1"/>
    <col min="19" max="20" width="7" customWidth="1"/>
    <col min="21" max="21" width="9" style="11" customWidth="1"/>
    <col min="22" max="22" width="9" customWidth="1"/>
  </cols>
  <sheetData>
    <row r="1" spans="1:22" s="3" customFormat="1" x14ac:dyDescent="0.2">
      <c r="A1" s="3" t="s">
        <v>9</v>
      </c>
      <c r="B1" s="3" t="s">
        <v>3</v>
      </c>
      <c r="C1" s="3" t="s">
        <v>4</v>
      </c>
      <c r="D1" s="3" t="s">
        <v>5</v>
      </c>
      <c r="E1" s="3" t="s">
        <v>6</v>
      </c>
      <c r="F1" s="13" t="s">
        <v>7</v>
      </c>
      <c r="G1" s="3" t="s">
        <v>8</v>
      </c>
      <c r="H1" s="3" t="s">
        <v>156</v>
      </c>
      <c r="I1" s="3" t="s">
        <v>157</v>
      </c>
      <c r="J1" s="3" t="s">
        <v>158</v>
      </c>
      <c r="K1" s="3" t="s">
        <v>227</v>
      </c>
      <c r="L1" s="5" t="s">
        <v>159</v>
      </c>
      <c r="M1" s="3" t="s">
        <v>160</v>
      </c>
      <c r="N1" s="5" t="s">
        <v>161</v>
      </c>
      <c r="O1" s="3" t="s">
        <v>162</v>
      </c>
      <c r="P1" s="3" t="s">
        <v>163</v>
      </c>
      <c r="Q1" s="6" t="s">
        <v>164</v>
      </c>
      <c r="R1" s="3" t="s">
        <v>165</v>
      </c>
      <c r="S1" s="3" t="s">
        <v>166</v>
      </c>
      <c r="T1" s="3" t="s">
        <v>167</v>
      </c>
      <c r="U1" s="7" t="s">
        <v>168</v>
      </c>
      <c r="V1" s="8" t="s">
        <v>169</v>
      </c>
    </row>
    <row r="2" spans="1:22" s="3" customFormat="1" x14ac:dyDescent="0.2">
      <c r="A2" t="s">
        <v>5833</v>
      </c>
      <c r="B2" s="12" t="s">
        <v>225</v>
      </c>
      <c r="C2" s="12" t="s">
        <v>225</v>
      </c>
      <c r="D2" s="12" t="s">
        <v>225</v>
      </c>
      <c r="E2" s="12" t="s">
        <v>225</v>
      </c>
      <c r="F2" s="13">
        <v>100</v>
      </c>
      <c r="G2" s="3">
        <v>322</v>
      </c>
      <c r="H2" t="s">
        <v>170</v>
      </c>
      <c r="I2" t="s">
        <v>171</v>
      </c>
      <c r="J2" t="s">
        <v>172</v>
      </c>
      <c r="K2" s="14" t="s">
        <v>181</v>
      </c>
      <c r="L2" s="9" t="s">
        <v>173</v>
      </c>
      <c r="M2" t="s">
        <v>173</v>
      </c>
      <c r="N2" s="9" t="s">
        <v>174</v>
      </c>
      <c r="O2" t="s">
        <v>175</v>
      </c>
      <c r="P2" t="s">
        <v>176</v>
      </c>
      <c r="Q2" s="10" t="s">
        <v>175</v>
      </c>
      <c r="R2" t="s">
        <v>177</v>
      </c>
      <c r="S2" t="s">
        <v>176</v>
      </c>
      <c r="T2" t="s">
        <v>178</v>
      </c>
      <c r="U2" s="11" t="s">
        <v>176</v>
      </c>
      <c r="V2" t="s">
        <v>171</v>
      </c>
    </row>
    <row r="3" spans="1:22" x14ac:dyDescent="0.2">
      <c r="A3" t="str">
        <f>HYPERLINK("https://www.ncbi.nlm.nih.gov/protein/WP_003814318.1?report=genbank&amp;log$=prottop&amp;blast_rank=63&amp;RID=X6EP49F1016","WP_003814318.1")</f>
        <v>WP_003814318.1</v>
      </c>
      <c r="B3">
        <v>254</v>
      </c>
      <c r="C3">
        <v>254</v>
      </c>
      <c r="D3" s="1">
        <v>0.91</v>
      </c>
      <c r="E3" s="2">
        <v>3.0000000000000001E-80</v>
      </c>
      <c r="F3" s="4">
        <v>42.57</v>
      </c>
      <c r="G3">
        <v>326</v>
      </c>
      <c r="H3" t="s">
        <v>179</v>
      </c>
      <c r="I3" t="s">
        <v>171</v>
      </c>
      <c r="J3" t="s">
        <v>180</v>
      </c>
      <c r="K3" s="14" t="s">
        <v>176</v>
      </c>
      <c r="L3" s="9" t="s">
        <v>176</v>
      </c>
      <c r="M3" t="s">
        <v>175</v>
      </c>
      <c r="N3" s="9" t="s">
        <v>175</v>
      </c>
      <c r="O3" t="s">
        <v>181</v>
      </c>
      <c r="P3" t="s">
        <v>175</v>
      </c>
      <c r="Q3" s="10" t="s">
        <v>175</v>
      </c>
      <c r="R3" t="s">
        <v>177</v>
      </c>
      <c r="S3" t="s">
        <v>176</v>
      </c>
      <c r="T3" t="s">
        <v>182</v>
      </c>
      <c r="U3" s="11" t="s">
        <v>183</v>
      </c>
      <c r="V3" t="s">
        <v>171</v>
      </c>
    </row>
    <row r="4" spans="1:22" x14ac:dyDescent="0.2">
      <c r="A4" t="str">
        <f>HYPERLINK("https://www.ncbi.nlm.nih.gov/protein/WP_009515009.1?report=genbank&amp;log$=prottop&amp;blast_rank=9&amp;RID=X6EP49F1016","WP_009515009.1")</f>
        <v>WP_009515009.1</v>
      </c>
      <c r="B4">
        <v>371</v>
      </c>
      <c r="C4">
        <v>371</v>
      </c>
      <c r="D4" s="1">
        <v>0.95</v>
      </c>
      <c r="E4" s="2">
        <v>6.0000000000000003E-126</v>
      </c>
      <c r="F4" s="4">
        <v>60.9</v>
      </c>
      <c r="G4">
        <v>330</v>
      </c>
      <c r="H4" t="s">
        <v>184</v>
      </c>
      <c r="I4" t="s">
        <v>171</v>
      </c>
      <c r="J4" t="s">
        <v>172</v>
      </c>
      <c r="K4" s="14" t="s">
        <v>181</v>
      </c>
      <c r="L4" s="9" t="s">
        <v>173</v>
      </c>
      <c r="M4" t="s">
        <v>173</v>
      </c>
      <c r="N4" s="9" t="s">
        <v>174</v>
      </c>
      <c r="O4" t="s">
        <v>175</v>
      </c>
      <c r="P4" t="s">
        <v>176</v>
      </c>
      <c r="Q4" s="10" t="s">
        <v>175</v>
      </c>
      <c r="R4" t="s">
        <v>177</v>
      </c>
      <c r="S4" t="s">
        <v>176</v>
      </c>
      <c r="T4" t="s">
        <v>178</v>
      </c>
      <c r="U4" s="11" t="s">
        <v>176</v>
      </c>
      <c r="V4" t="s">
        <v>171</v>
      </c>
    </row>
    <row r="5" spans="1:22" x14ac:dyDescent="0.2">
      <c r="A5" t="str">
        <f>HYPERLINK("https://www.ncbi.nlm.nih.gov/protein/WP_010929711.1?report=genbank&amp;log$=prottop&amp;blast_rank=91&amp;RID=X6EP49F1016","WP_010929711.1")</f>
        <v>WP_010929711.1</v>
      </c>
      <c r="B5">
        <v>251</v>
      </c>
      <c r="C5">
        <v>251</v>
      </c>
      <c r="D5" s="1">
        <v>0.91</v>
      </c>
      <c r="E5" s="2">
        <v>4E-79</v>
      </c>
      <c r="F5" s="4">
        <v>42.23</v>
      </c>
      <c r="G5">
        <v>326</v>
      </c>
      <c r="H5" t="s">
        <v>179</v>
      </c>
      <c r="I5" t="s">
        <v>171</v>
      </c>
      <c r="J5" t="s">
        <v>180</v>
      </c>
      <c r="K5" s="14" t="s">
        <v>176</v>
      </c>
      <c r="L5" s="9" t="s">
        <v>176</v>
      </c>
      <c r="M5" t="s">
        <v>175</v>
      </c>
      <c r="N5" s="9" t="s">
        <v>175</v>
      </c>
      <c r="O5" t="s">
        <v>181</v>
      </c>
      <c r="P5" t="s">
        <v>175</v>
      </c>
      <c r="Q5" s="10" t="s">
        <v>175</v>
      </c>
      <c r="R5" t="s">
        <v>177</v>
      </c>
      <c r="S5" t="s">
        <v>176</v>
      </c>
      <c r="T5" t="s">
        <v>182</v>
      </c>
      <c r="U5" s="11" t="s">
        <v>183</v>
      </c>
      <c r="V5" t="s">
        <v>171</v>
      </c>
    </row>
    <row r="6" spans="1:22" x14ac:dyDescent="0.2">
      <c r="A6" t="str">
        <f>HYPERLINK("https://www.ncbi.nlm.nih.gov/protein/WP_012655492.1?report=genbank&amp;log$=prottop&amp;blast_rank=43&amp;RID=X6EP49F1016","WP_012655492.1")</f>
        <v>WP_012655492.1</v>
      </c>
      <c r="B6">
        <v>259</v>
      </c>
      <c r="C6">
        <v>259</v>
      </c>
      <c r="D6" s="1">
        <v>0.9</v>
      </c>
      <c r="E6" s="2">
        <v>3.9999999999999998E-82</v>
      </c>
      <c r="F6" s="4">
        <v>42.52</v>
      </c>
      <c r="G6">
        <v>345</v>
      </c>
      <c r="H6" t="s">
        <v>185</v>
      </c>
      <c r="I6" t="s">
        <v>171</v>
      </c>
      <c r="J6" t="s">
        <v>186</v>
      </c>
      <c r="K6" s="14" t="s">
        <v>176</v>
      </c>
      <c r="L6" s="9" t="s">
        <v>176</v>
      </c>
      <c r="M6" t="s">
        <v>183</v>
      </c>
      <c r="N6" s="9" t="s">
        <v>175</v>
      </c>
      <c r="O6" t="s">
        <v>176</v>
      </c>
      <c r="P6" t="s">
        <v>175</v>
      </c>
      <c r="Q6" s="10" t="s">
        <v>187</v>
      </c>
      <c r="R6" t="s">
        <v>177</v>
      </c>
      <c r="S6" t="s">
        <v>175</v>
      </c>
      <c r="T6" t="s">
        <v>178</v>
      </c>
      <c r="U6" s="11" t="s">
        <v>175</v>
      </c>
      <c r="V6" t="s">
        <v>171</v>
      </c>
    </row>
    <row r="7" spans="1:22" x14ac:dyDescent="0.2">
      <c r="A7" t="str">
        <f>HYPERLINK("https://www.ncbi.nlm.nih.gov/protein/WP_012837657.1?report=genbank&amp;log$=prottop&amp;blast_rank=1&amp;RID=X6EP49F1016","WP_012837657.1")</f>
        <v>WP_012837657.1</v>
      </c>
      <c r="B7">
        <v>645</v>
      </c>
      <c r="C7">
        <v>645</v>
      </c>
      <c r="D7" s="1">
        <v>1</v>
      </c>
      <c r="E7">
        <v>0</v>
      </c>
      <c r="F7" s="4">
        <v>98.14</v>
      </c>
      <c r="G7">
        <v>322</v>
      </c>
      <c r="H7" t="s">
        <v>170</v>
      </c>
      <c r="I7" t="s">
        <v>171</v>
      </c>
      <c r="J7" t="s">
        <v>172</v>
      </c>
      <c r="K7" s="14" t="s">
        <v>181</v>
      </c>
      <c r="L7" s="9" t="s">
        <v>173</v>
      </c>
      <c r="M7" t="s">
        <v>173</v>
      </c>
      <c r="N7" s="9" t="s">
        <v>174</v>
      </c>
      <c r="O7" t="s">
        <v>175</v>
      </c>
      <c r="P7" t="s">
        <v>176</v>
      </c>
      <c r="Q7" s="10" t="s">
        <v>175</v>
      </c>
      <c r="R7" t="s">
        <v>177</v>
      </c>
      <c r="S7" t="s">
        <v>176</v>
      </c>
      <c r="T7" t="s">
        <v>178</v>
      </c>
      <c r="U7" s="11" t="s">
        <v>176</v>
      </c>
      <c r="V7" t="s">
        <v>171</v>
      </c>
    </row>
    <row r="8" spans="1:22" x14ac:dyDescent="0.2">
      <c r="A8" t="str">
        <f>HYPERLINK("https://www.ncbi.nlm.nih.gov/protein/WP_013520309.1?report=genbank&amp;log$=prottop&amp;blast_rank=89&amp;RID=X6EP49F1016","WP_013520309.1")</f>
        <v>WP_013520309.1</v>
      </c>
      <c r="B8">
        <v>251</v>
      </c>
      <c r="C8">
        <v>251</v>
      </c>
      <c r="D8" s="1">
        <v>0.89</v>
      </c>
      <c r="E8" s="2">
        <v>4E-79</v>
      </c>
      <c r="F8" s="4">
        <v>42.71</v>
      </c>
      <c r="G8">
        <v>330</v>
      </c>
      <c r="H8" t="s">
        <v>188</v>
      </c>
      <c r="I8" t="s">
        <v>171</v>
      </c>
      <c r="J8" t="s">
        <v>186</v>
      </c>
      <c r="K8" s="14" t="s">
        <v>176</v>
      </c>
      <c r="L8" s="9" t="s">
        <v>176</v>
      </c>
      <c r="M8" t="s">
        <v>183</v>
      </c>
      <c r="N8" s="9" t="s">
        <v>173</v>
      </c>
      <c r="O8" t="s">
        <v>181</v>
      </c>
      <c r="P8" t="s">
        <v>175</v>
      </c>
      <c r="Q8" s="10" t="s">
        <v>173</v>
      </c>
      <c r="R8" t="s">
        <v>177</v>
      </c>
      <c r="S8" t="s">
        <v>175</v>
      </c>
      <c r="T8" t="s">
        <v>178</v>
      </c>
      <c r="U8" s="11" t="s">
        <v>175</v>
      </c>
      <c r="V8" t="s">
        <v>171</v>
      </c>
    </row>
    <row r="9" spans="1:22" x14ac:dyDescent="0.2">
      <c r="A9" t="str">
        <f>HYPERLINK("https://www.ncbi.nlm.nih.gov/protein/WP_015867783.1?report=genbank&amp;log$=prottop&amp;blast_rank=65&amp;RID=X6EP49F1016","WP_015867783.1")</f>
        <v>WP_015867783.1</v>
      </c>
      <c r="B9">
        <v>254</v>
      </c>
      <c r="C9">
        <v>254</v>
      </c>
      <c r="D9" s="1">
        <v>0.93</v>
      </c>
      <c r="E9" s="2">
        <v>3.9999999999999998E-80</v>
      </c>
      <c r="F9" s="4">
        <v>43.27</v>
      </c>
      <c r="G9">
        <v>339</v>
      </c>
      <c r="H9" t="s">
        <v>185</v>
      </c>
      <c r="I9" t="s">
        <v>171</v>
      </c>
      <c r="J9" t="s">
        <v>186</v>
      </c>
      <c r="K9" s="14" t="s">
        <v>176</v>
      </c>
      <c r="L9" s="9" t="s">
        <v>176</v>
      </c>
      <c r="M9" t="s">
        <v>183</v>
      </c>
      <c r="N9" s="9" t="s">
        <v>175</v>
      </c>
      <c r="O9" t="s">
        <v>176</v>
      </c>
      <c r="P9" t="s">
        <v>175</v>
      </c>
      <c r="Q9" s="10" t="s">
        <v>187</v>
      </c>
      <c r="R9" t="s">
        <v>177</v>
      </c>
      <c r="S9" t="s">
        <v>175</v>
      </c>
      <c r="T9" t="s">
        <v>178</v>
      </c>
      <c r="U9" s="11" t="s">
        <v>175</v>
      </c>
      <c r="V9" t="s">
        <v>171</v>
      </c>
    </row>
    <row r="10" spans="1:22" x14ac:dyDescent="0.2">
      <c r="A10" t="str">
        <f>HYPERLINK("https://www.ncbi.nlm.nih.gov/protein/WP_015914171.1?report=genbank&amp;log$=prottop&amp;blast_rank=57&amp;RID=X6EP49F1016","WP_015914171.1")</f>
        <v>WP_015914171.1</v>
      </c>
      <c r="B10">
        <v>255</v>
      </c>
      <c r="C10">
        <v>255</v>
      </c>
      <c r="D10" s="1">
        <v>0.89</v>
      </c>
      <c r="E10" s="2">
        <v>1.9999999999999999E-80</v>
      </c>
      <c r="F10" s="4">
        <v>43.6</v>
      </c>
      <c r="G10">
        <v>330</v>
      </c>
      <c r="H10" t="s">
        <v>188</v>
      </c>
      <c r="I10" t="s">
        <v>171</v>
      </c>
      <c r="J10" t="s">
        <v>186</v>
      </c>
      <c r="K10" s="14" t="s">
        <v>176</v>
      </c>
      <c r="L10" s="9" t="s">
        <v>176</v>
      </c>
      <c r="M10" t="s">
        <v>183</v>
      </c>
      <c r="N10" s="9" t="s">
        <v>173</v>
      </c>
      <c r="O10" t="s">
        <v>181</v>
      </c>
      <c r="P10" t="s">
        <v>175</v>
      </c>
      <c r="Q10" s="10" t="s">
        <v>173</v>
      </c>
      <c r="R10" t="s">
        <v>177</v>
      </c>
      <c r="S10" t="s">
        <v>175</v>
      </c>
      <c r="T10" t="s">
        <v>178</v>
      </c>
      <c r="U10" s="11" t="s">
        <v>175</v>
      </c>
      <c r="V10" t="s">
        <v>171</v>
      </c>
    </row>
    <row r="11" spans="1:22" x14ac:dyDescent="0.2">
      <c r="A11" t="str">
        <f>HYPERLINK("https://www.ncbi.nlm.nih.gov/protein/WP_018006032.1?report=genbank&amp;log$=prottop&amp;blast_rank=93&amp;RID=X6EP49F1016","WP_018006032.1")</f>
        <v>WP_018006032.1</v>
      </c>
      <c r="B11">
        <v>251</v>
      </c>
      <c r="C11">
        <v>251</v>
      </c>
      <c r="D11" s="1">
        <v>0.91</v>
      </c>
      <c r="E11" s="2">
        <v>6E-79</v>
      </c>
      <c r="F11" s="4">
        <v>42.91</v>
      </c>
      <c r="G11">
        <v>324</v>
      </c>
      <c r="H11" t="s">
        <v>189</v>
      </c>
      <c r="I11" t="s">
        <v>190</v>
      </c>
      <c r="J11" t="s">
        <v>180</v>
      </c>
      <c r="K11" s="14" t="s">
        <v>176</v>
      </c>
      <c r="L11" s="9" t="s">
        <v>176</v>
      </c>
      <c r="M11" t="s">
        <v>175</v>
      </c>
      <c r="N11" s="9" t="s">
        <v>175</v>
      </c>
      <c r="O11" t="s">
        <v>181</v>
      </c>
      <c r="P11" t="s">
        <v>175</v>
      </c>
      <c r="Q11" s="10" t="s">
        <v>175</v>
      </c>
      <c r="R11" t="s">
        <v>177</v>
      </c>
      <c r="S11" t="s">
        <v>176</v>
      </c>
      <c r="T11" t="s">
        <v>182</v>
      </c>
      <c r="U11" s="11" t="s">
        <v>183</v>
      </c>
      <c r="V11" t="s">
        <v>171</v>
      </c>
    </row>
    <row r="12" spans="1:22" x14ac:dyDescent="0.2">
      <c r="A12" t="str">
        <f>HYPERLINK("https://www.ncbi.nlm.nih.gov/protein/WP_018006224.1?report=genbank&amp;log$=prottop&amp;blast_rank=60&amp;RID=X6EP49F1016","WP_018006224.1")</f>
        <v>WP_018006224.1</v>
      </c>
      <c r="B12">
        <v>255</v>
      </c>
      <c r="C12">
        <v>255</v>
      </c>
      <c r="D12" s="1">
        <v>0.9</v>
      </c>
      <c r="E12" s="2">
        <v>1.9999999999999999E-80</v>
      </c>
      <c r="F12" s="4">
        <v>45.15</v>
      </c>
      <c r="G12">
        <v>333</v>
      </c>
      <c r="H12" t="s">
        <v>185</v>
      </c>
      <c r="I12" t="s">
        <v>171</v>
      </c>
      <c r="J12" t="s">
        <v>186</v>
      </c>
      <c r="K12" s="14" t="s">
        <v>176</v>
      </c>
      <c r="L12" s="9" t="s">
        <v>176</v>
      </c>
      <c r="M12" t="s">
        <v>183</v>
      </c>
      <c r="N12" s="9" t="s">
        <v>175</v>
      </c>
      <c r="O12" t="s">
        <v>176</v>
      </c>
      <c r="P12" t="s">
        <v>175</v>
      </c>
      <c r="Q12" s="10" t="s">
        <v>187</v>
      </c>
      <c r="R12" t="s">
        <v>177</v>
      </c>
      <c r="S12" t="s">
        <v>175</v>
      </c>
      <c r="T12" t="s">
        <v>178</v>
      </c>
      <c r="U12" s="11" t="s">
        <v>175</v>
      </c>
      <c r="V12" t="s">
        <v>171</v>
      </c>
    </row>
    <row r="13" spans="1:22" x14ac:dyDescent="0.2">
      <c r="A13" t="str">
        <f>HYPERLINK("https://www.ncbi.nlm.nih.gov/protein/WP_019139588.1?report=genbank&amp;log$=prottop&amp;blast_rank=78&amp;RID=X6EP49F1016","WP_019139588.1")</f>
        <v>WP_019139588.1</v>
      </c>
      <c r="B13">
        <v>252</v>
      </c>
      <c r="C13">
        <v>252</v>
      </c>
      <c r="D13" s="1">
        <v>0.91</v>
      </c>
      <c r="E13" s="2">
        <v>2E-79</v>
      </c>
      <c r="F13" s="4">
        <v>43.19</v>
      </c>
      <c r="G13">
        <v>330</v>
      </c>
      <c r="H13" t="s">
        <v>191</v>
      </c>
      <c r="I13" t="s">
        <v>171</v>
      </c>
      <c r="J13" t="s">
        <v>186</v>
      </c>
      <c r="K13" s="14" t="s">
        <v>176</v>
      </c>
      <c r="L13" s="9" t="s">
        <v>176</v>
      </c>
      <c r="M13" t="s">
        <v>183</v>
      </c>
      <c r="N13" s="9" t="s">
        <v>175</v>
      </c>
      <c r="O13" t="s">
        <v>176</v>
      </c>
      <c r="P13" t="s">
        <v>175</v>
      </c>
      <c r="Q13" s="10" t="s">
        <v>187</v>
      </c>
      <c r="R13" t="s">
        <v>177</v>
      </c>
      <c r="S13" t="s">
        <v>175</v>
      </c>
      <c r="T13" t="s">
        <v>178</v>
      </c>
      <c r="U13" s="11" t="s">
        <v>175</v>
      </c>
      <c r="V13" t="s">
        <v>171</v>
      </c>
    </row>
    <row r="14" spans="1:22" x14ac:dyDescent="0.2">
      <c r="A14" t="str">
        <f>HYPERLINK("https://www.ncbi.nlm.nih.gov/protein/WP_019560447.1?report=genbank&amp;log$=prottop&amp;blast_rank=37&amp;RID=X6EP49F1016","WP_019560447.1")</f>
        <v>WP_019560447.1</v>
      </c>
      <c r="B14">
        <v>262</v>
      </c>
      <c r="C14">
        <v>262</v>
      </c>
      <c r="D14" s="1">
        <v>0.91</v>
      </c>
      <c r="E14" s="2">
        <v>4.0000000000000001E-83</v>
      </c>
      <c r="F14" s="4">
        <v>44.67</v>
      </c>
      <c r="G14">
        <v>330</v>
      </c>
      <c r="H14" t="s">
        <v>192</v>
      </c>
      <c r="I14" t="s">
        <v>171</v>
      </c>
      <c r="J14" t="s">
        <v>186</v>
      </c>
      <c r="K14" s="14" t="s">
        <v>176</v>
      </c>
      <c r="L14" s="9" t="s">
        <v>176</v>
      </c>
      <c r="M14" t="s">
        <v>183</v>
      </c>
      <c r="N14" s="9" t="s">
        <v>175</v>
      </c>
      <c r="O14" t="s">
        <v>176</v>
      </c>
      <c r="P14" t="s">
        <v>175</v>
      </c>
      <c r="Q14" s="10" t="s">
        <v>187</v>
      </c>
      <c r="R14" t="s">
        <v>177</v>
      </c>
      <c r="S14" t="s">
        <v>175</v>
      </c>
      <c r="T14" t="s">
        <v>178</v>
      </c>
      <c r="U14" s="11" t="s">
        <v>175</v>
      </c>
      <c r="V14" t="s">
        <v>171</v>
      </c>
    </row>
    <row r="15" spans="1:22" x14ac:dyDescent="0.2">
      <c r="A15" t="str">
        <f>HYPERLINK("https://www.ncbi.nlm.nih.gov/protein/WP_019573105.1?report=genbank&amp;log$=prottop&amp;blast_rank=68&amp;RID=X6EP49F1016","WP_019573105.1")</f>
        <v>WP_019573105.1</v>
      </c>
      <c r="B15">
        <v>254</v>
      </c>
      <c r="C15">
        <v>254</v>
      </c>
      <c r="D15" s="1">
        <v>0.99</v>
      </c>
      <c r="E15" s="2">
        <v>6.0000000000000001E-80</v>
      </c>
      <c r="F15" s="4">
        <v>40.729999999999997</v>
      </c>
      <c r="G15">
        <v>335</v>
      </c>
      <c r="H15" t="s">
        <v>193</v>
      </c>
      <c r="I15" t="s">
        <v>171</v>
      </c>
      <c r="J15" t="s">
        <v>180</v>
      </c>
      <c r="K15" s="14" t="s">
        <v>176</v>
      </c>
      <c r="L15" s="9" t="s">
        <v>176</v>
      </c>
      <c r="M15" t="s">
        <v>175</v>
      </c>
      <c r="N15" s="9" t="s">
        <v>175</v>
      </c>
      <c r="O15" t="s">
        <v>181</v>
      </c>
      <c r="P15" t="s">
        <v>175</v>
      </c>
      <c r="Q15" s="10" t="s">
        <v>175</v>
      </c>
      <c r="R15" t="s">
        <v>177</v>
      </c>
      <c r="S15" t="s">
        <v>176</v>
      </c>
      <c r="T15" t="s">
        <v>182</v>
      </c>
      <c r="U15" s="11" t="s">
        <v>183</v>
      </c>
      <c r="V15" t="s">
        <v>171</v>
      </c>
    </row>
    <row r="16" spans="1:22" x14ac:dyDescent="0.2">
      <c r="A16" t="str">
        <f>HYPERLINK("https://www.ncbi.nlm.nih.gov/protein/WP_019577253.1?report=genbank&amp;log$=prottop&amp;blast_rank=98&amp;RID=X6EP49F1016","WP_019577253.1")</f>
        <v>WP_019577253.1</v>
      </c>
      <c r="B16">
        <v>251</v>
      </c>
      <c r="C16">
        <v>251</v>
      </c>
      <c r="D16" s="1">
        <v>0.92</v>
      </c>
      <c r="E16" s="2">
        <v>1E-78</v>
      </c>
      <c r="F16" s="4">
        <v>40.65</v>
      </c>
      <c r="G16">
        <v>355</v>
      </c>
      <c r="H16" t="s">
        <v>192</v>
      </c>
      <c r="I16" t="s">
        <v>171</v>
      </c>
      <c r="J16" t="s">
        <v>186</v>
      </c>
      <c r="K16" s="14" t="s">
        <v>176</v>
      </c>
      <c r="L16" s="9" t="s">
        <v>176</v>
      </c>
      <c r="M16" t="s">
        <v>183</v>
      </c>
      <c r="N16" s="9" t="s">
        <v>175</v>
      </c>
      <c r="O16" t="s">
        <v>176</v>
      </c>
      <c r="P16" t="s">
        <v>175</v>
      </c>
      <c r="Q16" s="10" t="s">
        <v>187</v>
      </c>
      <c r="R16" t="s">
        <v>177</v>
      </c>
      <c r="S16" t="s">
        <v>175</v>
      </c>
      <c r="T16" t="s">
        <v>178</v>
      </c>
      <c r="U16" s="11" t="s">
        <v>175</v>
      </c>
      <c r="V16" t="s">
        <v>171</v>
      </c>
    </row>
    <row r="17" spans="1:22" x14ac:dyDescent="0.2">
      <c r="A17" t="str">
        <f>HYPERLINK("https://www.ncbi.nlm.nih.gov/protein/WP_020652673.1?report=genbank&amp;log$=prottop&amp;blast_rank=40&amp;RID=X6EP49F1016","WP_020652673.1")</f>
        <v>WP_020652673.1</v>
      </c>
      <c r="B17">
        <v>261</v>
      </c>
      <c r="C17">
        <v>261</v>
      </c>
      <c r="D17" s="1">
        <v>0.88</v>
      </c>
      <c r="E17" s="2">
        <v>8.9999999999999999E-83</v>
      </c>
      <c r="F17" s="4">
        <v>45.8</v>
      </c>
      <c r="G17">
        <v>335</v>
      </c>
      <c r="H17" t="s">
        <v>188</v>
      </c>
      <c r="I17" t="s">
        <v>171</v>
      </c>
      <c r="J17" t="s">
        <v>186</v>
      </c>
      <c r="K17" s="14" t="s">
        <v>176</v>
      </c>
      <c r="L17" s="9" t="s">
        <v>176</v>
      </c>
      <c r="M17" t="s">
        <v>183</v>
      </c>
      <c r="N17" s="9" t="s">
        <v>175</v>
      </c>
      <c r="O17" t="s">
        <v>175</v>
      </c>
      <c r="P17" t="s">
        <v>175</v>
      </c>
      <c r="Q17" s="10" t="s">
        <v>187</v>
      </c>
      <c r="R17" t="s">
        <v>177</v>
      </c>
      <c r="S17" t="s">
        <v>175</v>
      </c>
      <c r="T17" t="s">
        <v>178</v>
      </c>
      <c r="U17" s="11" t="s">
        <v>175</v>
      </c>
      <c r="V17" t="s">
        <v>171</v>
      </c>
    </row>
    <row r="18" spans="1:22" x14ac:dyDescent="0.2">
      <c r="A18" t="str">
        <f>HYPERLINK("https://www.ncbi.nlm.nih.gov/protein/WP_024005372.1?report=genbank&amp;log$=prottop&amp;blast_rank=14&amp;RID=X6EP49F1016","WP_024005372.1")</f>
        <v>WP_024005372.1</v>
      </c>
      <c r="B18">
        <v>319</v>
      </c>
      <c r="C18">
        <v>319</v>
      </c>
      <c r="D18" s="1">
        <v>0.96</v>
      </c>
      <c r="E18" s="2">
        <v>8.9999999999999991E-106</v>
      </c>
      <c r="F18" s="4">
        <v>51.94</v>
      </c>
      <c r="G18">
        <v>326</v>
      </c>
      <c r="H18" t="s">
        <v>184</v>
      </c>
      <c r="I18" t="s">
        <v>171</v>
      </c>
      <c r="J18" t="s">
        <v>172</v>
      </c>
      <c r="K18" s="14" t="s">
        <v>181</v>
      </c>
      <c r="L18" s="9" t="s">
        <v>173</v>
      </c>
      <c r="M18" t="s">
        <v>173</v>
      </c>
      <c r="N18" s="9" t="s">
        <v>174</v>
      </c>
      <c r="O18" t="s">
        <v>176</v>
      </c>
      <c r="P18" t="s">
        <v>176</v>
      </c>
      <c r="Q18" s="10" t="s">
        <v>175</v>
      </c>
      <c r="R18" t="s">
        <v>177</v>
      </c>
      <c r="S18" t="s">
        <v>176</v>
      </c>
      <c r="T18" t="s">
        <v>178</v>
      </c>
      <c r="U18" s="11" t="s">
        <v>176</v>
      </c>
      <c r="V18" t="s">
        <v>171</v>
      </c>
    </row>
    <row r="19" spans="1:22" x14ac:dyDescent="0.2">
      <c r="A19" t="str">
        <f>HYPERLINK("https://www.ncbi.nlm.nih.gov/protein/WP_027017063.1?report=genbank&amp;log$=prottop&amp;blast_rank=32&amp;RID=X6EP49F1016","WP_027017063.1")</f>
        <v>WP_027017063.1</v>
      </c>
      <c r="B19">
        <v>264</v>
      </c>
      <c r="C19">
        <v>264</v>
      </c>
      <c r="D19" s="1">
        <v>0.98</v>
      </c>
      <c r="E19" s="2">
        <v>4.0000000000000001E-84</v>
      </c>
      <c r="F19" s="4">
        <v>40.619999999999997</v>
      </c>
      <c r="G19">
        <v>323</v>
      </c>
      <c r="H19" t="s">
        <v>194</v>
      </c>
      <c r="I19" t="s">
        <v>171</v>
      </c>
      <c r="J19" t="s">
        <v>195</v>
      </c>
      <c r="K19" s="14" t="s">
        <v>183</v>
      </c>
      <c r="L19" s="9" t="s">
        <v>173</v>
      </c>
      <c r="M19" t="s">
        <v>173</v>
      </c>
      <c r="N19" s="9" t="s">
        <v>174</v>
      </c>
      <c r="O19" t="s">
        <v>175</v>
      </c>
      <c r="P19" t="s">
        <v>176</v>
      </c>
      <c r="Q19" s="10" t="s">
        <v>175</v>
      </c>
      <c r="R19" t="s">
        <v>177</v>
      </c>
      <c r="S19" t="s">
        <v>196</v>
      </c>
      <c r="T19" t="s">
        <v>178</v>
      </c>
      <c r="U19" s="11" t="s">
        <v>181</v>
      </c>
      <c r="V19" t="s">
        <v>171</v>
      </c>
    </row>
    <row r="20" spans="1:22" x14ac:dyDescent="0.2">
      <c r="A20" t="str">
        <f>HYPERLINK("https://www.ncbi.nlm.nih.gov/protein/WP_027017069.1?report=genbank&amp;log$=prottop&amp;blast_rank=4&amp;RID=X6EP49F1016","WP_027017069.1")</f>
        <v>WP_027017069.1</v>
      </c>
      <c r="B20">
        <v>419</v>
      </c>
      <c r="C20">
        <v>419</v>
      </c>
      <c r="D20" s="1">
        <v>0.98</v>
      </c>
      <c r="E20" s="2">
        <v>3.9999999999999997E-145</v>
      </c>
      <c r="F20" s="4">
        <v>63.09</v>
      </c>
      <c r="G20">
        <v>322</v>
      </c>
      <c r="H20" t="s">
        <v>170</v>
      </c>
      <c r="I20" t="s">
        <v>171</v>
      </c>
      <c r="J20" t="s">
        <v>172</v>
      </c>
      <c r="K20" s="14" t="s">
        <v>181</v>
      </c>
      <c r="L20" s="9" t="s">
        <v>173</v>
      </c>
      <c r="M20" t="s">
        <v>173</v>
      </c>
      <c r="N20" s="9" t="s">
        <v>174</v>
      </c>
      <c r="O20" t="s">
        <v>175</v>
      </c>
      <c r="P20" t="s">
        <v>176</v>
      </c>
      <c r="Q20" s="10" t="s">
        <v>175</v>
      </c>
      <c r="R20" t="s">
        <v>177</v>
      </c>
      <c r="S20" t="s">
        <v>176</v>
      </c>
      <c r="T20" t="s">
        <v>178</v>
      </c>
      <c r="U20" s="11" t="s">
        <v>176</v>
      </c>
      <c r="V20" t="s">
        <v>171</v>
      </c>
    </row>
    <row r="21" spans="1:22" x14ac:dyDescent="0.2">
      <c r="A21" t="str">
        <f>HYPERLINK("https://www.ncbi.nlm.nih.gov/protein/WP_027478907.1?report=genbank&amp;log$=prottop&amp;blast_rank=77&amp;RID=X6EP49F1016","WP_027478907.1")</f>
        <v>WP_027478907.1</v>
      </c>
      <c r="B21">
        <v>254</v>
      </c>
      <c r="C21">
        <v>254</v>
      </c>
      <c r="D21" s="1">
        <v>0.99</v>
      </c>
      <c r="E21" s="2">
        <v>1E-79</v>
      </c>
      <c r="F21" s="4">
        <v>39.18</v>
      </c>
      <c r="G21">
        <v>376</v>
      </c>
      <c r="H21" t="s">
        <v>192</v>
      </c>
      <c r="I21" t="s">
        <v>171</v>
      </c>
      <c r="J21" t="s">
        <v>186</v>
      </c>
      <c r="K21" s="14" t="s">
        <v>176</v>
      </c>
      <c r="L21" s="9" t="s">
        <v>176</v>
      </c>
      <c r="M21" t="s">
        <v>183</v>
      </c>
      <c r="N21" s="9" t="s">
        <v>175</v>
      </c>
      <c r="O21" t="s">
        <v>176</v>
      </c>
      <c r="P21" t="s">
        <v>175</v>
      </c>
      <c r="Q21" s="10" t="s">
        <v>187</v>
      </c>
      <c r="R21" t="s">
        <v>177</v>
      </c>
      <c r="S21" t="s">
        <v>175</v>
      </c>
      <c r="T21" t="s">
        <v>178</v>
      </c>
      <c r="U21" s="11" t="s">
        <v>175</v>
      </c>
      <c r="V21" t="s">
        <v>171</v>
      </c>
    </row>
    <row r="22" spans="1:22" x14ac:dyDescent="0.2">
      <c r="A22" t="str">
        <f>HYPERLINK("https://www.ncbi.nlm.nih.gov/protein/WP_043352773.1?report=genbank&amp;log$=prottop&amp;blast_rank=74&amp;RID=X6EP49F1016","WP_043352773.1")</f>
        <v>WP_043352773.1</v>
      </c>
      <c r="B22">
        <v>253</v>
      </c>
      <c r="C22">
        <v>253</v>
      </c>
      <c r="D22" s="1">
        <v>0.98</v>
      </c>
      <c r="E22" s="2">
        <v>1E-79</v>
      </c>
      <c r="F22" s="4">
        <v>40.5</v>
      </c>
      <c r="G22">
        <v>326</v>
      </c>
      <c r="H22" t="s">
        <v>189</v>
      </c>
      <c r="I22" t="s">
        <v>190</v>
      </c>
      <c r="J22" t="s">
        <v>180</v>
      </c>
      <c r="K22" s="14" t="s">
        <v>176</v>
      </c>
      <c r="L22" s="9" t="s">
        <v>176</v>
      </c>
      <c r="M22" t="s">
        <v>175</v>
      </c>
      <c r="N22" s="9" t="s">
        <v>175</v>
      </c>
      <c r="O22" t="s">
        <v>181</v>
      </c>
      <c r="P22" t="s">
        <v>175</v>
      </c>
      <c r="Q22" s="10" t="s">
        <v>175</v>
      </c>
      <c r="R22" t="s">
        <v>177</v>
      </c>
      <c r="S22" t="s">
        <v>176</v>
      </c>
      <c r="T22" t="s">
        <v>182</v>
      </c>
      <c r="U22" s="11" t="s">
        <v>183</v>
      </c>
      <c r="V22" t="s">
        <v>171</v>
      </c>
    </row>
    <row r="23" spans="1:22" x14ac:dyDescent="0.2">
      <c r="A23" t="str">
        <f>HYPERLINK("https://www.ncbi.nlm.nih.gov/protein/WP_043517852.1?report=genbank&amp;log$=prottop&amp;blast_rank=54&amp;RID=X6EP49F1016","WP_043517852.1")</f>
        <v>WP_043517852.1</v>
      </c>
      <c r="B23">
        <v>256</v>
      </c>
      <c r="C23">
        <v>256</v>
      </c>
      <c r="D23" s="1">
        <v>0.91</v>
      </c>
      <c r="E23" s="2">
        <v>4.9999999999999998E-81</v>
      </c>
      <c r="F23" s="4">
        <v>42.81</v>
      </c>
      <c r="G23">
        <v>333</v>
      </c>
      <c r="H23" t="s">
        <v>184</v>
      </c>
      <c r="I23" t="s">
        <v>171</v>
      </c>
      <c r="J23" t="s">
        <v>172</v>
      </c>
      <c r="K23" s="14" t="s">
        <v>181</v>
      </c>
      <c r="L23" s="9" t="s">
        <v>176</v>
      </c>
      <c r="M23" t="s">
        <v>183</v>
      </c>
      <c r="N23" s="9" t="s">
        <v>176</v>
      </c>
      <c r="O23" t="s">
        <v>176</v>
      </c>
      <c r="P23" t="s">
        <v>175</v>
      </c>
      <c r="Q23" s="10" t="s">
        <v>176</v>
      </c>
      <c r="R23" t="s">
        <v>177</v>
      </c>
      <c r="S23" t="s">
        <v>175</v>
      </c>
      <c r="T23" t="s">
        <v>178</v>
      </c>
      <c r="U23" s="11" t="s">
        <v>175</v>
      </c>
      <c r="V23" t="s">
        <v>171</v>
      </c>
    </row>
    <row r="24" spans="1:22" x14ac:dyDescent="0.2">
      <c r="A24" t="str">
        <f>HYPERLINK("https://www.ncbi.nlm.nih.gov/protein/WP_043830108.1?report=genbank&amp;log$=prottop&amp;blast_rank=34&amp;RID=X6EP49F1016","WP_043830108.1")</f>
        <v>WP_043830108.1</v>
      </c>
      <c r="B24">
        <v>263</v>
      </c>
      <c r="C24">
        <v>263</v>
      </c>
      <c r="D24" s="1">
        <v>0.92</v>
      </c>
      <c r="E24" s="2">
        <v>1E-83</v>
      </c>
      <c r="F24" s="4">
        <v>46.67</v>
      </c>
      <c r="G24">
        <v>324</v>
      </c>
      <c r="H24" t="s">
        <v>184</v>
      </c>
      <c r="I24" t="s">
        <v>171</v>
      </c>
      <c r="J24" t="s">
        <v>172</v>
      </c>
      <c r="K24" s="14" t="s">
        <v>181</v>
      </c>
      <c r="L24" s="9" t="s">
        <v>173</v>
      </c>
      <c r="M24" t="s">
        <v>173</v>
      </c>
      <c r="N24" s="9" t="s">
        <v>174</v>
      </c>
      <c r="O24" t="s">
        <v>176</v>
      </c>
      <c r="P24" t="s">
        <v>176</v>
      </c>
      <c r="Q24" s="10" t="s">
        <v>175</v>
      </c>
      <c r="R24" t="s">
        <v>177</v>
      </c>
      <c r="S24" t="s">
        <v>176</v>
      </c>
      <c r="T24" t="s">
        <v>178</v>
      </c>
      <c r="U24" s="11" t="s">
        <v>181</v>
      </c>
      <c r="V24" t="s">
        <v>190</v>
      </c>
    </row>
    <row r="25" spans="1:22" x14ac:dyDescent="0.2">
      <c r="A25" t="str">
        <f>HYPERLINK("https://www.ncbi.nlm.nih.gov/protein/WP_046112872.1?report=genbank&amp;log$=prottop&amp;blast_rank=50&amp;RID=X6EP49F1016","WP_046112872.1")</f>
        <v>WP_046112872.1</v>
      </c>
      <c r="B25">
        <v>258</v>
      </c>
      <c r="C25">
        <v>258</v>
      </c>
      <c r="D25" s="1">
        <v>0.92</v>
      </c>
      <c r="E25" s="2">
        <v>1.9999999999999999E-81</v>
      </c>
      <c r="F25" s="4">
        <v>43.18</v>
      </c>
      <c r="G25">
        <v>332</v>
      </c>
      <c r="H25" t="s">
        <v>185</v>
      </c>
      <c r="I25" t="s">
        <v>171</v>
      </c>
      <c r="J25" t="s">
        <v>186</v>
      </c>
      <c r="K25" s="14" t="s">
        <v>176</v>
      </c>
      <c r="L25" s="9" t="s">
        <v>176</v>
      </c>
      <c r="M25" t="s">
        <v>183</v>
      </c>
      <c r="N25" s="9" t="s">
        <v>175</v>
      </c>
      <c r="O25" t="s">
        <v>176</v>
      </c>
      <c r="P25" t="s">
        <v>175</v>
      </c>
      <c r="Q25" s="10" t="s">
        <v>187</v>
      </c>
      <c r="R25" t="s">
        <v>177</v>
      </c>
      <c r="S25" t="s">
        <v>175</v>
      </c>
      <c r="T25" t="s">
        <v>178</v>
      </c>
      <c r="U25" s="11" t="s">
        <v>175</v>
      </c>
      <c r="V25" t="s">
        <v>171</v>
      </c>
    </row>
    <row r="26" spans="1:22" x14ac:dyDescent="0.2">
      <c r="A26" t="str">
        <f>HYPERLINK("https://www.ncbi.nlm.nih.gov/protein/WP_051443420.1?report=genbank&amp;log$=prottop&amp;blast_rank=67&amp;RID=X6EP49F1016","WP_051443420.1")</f>
        <v>WP_051443420.1</v>
      </c>
      <c r="B26">
        <v>254</v>
      </c>
      <c r="C26">
        <v>254</v>
      </c>
      <c r="D26" s="1">
        <v>0.99</v>
      </c>
      <c r="E26" s="2">
        <v>6.0000000000000001E-80</v>
      </c>
      <c r="F26" s="4">
        <v>40.729999999999997</v>
      </c>
      <c r="G26">
        <v>338</v>
      </c>
      <c r="H26" t="s">
        <v>193</v>
      </c>
      <c r="I26" t="s">
        <v>171</v>
      </c>
      <c r="J26" t="s">
        <v>180</v>
      </c>
      <c r="K26" s="14" t="s">
        <v>176</v>
      </c>
      <c r="L26" s="9" t="s">
        <v>176</v>
      </c>
      <c r="M26" t="s">
        <v>175</v>
      </c>
      <c r="N26" s="9" t="s">
        <v>175</v>
      </c>
      <c r="O26" t="s">
        <v>181</v>
      </c>
      <c r="P26" t="s">
        <v>175</v>
      </c>
      <c r="Q26" s="10" t="s">
        <v>175</v>
      </c>
      <c r="R26" t="s">
        <v>177</v>
      </c>
      <c r="S26" t="s">
        <v>176</v>
      </c>
      <c r="T26" t="s">
        <v>182</v>
      </c>
      <c r="U26" s="11" t="s">
        <v>183</v>
      </c>
      <c r="V26" t="s">
        <v>171</v>
      </c>
    </row>
    <row r="27" spans="1:22" x14ac:dyDescent="0.2">
      <c r="A27" t="str">
        <f>HYPERLINK("https://www.ncbi.nlm.nih.gov/protein/WP_054022746.1?report=genbank&amp;log$=prottop&amp;blast_rank=3&amp;RID=X6EP49F1016","WP_054022746.1")</f>
        <v>WP_054022746.1</v>
      </c>
      <c r="B27">
        <v>433</v>
      </c>
      <c r="C27">
        <v>433</v>
      </c>
      <c r="D27" s="1">
        <v>0.98</v>
      </c>
      <c r="E27" s="2">
        <v>7.9999999999999995E-151</v>
      </c>
      <c r="F27" s="4">
        <v>64.150000000000006</v>
      </c>
      <c r="G27">
        <v>322</v>
      </c>
      <c r="H27" t="s">
        <v>197</v>
      </c>
      <c r="I27" t="s">
        <v>190</v>
      </c>
      <c r="J27" t="s">
        <v>172</v>
      </c>
      <c r="K27" s="14" t="s">
        <v>181</v>
      </c>
      <c r="L27" s="9" t="s">
        <v>173</v>
      </c>
      <c r="M27" t="s">
        <v>173</v>
      </c>
      <c r="N27" s="9" t="s">
        <v>174</v>
      </c>
      <c r="O27" t="s">
        <v>176</v>
      </c>
      <c r="P27" t="s">
        <v>176</v>
      </c>
      <c r="Q27" s="10" t="s">
        <v>175</v>
      </c>
      <c r="R27" t="s">
        <v>177</v>
      </c>
      <c r="S27" t="s">
        <v>176</v>
      </c>
      <c r="T27" t="s">
        <v>178</v>
      </c>
      <c r="U27" s="11" t="s">
        <v>176</v>
      </c>
      <c r="V27" t="s">
        <v>171</v>
      </c>
    </row>
    <row r="28" spans="1:22" x14ac:dyDescent="0.2">
      <c r="A28" t="str">
        <f>HYPERLINK("https://www.ncbi.nlm.nih.gov/protein/WP_054067327.1?report=genbank&amp;log$=prottop&amp;blast_rank=86&amp;RID=X6EP49F1016","WP_054067327.1")</f>
        <v>WP_054067327.1</v>
      </c>
      <c r="B28">
        <v>252</v>
      </c>
      <c r="C28">
        <v>252</v>
      </c>
      <c r="D28" s="1">
        <v>0.98</v>
      </c>
      <c r="E28" s="2">
        <v>3E-79</v>
      </c>
      <c r="F28" s="4">
        <v>43.03</v>
      </c>
      <c r="G28">
        <v>331</v>
      </c>
      <c r="H28" t="s">
        <v>188</v>
      </c>
      <c r="I28" t="s">
        <v>171</v>
      </c>
      <c r="J28" t="s">
        <v>186</v>
      </c>
      <c r="K28" s="14" t="s">
        <v>176</v>
      </c>
      <c r="L28" s="9" t="s">
        <v>176</v>
      </c>
      <c r="M28" t="s">
        <v>183</v>
      </c>
      <c r="N28" s="9" t="s">
        <v>173</v>
      </c>
      <c r="O28" t="s">
        <v>181</v>
      </c>
      <c r="P28" t="s">
        <v>175</v>
      </c>
      <c r="Q28" s="10" t="s">
        <v>173</v>
      </c>
      <c r="R28" t="s">
        <v>177</v>
      </c>
      <c r="S28" t="s">
        <v>175</v>
      </c>
      <c r="T28" t="s">
        <v>178</v>
      </c>
      <c r="U28" s="11" t="s">
        <v>175</v>
      </c>
      <c r="V28" t="s">
        <v>171</v>
      </c>
    </row>
    <row r="29" spans="1:22" x14ac:dyDescent="0.2">
      <c r="A29" t="str">
        <f>HYPERLINK("https://www.ncbi.nlm.nih.gov/protein/WP_057845088.1?report=genbank&amp;log$=prottop&amp;blast_rank=18&amp;RID=X6EP49F1016","WP_057845088.1")</f>
        <v>WP_057845088.1</v>
      </c>
      <c r="B29">
        <v>301</v>
      </c>
      <c r="C29">
        <v>301</v>
      </c>
      <c r="D29" s="1">
        <v>0.91</v>
      </c>
      <c r="E29" s="2">
        <v>9.9999999999999994E-99</v>
      </c>
      <c r="F29" s="4">
        <v>50.68</v>
      </c>
      <c r="G29">
        <v>328</v>
      </c>
      <c r="H29" t="s">
        <v>184</v>
      </c>
      <c r="I29" t="s">
        <v>171</v>
      </c>
      <c r="J29" t="s">
        <v>172</v>
      </c>
      <c r="K29" s="14" t="s">
        <v>181</v>
      </c>
      <c r="L29" s="9" t="s">
        <v>173</v>
      </c>
      <c r="M29" t="s">
        <v>173</v>
      </c>
      <c r="N29" s="9" t="s">
        <v>174</v>
      </c>
      <c r="O29" t="s">
        <v>175</v>
      </c>
      <c r="P29" t="s">
        <v>176</v>
      </c>
      <c r="Q29" s="10" t="s">
        <v>175</v>
      </c>
      <c r="R29" t="s">
        <v>177</v>
      </c>
      <c r="S29" t="s">
        <v>176</v>
      </c>
      <c r="T29" t="s">
        <v>178</v>
      </c>
      <c r="U29" s="11" t="s">
        <v>176</v>
      </c>
      <c r="V29" t="s">
        <v>171</v>
      </c>
    </row>
    <row r="30" spans="1:22" x14ac:dyDescent="0.2">
      <c r="A30" t="str">
        <f>HYPERLINK("https://www.ncbi.nlm.nih.gov/protein/WP_062801824.1?report=genbank&amp;log$=prottop&amp;blast_rank=71&amp;RID=X6EP49F1016","WP_062801824.1")</f>
        <v>WP_062801824.1</v>
      </c>
      <c r="B30">
        <v>253</v>
      </c>
      <c r="C30">
        <v>253</v>
      </c>
      <c r="D30" s="1">
        <v>0.9</v>
      </c>
      <c r="E30" s="2">
        <v>9.0000000000000006E-80</v>
      </c>
      <c r="F30" s="4">
        <v>44.82</v>
      </c>
      <c r="G30">
        <v>333</v>
      </c>
      <c r="H30" t="s">
        <v>185</v>
      </c>
      <c r="I30" t="s">
        <v>171</v>
      </c>
      <c r="J30" t="s">
        <v>186</v>
      </c>
      <c r="K30" s="14" t="s">
        <v>176</v>
      </c>
      <c r="L30" s="9" t="s">
        <v>176</v>
      </c>
      <c r="M30" t="s">
        <v>183</v>
      </c>
      <c r="N30" s="9" t="s">
        <v>175</v>
      </c>
      <c r="O30" t="s">
        <v>176</v>
      </c>
      <c r="P30" t="s">
        <v>175</v>
      </c>
      <c r="Q30" s="10" t="s">
        <v>187</v>
      </c>
      <c r="R30" t="s">
        <v>177</v>
      </c>
      <c r="S30" t="s">
        <v>175</v>
      </c>
      <c r="T30" t="s">
        <v>178</v>
      </c>
      <c r="U30" s="11" t="s">
        <v>175</v>
      </c>
      <c r="V30" t="s">
        <v>171</v>
      </c>
    </row>
    <row r="31" spans="1:22" x14ac:dyDescent="0.2">
      <c r="A31" t="str">
        <f>HYPERLINK("https://www.ncbi.nlm.nih.gov/protein/WP_062804022.1?report=genbank&amp;log$=prottop&amp;blast_rank=69&amp;RID=X6EP49F1016","WP_062804022.1")</f>
        <v>WP_062804022.1</v>
      </c>
      <c r="B31">
        <v>253</v>
      </c>
      <c r="C31">
        <v>253</v>
      </c>
      <c r="D31" s="1">
        <v>0.91</v>
      </c>
      <c r="E31" s="2">
        <v>6.0000000000000001E-80</v>
      </c>
      <c r="F31" s="4">
        <v>42.91</v>
      </c>
      <c r="G31">
        <v>324</v>
      </c>
      <c r="H31" t="s">
        <v>189</v>
      </c>
      <c r="I31" t="s">
        <v>190</v>
      </c>
      <c r="J31" t="s">
        <v>180</v>
      </c>
      <c r="K31" s="14" t="s">
        <v>176</v>
      </c>
      <c r="L31" s="9" t="s">
        <v>176</v>
      </c>
      <c r="M31" t="s">
        <v>175</v>
      </c>
      <c r="N31" s="9" t="s">
        <v>175</v>
      </c>
      <c r="O31" t="s">
        <v>181</v>
      </c>
      <c r="P31" t="s">
        <v>175</v>
      </c>
      <c r="Q31" s="10" t="s">
        <v>175</v>
      </c>
      <c r="R31" t="s">
        <v>177</v>
      </c>
      <c r="S31" t="s">
        <v>176</v>
      </c>
      <c r="T31" t="s">
        <v>182</v>
      </c>
      <c r="U31" s="11" t="s">
        <v>183</v>
      </c>
      <c r="V31" t="s">
        <v>171</v>
      </c>
    </row>
    <row r="32" spans="1:22" x14ac:dyDescent="0.2">
      <c r="A32" t="str">
        <f>HYPERLINK("https://www.ncbi.nlm.nih.gov/protein/WP_066705791.1?report=genbank&amp;log$=prottop&amp;blast_rank=47&amp;RID=X6EP49F1016","WP_066705791.1")</f>
        <v>WP_066705791.1</v>
      </c>
      <c r="B32">
        <v>258</v>
      </c>
      <c r="C32">
        <v>258</v>
      </c>
      <c r="D32" s="1">
        <v>0.98</v>
      </c>
      <c r="E32" s="2">
        <v>9.9999999999999996E-82</v>
      </c>
      <c r="F32" s="4">
        <v>41.77</v>
      </c>
      <c r="G32">
        <v>338</v>
      </c>
      <c r="H32" t="s">
        <v>192</v>
      </c>
      <c r="I32" t="s">
        <v>171</v>
      </c>
      <c r="J32" t="s">
        <v>186</v>
      </c>
      <c r="K32" s="14" t="s">
        <v>176</v>
      </c>
      <c r="L32" s="9" t="s">
        <v>176</v>
      </c>
      <c r="M32" t="s">
        <v>183</v>
      </c>
      <c r="N32" s="9" t="s">
        <v>175</v>
      </c>
      <c r="O32" t="s">
        <v>176</v>
      </c>
      <c r="P32" t="s">
        <v>175</v>
      </c>
      <c r="Q32" s="10" t="s">
        <v>187</v>
      </c>
      <c r="R32" t="s">
        <v>177</v>
      </c>
      <c r="S32" t="s">
        <v>175</v>
      </c>
      <c r="T32" t="s">
        <v>178</v>
      </c>
      <c r="U32" s="11" t="s">
        <v>175</v>
      </c>
      <c r="V32" t="s">
        <v>171</v>
      </c>
    </row>
    <row r="33" spans="1:24" x14ac:dyDescent="0.2">
      <c r="A33" t="str">
        <f>HYPERLINK("https://www.ncbi.nlm.nih.gov/protein/WP_066708114.1?report=genbank&amp;log$=prottop&amp;blast_rank=10&amp;RID=X6EP49F1016","WP_066708114.1")</f>
        <v>WP_066708114.1</v>
      </c>
      <c r="B33">
        <v>361</v>
      </c>
      <c r="C33">
        <v>361</v>
      </c>
      <c r="D33" s="1">
        <v>0.97</v>
      </c>
      <c r="E33" s="2">
        <v>2.0000000000000001E-122</v>
      </c>
      <c r="F33" s="4">
        <v>56.33</v>
      </c>
      <c r="G33">
        <v>318</v>
      </c>
      <c r="H33" t="s">
        <v>184</v>
      </c>
      <c r="I33" t="s">
        <v>171</v>
      </c>
      <c r="J33" t="s">
        <v>172</v>
      </c>
      <c r="K33" s="14" t="s">
        <v>181</v>
      </c>
      <c r="L33" s="9" t="s">
        <v>173</v>
      </c>
      <c r="M33" t="s">
        <v>173</v>
      </c>
      <c r="N33" s="9" t="s">
        <v>174</v>
      </c>
      <c r="O33" t="s">
        <v>175</v>
      </c>
      <c r="P33" t="s">
        <v>176</v>
      </c>
      <c r="Q33" s="10" t="s">
        <v>175</v>
      </c>
      <c r="R33" t="s">
        <v>177</v>
      </c>
      <c r="S33" t="s">
        <v>176</v>
      </c>
      <c r="T33" t="s">
        <v>178</v>
      </c>
      <c r="U33" s="11" t="s">
        <v>176</v>
      </c>
      <c r="V33" t="s">
        <v>171</v>
      </c>
    </row>
    <row r="34" spans="1:24" x14ac:dyDescent="0.2">
      <c r="A34" t="str">
        <f>HYPERLINK("https://www.ncbi.nlm.nih.gov/protein/WP_085748802.1?report=genbank&amp;log$=prottop&amp;blast_rank=88&amp;RID=X6EP49F1016","WP_085748802.1")</f>
        <v>WP_085748802.1</v>
      </c>
      <c r="B34">
        <v>252</v>
      </c>
      <c r="C34">
        <v>252</v>
      </c>
      <c r="D34" s="1">
        <v>0.9</v>
      </c>
      <c r="E34" s="2">
        <v>4E-79</v>
      </c>
      <c r="F34" s="4">
        <v>42.14</v>
      </c>
      <c r="G34">
        <v>332</v>
      </c>
      <c r="H34" t="s">
        <v>192</v>
      </c>
      <c r="I34" t="s">
        <v>171</v>
      </c>
      <c r="J34" t="s">
        <v>186</v>
      </c>
      <c r="K34" s="14" t="s">
        <v>176</v>
      </c>
      <c r="L34" s="9" t="s">
        <v>176</v>
      </c>
      <c r="M34" t="s">
        <v>183</v>
      </c>
      <c r="N34" s="9" t="s">
        <v>175</v>
      </c>
      <c r="O34" t="s">
        <v>176</v>
      </c>
      <c r="P34" t="s">
        <v>175</v>
      </c>
      <c r="Q34" s="10" t="s">
        <v>187</v>
      </c>
      <c r="R34" t="s">
        <v>177</v>
      </c>
      <c r="S34" t="s">
        <v>175</v>
      </c>
      <c r="T34" t="s">
        <v>178</v>
      </c>
      <c r="U34" s="11" t="s">
        <v>175</v>
      </c>
      <c r="V34" t="s">
        <v>171</v>
      </c>
    </row>
    <row r="35" spans="1:24" x14ac:dyDescent="0.2">
      <c r="A35" t="str">
        <f>HYPERLINK("https://www.ncbi.nlm.nih.gov/protein/WP_087281897.1?report=genbank&amp;log$=prottop&amp;blast_rank=38&amp;RID=X6EP49F1016","WP_087281897.1")</f>
        <v>WP_087281897.1</v>
      </c>
      <c r="B35">
        <v>261</v>
      </c>
      <c r="C35">
        <v>261</v>
      </c>
      <c r="D35" s="1">
        <v>0.91</v>
      </c>
      <c r="E35" s="2">
        <v>4.9999999999999998E-83</v>
      </c>
      <c r="F35" s="4">
        <v>46.46</v>
      </c>
      <c r="G35">
        <v>331</v>
      </c>
      <c r="H35" t="s">
        <v>179</v>
      </c>
      <c r="I35" t="s">
        <v>171</v>
      </c>
      <c r="J35" t="s">
        <v>180</v>
      </c>
      <c r="K35" s="14" t="s">
        <v>176</v>
      </c>
      <c r="L35" s="9" t="s">
        <v>176</v>
      </c>
      <c r="M35" t="s">
        <v>175</v>
      </c>
      <c r="N35" s="9" t="s">
        <v>175</v>
      </c>
      <c r="O35" t="s">
        <v>181</v>
      </c>
      <c r="P35" t="s">
        <v>175</v>
      </c>
      <c r="Q35" s="10" t="s">
        <v>175</v>
      </c>
      <c r="R35" t="s">
        <v>177</v>
      </c>
      <c r="S35" t="s">
        <v>176</v>
      </c>
      <c r="T35" t="s">
        <v>182</v>
      </c>
      <c r="U35" s="11" t="s">
        <v>183</v>
      </c>
      <c r="V35" t="s">
        <v>171</v>
      </c>
    </row>
    <row r="36" spans="1:24" x14ac:dyDescent="0.2">
      <c r="A36" t="str">
        <f>HYPERLINK("https://www.ncbi.nlm.nih.gov/protein/WP_088603386.1?report=genbank&amp;log$=prottop&amp;blast_rank=99&amp;RID=X6EP49F1016","WP_088603386.1")</f>
        <v>WP_088603386.1</v>
      </c>
      <c r="B36">
        <v>250</v>
      </c>
      <c r="C36">
        <v>250</v>
      </c>
      <c r="D36" s="1">
        <v>0.9</v>
      </c>
      <c r="E36" s="2">
        <v>1E-78</v>
      </c>
      <c r="F36" s="4">
        <v>41.84</v>
      </c>
      <c r="G36">
        <v>328</v>
      </c>
      <c r="H36" t="s">
        <v>198</v>
      </c>
      <c r="I36" t="s">
        <v>171</v>
      </c>
      <c r="J36" t="s">
        <v>186</v>
      </c>
      <c r="K36" s="14" t="s">
        <v>176</v>
      </c>
      <c r="L36" s="9" t="s">
        <v>181</v>
      </c>
      <c r="M36" t="s">
        <v>183</v>
      </c>
      <c r="N36" s="9" t="s">
        <v>175</v>
      </c>
      <c r="O36" t="s">
        <v>176</v>
      </c>
      <c r="P36" t="s">
        <v>175</v>
      </c>
      <c r="Q36" s="10" t="s">
        <v>187</v>
      </c>
      <c r="R36" t="s">
        <v>177</v>
      </c>
      <c r="S36" t="s">
        <v>175</v>
      </c>
      <c r="T36" t="s">
        <v>178</v>
      </c>
      <c r="U36" s="11" t="s">
        <v>175</v>
      </c>
      <c r="V36" t="s">
        <v>171</v>
      </c>
    </row>
    <row r="37" spans="1:24" x14ac:dyDescent="0.2">
      <c r="A37" t="str">
        <f>HYPERLINK("https://www.ncbi.nlm.nih.gov/protein/WP_088888403.1?report=genbank&amp;log$=prottop&amp;blast_rank=62&amp;RID=X6EP49F1016","WP_088888403.1")</f>
        <v>WP_088888403.1</v>
      </c>
      <c r="B37">
        <v>254</v>
      </c>
      <c r="C37">
        <v>254</v>
      </c>
      <c r="D37" s="1">
        <v>0.89</v>
      </c>
      <c r="E37" s="2">
        <v>3.0000000000000001E-80</v>
      </c>
      <c r="F37" s="4">
        <v>43.6</v>
      </c>
      <c r="G37">
        <v>330</v>
      </c>
      <c r="H37" t="s">
        <v>188</v>
      </c>
      <c r="I37" t="s">
        <v>171</v>
      </c>
      <c r="J37" t="s">
        <v>186</v>
      </c>
      <c r="K37" s="14" t="s">
        <v>176</v>
      </c>
      <c r="L37" s="9" t="s">
        <v>176</v>
      </c>
      <c r="M37" t="s">
        <v>183</v>
      </c>
      <c r="N37" s="9" t="s">
        <v>173</v>
      </c>
      <c r="O37" t="s">
        <v>181</v>
      </c>
      <c r="P37" t="s">
        <v>175</v>
      </c>
      <c r="Q37" s="10" t="s">
        <v>173</v>
      </c>
      <c r="R37" t="s">
        <v>177</v>
      </c>
      <c r="S37" t="s">
        <v>175</v>
      </c>
      <c r="T37" t="s">
        <v>178</v>
      </c>
      <c r="U37" s="11" t="s">
        <v>175</v>
      </c>
      <c r="V37" t="s">
        <v>171</v>
      </c>
    </row>
    <row r="38" spans="1:24" x14ac:dyDescent="0.2">
      <c r="A38" t="str">
        <f>HYPERLINK("https://www.ncbi.nlm.nih.gov/protein/WP_089401330.1?report=genbank&amp;log$=prottop&amp;blast_rank=58&amp;RID=X6EP49F1016","WP_089401330.1")</f>
        <v>WP_089401330.1</v>
      </c>
      <c r="B38">
        <v>255</v>
      </c>
      <c r="C38">
        <v>255</v>
      </c>
      <c r="D38" s="1">
        <v>1</v>
      </c>
      <c r="E38" s="2">
        <v>1.9999999999999999E-80</v>
      </c>
      <c r="F38" s="4">
        <v>41.84</v>
      </c>
      <c r="G38">
        <v>338</v>
      </c>
      <c r="H38" t="s">
        <v>199</v>
      </c>
      <c r="I38" t="s">
        <v>171</v>
      </c>
      <c r="J38" t="s">
        <v>186</v>
      </c>
      <c r="K38" s="14" t="s">
        <v>176</v>
      </c>
      <c r="L38" s="9" t="s">
        <v>176</v>
      </c>
      <c r="M38" t="s">
        <v>183</v>
      </c>
      <c r="N38" s="9" t="s">
        <v>175</v>
      </c>
      <c r="O38" t="s">
        <v>176</v>
      </c>
      <c r="P38" t="s">
        <v>175</v>
      </c>
      <c r="Q38" s="10" t="s">
        <v>187</v>
      </c>
      <c r="R38" t="s">
        <v>177</v>
      </c>
      <c r="S38" t="s">
        <v>175</v>
      </c>
      <c r="T38" t="s">
        <v>178</v>
      </c>
      <c r="U38" s="11" t="s">
        <v>175</v>
      </c>
      <c r="V38" t="s">
        <v>171</v>
      </c>
    </row>
    <row r="39" spans="1:24" x14ac:dyDescent="0.2">
      <c r="A39" t="str">
        <f>HYPERLINK("https://www.ncbi.nlm.nih.gov/protein/WP_092696893.1?report=genbank&amp;log$=prottop&amp;blast_rank=75&amp;RID=X6EP49F1016","WP_092696893.1")</f>
        <v>WP_092696893.1</v>
      </c>
      <c r="B39">
        <v>253</v>
      </c>
      <c r="C39">
        <v>253</v>
      </c>
      <c r="D39" s="1">
        <v>0.95</v>
      </c>
      <c r="E39" s="2">
        <v>1E-79</v>
      </c>
      <c r="F39" s="4">
        <v>41.94</v>
      </c>
      <c r="G39">
        <v>336</v>
      </c>
      <c r="H39" t="s">
        <v>188</v>
      </c>
      <c r="I39" t="s">
        <v>171</v>
      </c>
      <c r="J39" t="s">
        <v>186</v>
      </c>
      <c r="K39" s="14" t="s">
        <v>176</v>
      </c>
      <c r="L39" s="9" t="s">
        <v>176</v>
      </c>
      <c r="M39" t="s">
        <v>183</v>
      </c>
      <c r="N39" s="9" t="s">
        <v>173</v>
      </c>
      <c r="O39" t="s">
        <v>181</v>
      </c>
      <c r="P39" t="s">
        <v>175</v>
      </c>
      <c r="Q39" s="10" t="s">
        <v>173</v>
      </c>
      <c r="R39" t="s">
        <v>177</v>
      </c>
      <c r="S39" t="s">
        <v>175</v>
      </c>
      <c r="T39" t="s">
        <v>178</v>
      </c>
      <c r="U39" s="11" t="s">
        <v>175</v>
      </c>
      <c r="V39" t="s">
        <v>171</v>
      </c>
      <c r="X39" t="str">
        <f>HYPERLINK("https://www.ncbi.nlm.nih.gov/protein/WP_009515009.1?report=genbank&amp;log$=prottop&amp;blast_rank=9&amp;RID=X6EP49F1016","WP_009515009.1")</f>
        <v>WP_009515009.1</v>
      </c>
    </row>
    <row r="40" spans="1:24" x14ac:dyDescent="0.2">
      <c r="A40" t="str">
        <f>HYPERLINK("https://www.ncbi.nlm.nih.gov/protein/WP_092952237.1?report=genbank&amp;log$=prottop&amp;blast_rank=61&amp;RID=X6EP49F1016","WP_092952237.1")</f>
        <v>WP_092952237.1</v>
      </c>
      <c r="B40">
        <v>256</v>
      </c>
      <c r="C40">
        <v>256</v>
      </c>
      <c r="D40" s="1">
        <v>0.91</v>
      </c>
      <c r="E40" s="2">
        <v>1.9999999999999999E-80</v>
      </c>
      <c r="F40" s="4">
        <v>42.72</v>
      </c>
      <c r="G40">
        <v>361</v>
      </c>
      <c r="H40" t="s">
        <v>192</v>
      </c>
      <c r="I40" t="s">
        <v>171</v>
      </c>
      <c r="J40" t="s">
        <v>186</v>
      </c>
      <c r="K40" s="14" t="s">
        <v>176</v>
      </c>
      <c r="L40" s="9" t="s">
        <v>176</v>
      </c>
      <c r="M40" t="s">
        <v>183</v>
      </c>
      <c r="N40" s="9" t="s">
        <v>175</v>
      </c>
      <c r="O40" t="s">
        <v>176</v>
      </c>
      <c r="P40" t="s">
        <v>175</v>
      </c>
      <c r="Q40" s="10" t="s">
        <v>187</v>
      </c>
      <c r="R40" t="s">
        <v>177</v>
      </c>
      <c r="S40" t="s">
        <v>175</v>
      </c>
      <c r="T40" t="s">
        <v>178</v>
      </c>
      <c r="U40" s="11" t="s">
        <v>175</v>
      </c>
      <c r="V40" t="s">
        <v>171</v>
      </c>
    </row>
    <row r="41" spans="1:24" x14ac:dyDescent="0.2">
      <c r="A41" t="str">
        <f>HYPERLINK("https://www.ncbi.nlm.nih.gov/protein/WP_103018016.1?report=genbank&amp;log$=prottop&amp;blast_rank=42&amp;RID=X6EP49F1016","WP_103018016.1")</f>
        <v>WP_103018016.1</v>
      </c>
      <c r="B41">
        <v>259</v>
      </c>
      <c r="C41">
        <v>259</v>
      </c>
      <c r="D41" s="1">
        <v>0.97</v>
      </c>
      <c r="E41" s="2">
        <v>3.9999999999999998E-82</v>
      </c>
      <c r="F41" s="4">
        <v>41.99</v>
      </c>
      <c r="G41">
        <v>338</v>
      </c>
      <c r="H41" t="s">
        <v>185</v>
      </c>
      <c r="I41" t="s">
        <v>171</v>
      </c>
      <c r="J41" t="s">
        <v>186</v>
      </c>
      <c r="K41" s="14" t="s">
        <v>176</v>
      </c>
      <c r="L41" s="9" t="s">
        <v>176</v>
      </c>
      <c r="M41" t="s">
        <v>183</v>
      </c>
      <c r="N41" s="9" t="s">
        <v>175</v>
      </c>
      <c r="O41" t="s">
        <v>176</v>
      </c>
      <c r="P41" t="s">
        <v>175</v>
      </c>
      <c r="Q41" s="10" t="s">
        <v>187</v>
      </c>
      <c r="R41" t="s">
        <v>177</v>
      </c>
      <c r="S41" t="s">
        <v>175</v>
      </c>
      <c r="T41" t="s">
        <v>178</v>
      </c>
      <c r="U41" s="11" t="s">
        <v>175</v>
      </c>
      <c r="V41" t="s">
        <v>171</v>
      </c>
    </row>
    <row r="42" spans="1:24" x14ac:dyDescent="0.2">
      <c r="A42" t="str">
        <f>HYPERLINK("https://www.ncbi.nlm.nih.gov/protein/WP_104301277.1?report=genbank&amp;log$=prottop&amp;blast_rank=5&amp;RID=X6EP49F1016","WP_104301277.1")</f>
        <v>WP_104301277.1</v>
      </c>
      <c r="B42">
        <v>415</v>
      </c>
      <c r="C42">
        <v>415</v>
      </c>
      <c r="D42" s="1">
        <v>1</v>
      </c>
      <c r="E42" s="2">
        <v>1.9999999999999999E-143</v>
      </c>
      <c r="F42" s="4">
        <v>62.85</v>
      </c>
      <c r="G42">
        <v>323</v>
      </c>
      <c r="H42" t="s">
        <v>184</v>
      </c>
      <c r="I42" t="s">
        <v>171</v>
      </c>
      <c r="J42" t="s">
        <v>172</v>
      </c>
      <c r="K42" s="14" t="s">
        <v>181</v>
      </c>
      <c r="L42" s="9" t="s">
        <v>173</v>
      </c>
      <c r="M42" t="s">
        <v>173</v>
      </c>
      <c r="N42" s="9" t="s">
        <v>174</v>
      </c>
      <c r="O42" t="s">
        <v>175</v>
      </c>
      <c r="P42" t="s">
        <v>176</v>
      </c>
      <c r="Q42" s="10" t="s">
        <v>175</v>
      </c>
      <c r="R42" t="s">
        <v>177</v>
      </c>
      <c r="S42" t="s">
        <v>176</v>
      </c>
      <c r="T42" t="s">
        <v>178</v>
      </c>
      <c r="U42" s="11" t="s">
        <v>176</v>
      </c>
      <c r="V42" t="s">
        <v>171</v>
      </c>
    </row>
    <row r="43" spans="1:24" x14ac:dyDescent="0.2">
      <c r="A43" t="str">
        <f>HYPERLINK("https://www.ncbi.nlm.nih.gov/protein/WP_105241586.1?report=genbank&amp;log$=prottop&amp;blast_rank=90&amp;RID=X6EP49F1016","WP_105241586.1")</f>
        <v>WP_105241586.1</v>
      </c>
      <c r="B43">
        <v>251</v>
      </c>
      <c r="C43">
        <v>251</v>
      </c>
      <c r="D43" s="1">
        <v>0.9</v>
      </c>
      <c r="E43" s="2">
        <v>4E-79</v>
      </c>
      <c r="F43" s="4">
        <v>42.91</v>
      </c>
      <c r="G43">
        <v>333</v>
      </c>
      <c r="H43" t="s">
        <v>184</v>
      </c>
      <c r="I43" t="s">
        <v>171</v>
      </c>
      <c r="J43" t="s">
        <v>172</v>
      </c>
      <c r="K43" s="14" t="s">
        <v>181</v>
      </c>
      <c r="L43" s="9" t="s">
        <v>176</v>
      </c>
      <c r="M43" t="s">
        <v>183</v>
      </c>
      <c r="N43" s="9" t="s">
        <v>176</v>
      </c>
      <c r="O43" t="s">
        <v>176</v>
      </c>
      <c r="P43" t="s">
        <v>175</v>
      </c>
      <c r="Q43" s="10" t="s">
        <v>176</v>
      </c>
      <c r="R43" t="s">
        <v>177</v>
      </c>
      <c r="S43" t="s">
        <v>175</v>
      </c>
      <c r="T43" t="s">
        <v>178</v>
      </c>
      <c r="U43" s="11" t="s">
        <v>175</v>
      </c>
      <c r="V43" t="s">
        <v>171</v>
      </c>
    </row>
    <row r="44" spans="1:24" x14ac:dyDescent="0.2">
      <c r="A44" t="str">
        <f>HYPERLINK("https://www.ncbi.nlm.nih.gov/protein/WP_105748278.1?report=genbank&amp;log$=prottop&amp;blast_rank=33&amp;RID=X6EP49F1016","WP_105748278.1")</f>
        <v>WP_105748278.1</v>
      </c>
      <c r="B44">
        <v>263</v>
      </c>
      <c r="C44">
        <v>263</v>
      </c>
      <c r="D44" s="1">
        <v>0.99</v>
      </c>
      <c r="E44" s="2">
        <v>8.0000000000000003E-84</v>
      </c>
      <c r="F44" s="4">
        <v>42.41</v>
      </c>
      <c r="G44">
        <v>328</v>
      </c>
      <c r="H44" t="s">
        <v>185</v>
      </c>
      <c r="I44" t="s">
        <v>171</v>
      </c>
      <c r="J44" t="s">
        <v>186</v>
      </c>
      <c r="K44" s="14" t="s">
        <v>176</v>
      </c>
      <c r="L44" s="9" t="s">
        <v>176</v>
      </c>
      <c r="M44" t="s">
        <v>187</v>
      </c>
      <c r="N44" s="9" t="s">
        <v>181</v>
      </c>
      <c r="O44" t="s">
        <v>176</v>
      </c>
      <c r="P44" t="s">
        <v>175</v>
      </c>
      <c r="Q44" s="10" t="s">
        <v>187</v>
      </c>
      <c r="R44" t="s">
        <v>177</v>
      </c>
      <c r="S44" t="s">
        <v>175</v>
      </c>
      <c r="T44" t="s">
        <v>178</v>
      </c>
      <c r="U44" s="11" t="s">
        <v>175</v>
      </c>
      <c r="V44" t="s">
        <v>171</v>
      </c>
    </row>
    <row r="45" spans="1:24" x14ac:dyDescent="0.2">
      <c r="A45" t="str">
        <f>HYPERLINK("https://www.ncbi.nlm.nih.gov/protein/WP_108401532.1?report=genbank&amp;log$=prottop&amp;blast_rank=12&amp;RID=X6EP49F1016","WP_108401532.1")</f>
        <v>WP_108401532.1</v>
      </c>
      <c r="B45">
        <v>337</v>
      </c>
      <c r="C45">
        <v>337</v>
      </c>
      <c r="D45" s="1">
        <v>0.9</v>
      </c>
      <c r="E45" s="2">
        <v>9.9999999999999995E-113</v>
      </c>
      <c r="F45" s="4">
        <v>55.29</v>
      </c>
      <c r="G45">
        <v>321</v>
      </c>
      <c r="H45" t="s">
        <v>184</v>
      </c>
      <c r="I45" t="s">
        <v>171</v>
      </c>
      <c r="J45" t="s">
        <v>172</v>
      </c>
      <c r="K45" s="14" t="s">
        <v>181</v>
      </c>
      <c r="L45" s="9" t="s">
        <v>173</v>
      </c>
      <c r="M45" t="s">
        <v>173</v>
      </c>
      <c r="N45" s="9" t="s">
        <v>174</v>
      </c>
      <c r="O45" t="s">
        <v>175</v>
      </c>
      <c r="P45" t="s">
        <v>176</v>
      </c>
      <c r="Q45" s="10" t="s">
        <v>175</v>
      </c>
      <c r="R45" t="s">
        <v>177</v>
      </c>
      <c r="S45" t="s">
        <v>176</v>
      </c>
      <c r="T45" t="s">
        <v>178</v>
      </c>
      <c r="U45" s="11" t="s">
        <v>176</v>
      </c>
      <c r="V45" t="s">
        <v>171</v>
      </c>
    </row>
    <row r="46" spans="1:24" x14ac:dyDescent="0.2">
      <c r="A46" t="str">
        <f>HYPERLINK("https://www.ncbi.nlm.nih.gov/protein/WP_108512349.1?report=genbank&amp;log$=prottop&amp;blast_rank=30&amp;RID=X6EP49F1016","WP_108512349.1")</f>
        <v>WP_108512349.1</v>
      </c>
      <c r="B46">
        <v>269</v>
      </c>
      <c r="C46">
        <v>269</v>
      </c>
      <c r="D46" s="1">
        <v>0.98</v>
      </c>
      <c r="E46" s="2">
        <v>4.9999999999999999E-86</v>
      </c>
      <c r="F46" s="4">
        <v>43.03</v>
      </c>
      <c r="G46">
        <v>333</v>
      </c>
      <c r="H46" t="s">
        <v>184</v>
      </c>
      <c r="I46" t="s">
        <v>171</v>
      </c>
      <c r="J46" t="s">
        <v>172</v>
      </c>
      <c r="K46" s="14" t="s">
        <v>181</v>
      </c>
      <c r="L46" s="9" t="s">
        <v>181</v>
      </c>
      <c r="M46" t="s">
        <v>173</v>
      </c>
      <c r="N46" s="9" t="s">
        <v>174</v>
      </c>
      <c r="O46" t="s">
        <v>176</v>
      </c>
      <c r="P46" t="s">
        <v>176</v>
      </c>
      <c r="Q46" s="10" t="s">
        <v>175</v>
      </c>
      <c r="R46" t="s">
        <v>177</v>
      </c>
      <c r="S46" t="s">
        <v>175</v>
      </c>
      <c r="T46" t="s">
        <v>178</v>
      </c>
      <c r="U46" s="11" t="s">
        <v>181</v>
      </c>
      <c r="V46" t="s">
        <v>190</v>
      </c>
    </row>
    <row r="47" spans="1:24" x14ac:dyDescent="0.2">
      <c r="A47" t="str">
        <f>HYPERLINK("https://www.ncbi.nlm.nih.gov/protein/WP_108646212.1?report=genbank&amp;log$=prottop&amp;blast_rank=25&amp;RID=X6EP49F1016","WP_108646212.1")</f>
        <v>WP_108646212.1</v>
      </c>
      <c r="B47">
        <v>278</v>
      </c>
      <c r="C47">
        <v>278</v>
      </c>
      <c r="D47" s="1">
        <v>1</v>
      </c>
      <c r="E47" s="2">
        <v>1E-89</v>
      </c>
      <c r="F47" s="4">
        <v>41.46</v>
      </c>
      <c r="G47">
        <v>327</v>
      </c>
      <c r="H47" t="s">
        <v>200</v>
      </c>
      <c r="I47" t="s">
        <v>178</v>
      </c>
      <c r="J47" t="s">
        <v>172</v>
      </c>
      <c r="K47" s="14" t="s">
        <v>181</v>
      </c>
      <c r="L47" s="9" t="s">
        <v>173</v>
      </c>
      <c r="M47" t="s">
        <v>173</v>
      </c>
      <c r="N47" s="9" t="s">
        <v>174</v>
      </c>
      <c r="O47" t="s">
        <v>175</v>
      </c>
      <c r="P47" t="s">
        <v>176</v>
      </c>
      <c r="Q47" s="10" t="s">
        <v>181</v>
      </c>
      <c r="R47" t="s">
        <v>177</v>
      </c>
      <c r="S47" t="s">
        <v>182</v>
      </c>
      <c r="T47" t="s">
        <v>178</v>
      </c>
      <c r="U47" s="11" t="s">
        <v>176</v>
      </c>
      <c r="V47" t="s">
        <v>171</v>
      </c>
    </row>
    <row r="48" spans="1:24" x14ac:dyDescent="0.2">
      <c r="A48" t="str">
        <f>HYPERLINK("https://www.ncbi.nlm.nih.gov/protein/WP_110466210.1?report=genbank&amp;log$=prottop&amp;blast_rank=51&amp;RID=X6EP49F1016","WP_110466210.1")</f>
        <v>WP_110466210.1</v>
      </c>
      <c r="B48">
        <v>258</v>
      </c>
      <c r="C48">
        <v>258</v>
      </c>
      <c r="D48" s="1">
        <v>0.96</v>
      </c>
      <c r="E48" s="2">
        <v>1.9999999999999999E-81</v>
      </c>
      <c r="F48" s="4">
        <v>42.68</v>
      </c>
      <c r="G48">
        <v>336</v>
      </c>
      <c r="H48" t="s">
        <v>185</v>
      </c>
      <c r="I48" t="s">
        <v>171</v>
      </c>
      <c r="J48" t="s">
        <v>186</v>
      </c>
      <c r="K48" s="14" t="s">
        <v>176</v>
      </c>
      <c r="L48" s="9" t="s">
        <v>176</v>
      </c>
      <c r="M48" t="s">
        <v>183</v>
      </c>
      <c r="N48" s="9" t="s">
        <v>175</v>
      </c>
      <c r="O48" t="s">
        <v>175</v>
      </c>
      <c r="P48" t="s">
        <v>175</v>
      </c>
      <c r="Q48" s="10" t="s">
        <v>187</v>
      </c>
      <c r="R48" t="s">
        <v>177</v>
      </c>
      <c r="S48" t="s">
        <v>175</v>
      </c>
      <c r="T48" t="s">
        <v>178</v>
      </c>
      <c r="U48" s="11" t="s">
        <v>175</v>
      </c>
      <c r="V48" t="s">
        <v>171</v>
      </c>
    </row>
    <row r="49" spans="1:22" x14ac:dyDescent="0.2">
      <c r="A49" t="str">
        <f>HYPERLINK("https://www.ncbi.nlm.nih.gov/protein/WP_111519084.1?report=genbank&amp;log$=prottop&amp;blast_rank=72&amp;RID=X6EP49F1016","WP_111519084.1")</f>
        <v>WP_111519084.1</v>
      </c>
      <c r="B49">
        <v>253</v>
      </c>
      <c r="C49">
        <v>253</v>
      </c>
      <c r="D49" s="1">
        <v>0.9</v>
      </c>
      <c r="E49" s="2">
        <v>1E-79</v>
      </c>
      <c r="F49" s="4">
        <v>44.82</v>
      </c>
      <c r="G49">
        <v>333</v>
      </c>
      <c r="H49" t="s">
        <v>185</v>
      </c>
      <c r="I49" t="s">
        <v>171</v>
      </c>
      <c r="J49" t="s">
        <v>186</v>
      </c>
      <c r="K49" s="14" t="s">
        <v>176</v>
      </c>
      <c r="L49" s="9" t="s">
        <v>176</v>
      </c>
      <c r="M49" t="s">
        <v>183</v>
      </c>
      <c r="N49" s="9" t="s">
        <v>175</v>
      </c>
      <c r="O49" t="s">
        <v>176</v>
      </c>
      <c r="P49" t="s">
        <v>175</v>
      </c>
      <c r="Q49" s="10" t="s">
        <v>187</v>
      </c>
      <c r="R49" t="s">
        <v>177</v>
      </c>
      <c r="S49" t="s">
        <v>175</v>
      </c>
      <c r="T49" t="s">
        <v>178</v>
      </c>
      <c r="U49" s="11" t="s">
        <v>175</v>
      </c>
      <c r="V49" t="s">
        <v>171</v>
      </c>
    </row>
    <row r="50" spans="1:22" x14ac:dyDescent="0.2">
      <c r="A50" t="str">
        <f>HYPERLINK("https://www.ncbi.nlm.nih.gov/protein/WP_111520876.1?report=genbank&amp;log$=prottop&amp;blast_rank=85&amp;RID=X6EP49F1016","WP_111520876.1")</f>
        <v>WP_111520876.1</v>
      </c>
      <c r="B50">
        <v>251</v>
      </c>
      <c r="C50">
        <v>251</v>
      </c>
      <c r="D50" s="1">
        <v>0.91</v>
      </c>
      <c r="E50" s="2">
        <v>3E-79</v>
      </c>
      <c r="F50" s="4">
        <v>42.57</v>
      </c>
      <c r="G50">
        <v>324</v>
      </c>
      <c r="H50" t="s">
        <v>189</v>
      </c>
      <c r="I50" t="s">
        <v>190</v>
      </c>
      <c r="J50" t="s">
        <v>180</v>
      </c>
      <c r="K50" s="14" t="s">
        <v>176</v>
      </c>
      <c r="L50" s="9" t="s">
        <v>176</v>
      </c>
      <c r="M50" t="s">
        <v>175</v>
      </c>
      <c r="N50" s="9" t="s">
        <v>175</v>
      </c>
      <c r="O50" t="s">
        <v>181</v>
      </c>
      <c r="P50" t="s">
        <v>175</v>
      </c>
      <c r="Q50" s="10" t="s">
        <v>175</v>
      </c>
      <c r="R50" t="s">
        <v>177</v>
      </c>
      <c r="S50" t="s">
        <v>176</v>
      </c>
      <c r="T50" t="s">
        <v>182</v>
      </c>
      <c r="U50" s="11" t="s">
        <v>183</v>
      </c>
      <c r="V50" t="s">
        <v>171</v>
      </c>
    </row>
    <row r="51" spans="1:22" x14ac:dyDescent="0.2">
      <c r="A51" t="str">
        <f>HYPERLINK("https://www.ncbi.nlm.nih.gov/protein/WP_114186742.1?report=genbank&amp;log$=prottop&amp;blast_rank=53&amp;RID=X6EP49F1016","WP_114186742.1")</f>
        <v>WP_114186742.1</v>
      </c>
      <c r="B51">
        <v>256</v>
      </c>
      <c r="C51">
        <v>256</v>
      </c>
      <c r="D51" s="1">
        <v>0.98</v>
      </c>
      <c r="E51" s="2">
        <v>3.9999999999999998E-81</v>
      </c>
      <c r="F51" s="4">
        <v>41.18</v>
      </c>
      <c r="G51">
        <v>330</v>
      </c>
      <c r="H51" t="s">
        <v>199</v>
      </c>
      <c r="I51" t="s">
        <v>171</v>
      </c>
      <c r="J51" t="s">
        <v>186</v>
      </c>
      <c r="K51" s="14" t="s">
        <v>176</v>
      </c>
      <c r="L51" s="9" t="s">
        <v>176</v>
      </c>
      <c r="M51" t="s">
        <v>183</v>
      </c>
      <c r="N51" s="9" t="s">
        <v>175</v>
      </c>
      <c r="O51" t="s">
        <v>176</v>
      </c>
      <c r="P51" t="s">
        <v>175</v>
      </c>
      <c r="Q51" s="10" t="s">
        <v>187</v>
      </c>
      <c r="R51" t="s">
        <v>177</v>
      </c>
      <c r="S51" t="s">
        <v>175</v>
      </c>
      <c r="T51" t="s">
        <v>178</v>
      </c>
      <c r="U51" s="11" t="s">
        <v>175</v>
      </c>
      <c r="V51" t="s">
        <v>171</v>
      </c>
    </row>
    <row r="52" spans="1:22" x14ac:dyDescent="0.2">
      <c r="A52" t="str">
        <f>HYPERLINK("https://www.ncbi.nlm.nih.gov/protein/WP_114768374.1?report=genbank&amp;log$=prottop&amp;blast_rank=82&amp;RID=X6EP49F1016","WP_114768374.1")</f>
        <v>WP_114768374.1</v>
      </c>
      <c r="B52">
        <v>252</v>
      </c>
      <c r="C52">
        <v>252</v>
      </c>
      <c r="D52" s="1">
        <v>0.97</v>
      </c>
      <c r="E52" s="2">
        <v>2E-79</v>
      </c>
      <c r="F52" s="4">
        <v>41.49</v>
      </c>
      <c r="G52">
        <v>332</v>
      </c>
      <c r="H52" t="s">
        <v>199</v>
      </c>
      <c r="I52" t="s">
        <v>171</v>
      </c>
      <c r="J52" t="s">
        <v>186</v>
      </c>
      <c r="K52" s="14" t="s">
        <v>176</v>
      </c>
      <c r="L52" s="9" t="s">
        <v>176</v>
      </c>
      <c r="M52" t="s">
        <v>183</v>
      </c>
      <c r="N52" s="9" t="s">
        <v>175</v>
      </c>
      <c r="O52" t="s">
        <v>176</v>
      </c>
      <c r="P52" t="s">
        <v>175</v>
      </c>
      <c r="Q52" s="10" t="s">
        <v>187</v>
      </c>
      <c r="R52" t="s">
        <v>177</v>
      </c>
      <c r="S52" t="s">
        <v>175</v>
      </c>
      <c r="T52" t="s">
        <v>178</v>
      </c>
      <c r="U52" s="11" t="s">
        <v>175</v>
      </c>
      <c r="V52" t="s">
        <v>171</v>
      </c>
    </row>
    <row r="53" spans="1:22" x14ac:dyDescent="0.2">
      <c r="A53" t="str">
        <f>HYPERLINK("https://www.ncbi.nlm.nih.gov/protein/WP_114801550.1?report=genbank&amp;log$=prottop&amp;blast_rank=81&amp;RID=X6EP49F1016","WP_114801550.1")</f>
        <v>WP_114801550.1</v>
      </c>
      <c r="B53">
        <v>252</v>
      </c>
      <c r="C53">
        <v>252</v>
      </c>
      <c r="D53" s="1">
        <v>0.98</v>
      </c>
      <c r="E53" s="2">
        <v>2E-79</v>
      </c>
      <c r="F53" s="4">
        <v>41.3</v>
      </c>
      <c r="G53">
        <v>328</v>
      </c>
      <c r="H53" t="s">
        <v>179</v>
      </c>
      <c r="I53" t="s">
        <v>171</v>
      </c>
      <c r="J53" t="s">
        <v>180</v>
      </c>
      <c r="K53" s="14" t="s">
        <v>176</v>
      </c>
      <c r="L53" s="9" t="s">
        <v>176</v>
      </c>
      <c r="M53" t="s">
        <v>175</v>
      </c>
      <c r="N53" s="9" t="s">
        <v>175</v>
      </c>
      <c r="O53" t="s">
        <v>181</v>
      </c>
      <c r="P53" t="s">
        <v>175</v>
      </c>
      <c r="Q53" s="10" t="s">
        <v>175</v>
      </c>
      <c r="R53" t="s">
        <v>177</v>
      </c>
      <c r="S53" t="s">
        <v>176</v>
      </c>
      <c r="T53" t="s">
        <v>182</v>
      </c>
      <c r="U53" s="11" t="s">
        <v>183</v>
      </c>
      <c r="V53" t="s">
        <v>171</v>
      </c>
    </row>
    <row r="54" spans="1:22" x14ac:dyDescent="0.2">
      <c r="A54" t="str">
        <f>HYPERLINK("https://www.ncbi.nlm.nih.gov/protein/WP_115693209.1?report=genbank&amp;log$=prottop&amp;blast_rank=23&amp;RID=X6EP49F1016","WP_115693209.1")</f>
        <v>WP_115693209.1</v>
      </c>
      <c r="B54">
        <v>282</v>
      </c>
      <c r="C54">
        <v>282</v>
      </c>
      <c r="D54" s="1">
        <v>0.93</v>
      </c>
      <c r="E54" s="2">
        <v>3.0000000000000002E-91</v>
      </c>
      <c r="F54" s="4">
        <v>46.89</v>
      </c>
      <c r="G54">
        <v>323</v>
      </c>
      <c r="H54" t="s">
        <v>184</v>
      </c>
      <c r="I54" t="s">
        <v>171</v>
      </c>
      <c r="J54" t="s">
        <v>172</v>
      </c>
      <c r="K54" s="14" t="s">
        <v>181</v>
      </c>
      <c r="L54" s="9" t="s">
        <v>173</v>
      </c>
      <c r="M54" t="s">
        <v>173</v>
      </c>
      <c r="N54" s="9" t="s">
        <v>174</v>
      </c>
      <c r="O54" t="s">
        <v>176</v>
      </c>
      <c r="P54" t="s">
        <v>176</v>
      </c>
      <c r="Q54" s="10" t="s">
        <v>175</v>
      </c>
      <c r="R54" t="s">
        <v>177</v>
      </c>
      <c r="S54" t="s">
        <v>175</v>
      </c>
      <c r="T54" t="s">
        <v>178</v>
      </c>
      <c r="U54" s="11" t="s">
        <v>181</v>
      </c>
      <c r="V54" t="s">
        <v>190</v>
      </c>
    </row>
    <row r="55" spans="1:22" x14ac:dyDescent="0.2">
      <c r="A55" t="str">
        <f>HYPERLINK("https://www.ncbi.nlm.nih.gov/protein/WP_116960468.1?report=genbank&amp;log$=prottop&amp;blast_rank=8&amp;RID=X6EP49F1016","WP_116960468.1")</f>
        <v>WP_116960468.1</v>
      </c>
      <c r="B55">
        <v>373</v>
      </c>
      <c r="C55">
        <v>373</v>
      </c>
      <c r="D55" s="1">
        <v>0.9</v>
      </c>
      <c r="E55" s="2">
        <v>8.9999999999999998E-127</v>
      </c>
      <c r="F55" s="4">
        <v>63.23</v>
      </c>
      <c r="G55">
        <v>330</v>
      </c>
      <c r="H55" t="s">
        <v>184</v>
      </c>
      <c r="I55" t="s">
        <v>171</v>
      </c>
      <c r="J55" t="s">
        <v>172</v>
      </c>
      <c r="K55" s="14" t="s">
        <v>181</v>
      </c>
      <c r="L55" s="9" t="s">
        <v>173</v>
      </c>
      <c r="M55" t="s">
        <v>173</v>
      </c>
      <c r="N55" s="9" t="s">
        <v>174</v>
      </c>
      <c r="O55" t="s">
        <v>175</v>
      </c>
      <c r="P55" t="s">
        <v>176</v>
      </c>
      <c r="Q55" s="10" t="s">
        <v>175</v>
      </c>
      <c r="R55" t="s">
        <v>177</v>
      </c>
      <c r="S55" t="s">
        <v>176</v>
      </c>
      <c r="T55" t="s">
        <v>178</v>
      </c>
      <c r="U55" s="11" t="s">
        <v>176</v>
      </c>
      <c r="V55" t="s">
        <v>171</v>
      </c>
    </row>
    <row r="56" spans="1:22" x14ac:dyDescent="0.2">
      <c r="A56" t="str">
        <f>HYPERLINK("https://www.ncbi.nlm.nih.gov/protein/WP_119157698.1?report=genbank&amp;log$=prottop&amp;blast_rank=76&amp;RID=X6EP49F1016","WP_119157698.1")</f>
        <v>WP_119157698.1</v>
      </c>
      <c r="B56">
        <v>253</v>
      </c>
      <c r="C56">
        <v>253</v>
      </c>
      <c r="D56" s="1">
        <v>0.96</v>
      </c>
      <c r="E56" s="2">
        <v>1E-79</v>
      </c>
      <c r="F56" s="4">
        <v>42.68</v>
      </c>
      <c r="G56">
        <v>338</v>
      </c>
      <c r="H56" t="s">
        <v>188</v>
      </c>
      <c r="I56" t="s">
        <v>171</v>
      </c>
      <c r="J56" t="s">
        <v>186</v>
      </c>
      <c r="K56" s="14" t="s">
        <v>176</v>
      </c>
      <c r="L56" s="9" t="s">
        <v>176</v>
      </c>
      <c r="M56" t="s">
        <v>183</v>
      </c>
      <c r="N56" s="9" t="s">
        <v>173</v>
      </c>
      <c r="O56" t="s">
        <v>175</v>
      </c>
      <c r="P56" t="s">
        <v>175</v>
      </c>
      <c r="Q56" s="10" t="s">
        <v>173</v>
      </c>
      <c r="R56" t="s">
        <v>177</v>
      </c>
      <c r="S56" t="s">
        <v>175</v>
      </c>
      <c r="T56" t="s">
        <v>178</v>
      </c>
      <c r="U56" s="11" t="s">
        <v>175</v>
      </c>
      <c r="V56" t="s">
        <v>171</v>
      </c>
    </row>
    <row r="57" spans="1:22" x14ac:dyDescent="0.2">
      <c r="A57" t="str">
        <f>HYPERLINK("https://www.ncbi.nlm.nih.gov/protein/WP_119555032.1?report=genbank&amp;log$=prottop&amp;blast_rank=66&amp;RID=X6EP49F1016","WP_119555032.1")</f>
        <v>WP_119555032.1</v>
      </c>
      <c r="B57">
        <v>254</v>
      </c>
      <c r="C57">
        <v>254</v>
      </c>
      <c r="D57" s="1">
        <v>0.9</v>
      </c>
      <c r="E57" s="2">
        <v>5E-80</v>
      </c>
      <c r="F57" s="4">
        <v>43.52</v>
      </c>
      <c r="G57">
        <v>344</v>
      </c>
      <c r="H57" t="s">
        <v>185</v>
      </c>
      <c r="I57" t="s">
        <v>171</v>
      </c>
      <c r="J57" t="s">
        <v>186</v>
      </c>
      <c r="K57" s="14" t="s">
        <v>176</v>
      </c>
      <c r="L57" s="9" t="s">
        <v>176</v>
      </c>
      <c r="M57" t="s">
        <v>183</v>
      </c>
      <c r="N57" s="9" t="s">
        <v>175</v>
      </c>
      <c r="O57" t="s">
        <v>176</v>
      </c>
      <c r="P57" t="s">
        <v>175</v>
      </c>
      <c r="Q57" s="10" t="s">
        <v>187</v>
      </c>
      <c r="R57" t="s">
        <v>177</v>
      </c>
      <c r="S57" t="s">
        <v>175</v>
      </c>
      <c r="T57" t="s">
        <v>178</v>
      </c>
      <c r="U57" s="11" t="s">
        <v>175</v>
      </c>
      <c r="V57" t="s">
        <v>171</v>
      </c>
    </row>
    <row r="58" spans="1:22" x14ac:dyDescent="0.2">
      <c r="A58" t="str">
        <f>HYPERLINK("https://www.ncbi.nlm.nih.gov/protein/WP_123674889.1?report=genbank&amp;log$=prottop&amp;blast_rank=44&amp;RID=X6EP49F1016","WP_123674889.1")</f>
        <v>WP_123674889.1</v>
      </c>
      <c r="B58">
        <v>259</v>
      </c>
      <c r="C58">
        <v>259</v>
      </c>
      <c r="D58" s="1">
        <v>0.9</v>
      </c>
      <c r="E58" s="2">
        <v>5.9999999999999998E-82</v>
      </c>
      <c r="F58" s="4">
        <v>42.52</v>
      </c>
      <c r="G58">
        <v>345</v>
      </c>
      <c r="H58" t="s">
        <v>185</v>
      </c>
      <c r="I58" t="s">
        <v>171</v>
      </c>
      <c r="J58" t="s">
        <v>186</v>
      </c>
      <c r="K58" s="14" t="s">
        <v>176</v>
      </c>
      <c r="L58" s="9" t="s">
        <v>176</v>
      </c>
      <c r="M58" t="s">
        <v>183</v>
      </c>
      <c r="N58" s="9" t="s">
        <v>175</v>
      </c>
      <c r="O58" t="s">
        <v>176</v>
      </c>
      <c r="P58" t="s">
        <v>175</v>
      </c>
      <c r="Q58" s="10" t="s">
        <v>187</v>
      </c>
      <c r="R58" t="s">
        <v>177</v>
      </c>
      <c r="S58" t="s">
        <v>175</v>
      </c>
      <c r="T58" t="s">
        <v>178</v>
      </c>
      <c r="U58" s="11" t="s">
        <v>175</v>
      </c>
      <c r="V58" t="s">
        <v>171</v>
      </c>
    </row>
    <row r="59" spans="1:22" x14ac:dyDescent="0.2">
      <c r="A59" t="str">
        <f>HYPERLINK("https://www.ncbi.nlm.nih.gov/protein/WP_124540981.1?report=genbank&amp;log$=prottop&amp;blast_rank=48&amp;RID=X6EP49F1016","WP_124540981.1")</f>
        <v>WP_124540981.1</v>
      </c>
      <c r="B59">
        <v>258</v>
      </c>
      <c r="C59">
        <v>258</v>
      </c>
      <c r="D59" s="1">
        <v>0.98</v>
      </c>
      <c r="E59" s="2">
        <v>9.9999999999999996E-82</v>
      </c>
      <c r="F59" s="4">
        <v>40.799999999999997</v>
      </c>
      <c r="G59">
        <v>332</v>
      </c>
      <c r="H59" t="s">
        <v>192</v>
      </c>
      <c r="I59" t="s">
        <v>171</v>
      </c>
      <c r="J59" t="s">
        <v>186</v>
      </c>
      <c r="K59" s="14" t="s">
        <v>176</v>
      </c>
      <c r="L59" s="9" t="s">
        <v>176</v>
      </c>
      <c r="M59" t="s">
        <v>183</v>
      </c>
      <c r="N59" s="9" t="s">
        <v>175</v>
      </c>
      <c r="O59" t="s">
        <v>176</v>
      </c>
      <c r="P59" t="s">
        <v>175</v>
      </c>
      <c r="Q59" s="10" t="s">
        <v>187</v>
      </c>
      <c r="R59" t="s">
        <v>177</v>
      </c>
      <c r="S59" t="s">
        <v>175</v>
      </c>
      <c r="T59" t="s">
        <v>178</v>
      </c>
      <c r="U59" s="11" t="s">
        <v>175</v>
      </c>
      <c r="V59" t="s">
        <v>171</v>
      </c>
    </row>
    <row r="60" spans="1:22" x14ac:dyDescent="0.2">
      <c r="A60" t="str">
        <f>HYPERLINK("https://www.ncbi.nlm.nih.gov/protein/WP_127090157.1?report=genbank&amp;log$=prottop&amp;blast_rank=80&amp;RID=X6EP49F1016","WP_127090157.1")</f>
        <v>WP_127090157.1</v>
      </c>
      <c r="B60">
        <v>252</v>
      </c>
      <c r="C60">
        <v>252</v>
      </c>
      <c r="D60" s="1">
        <v>0.98</v>
      </c>
      <c r="E60" s="2">
        <v>2E-79</v>
      </c>
      <c r="F60" s="4">
        <v>44.14</v>
      </c>
      <c r="G60">
        <v>335</v>
      </c>
      <c r="H60" t="s">
        <v>188</v>
      </c>
      <c r="I60" t="s">
        <v>171</v>
      </c>
      <c r="J60" t="s">
        <v>186</v>
      </c>
      <c r="K60" s="14" t="s">
        <v>176</v>
      </c>
      <c r="L60" s="9" t="s">
        <v>176</v>
      </c>
      <c r="M60" t="s">
        <v>183</v>
      </c>
      <c r="N60" s="9" t="s">
        <v>175</v>
      </c>
      <c r="O60" t="s">
        <v>176</v>
      </c>
      <c r="P60" t="s">
        <v>175</v>
      </c>
      <c r="Q60" s="10" t="s">
        <v>187</v>
      </c>
      <c r="R60" t="s">
        <v>177</v>
      </c>
      <c r="S60" t="s">
        <v>175</v>
      </c>
      <c r="T60" t="s">
        <v>178</v>
      </c>
      <c r="U60" s="11" t="s">
        <v>175</v>
      </c>
      <c r="V60" t="s">
        <v>171</v>
      </c>
    </row>
    <row r="61" spans="1:22" x14ac:dyDescent="0.2">
      <c r="A61" t="str">
        <f>HYPERLINK("https://www.ncbi.nlm.nih.gov/protein/WP_128003434.1?report=genbank&amp;log$=prottop&amp;blast_rank=11&amp;RID=X6EP49F1016","WP_128003434.1")</f>
        <v>WP_128003434.1</v>
      </c>
      <c r="B61">
        <v>352</v>
      </c>
      <c r="C61">
        <v>352</v>
      </c>
      <c r="D61" s="1">
        <v>1</v>
      </c>
      <c r="E61" s="2">
        <v>9.9999999999999999E-119</v>
      </c>
      <c r="F61" s="4">
        <v>53.11</v>
      </c>
      <c r="G61">
        <v>325</v>
      </c>
      <c r="H61" t="s">
        <v>184</v>
      </c>
      <c r="I61" t="s">
        <v>171</v>
      </c>
      <c r="J61" t="s">
        <v>172</v>
      </c>
      <c r="K61" s="14" t="s">
        <v>181</v>
      </c>
      <c r="L61" s="9" t="s">
        <v>173</v>
      </c>
      <c r="M61" t="s">
        <v>173</v>
      </c>
      <c r="N61" s="9" t="s">
        <v>174</v>
      </c>
      <c r="O61" t="s">
        <v>175</v>
      </c>
      <c r="P61" t="s">
        <v>176</v>
      </c>
      <c r="Q61" s="10" t="s">
        <v>175</v>
      </c>
      <c r="R61" t="s">
        <v>177</v>
      </c>
      <c r="S61" t="s">
        <v>176</v>
      </c>
      <c r="T61" t="s">
        <v>178</v>
      </c>
      <c r="U61" s="11" t="s">
        <v>176</v>
      </c>
      <c r="V61" t="s">
        <v>171</v>
      </c>
    </row>
    <row r="62" spans="1:22" x14ac:dyDescent="0.2">
      <c r="A62" t="str">
        <f>HYPERLINK("https://www.ncbi.nlm.nih.gov/protein/WP_129607191.1?report=genbank&amp;log$=prottop&amp;blast_rank=95&amp;RID=X6EP49F1016","WP_129607191.1")</f>
        <v>WP_129607191.1</v>
      </c>
      <c r="B62">
        <v>250</v>
      </c>
      <c r="C62">
        <v>250</v>
      </c>
      <c r="D62" s="1">
        <v>0.9</v>
      </c>
      <c r="E62" s="2">
        <v>9.0000000000000006E-79</v>
      </c>
      <c r="F62" s="4">
        <v>43.49</v>
      </c>
      <c r="G62">
        <v>322</v>
      </c>
      <c r="H62" t="s">
        <v>201</v>
      </c>
      <c r="I62" t="s">
        <v>181</v>
      </c>
      <c r="J62" t="s">
        <v>202</v>
      </c>
      <c r="K62" s="14" t="s">
        <v>176</v>
      </c>
      <c r="L62" s="9" t="s">
        <v>176</v>
      </c>
      <c r="M62" t="s">
        <v>187</v>
      </c>
      <c r="N62" s="9" t="s">
        <v>177</v>
      </c>
      <c r="O62" t="s">
        <v>176</v>
      </c>
      <c r="P62" t="s">
        <v>175</v>
      </c>
      <c r="Q62" s="10" t="s">
        <v>203</v>
      </c>
      <c r="R62" t="s">
        <v>177</v>
      </c>
      <c r="S62" t="s">
        <v>175</v>
      </c>
      <c r="T62" t="s">
        <v>181</v>
      </c>
      <c r="U62" s="11" t="s">
        <v>177</v>
      </c>
      <c r="V62" t="s">
        <v>187</v>
      </c>
    </row>
    <row r="63" spans="1:22" x14ac:dyDescent="0.2">
      <c r="A63" t="str">
        <f>HYPERLINK("https://www.ncbi.nlm.nih.gov/protein/WP_130039873.1?report=genbank&amp;log$=prottop&amp;blast_rank=36&amp;RID=X6EP49F1016","WP_130039873.1")</f>
        <v>WP_130039873.1</v>
      </c>
      <c r="B63">
        <v>263</v>
      </c>
      <c r="C63">
        <v>263</v>
      </c>
      <c r="D63" s="1">
        <v>0.96</v>
      </c>
      <c r="E63" s="2">
        <v>1E-83</v>
      </c>
      <c r="F63" s="4">
        <v>41.8</v>
      </c>
      <c r="G63">
        <v>327</v>
      </c>
      <c r="H63" t="s">
        <v>204</v>
      </c>
      <c r="I63" t="s">
        <v>171</v>
      </c>
      <c r="J63" t="s">
        <v>205</v>
      </c>
      <c r="K63" s="14" t="s">
        <v>175</v>
      </c>
      <c r="L63" s="9" t="s">
        <v>176</v>
      </c>
      <c r="M63" t="s">
        <v>183</v>
      </c>
      <c r="N63" s="9" t="s">
        <v>175</v>
      </c>
      <c r="O63" t="s">
        <v>175</v>
      </c>
      <c r="P63" t="s">
        <v>175</v>
      </c>
      <c r="Q63" s="10" t="s">
        <v>187</v>
      </c>
      <c r="R63" t="s">
        <v>177</v>
      </c>
      <c r="S63" t="s">
        <v>175</v>
      </c>
      <c r="T63" t="s">
        <v>178</v>
      </c>
      <c r="U63" s="11" t="s">
        <v>181</v>
      </c>
      <c r="V63" t="s">
        <v>171</v>
      </c>
    </row>
    <row r="64" spans="1:22" x14ac:dyDescent="0.2">
      <c r="A64" t="str">
        <f>HYPERLINK("https://www.ncbi.nlm.nih.gov/protein/WP_130358578.1?report=genbank&amp;log$=prottop&amp;blast_rank=27&amp;RID=X6EP49F1016","WP_130358578.1")</f>
        <v>WP_130358578.1</v>
      </c>
      <c r="B64">
        <v>275</v>
      </c>
      <c r="C64">
        <v>275</v>
      </c>
      <c r="D64" s="1">
        <v>0.95</v>
      </c>
      <c r="E64" s="2">
        <v>1.9999999999999999E-88</v>
      </c>
      <c r="F64" s="4">
        <v>44.84</v>
      </c>
      <c r="G64">
        <v>321</v>
      </c>
      <c r="H64" t="s">
        <v>206</v>
      </c>
      <c r="I64" t="s">
        <v>171</v>
      </c>
      <c r="J64" t="s">
        <v>207</v>
      </c>
      <c r="K64" s="14" t="s">
        <v>187</v>
      </c>
      <c r="L64" s="9" t="s">
        <v>173</v>
      </c>
      <c r="M64" t="s">
        <v>173</v>
      </c>
      <c r="N64" s="9" t="s">
        <v>174</v>
      </c>
      <c r="O64" t="s">
        <v>175</v>
      </c>
      <c r="P64" t="s">
        <v>176</v>
      </c>
      <c r="Q64" s="10" t="s">
        <v>175</v>
      </c>
      <c r="R64" t="s">
        <v>177</v>
      </c>
      <c r="S64" t="s">
        <v>196</v>
      </c>
      <c r="T64" t="s">
        <v>178</v>
      </c>
      <c r="U64" s="11" t="s">
        <v>181</v>
      </c>
      <c r="V64" t="s">
        <v>171</v>
      </c>
    </row>
    <row r="65" spans="1:22" x14ac:dyDescent="0.2">
      <c r="A65" t="str">
        <f>HYPERLINK("https://www.ncbi.nlm.nih.gov/protein/WP_130358990.1?report=genbank&amp;log$=prottop&amp;blast_rank=13&amp;RID=X6EP49F1016","WP_130358990.1")</f>
        <v>WP_130358990.1</v>
      </c>
      <c r="B65">
        <v>332</v>
      </c>
      <c r="C65">
        <v>332</v>
      </c>
      <c r="D65" s="1">
        <v>0.91</v>
      </c>
      <c r="E65" s="2">
        <v>7.0000000000000001E-111</v>
      </c>
      <c r="F65" s="4">
        <v>56.12</v>
      </c>
      <c r="G65">
        <v>324</v>
      </c>
      <c r="H65" t="s">
        <v>208</v>
      </c>
      <c r="I65" t="s">
        <v>190</v>
      </c>
      <c r="J65" t="s">
        <v>172</v>
      </c>
      <c r="K65" s="14" t="s">
        <v>181</v>
      </c>
      <c r="L65" s="9" t="s">
        <v>173</v>
      </c>
      <c r="M65" t="s">
        <v>173</v>
      </c>
      <c r="N65" s="9" t="s">
        <v>174</v>
      </c>
      <c r="O65" t="s">
        <v>176</v>
      </c>
      <c r="P65" t="s">
        <v>176</v>
      </c>
      <c r="Q65" s="10" t="s">
        <v>175</v>
      </c>
      <c r="R65" t="s">
        <v>177</v>
      </c>
      <c r="S65" t="s">
        <v>176</v>
      </c>
      <c r="T65" t="s">
        <v>178</v>
      </c>
      <c r="U65" s="11" t="s">
        <v>176</v>
      </c>
      <c r="V65" t="s">
        <v>171</v>
      </c>
    </row>
    <row r="66" spans="1:22" x14ac:dyDescent="0.2">
      <c r="A66" t="str">
        <f>HYPERLINK("https://www.ncbi.nlm.nih.gov/protein/WP_130431469.1?report=genbank&amp;log$=prottop&amp;blast_rank=100&amp;RID=X6EP49F1016","WP_130431469.1")</f>
        <v>WP_130431469.1</v>
      </c>
      <c r="B66">
        <v>250</v>
      </c>
      <c r="C66">
        <v>250</v>
      </c>
      <c r="D66" s="1">
        <v>0.91</v>
      </c>
      <c r="E66" s="2">
        <v>1E-78</v>
      </c>
      <c r="F66" s="4">
        <v>43.67</v>
      </c>
      <c r="G66">
        <v>327</v>
      </c>
      <c r="H66" t="s">
        <v>185</v>
      </c>
      <c r="I66" t="s">
        <v>171</v>
      </c>
      <c r="J66" t="s">
        <v>186</v>
      </c>
      <c r="K66" s="14" t="s">
        <v>176</v>
      </c>
      <c r="L66" s="9" t="s">
        <v>176</v>
      </c>
      <c r="M66" t="s">
        <v>183</v>
      </c>
      <c r="N66" s="9" t="s">
        <v>175</v>
      </c>
      <c r="O66" t="s">
        <v>176</v>
      </c>
      <c r="P66" t="s">
        <v>175</v>
      </c>
      <c r="Q66" s="10" t="s">
        <v>187</v>
      </c>
      <c r="R66" t="s">
        <v>177</v>
      </c>
      <c r="S66" t="s">
        <v>175</v>
      </c>
      <c r="T66" t="s">
        <v>178</v>
      </c>
      <c r="U66" s="11" t="s">
        <v>175</v>
      </c>
      <c r="V66" t="s">
        <v>171</v>
      </c>
    </row>
    <row r="67" spans="1:22" x14ac:dyDescent="0.2">
      <c r="A67" t="str">
        <f>HYPERLINK("https://www.ncbi.nlm.nih.gov/protein/WP_135262671.1?report=genbank&amp;log$=prottop&amp;blast_rank=35&amp;RID=X6EP49F1016","WP_135262671.1")</f>
        <v>WP_135262671.1</v>
      </c>
      <c r="B67">
        <v>263</v>
      </c>
      <c r="C67">
        <v>263</v>
      </c>
      <c r="D67" s="1">
        <v>0.9</v>
      </c>
      <c r="E67" s="2">
        <v>1E-83</v>
      </c>
      <c r="F67" s="4">
        <v>43.34</v>
      </c>
      <c r="G67">
        <v>323</v>
      </c>
      <c r="H67" t="s">
        <v>209</v>
      </c>
      <c r="I67" t="s">
        <v>171</v>
      </c>
      <c r="J67" t="s">
        <v>210</v>
      </c>
      <c r="K67" s="14" t="s">
        <v>214</v>
      </c>
      <c r="L67" s="9" t="s">
        <v>173</v>
      </c>
      <c r="M67" t="s">
        <v>173</v>
      </c>
      <c r="N67" s="9" t="s">
        <v>174</v>
      </c>
      <c r="O67" t="s">
        <v>175</v>
      </c>
      <c r="P67" t="s">
        <v>176</v>
      </c>
      <c r="Q67" s="10" t="s">
        <v>175</v>
      </c>
      <c r="R67" t="s">
        <v>177</v>
      </c>
      <c r="S67" t="s">
        <v>196</v>
      </c>
      <c r="T67" t="s">
        <v>178</v>
      </c>
      <c r="U67" s="11" t="s">
        <v>181</v>
      </c>
      <c r="V67" t="s">
        <v>171</v>
      </c>
    </row>
    <row r="68" spans="1:22" x14ac:dyDescent="0.2">
      <c r="A68" t="str">
        <f>HYPERLINK("https://www.ncbi.nlm.nih.gov/protein/WP_135265652.1?report=genbank&amp;log$=prottop&amp;blast_rank=6&amp;RID=X6EP49F1016","WP_135265652.1")</f>
        <v>WP_135265652.1</v>
      </c>
      <c r="B68">
        <v>415</v>
      </c>
      <c r="C68">
        <v>415</v>
      </c>
      <c r="D68" s="1">
        <v>0.99</v>
      </c>
      <c r="E68" s="2">
        <v>1.9999999999999999E-143</v>
      </c>
      <c r="F68" s="4">
        <v>61.49</v>
      </c>
      <c r="G68">
        <v>325</v>
      </c>
      <c r="H68" t="s">
        <v>184</v>
      </c>
      <c r="I68" t="s">
        <v>171</v>
      </c>
      <c r="J68" t="s">
        <v>172</v>
      </c>
      <c r="K68" s="14" t="s">
        <v>181</v>
      </c>
      <c r="L68" s="9" t="s">
        <v>173</v>
      </c>
      <c r="M68" t="s">
        <v>173</v>
      </c>
      <c r="N68" s="9" t="s">
        <v>174</v>
      </c>
      <c r="O68" t="s">
        <v>175</v>
      </c>
      <c r="P68" t="s">
        <v>176</v>
      </c>
      <c r="Q68" s="10" t="s">
        <v>175</v>
      </c>
      <c r="R68" t="s">
        <v>177</v>
      </c>
      <c r="S68" t="s">
        <v>176</v>
      </c>
      <c r="T68" t="s">
        <v>178</v>
      </c>
      <c r="U68" s="11" t="s">
        <v>176</v>
      </c>
      <c r="V68" t="s">
        <v>171</v>
      </c>
    </row>
    <row r="69" spans="1:22" x14ac:dyDescent="0.2">
      <c r="A69" t="str">
        <f>HYPERLINK("https://www.ncbi.nlm.nih.gov/protein/WP_135283200.1?report=genbank&amp;log$=prottop&amp;blast_rank=7&amp;RID=X6EP49F1016","WP_135283200.1")</f>
        <v>WP_135283200.1</v>
      </c>
      <c r="B69">
        <v>410</v>
      </c>
      <c r="C69">
        <v>410</v>
      </c>
      <c r="D69" s="1">
        <v>0.93</v>
      </c>
      <c r="E69" s="2">
        <v>2.0000000000000001E-141</v>
      </c>
      <c r="F69" s="4">
        <v>64.569999999999993</v>
      </c>
      <c r="G69">
        <v>329</v>
      </c>
      <c r="H69" t="s">
        <v>184</v>
      </c>
      <c r="I69" t="s">
        <v>171</v>
      </c>
      <c r="J69" t="s">
        <v>172</v>
      </c>
      <c r="K69" s="14" t="s">
        <v>181</v>
      </c>
      <c r="L69" s="9" t="s">
        <v>173</v>
      </c>
      <c r="M69" t="s">
        <v>173</v>
      </c>
      <c r="N69" s="9" t="s">
        <v>174</v>
      </c>
      <c r="O69" t="s">
        <v>175</v>
      </c>
      <c r="P69" t="s">
        <v>176</v>
      </c>
      <c r="Q69" s="10" t="s">
        <v>175</v>
      </c>
      <c r="R69" t="s">
        <v>177</v>
      </c>
      <c r="S69" t="s">
        <v>176</v>
      </c>
      <c r="T69" t="s">
        <v>178</v>
      </c>
      <c r="U69" s="11" t="s">
        <v>176</v>
      </c>
      <c r="V69" t="s">
        <v>171</v>
      </c>
    </row>
    <row r="70" spans="1:22" x14ac:dyDescent="0.2">
      <c r="A70" t="str">
        <f>HYPERLINK("https://www.ncbi.nlm.nih.gov/protein/WP_135285370.1?report=genbank&amp;log$=prottop&amp;blast_rank=26&amp;RID=X6EP49F1016","WP_135285370.1")</f>
        <v>WP_135285370.1</v>
      </c>
      <c r="B70">
        <v>276</v>
      </c>
      <c r="C70">
        <v>276</v>
      </c>
      <c r="D70" s="1">
        <v>0.91</v>
      </c>
      <c r="E70" s="2">
        <v>5.9999999999999999E-89</v>
      </c>
      <c r="F70" s="4">
        <v>44.9</v>
      </c>
      <c r="G70">
        <v>324</v>
      </c>
      <c r="H70" t="s">
        <v>209</v>
      </c>
      <c r="I70" t="s">
        <v>171</v>
      </c>
      <c r="J70" t="s">
        <v>210</v>
      </c>
      <c r="K70" s="14" t="s">
        <v>214</v>
      </c>
      <c r="L70" s="9" t="s">
        <v>173</v>
      </c>
      <c r="M70" t="s">
        <v>173</v>
      </c>
      <c r="N70" s="9" t="s">
        <v>174</v>
      </c>
      <c r="O70" t="s">
        <v>175</v>
      </c>
      <c r="P70" t="s">
        <v>176</v>
      </c>
      <c r="Q70" s="10" t="s">
        <v>175</v>
      </c>
      <c r="R70" t="s">
        <v>177</v>
      </c>
      <c r="S70" t="s">
        <v>196</v>
      </c>
      <c r="T70" t="s">
        <v>178</v>
      </c>
      <c r="U70" s="11" t="s">
        <v>181</v>
      </c>
      <c r="V70" t="s">
        <v>171</v>
      </c>
    </row>
    <row r="71" spans="1:22" x14ac:dyDescent="0.2">
      <c r="A71" t="str">
        <f>HYPERLINK("https://www.ncbi.nlm.nih.gov/protein/WP_136572427.1?report=genbank&amp;log$=prottop&amp;blast_rank=79&amp;RID=X6EP49F1016","WP_136572427.1")</f>
        <v>WP_136572427.1</v>
      </c>
      <c r="B71">
        <v>252</v>
      </c>
      <c r="C71">
        <v>252</v>
      </c>
      <c r="D71" s="1">
        <v>0.98</v>
      </c>
      <c r="E71" s="2">
        <v>2E-79</v>
      </c>
      <c r="F71" s="4">
        <v>42.38</v>
      </c>
      <c r="G71">
        <v>335</v>
      </c>
      <c r="H71" t="s">
        <v>188</v>
      </c>
      <c r="I71" t="s">
        <v>171</v>
      </c>
      <c r="J71" t="s">
        <v>186</v>
      </c>
      <c r="K71" s="14" t="s">
        <v>176</v>
      </c>
      <c r="L71" s="9" t="s">
        <v>176</v>
      </c>
      <c r="M71" t="s">
        <v>183</v>
      </c>
      <c r="N71" s="9" t="s">
        <v>175</v>
      </c>
      <c r="O71" t="s">
        <v>175</v>
      </c>
      <c r="P71" t="s">
        <v>175</v>
      </c>
      <c r="Q71" s="10" t="s">
        <v>187</v>
      </c>
      <c r="R71" t="s">
        <v>177</v>
      </c>
      <c r="S71" t="s">
        <v>175</v>
      </c>
      <c r="T71" t="s">
        <v>178</v>
      </c>
      <c r="U71" s="11" t="s">
        <v>175</v>
      </c>
      <c r="V71" t="s">
        <v>171</v>
      </c>
    </row>
    <row r="72" spans="1:22" x14ac:dyDescent="0.2">
      <c r="A72" t="str">
        <f>HYPERLINK("https://www.ncbi.nlm.nih.gov/protein/WP_137734894.1?report=genbank&amp;log$=prottop&amp;blast_rank=84&amp;RID=X6EP49F1016","WP_137734894.1")</f>
        <v>WP_137734894.1</v>
      </c>
      <c r="B72">
        <v>252</v>
      </c>
      <c r="C72">
        <v>252</v>
      </c>
      <c r="D72" s="1">
        <v>0.94</v>
      </c>
      <c r="E72" s="2">
        <v>3E-79</v>
      </c>
      <c r="F72" s="4">
        <v>41.8</v>
      </c>
      <c r="G72">
        <v>333</v>
      </c>
      <c r="H72" t="s">
        <v>211</v>
      </c>
      <c r="I72" t="s">
        <v>171</v>
      </c>
      <c r="J72" t="s">
        <v>186</v>
      </c>
      <c r="K72" s="14" t="s">
        <v>176</v>
      </c>
      <c r="L72" s="9" t="s">
        <v>176</v>
      </c>
      <c r="M72" t="s">
        <v>183</v>
      </c>
      <c r="N72" s="9" t="s">
        <v>175</v>
      </c>
      <c r="O72" t="s">
        <v>176</v>
      </c>
      <c r="P72" t="s">
        <v>175</v>
      </c>
      <c r="Q72" s="10" t="s">
        <v>187</v>
      </c>
      <c r="R72" t="s">
        <v>177</v>
      </c>
      <c r="S72" t="s">
        <v>175</v>
      </c>
      <c r="T72" t="s">
        <v>178</v>
      </c>
      <c r="U72" s="11" t="s">
        <v>175</v>
      </c>
      <c r="V72" t="s">
        <v>171</v>
      </c>
    </row>
    <row r="73" spans="1:22" x14ac:dyDescent="0.2">
      <c r="A73" t="str">
        <f>HYPERLINK("https://www.ncbi.nlm.nih.gov/protein/WP_139859134.1?report=genbank&amp;log$=prottop&amp;blast_rank=22&amp;RID=X6EP49F1016","WP_139859134.1")</f>
        <v>WP_139859134.1</v>
      </c>
      <c r="B73">
        <v>288</v>
      </c>
      <c r="C73">
        <v>288</v>
      </c>
      <c r="D73" s="1">
        <v>0.96</v>
      </c>
      <c r="E73" s="2">
        <v>1.9999999999999998E-93</v>
      </c>
      <c r="F73" s="4">
        <v>47.65</v>
      </c>
      <c r="G73">
        <v>325</v>
      </c>
      <c r="H73" t="s">
        <v>184</v>
      </c>
      <c r="I73" t="s">
        <v>171</v>
      </c>
      <c r="J73" t="s">
        <v>172</v>
      </c>
      <c r="K73" s="14" t="s">
        <v>181</v>
      </c>
      <c r="L73" s="9" t="s">
        <v>173</v>
      </c>
      <c r="M73" t="s">
        <v>173</v>
      </c>
      <c r="N73" s="9" t="s">
        <v>174</v>
      </c>
      <c r="O73" t="s">
        <v>175</v>
      </c>
      <c r="P73" t="s">
        <v>176</v>
      </c>
      <c r="Q73" s="10" t="s">
        <v>175</v>
      </c>
      <c r="R73" t="s">
        <v>177</v>
      </c>
      <c r="S73" t="s">
        <v>176</v>
      </c>
      <c r="T73" t="s">
        <v>178</v>
      </c>
      <c r="U73" s="11" t="s">
        <v>176</v>
      </c>
      <c r="V73" t="s">
        <v>171</v>
      </c>
    </row>
    <row r="74" spans="1:22" x14ac:dyDescent="0.2">
      <c r="A74" t="str">
        <f>HYPERLINK("https://www.ncbi.nlm.nih.gov/protein/WP_140840857.1?report=genbank&amp;log$=prottop&amp;blast_rank=96&amp;RID=X6EP49F1016","WP_140840857.1")</f>
        <v>WP_140840857.1</v>
      </c>
      <c r="B74">
        <v>251</v>
      </c>
      <c r="C74">
        <v>251</v>
      </c>
      <c r="D74" s="1">
        <v>0.91</v>
      </c>
      <c r="E74" s="2">
        <v>1E-78</v>
      </c>
      <c r="F74" s="4">
        <v>41.72</v>
      </c>
      <c r="G74">
        <v>341</v>
      </c>
      <c r="H74" t="s">
        <v>185</v>
      </c>
      <c r="I74" t="s">
        <v>171</v>
      </c>
      <c r="J74" t="s">
        <v>186</v>
      </c>
      <c r="K74" s="14" t="s">
        <v>176</v>
      </c>
      <c r="L74" s="9" t="s">
        <v>176</v>
      </c>
      <c r="M74" t="s">
        <v>183</v>
      </c>
      <c r="N74" s="9" t="s">
        <v>175</v>
      </c>
      <c r="O74" t="s">
        <v>176</v>
      </c>
      <c r="P74" t="s">
        <v>175</v>
      </c>
      <c r="Q74" s="10" t="s">
        <v>187</v>
      </c>
      <c r="R74" t="s">
        <v>177</v>
      </c>
      <c r="S74" t="s">
        <v>175</v>
      </c>
      <c r="T74" t="s">
        <v>178</v>
      </c>
      <c r="U74" s="11" t="s">
        <v>175</v>
      </c>
      <c r="V74" t="s">
        <v>171</v>
      </c>
    </row>
    <row r="75" spans="1:22" x14ac:dyDescent="0.2">
      <c r="A75" t="str">
        <f>HYPERLINK("https://www.ncbi.nlm.nih.gov/protein/WP_140844002.1?report=genbank&amp;log$=prottop&amp;blast_rank=46&amp;RID=X6EP49F1016","WP_140844002.1")</f>
        <v>WP_140844002.1</v>
      </c>
      <c r="B75">
        <v>258</v>
      </c>
      <c r="C75">
        <v>258</v>
      </c>
      <c r="D75" s="1">
        <v>0.91</v>
      </c>
      <c r="E75" s="2">
        <v>7.9999999999999997E-82</v>
      </c>
      <c r="F75" s="4">
        <v>43.73</v>
      </c>
      <c r="G75">
        <v>330</v>
      </c>
      <c r="H75" t="s">
        <v>188</v>
      </c>
      <c r="I75" t="s">
        <v>171</v>
      </c>
      <c r="J75" t="s">
        <v>186</v>
      </c>
      <c r="K75" s="14" t="s">
        <v>176</v>
      </c>
      <c r="L75" s="9" t="s">
        <v>176</v>
      </c>
      <c r="M75" t="s">
        <v>183</v>
      </c>
      <c r="N75" s="9" t="s">
        <v>175</v>
      </c>
      <c r="O75" t="s">
        <v>175</v>
      </c>
      <c r="P75" t="s">
        <v>175</v>
      </c>
      <c r="Q75" s="10" t="s">
        <v>187</v>
      </c>
      <c r="R75" t="s">
        <v>177</v>
      </c>
      <c r="S75" t="s">
        <v>175</v>
      </c>
      <c r="T75" t="s">
        <v>178</v>
      </c>
      <c r="U75" s="11" t="s">
        <v>175</v>
      </c>
      <c r="V75" t="s">
        <v>171</v>
      </c>
    </row>
    <row r="76" spans="1:22" x14ac:dyDescent="0.2">
      <c r="A76" t="str">
        <f>HYPERLINK("https://www.ncbi.nlm.nih.gov/protein/WP_140882642.1?report=genbank&amp;log$=prottop&amp;blast_rank=28&amp;RID=X6EP49F1016","WP_140882642.1")</f>
        <v>WP_140882642.1</v>
      </c>
      <c r="B76">
        <v>273</v>
      </c>
      <c r="C76">
        <v>273</v>
      </c>
      <c r="D76" s="1">
        <v>0.9</v>
      </c>
      <c r="E76" s="2">
        <v>8.9999999999999998E-88</v>
      </c>
      <c r="F76" s="4">
        <v>45.05</v>
      </c>
      <c r="G76">
        <v>324</v>
      </c>
      <c r="H76" t="s">
        <v>184</v>
      </c>
      <c r="I76" t="s">
        <v>171</v>
      </c>
      <c r="J76" t="s">
        <v>172</v>
      </c>
      <c r="K76" s="14" t="s">
        <v>181</v>
      </c>
      <c r="L76" s="9" t="s">
        <v>173</v>
      </c>
      <c r="M76" t="s">
        <v>173</v>
      </c>
      <c r="N76" s="9" t="s">
        <v>174</v>
      </c>
      <c r="O76" t="s">
        <v>176</v>
      </c>
      <c r="P76" t="s">
        <v>176</v>
      </c>
      <c r="Q76" s="10" t="s">
        <v>175</v>
      </c>
      <c r="R76" t="s">
        <v>177</v>
      </c>
      <c r="S76" t="s">
        <v>176</v>
      </c>
      <c r="T76" t="s">
        <v>178</v>
      </c>
      <c r="U76" s="11" t="s">
        <v>181</v>
      </c>
      <c r="V76" t="s">
        <v>190</v>
      </c>
    </row>
    <row r="77" spans="1:22" x14ac:dyDescent="0.2">
      <c r="A77" t="str">
        <f>HYPERLINK("https://www.ncbi.nlm.nih.gov/protein/WP_143946511.1?report=genbank&amp;log$=prottop&amp;blast_rank=21&amp;RID=X6EP49F1016","WP_143946511.1")</f>
        <v>WP_143946511.1</v>
      </c>
      <c r="B77">
        <v>291</v>
      </c>
      <c r="C77">
        <v>291</v>
      </c>
      <c r="D77" s="1">
        <v>0.91</v>
      </c>
      <c r="E77" s="2">
        <v>6.9999999999999994E-95</v>
      </c>
      <c r="F77" s="4">
        <v>50</v>
      </c>
      <c r="G77">
        <v>322</v>
      </c>
      <c r="H77" t="s">
        <v>197</v>
      </c>
      <c r="I77" t="s">
        <v>190</v>
      </c>
      <c r="J77" t="s">
        <v>172</v>
      </c>
      <c r="K77" s="14" t="s">
        <v>181</v>
      </c>
      <c r="L77" s="9" t="s">
        <v>173</v>
      </c>
      <c r="M77" t="s">
        <v>173</v>
      </c>
      <c r="N77" s="9" t="s">
        <v>174</v>
      </c>
      <c r="O77" t="s">
        <v>176</v>
      </c>
      <c r="P77" t="s">
        <v>176</v>
      </c>
      <c r="Q77" s="10" t="s">
        <v>175</v>
      </c>
      <c r="R77" t="s">
        <v>177</v>
      </c>
      <c r="S77" t="s">
        <v>176</v>
      </c>
      <c r="T77" t="s">
        <v>178</v>
      </c>
      <c r="U77" s="11" t="s">
        <v>176</v>
      </c>
      <c r="V77" t="s">
        <v>171</v>
      </c>
    </row>
    <row r="78" spans="1:22" x14ac:dyDescent="0.2">
      <c r="A78" t="str">
        <f>HYPERLINK("https://www.ncbi.nlm.nih.gov/protein/WP_146984371.1?report=genbank&amp;log$=prottop&amp;blast_rank=55&amp;RID=X6EP49F1016","WP_146984371.1")</f>
        <v>WP_146984371.1</v>
      </c>
      <c r="B78">
        <v>255</v>
      </c>
      <c r="C78">
        <v>255</v>
      </c>
      <c r="D78" s="1">
        <v>0.94</v>
      </c>
      <c r="E78" s="2">
        <v>9.9999999999999996E-81</v>
      </c>
      <c r="F78" s="4">
        <v>43.51</v>
      </c>
      <c r="G78">
        <v>327</v>
      </c>
      <c r="H78" t="s">
        <v>212</v>
      </c>
      <c r="I78" t="s">
        <v>183</v>
      </c>
      <c r="J78" t="s">
        <v>213</v>
      </c>
      <c r="K78" s="14" t="s">
        <v>214</v>
      </c>
      <c r="L78" s="9" t="s">
        <v>173</v>
      </c>
      <c r="M78" t="s">
        <v>173</v>
      </c>
      <c r="N78" s="9" t="s">
        <v>173</v>
      </c>
      <c r="O78" t="s">
        <v>175</v>
      </c>
      <c r="P78" t="s">
        <v>176</v>
      </c>
      <c r="Q78" s="10" t="s">
        <v>173</v>
      </c>
      <c r="R78" t="s">
        <v>177</v>
      </c>
      <c r="S78" t="s">
        <v>203</v>
      </c>
      <c r="T78" t="s">
        <v>214</v>
      </c>
      <c r="U78" s="11" t="s">
        <v>196</v>
      </c>
      <c r="V78" t="s">
        <v>171</v>
      </c>
    </row>
    <row r="79" spans="1:22" x14ac:dyDescent="0.2">
      <c r="A79" t="str">
        <f>HYPERLINK("https://www.ncbi.nlm.nih.gov/protein/WP_148813679.1?report=genbank&amp;log$=prottop&amp;blast_rank=52&amp;RID=X6EP49F1016","WP_148813679.1")</f>
        <v>WP_148813679.1</v>
      </c>
      <c r="B79">
        <v>257</v>
      </c>
      <c r="C79">
        <v>257</v>
      </c>
      <c r="D79" s="1">
        <v>0.98</v>
      </c>
      <c r="E79" s="2">
        <v>2.9999999999999999E-81</v>
      </c>
      <c r="F79" s="4">
        <v>42.38</v>
      </c>
      <c r="G79">
        <v>337</v>
      </c>
      <c r="H79" t="s">
        <v>188</v>
      </c>
      <c r="I79" t="s">
        <v>171</v>
      </c>
      <c r="J79" t="s">
        <v>186</v>
      </c>
      <c r="K79" s="14" t="s">
        <v>176</v>
      </c>
      <c r="L79" s="9" t="s">
        <v>176</v>
      </c>
      <c r="M79" t="s">
        <v>183</v>
      </c>
      <c r="N79" s="9" t="s">
        <v>175</v>
      </c>
      <c r="O79" t="s">
        <v>176</v>
      </c>
      <c r="P79" t="s">
        <v>175</v>
      </c>
      <c r="Q79" s="10" t="s">
        <v>187</v>
      </c>
      <c r="R79" t="s">
        <v>177</v>
      </c>
      <c r="S79" t="s">
        <v>175</v>
      </c>
      <c r="T79" t="s">
        <v>178</v>
      </c>
      <c r="U79" s="11" t="s">
        <v>175</v>
      </c>
      <c r="V79" t="s">
        <v>171</v>
      </c>
    </row>
    <row r="80" spans="1:22" x14ac:dyDescent="0.2">
      <c r="A80" t="str">
        <f>HYPERLINK("https://www.ncbi.nlm.nih.gov/protein/WP_150106877.1?report=genbank&amp;log$=prottop&amp;blast_rank=49&amp;RID=X6EP49F1016","WP_150106877.1")</f>
        <v>WP_150106877.1</v>
      </c>
      <c r="B80">
        <v>258</v>
      </c>
      <c r="C80">
        <v>258</v>
      </c>
      <c r="D80" s="1">
        <v>0.91</v>
      </c>
      <c r="E80" s="2">
        <v>1.9999999999999999E-81</v>
      </c>
      <c r="F80" s="4">
        <v>44.93</v>
      </c>
      <c r="G80">
        <v>330</v>
      </c>
      <c r="H80" t="s">
        <v>179</v>
      </c>
      <c r="I80" t="s">
        <v>171</v>
      </c>
      <c r="J80" t="s">
        <v>180</v>
      </c>
      <c r="K80" s="14" t="s">
        <v>176</v>
      </c>
      <c r="L80" s="9" t="s">
        <v>176</v>
      </c>
      <c r="M80" t="s">
        <v>175</v>
      </c>
      <c r="N80" s="9" t="s">
        <v>175</v>
      </c>
      <c r="O80" t="s">
        <v>181</v>
      </c>
      <c r="P80" t="s">
        <v>175</v>
      </c>
      <c r="Q80" s="10" t="s">
        <v>175</v>
      </c>
      <c r="R80" t="s">
        <v>177</v>
      </c>
      <c r="S80" t="s">
        <v>176</v>
      </c>
      <c r="T80" t="s">
        <v>182</v>
      </c>
      <c r="U80" s="11" t="s">
        <v>183</v>
      </c>
      <c r="V80" t="s">
        <v>171</v>
      </c>
    </row>
    <row r="81" spans="1:22" x14ac:dyDescent="0.2">
      <c r="A81" t="str">
        <f>HYPERLINK("https://www.ncbi.nlm.nih.gov/protein/WP_152544232.1?report=genbank&amp;log$=prottop&amp;blast_rank=19&amp;RID=X6EP49F1016","WP_152544232.1")</f>
        <v>WP_152544232.1</v>
      </c>
      <c r="B81">
        <v>299</v>
      </c>
      <c r="C81">
        <v>299</v>
      </c>
      <c r="D81" s="1">
        <v>0.95</v>
      </c>
      <c r="E81" s="2">
        <v>1E-97</v>
      </c>
      <c r="F81" s="4">
        <v>49.68</v>
      </c>
      <c r="G81">
        <v>345</v>
      </c>
      <c r="H81" t="s">
        <v>184</v>
      </c>
      <c r="I81" t="s">
        <v>171</v>
      </c>
      <c r="J81" t="s">
        <v>172</v>
      </c>
      <c r="K81" s="14" t="s">
        <v>181</v>
      </c>
      <c r="L81" s="9" t="s">
        <v>173</v>
      </c>
      <c r="M81" t="s">
        <v>173</v>
      </c>
      <c r="N81" s="9" t="s">
        <v>174</v>
      </c>
      <c r="O81" t="s">
        <v>175</v>
      </c>
      <c r="P81" t="s">
        <v>176</v>
      </c>
      <c r="Q81" s="10" t="s">
        <v>175</v>
      </c>
      <c r="R81" t="s">
        <v>177</v>
      </c>
      <c r="S81" t="s">
        <v>176</v>
      </c>
      <c r="T81" t="s">
        <v>178</v>
      </c>
      <c r="U81" s="11" t="s">
        <v>176</v>
      </c>
      <c r="V81" t="s">
        <v>171</v>
      </c>
    </row>
    <row r="82" spans="1:22" x14ac:dyDescent="0.2">
      <c r="A82" t="str">
        <f>HYPERLINK("https://www.ncbi.nlm.nih.gov/protein/WP_153586175.1?report=genbank&amp;log$=prottop&amp;blast_rank=97&amp;RID=X6EP49F1016","WP_153586175.1")</f>
        <v>WP_153586175.1</v>
      </c>
      <c r="B82">
        <v>251</v>
      </c>
      <c r="C82">
        <v>251</v>
      </c>
      <c r="D82" s="1">
        <v>0.92</v>
      </c>
      <c r="E82" s="2">
        <v>1E-78</v>
      </c>
      <c r="F82" s="4">
        <v>41.23</v>
      </c>
      <c r="G82">
        <v>335</v>
      </c>
      <c r="H82" t="s">
        <v>185</v>
      </c>
      <c r="I82" t="s">
        <v>171</v>
      </c>
      <c r="J82" t="s">
        <v>186</v>
      </c>
      <c r="K82" s="14" t="s">
        <v>176</v>
      </c>
      <c r="L82" s="9" t="s">
        <v>176</v>
      </c>
      <c r="M82" t="s">
        <v>183</v>
      </c>
      <c r="N82" s="9" t="s">
        <v>175</v>
      </c>
      <c r="O82" t="s">
        <v>176</v>
      </c>
      <c r="P82" t="s">
        <v>175</v>
      </c>
      <c r="Q82" s="10" t="s">
        <v>187</v>
      </c>
      <c r="R82" t="s">
        <v>177</v>
      </c>
      <c r="S82" t="s">
        <v>175</v>
      </c>
      <c r="T82" t="s">
        <v>178</v>
      </c>
      <c r="U82" s="11" t="s">
        <v>175</v>
      </c>
      <c r="V82" t="s">
        <v>171</v>
      </c>
    </row>
    <row r="83" spans="1:22" x14ac:dyDescent="0.2">
      <c r="A83" t="str">
        <f>HYPERLINK("https://www.ncbi.nlm.nih.gov/protein/WP_157699772.1?report=genbank&amp;log$=prottop&amp;blast_rank=24&amp;RID=X6EP49F1016","WP_157699772.1")</f>
        <v>WP_157699772.1</v>
      </c>
      <c r="B83">
        <v>279</v>
      </c>
      <c r="C83">
        <v>279</v>
      </c>
      <c r="D83" s="1">
        <v>0.95</v>
      </c>
      <c r="E83" s="2">
        <v>6.0000000000000004E-90</v>
      </c>
      <c r="F83" s="4">
        <v>47.42</v>
      </c>
      <c r="G83">
        <v>317</v>
      </c>
      <c r="H83" t="s">
        <v>184</v>
      </c>
      <c r="I83" t="s">
        <v>171</v>
      </c>
      <c r="J83" t="s">
        <v>172</v>
      </c>
      <c r="K83" s="14" t="s">
        <v>181</v>
      </c>
      <c r="L83" s="9" t="s">
        <v>173</v>
      </c>
      <c r="M83" t="s">
        <v>173</v>
      </c>
      <c r="N83" s="9" t="s">
        <v>174</v>
      </c>
      <c r="O83" t="s">
        <v>176</v>
      </c>
      <c r="P83" t="s">
        <v>176</v>
      </c>
      <c r="Q83" s="10" t="s">
        <v>175</v>
      </c>
      <c r="R83" t="s">
        <v>177</v>
      </c>
      <c r="S83" t="s">
        <v>176</v>
      </c>
      <c r="T83" t="s">
        <v>178</v>
      </c>
      <c r="U83" s="11" t="s">
        <v>181</v>
      </c>
      <c r="V83" t="s">
        <v>190</v>
      </c>
    </row>
    <row r="84" spans="1:22" x14ac:dyDescent="0.2">
      <c r="A84" t="str">
        <f>HYPERLINK("https://www.ncbi.nlm.nih.gov/protein/WP_159279532.1?report=genbank&amp;log$=prottop&amp;blast_rank=39&amp;RID=X6EP49F1016","WP_159279532.1")</f>
        <v>WP_159279532.1</v>
      </c>
      <c r="B84">
        <v>261</v>
      </c>
      <c r="C84">
        <v>261</v>
      </c>
      <c r="D84" s="1">
        <v>0.9</v>
      </c>
      <c r="E84" s="2">
        <v>7.0000000000000006E-83</v>
      </c>
      <c r="F84" s="4">
        <v>45.76</v>
      </c>
      <c r="G84">
        <v>329</v>
      </c>
      <c r="H84" t="s">
        <v>179</v>
      </c>
      <c r="I84" t="s">
        <v>171</v>
      </c>
      <c r="J84" t="s">
        <v>180</v>
      </c>
      <c r="K84" s="14" t="s">
        <v>176</v>
      </c>
      <c r="L84" s="9" t="s">
        <v>176</v>
      </c>
      <c r="M84" t="s">
        <v>175</v>
      </c>
      <c r="N84" s="9" t="s">
        <v>175</v>
      </c>
      <c r="O84" t="s">
        <v>181</v>
      </c>
      <c r="P84" t="s">
        <v>175</v>
      </c>
      <c r="Q84" s="10" t="s">
        <v>175</v>
      </c>
      <c r="R84" t="s">
        <v>177</v>
      </c>
      <c r="S84" t="s">
        <v>176</v>
      </c>
      <c r="T84" t="s">
        <v>182</v>
      </c>
      <c r="U84" s="11" t="s">
        <v>183</v>
      </c>
      <c r="V84" t="s">
        <v>171</v>
      </c>
    </row>
    <row r="85" spans="1:22" x14ac:dyDescent="0.2">
      <c r="A85" t="str">
        <f>HYPERLINK("https://www.ncbi.nlm.nih.gov/protein/WP_159279588.1?report=genbank&amp;log$=prottop&amp;blast_rank=64&amp;RID=X6EP49F1016","WP_159279588.1")</f>
        <v>WP_159279588.1</v>
      </c>
      <c r="B85">
        <v>254</v>
      </c>
      <c r="C85">
        <v>254</v>
      </c>
      <c r="D85" s="1">
        <v>0.9</v>
      </c>
      <c r="E85" s="2">
        <v>3.9999999999999998E-80</v>
      </c>
      <c r="F85" s="4">
        <v>43.19</v>
      </c>
      <c r="G85">
        <v>345</v>
      </c>
      <c r="H85" t="s">
        <v>185</v>
      </c>
      <c r="I85" t="s">
        <v>171</v>
      </c>
      <c r="J85" t="s">
        <v>186</v>
      </c>
      <c r="K85" s="14" t="s">
        <v>176</v>
      </c>
      <c r="L85" s="9" t="s">
        <v>176</v>
      </c>
      <c r="M85" t="s">
        <v>183</v>
      </c>
      <c r="N85" s="9" t="s">
        <v>175</v>
      </c>
      <c r="O85" t="s">
        <v>176</v>
      </c>
      <c r="P85" t="s">
        <v>175</v>
      </c>
      <c r="Q85" s="10" t="s">
        <v>187</v>
      </c>
      <c r="R85" t="s">
        <v>177</v>
      </c>
      <c r="S85" t="s">
        <v>175</v>
      </c>
      <c r="T85" t="s">
        <v>178</v>
      </c>
      <c r="U85" s="11" t="s">
        <v>175</v>
      </c>
      <c r="V85" t="s">
        <v>171</v>
      </c>
    </row>
    <row r="86" spans="1:22" x14ac:dyDescent="0.2">
      <c r="A86" t="str">
        <f>HYPERLINK("https://www.ncbi.nlm.nih.gov/protein/WP_159349739.1?report=genbank&amp;log$=prottop&amp;blast_rank=94&amp;RID=X6EP49F1016","WP_159349739.1")</f>
        <v>WP_159349739.1</v>
      </c>
      <c r="B86">
        <v>251</v>
      </c>
      <c r="C86">
        <v>251</v>
      </c>
      <c r="D86" s="1">
        <v>0.93</v>
      </c>
      <c r="E86" s="2">
        <v>8E-79</v>
      </c>
      <c r="F86" s="4">
        <v>42.86</v>
      </c>
      <c r="G86">
        <v>327</v>
      </c>
      <c r="H86" t="s">
        <v>215</v>
      </c>
      <c r="I86" t="s">
        <v>171</v>
      </c>
      <c r="J86" t="s">
        <v>216</v>
      </c>
      <c r="K86" s="14" t="s">
        <v>178</v>
      </c>
      <c r="L86" s="9" t="s">
        <v>173</v>
      </c>
      <c r="M86" t="s">
        <v>173</v>
      </c>
      <c r="N86" s="9" t="s">
        <v>174</v>
      </c>
      <c r="O86" t="s">
        <v>176</v>
      </c>
      <c r="P86" t="s">
        <v>176</v>
      </c>
      <c r="Q86" s="10" t="s">
        <v>175</v>
      </c>
      <c r="R86" t="s">
        <v>177</v>
      </c>
      <c r="S86" t="s">
        <v>196</v>
      </c>
      <c r="T86" t="s">
        <v>178</v>
      </c>
      <c r="U86" s="11" t="s">
        <v>181</v>
      </c>
      <c r="V86" t="s">
        <v>171</v>
      </c>
    </row>
    <row r="87" spans="1:22" x14ac:dyDescent="0.2">
      <c r="A87" t="str">
        <f>HYPERLINK("https://www.ncbi.nlm.nih.gov/protein/WP_161993785.1?report=genbank&amp;log$=prottop&amp;blast_rank=29&amp;RID=X6EP49F1016","WP_161993785.1")</f>
        <v>WP_161993785.1</v>
      </c>
      <c r="B87">
        <v>270</v>
      </c>
      <c r="C87">
        <v>270</v>
      </c>
      <c r="D87" s="1">
        <v>0.93</v>
      </c>
      <c r="E87" s="2">
        <v>2.0000000000000002E-86</v>
      </c>
      <c r="F87" s="4">
        <v>42.33</v>
      </c>
      <c r="G87">
        <v>330</v>
      </c>
      <c r="H87" t="s">
        <v>215</v>
      </c>
      <c r="I87" t="s">
        <v>171</v>
      </c>
      <c r="J87" t="s">
        <v>216</v>
      </c>
      <c r="K87" s="14" t="s">
        <v>178</v>
      </c>
      <c r="L87" s="9" t="s">
        <v>173</v>
      </c>
      <c r="M87" t="s">
        <v>173</v>
      </c>
      <c r="N87" s="9" t="s">
        <v>174</v>
      </c>
      <c r="O87" t="s">
        <v>176</v>
      </c>
      <c r="P87" t="s">
        <v>176</v>
      </c>
      <c r="Q87" s="10" t="s">
        <v>175</v>
      </c>
      <c r="R87" t="s">
        <v>177</v>
      </c>
      <c r="S87" t="s">
        <v>196</v>
      </c>
      <c r="T87" t="s">
        <v>178</v>
      </c>
      <c r="U87" s="11" t="s">
        <v>181</v>
      </c>
      <c r="V87" t="s">
        <v>171</v>
      </c>
    </row>
    <row r="88" spans="1:22" x14ac:dyDescent="0.2">
      <c r="A88" t="str">
        <f>HYPERLINK("https://www.ncbi.nlm.nih.gov/protein/WP_162826919.1?report=genbank&amp;log$=prottop&amp;blast_rank=41&amp;RID=X6EP49F1016","WP_162826919.1")</f>
        <v>WP_162826919.1</v>
      </c>
      <c r="B88">
        <v>260</v>
      </c>
      <c r="C88">
        <v>260</v>
      </c>
      <c r="D88" s="1">
        <v>0.9</v>
      </c>
      <c r="E88" s="2">
        <v>9.9999999999999996E-83</v>
      </c>
      <c r="F88" s="4">
        <v>45.73</v>
      </c>
      <c r="G88">
        <v>322</v>
      </c>
      <c r="H88" t="s">
        <v>217</v>
      </c>
      <c r="I88" t="s">
        <v>183</v>
      </c>
      <c r="J88" t="s">
        <v>218</v>
      </c>
      <c r="K88" s="14" t="s">
        <v>183</v>
      </c>
      <c r="L88" s="9" t="s">
        <v>174</v>
      </c>
      <c r="M88" t="s">
        <v>173</v>
      </c>
      <c r="N88" s="9" t="s">
        <v>174</v>
      </c>
      <c r="O88" t="s">
        <v>176</v>
      </c>
      <c r="P88" t="s">
        <v>176</v>
      </c>
      <c r="Q88" s="10" t="s">
        <v>175</v>
      </c>
      <c r="R88" t="s">
        <v>177</v>
      </c>
      <c r="S88" t="s">
        <v>176</v>
      </c>
      <c r="T88" t="s">
        <v>196</v>
      </c>
      <c r="U88" s="11" t="s">
        <v>176</v>
      </c>
      <c r="V88" t="s">
        <v>178</v>
      </c>
    </row>
    <row r="89" spans="1:22" x14ac:dyDescent="0.2">
      <c r="A89" t="str">
        <f>HYPERLINK("https://www.ncbi.nlm.nih.gov/protein/WP_170302985.1?report=genbank&amp;log$=prottop&amp;blast_rank=17&amp;RID=X6EP49F1016","WP_170302985.1")</f>
        <v>WP_170302985.1</v>
      </c>
      <c r="B89">
        <v>301</v>
      </c>
      <c r="C89">
        <v>301</v>
      </c>
      <c r="D89" s="1">
        <v>0.91</v>
      </c>
      <c r="E89" s="2">
        <v>9.0000000000000006E-99</v>
      </c>
      <c r="F89" s="4">
        <v>50.68</v>
      </c>
      <c r="G89">
        <v>320</v>
      </c>
      <c r="H89" t="s">
        <v>219</v>
      </c>
      <c r="I89" t="s">
        <v>171</v>
      </c>
      <c r="J89" t="s">
        <v>220</v>
      </c>
      <c r="K89" s="14" t="s">
        <v>181</v>
      </c>
      <c r="L89" s="9" t="s">
        <v>173</v>
      </c>
      <c r="M89" t="s">
        <v>173</v>
      </c>
      <c r="N89" s="9" t="s">
        <v>174</v>
      </c>
      <c r="O89" t="s">
        <v>175</v>
      </c>
      <c r="P89" t="s">
        <v>176</v>
      </c>
      <c r="Q89" s="10" t="s">
        <v>175</v>
      </c>
      <c r="R89" t="s">
        <v>177</v>
      </c>
      <c r="S89" t="s">
        <v>196</v>
      </c>
      <c r="T89" t="s">
        <v>178</v>
      </c>
      <c r="U89" s="11" t="s">
        <v>181</v>
      </c>
      <c r="V89" t="s">
        <v>171</v>
      </c>
    </row>
    <row r="90" spans="1:22" x14ac:dyDescent="0.2">
      <c r="A90" t="str">
        <f>HYPERLINK("https://www.ncbi.nlm.nih.gov/protein/WP_170920738.1?report=genbank&amp;log$=prottop&amp;blast_rank=20&amp;RID=X6EP49F1016","WP_170920738.1")</f>
        <v>WP_170920738.1</v>
      </c>
      <c r="B90">
        <v>293</v>
      </c>
      <c r="C90">
        <v>293</v>
      </c>
      <c r="D90" s="1">
        <v>0.89</v>
      </c>
      <c r="E90" s="2">
        <v>9.9999999999999999E-96</v>
      </c>
      <c r="F90" s="4">
        <v>48.79</v>
      </c>
      <c r="G90">
        <v>290</v>
      </c>
      <c r="H90" t="s">
        <v>221</v>
      </c>
      <c r="I90" t="s">
        <v>171</v>
      </c>
      <c r="J90" t="s">
        <v>216</v>
      </c>
      <c r="K90" s="14" t="s">
        <v>178</v>
      </c>
      <c r="L90" s="9" t="s">
        <v>173</v>
      </c>
      <c r="M90" t="s">
        <v>173</v>
      </c>
      <c r="N90" s="9" t="s">
        <v>174</v>
      </c>
      <c r="O90" t="s">
        <v>175</v>
      </c>
      <c r="P90" t="s">
        <v>176</v>
      </c>
      <c r="Q90" s="10" t="s">
        <v>175</v>
      </c>
      <c r="R90" t="s">
        <v>177</v>
      </c>
      <c r="S90" t="s">
        <v>196</v>
      </c>
      <c r="T90" t="s">
        <v>178</v>
      </c>
      <c r="U90" s="11" t="s">
        <v>181</v>
      </c>
      <c r="V90" t="s">
        <v>171</v>
      </c>
    </row>
    <row r="91" spans="1:22" x14ac:dyDescent="0.2">
      <c r="A91" t="str">
        <f>HYPERLINK("https://www.ncbi.nlm.nih.gov/protein/WP_171665181.1?report=genbank&amp;log$=prottop&amp;blast_rank=70&amp;RID=X6EP49F1016","WP_171665181.1")</f>
        <v>WP_171665181.1</v>
      </c>
      <c r="B91">
        <v>253</v>
      </c>
      <c r="C91">
        <v>253</v>
      </c>
      <c r="D91" s="1">
        <v>0.9</v>
      </c>
      <c r="E91" s="2">
        <v>7.0000000000000003E-80</v>
      </c>
      <c r="F91" s="4">
        <v>42.91</v>
      </c>
      <c r="G91">
        <v>333</v>
      </c>
      <c r="H91" t="s">
        <v>184</v>
      </c>
      <c r="I91" t="s">
        <v>171</v>
      </c>
      <c r="J91" t="s">
        <v>172</v>
      </c>
      <c r="K91" s="14" t="s">
        <v>181</v>
      </c>
      <c r="L91" s="9" t="s">
        <v>176</v>
      </c>
      <c r="M91" t="s">
        <v>183</v>
      </c>
      <c r="N91" s="9" t="s">
        <v>176</v>
      </c>
      <c r="O91" t="s">
        <v>176</v>
      </c>
      <c r="P91" t="s">
        <v>175</v>
      </c>
      <c r="Q91" s="10" t="s">
        <v>176</v>
      </c>
      <c r="R91" t="s">
        <v>177</v>
      </c>
      <c r="S91" t="s">
        <v>175</v>
      </c>
      <c r="T91" t="s">
        <v>178</v>
      </c>
      <c r="U91" s="11" t="s">
        <v>175</v>
      </c>
      <c r="V91" t="s">
        <v>171</v>
      </c>
    </row>
    <row r="92" spans="1:22" x14ac:dyDescent="0.2">
      <c r="A92" t="str">
        <f>HYPERLINK("https://www.ncbi.nlm.nih.gov/protein/WP_175128990.1?report=genbank&amp;log$=prottop&amp;blast_rank=59&amp;RID=X6EP49F1016","WP_175128990.1")</f>
        <v>WP_175128990.1</v>
      </c>
      <c r="B92">
        <v>255</v>
      </c>
      <c r="C92">
        <v>255</v>
      </c>
      <c r="D92" s="1">
        <v>0.98</v>
      </c>
      <c r="E92" s="2">
        <v>1.9999999999999999E-80</v>
      </c>
      <c r="F92" s="4">
        <v>41.16</v>
      </c>
      <c r="G92">
        <v>333</v>
      </c>
      <c r="H92" t="s">
        <v>184</v>
      </c>
      <c r="I92" t="s">
        <v>171</v>
      </c>
      <c r="J92" t="s">
        <v>172</v>
      </c>
      <c r="K92" s="14" t="s">
        <v>181</v>
      </c>
      <c r="L92" s="9" t="s">
        <v>176</v>
      </c>
      <c r="M92" t="s">
        <v>183</v>
      </c>
      <c r="N92" s="9" t="s">
        <v>176</v>
      </c>
      <c r="O92" t="s">
        <v>176</v>
      </c>
      <c r="P92" t="s">
        <v>175</v>
      </c>
      <c r="Q92" s="10" t="s">
        <v>176</v>
      </c>
      <c r="R92" t="s">
        <v>177</v>
      </c>
      <c r="S92" t="s">
        <v>175</v>
      </c>
      <c r="T92" t="s">
        <v>178</v>
      </c>
      <c r="U92" s="11" t="s">
        <v>175</v>
      </c>
      <c r="V92" t="s">
        <v>171</v>
      </c>
    </row>
    <row r="93" spans="1:22" x14ac:dyDescent="0.2">
      <c r="A93" t="str">
        <f>HYPERLINK("https://www.ncbi.nlm.nih.gov/protein/WP_175129530.1?report=genbank&amp;log$=prottop&amp;blast_rank=87&amp;RID=X6EP49F1016","WP_175129530.1")</f>
        <v>WP_175129530.1</v>
      </c>
      <c r="B93">
        <v>251</v>
      </c>
      <c r="C93">
        <v>251</v>
      </c>
      <c r="D93" s="1">
        <v>0.91</v>
      </c>
      <c r="E93" s="2">
        <v>4E-79</v>
      </c>
      <c r="F93" s="4">
        <v>42.76</v>
      </c>
      <c r="G93">
        <v>327</v>
      </c>
      <c r="H93" t="s">
        <v>179</v>
      </c>
      <c r="I93" t="s">
        <v>171</v>
      </c>
      <c r="J93" t="s">
        <v>180</v>
      </c>
      <c r="K93" s="14" t="s">
        <v>176</v>
      </c>
      <c r="L93" s="9" t="s">
        <v>176</v>
      </c>
      <c r="M93" t="s">
        <v>175</v>
      </c>
      <c r="N93" s="9" t="s">
        <v>175</v>
      </c>
      <c r="O93" t="s">
        <v>181</v>
      </c>
      <c r="P93" t="s">
        <v>175</v>
      </c>
      <c r="Q93" s="10" t="s">
        <v>175</v>
      </c>
      <c r="R93" t="s">
        <v>177</v>
      </c>
      <c r="S93" t="s">
        <v>176</v>
      </c>
      <c r="T93" t="s">
        <v>182</v>
      </c>
      <c r="U93" s="11" t="s">
        <v>183</v>
      </c>
      <c r="V93" t="s">
        <v>171</v>
      </c>
    </row>
    <row r="94" spans="1:22" x14ac:dyDescent="0.2">
      <c r="A94" t="str">
        <f>HYPERLINK("https://www.ncbi.nlm.nih.gov/protein/WP_175138404.1?report=genbank&amp;log$=prottop&amp;blast_rank=83&amp;RID=X6EP49F1016","WP_175138404.1")</f>
        <v>WP_175138404.1</v>
      </c>
      <c r="B94">
        <v>252</v>
      </c>
      <c r="C94">
        <v>252</v>
      </c>
      <c r="D94" s="1">
        <v>0.9</v>
      </c>
      <c r="E94" s="2">
        <v>3E-79</v>
      </c>
      <c r="F94" s="4">
        <v>43.24</v>
      </c>
      <c r="G94">
        <v>333</v>
      </c>
      <c r="H94" t="s">
        <v>184</v>
      </c>
      <c r="I94" t="s">
        <v>171</v>
      </c>
      <c r="J94" t="s">
        <v>172</v>
      </c>
      <c r="K94" s="14" t="s">
        <v>181</v>
      </c>
      <c r="L94" s="9" t="s">
        <v>176</v>
      </c>
      <c r="M94" t="s">
        <v>183</v>
      </c>
      <c r="N94" s="9" t="s">
        <v>176</v>
      </c>
      <c r="O94" t="s">
        <v>176</v>
      </c>
      <c r="P94" t="s">
        <v>175</v>
      </c>
      <c r="Q94" s="10" t="s">
        <v>176</v>
      </c>
      <c r="R94" t="s">
        <v>177</v>
      </c>
      <c r="S94" t="s">
        <v>175</v>
      </c>
      <c r="T94" t="s">
        <v>178</v>
      </c>
      <c r="U94" s="11" t="s">
        <v>175</v>
      </c>
      <c r="V94" t="s">
        <v>171</v>
      </c>
    </row>
    <row r="95" spans="1:22" x14ac:dyDescent="0.2">
      <c r="A95" t="str">
        <f>HYPERLINK("https://www.ncbi.nlm.nih.gov/protein/WP_175169383.1?report=genbank&amp;log$=prottop&amp;blast_rank=73&amp;RID=X6EP49F1016","WP_175169383.1")</f>
        <v>WP_175169383.1</v>
      </c>
      <c r="B95">
        <v>253</v>
      </c>
      <c r="C95">
        <v>253</v>
      </c>
      <c r="D95" s="1">
        <v>0.98</v>
      </c>
      <c r="E95" s="2">
        <v>1E-79</v>
      </c>
      <c r="F95" s="4">
        <v>40.92</v>
      </c>
      <c r="G95">
        <v>333</v>
      </c>
      <c r="H95" t="s">
        <v>184</v>
      </c>
      <c r="I95" t="s">
        <v>171</v>
      </c>
      <c r="J95" t="s">
        <v>172</v>
      </c>
      <c r="K95" s="14" t="s">
        <v>181</v>
      </c>
      <c r="L95" s="9" t="s">
        <v>176</v>
      </c>
      <c r="M95" t="s">
        <v>183</v>
      </c>
      <c r="N95" s="9" t="s">
        <v>176</v>
      </c>
      <c r="O95" t="s">
        <v>176</v>
      </c>
      <c r="P95" t="s">
        <v>175</v>
      </c>
      <c r="Q95" s="10" t="s">
        <v>176</v>
      </c>
      <c r="R95" t="s">
        <v>177</v>
      </c>
      <c r="S95" t="s">
        <v>175</v>
      </c>
      <c r="T95" t="s">
        <v>178</v>
      </c>
      <c r="U95" s="11" t="s">
        <v>175</v>
      </c>
      <c r="V95" t="s">
        <v>171</v>
      </c>
    </row>
    <row r="96" spans="1:22" x14ac:dyDescent="0.2">
      <c r="A96" t="str">
        <f>HYPERLINK("https://www.ncbi.nlm.nih.gov/protein/WP_175174331.1?report=genbank&amp;log$=prottop&amp;blast_rank=45&amp;RID=X6EP49F1016","WP_175174331.1")</f>
        <v>WP_175174331.1</v>
      </c>
      <c r="B96">
        <v>259</v>
      </c>
      <c r="C96">
        <v>259</v>
      </c>
      <c r="D96" s="1">
        <v>0.94</v>
      </c>
      <c r="E96" s="2">
        <v>6.9999999999999997E-82</v>
      </c>
      <c r="F96" s="4">
        <v>42.53</v>
      </c>
      <c r="G96">
        <v>333</v>
      </c>
      <c r="H96" t="s">
        <v>184</v>
      </c>
      <c r="I96" t="s">
        <v>171</v>
      </c>
      <c r="J96" t="s">
        <v>172</v>
      </c>
      <c r="K96" s="14" t="s">
        <v>181</v>
      </c>
      <c r="L96" s="9" t="s">
        <v>176</v>
      </c>
      <c r="M96" t="s">
        <v>183</v>
      </c>
      <c r="N96" s="9" t="s">
        <v>176</v>
      </c>
      <c r="O96" t="s">
        <v>176</v>
      </c>
      <c r="P96" t="s">
        <v>175</v>
      </c>
      <c r="Q96" s="10" t="s">
        <v>176</v>
      </c>
      <c r="R96" t="s">
        <v>177</v>
      </c>
      <c r="S96" t="s">
        <v>175</v>
      </c>
      <c r="T96" t="s">
        <v>178</v>
      </c>
      <c r="U96" s="11" t="s">
        <v>175</v>
      </c>
      <c r="V96" t="s">
        <v>171</v>
      </c>
    </row>
    <row r="97" spans="1:22" x14ac:dyDescent="0.2">
      <c r="A97" t="str">
        <f>HYPERLINK("https://www.ncbi.nlm.nih.gov/protein/WP_175213716.1?report=genbank&amp;log$=prottop&amp;blast_rank=92&amp;RID=X6EP49F1016","WP_175213716.1")</f>
        <v>WP_175213716.1</v>
      </c>
      <c r="B97">
        <v>251</v>
      </c>
      <c r="C97">
        <v>251</v>
      </c>
      <c r="D97" s="1">
        <v>1</v>
      </c>
      <c r="E97" s="2">
        <v>5E-79</v>
      </c>
      <c r="F97" s="4">
        <v>40.18</v>
      </c>
      <c r="G97">
        <v>337</v>
      </c>
      <c r="H97" t="s">
        <v>222</v>
      </c>
      <c r="I97" t="s">
        <v>171</v>
      </c>
      <c r="J97" t="s">
        <v>186</v>
      </c>
      <c r="K97" s="14" t="s">
        <v>176</v>
      </c>
      <c r="L97" s="9" t="s">
        <v>176</v>
      </c>
      <c r="M97" t="s">
        <v>183</v>
      </c>
      <c r="N97" s="9" t="s">
        <v>176</v>
      </c>
      <c r="O97" t="s">
        <v>176</v>
      </c>
      <c r="P97" t="s">
        <v>175</v>
      </c>
      <c r="Q97" s="10" t="s">
        <v>176</v>
      </c>
      <c r="R97" t="s">
        <v>177</v>
      </c>
      <c r="S97" t="s">
        <v>175</v>
      </c>
      <c r="T97" t="s">
        <v>178</v>
      </c>
      <c r="U97" s="11" t="s">
        <v>175</v>
      </c>
      <c r="V97" t="s">
        <v>171</v>
      </c>
    </row>
    <row r="98" spans="1:22" x14ac:dyDescent="0.2">
      <c r="A98" t="str">
        <f>HYPERLINK("https://www.ncbi.nlm.nih.gov/protein/WP_179582675.1?report=genbank&amp;log$=prottop&amp;blast_rank=16&amp;RID=X6EP49F1016","WP_179582675.1")</f>
        <v>WP_179582675.1</v>
      </c>
      <c r="B98">
        <v>313</v>
      </c>
      <c r="C98">
        <v>313</v>
      </c>
      <c r="D98" s="1">
        <v>0.9</v>
      </c>
      <c r="E98" s="2">
        <v>1.9999999999999999E-103</v>
      </c>
      <c r="F98" s="4">
        <v>53.58</v>
      </c>
      <c r="G98">
        <v>325</v>
      </c>
      <c r="H98" t="s">
        <v>208</v>
      </c>
      <c r="I98" t="s">
        <v>190</v>
      </c>
      <c r="J98" t="s">
        <v>172</v>
      </c>
      <c r="K98" s="14" t="s">
        <v>181</v>
      </c>
      <c r="L98" s="9" t="s">
        <v>173</v>
      </c>
      <c r="M98" t="s">
        <v>173</v>
      </c>
      <c r="N98" s="9" t="s">
        <v>174</v>
      </c>
      <c r="O98" t="s">
        <v>176</v>
      </c>
      <c r="P98" t="s">
        <v>176</v>
      </c>
      <c r="Q98" s="10" t="s">
        <v>175</v>
      </c>
      <c r="R98" t="s">
        <v>177</v>
      </c>
      <c r="S98" t="s">
        <v>176</v>
      </c>
      <c r="T98" t="s">
        <v>178</v>
      </c>
      <c r="U98" s="11" t="s">
        <v>176</v>
      </c>
      <c r="V98" t="s">
        <v>171</v>
      </c>
    </row>
    <row r="99" spans="1:22" x14ac:dyDescent="0.2">
      <c r="A99" t="str">
        <f>HYPERLINK("https://www.ncbi.nlm.nih.gov/protein/WP_179586306.1?report=genbank&amp;log$=prottop&amp;blast_rank=15&amp;RID=X6EP49F1016","WP_179586306.1")</f>
        <v>WP_179586306.1</v>
      </c>
      <c r="B99">
        <v>319</v>
      </c>
      <c r="C99">
        <v>319</v>
      </c>
      <c r="D99" s="1">
        <v>0.96</v>
      </c>
      <c r="E99" s="2">
        <v>9.9999999999999997E-106</v>
      </c>
      <c r="F99" s="4">
        <v>50.47</v>
      </c>
      <c r="G99">
        <v>329</v>
      </c>
      <c r="H99" t="s">
        <v>223</v>
      </c>
      <c r="I99" t="s">
        <v>171</v>
      </c>
      <c r="J99" t="s">
        <v>224</v>
      </c>
      <c r="K99" s="14" t="s">
        <v>214</v>
      </c>
      <c r="L99" s="9" t="s">
        <v>173</v>
      </c>
      <c r="M99" t="s">
        <v>190</v>
      </c>
      <c r="N99" s="9" t="s">
        <v>174</v>
      </c>
      <c r="O99" t="s">
        <v>175</v>
      </c>
      <c r="P99" t="s">
        <v>175</v>
      </c>
      <c r="Q99" s="10" t="s">
        <v>175</v>
      </c>
      <c r="R99" t="s">
        <v>177</v>
      </c>
      <c r="S99" t="s">
        <v>176</v>
      </c>
      <c r="T99" t="s">
        <v>176</v>
      </c>
      <c r="U99" s="11" t="s">
        <v>181</v>
      </c>
      <c r="V99" t="s">
        <v>190</v>
      </c>
    </row>
    <row r="100" spans="1:22" x14ac:dyDescent="0.2">
      <c r="A100" t="str">
        <f>HYPERLINK("https://www.ncbi.nlm.nih.gov/protein/WP_180098422.1?report=genbank&amp;log$=prottop&amp;blast_rank=56&amp;RID=X6EP49F1016","WP_180098422.1")</f>
        <v>WP_180098422.1</v>
      </c>
      <c r="B100">
        <v>255</v>
      </c>
      <c r="C100">
        <v>255</v>
      </c>
      <c r="D100" s="1">
        <v>0.9</v>
      </c>
      <c r="E100" s="2">
        <v>1.9999999999999999E-80</v>
      </c>
      <c r="F100" s="4">
        <v>43.24</v>
      </c>
      <c r="G100">
        <v>333</v>
      </c>
      <c r="H100" t="s">
        <v>184</v>
      </c>
      <c r="I100" t="s">
        <v>171</v>
      </c>
      <c r="J100" t="s">
        <v>172</v>
      </c>
      <c r="K100" s="14" t="s">
        <v>181</v>
      </c>
      <c r="L100" s="9" t="s">
        <v>176</v>
      </c>
      <c r="M100" t="s">
        <v>183</v>
      </c>
      <c r="N100" s="9" t="s">
        <v>176</v>
      </c>
      <c r="O100" t="s">
        <v>176</v>
      </c>
      <c r="P100" t="s">
        <v>175</v>
      </c>
      <c r="Q100" s="10" t="s">
        <v>176</v>
      </c>
      <c r="R100" t="s">
        <v>177</v>
      </c>
      <c r="S100" t="s">
        <v>175</v>
      </c>
      <c r="T100" t="s">
        <v>178</v>
      </c>
      <c r="U100" s="11" t="s">
        <v>175</v>
      </c>
      <c r="V100" t="s">
        <v>171</v>
      </c>
    </row>
    <row r="101" spans="1:22" x14ac:dyDescent="0.2">
      <c r="A101" t="str">
        <f>HYPERLINK("https://www.ncbi.nlm.nih.gov/protein/WP_180684058.1?report=genbank&amp;log$=prottop&amp;blast_rank=2&amp;RID=X6EP49F1016","WP_180684058.1")</f>
        <v>WP_180684058.1</v>
      </c>
      <c r="B101">
        <v>437</v>
      </c>
      <c r="C101">
        <v>437</v>
      </c>
      <c r="D101" s="1">
        <v>1</v>
      </c>
      <c r="E101" s="2">
        <v>3E-152</v>
      </c>
      <c r="F101" s="4">
        <v>67.08</v>
      </c>
      <c r="G101">
        <v>323</v>
      </c>
      <c r="H101" t="s">
        <v>184</v>
      </c>
      <c r="I101" t="s">
        <v>171</v>
      </c>
      <c r="J101" t="s">
        <v>172</v>
      </c>
      <c r="K101" s="14" t="s">
        <v>181</v>
      </c>
      <c r="L101" s="9" t="s">
        <v>173</v>
      </c>
      <c r="M101" t="s">
        <v>173</v>
      </c>
      <c r="N101" s="9" t="s">
        <v>174</v>
      </c>
      <c r="O101" t="s">
        <v>175</v>
      </c>
      <c r="P101" t="s">
        <v>176</v>
      </c>
      <c r="Q101" s="10" t="s">
        <v>175</v>
      </c>
      <c r="R101" t="s">
        <v>177</v>
      </c>
      <c r="S101" t="s">
        <v>176</v>
      </c>
      <c r="T101" t="s">
        <v>178</v>
      </c>
      <c r="U101" s="11" t="s">
        <v>176</v>
      </c>
      <c r="V101" t="s">
        <v>171</v>
      </c>
    </row>
    <row r="102" spans="1:22" x14ac:dyDescent="0.2">
      <c r="A102" t="str">
        <f>HYPERLINK("https://www.ncbi.nlm.nih.gov/protein/WP_187399298.1?report=genbank&amp;log$=prottop&amp;blast_rank=31&amp;RID=X6EP49F1016","WP_187399298.1")</f>
        <v>WP_187399298.1</v>
      </c>
      <c r="B102">
        <v>267</v>
      </c>
      <c r="C102">
        <v>267</v>
      </c>
      <c r="D102" s="1">
        <v>0.91</v>
      </c>
      <c r="E102" s="2">
        <v>3.9999999999999999E-85</v>
      </c>
      <c r="F102" s="4">
        <v>44.41</v>
      </c>
      <c r="G102">
        <v>333</v>
      </c>
      <c r="H102" t="s">
        <v>184</v>
      </c>
      <c r="I102" t="s">
        <v>171</v>
      </c>
      <c r="J102" t="s">
        <v>172</v>
      </c>
      <c r="K102" s="14" t="s">
        <v>181</v>
      </c>
      <c r="L102" s="9" t="s">
        <v>173</v>
      </c>
      <c r="M102" t="s">
        <v>173</v>
      </c>
      <c r="N102" s="9" t="s">
        <v>174</v>
      </c>
      <c r="O102" t="s">
        <v>176</v>
      </c>
      <c r="P102" t="s">
        <v>176</v>
      </c>
      <c r="Q102" s="10" t="s">
        <v>175</v>
      </c>
      <c r="R102" t="s">
        <v>177</v>
      </c>
      <c r="S102" t="s">
        <v>175</v>
      </c>
      <c r="T102" t="s">
        <v>178</v>
      </c>
      <c r="U102" s="11" t="s">
        <v>181</v>
      </c>
      <c r="V102" t="s">
        <v>190</v>
      </c>
    </row>
  </sheetData>
  <autoFilter ref="A1:V107" xr:uid="{73A7FF90-C199-8A48-9179-36178C799D06}">
    <sortState xmlns:xlrd2="http://schemas.microsoft.com/office/spreadsheetml/2017/richdata2" ref="A2:V102">
      <sortCondition ref="A1:A107"/>
    </sortState>
  </autoFilter>
  <conditionalFormatting sqref="A1 A3:A1048576">
    <cfRule type="duplicateValues" dxfId="5" priority="5"/>
  </conditionalFormatting>
  <conditionalFormatting sqref="X39">
    <cfRule type="duplicateValues" dxfId="4" priority="1"/>
  </conditionalFormatting>
  <conditionalFormatting sqref="X39">
    <cfRule type="duplicateValues" dxfId="3" priority="2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81666-34F8-CF47-8818-301E7E5D361E}">
  <dimension ref="A1:AC24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1.1640625" defaultRowHeight="16" x14ac:dyDescent="0.2"/>
  <cols>
    <col min="1" max="1" width="17.6640625" style="4" bestFit="1" customWidth="1"/>
    <col min="2" max="2" width="28.1640625" style="4" customWidth="1"/>
    <col min="3" max="3" width="36" bestFit="1" customWidth="1"/>
    <col min="4" max="4" width="15" customWidth="1"/>
    <col min="5" max="5" width="10.5" customWidth="1"/>
    <col min="6" max="6" width="11" customWidth="1"/>
    <col min="7" max="7" width="15" customWidth="1"/>
    <col min="8" max="8" width="10.5" style="9" customWidth="1"/>
    <col min="9" max="9" width="10.5" customWidth="1"/>
    <col min="10" max="10" width="10.5" style="9" customWidth="1"/>
    <col min="11" max="12" width="12.1640625" customWidth="1"/>
    <col min="13" max="13" width="10.5" style="10" customWidth="1"/>
    <col min="14" max="15" width="13.6640625" customWidth="1"/>
    <col min="16" max="16" width="10.5" customWidth="1"/>
    <col min="17" max="17" width="10.5" style="11" customWidth="1"/>
    <col min="18" max="18" width="10.5" customWidth="1"/>
    <col min="20" max="20" width="17.83203125" customWidth="1"/>
    <col min="21" max="21" width="13" customWidth="1"/>
    <col min="22" max="22" width="18" bestFit="1" customWidth="1"/>
    <col min="24" max="24" width="15.33203125" customWidth="1"/>
    <col min="26" max="26" width="14.1640625" bestFit="1" customWidth="1"/>
    <col min="28" max="28" width="18" bestFit="1" customWidth="1"/>
  </cols>
  <sheetData>
    <row r="1" spans="1:29" s="3" customFormat="1" ht="22" customHeight="1" x14ac:dyDescent="0.2">
      <c r="A1" s="13" t="s">
        <v>226</v>
      </c>
      <c r="B1" s="13" t="s">
        <v>92</v>
      </c>
      <c r="C1" s="3" t="s">
        <v>1</v>
      </c>
      <c r="D1" s="3" t="s">
        <v>156</v>
      </c>
      <c r="E1" s="3" t="s">
        <v>157</v>
      </c>
      <c r="F1" s="3" t="s">
        <v>158</v>
      </c>
      <c r="G1" s="3" t="s">
        <v>227</v>
      </c>
      <c r="H1" s="5" t="s">
        <v>159</v>
      </c>
      <c r="I1" s="3" t="s">
        <v>160</v>
      </c>
      <c r="J1" s="5" t="s">
        <v>161</v>
      </c>
      <c r="K1" s="3" t="s">
        <v>162</v>
      </c>
      <c r="L1" s="3" t="s">
        <v>163</v>
      </c>
      <c r="M1" s="6" t="s">
        <v>164</v>
      </c>
      <c r="N1" s="3" t="s">
        <v>165</v>
      </c>
      <c r="O1" s="3" t="s">
        <v>166</v>
      </c>
      <c r="P1" s="3" t="s">
        <v>167</v>
      </c>
      <c r="Q1" s="7" t="s">
        <v>168</v>
      </c>
      <c r="R1" s="8" t="s">
        <v>169</v>
      </c>
      <c r="S1" s="3" t="s">
        <v>7</v>
      </c>
      <c r="T1" s="3" t="s">
        <v>144</v>
      </c>
      <c r="U1" s="3" t="s">
        <v>145</v>
      </c>
      <c r="V1" s="3" t="s">
        <v>146</v>
      </c>
      <c r="X1" s="3" t="s">
        <v>251</v>
      </c>
      <c r="Y1" s="3" t="s">
        <v>253</v>
      </c>
      <c r="Z1" s="3" t="s">
        <v>252</v>
      </c>
      <c r="AA1" s="3" t="s">
        <v>253</v>
      </c>
      <c r="AB1" s="3" t="s">
        <v>5832</v>
      </c>
      <c r="AC1" s="3" t="s">
        <v>253</v>
      </c>
    </row>
    <row r="2" spans="1:29" x14ac:dyDescent="0.2">
      <c r="A2" s="4" t="s">
        <v>5833</v>
      </c>
      <c r="B2" s="4" t="s">
        <v>155</v>
      </c>
      <c r="C2" s="4" t="s">
        <v>155</v>
      </c>
      <c r="D2" t="s">
        <v>170</v>
      </c>
      <c r="E2" t="s">
        <v>171</v>
      </c>
      <c r="F2" t="s">
        <v>172</v>
      </c>
      <c r="G2" t="s">
        <v>181</v>
      </c>
      <c r="H2" s="9" t="s">
        <v>173</v>
      </c>
      <c r="I2" t="s">
        <v>173</v>
      </c>
      <c r="J2" s="9" t="s">
        <v>174</v>
      </c>
      <c r="K2" t="s">
        <v>175</v>
      </c>
      <c r="L2" t="s">
        <v>176</v>
      </c>
      <c r="M2" s="10" t="s">
        <v>175</v>
      </c>
      <c r="N2" t="s">
        <v>177</v>
      </c>
      <c r="O2" t="s">
        <v>176</v>
      </c>
      <c r="P2" t="s">
        <v>178</v>
      </c>
      <c r="Q2" s="11" t="s">
        <v>176</v>
      </c>
      <c r="R2" t="s">
        <v>171</v>
      </c>
      <c r="S2">
        <v>100</v>
      </c>
      <c r="T2" s="4" t="s">
        <v>45</v>
      </c>
      <c r="U2" s="15" t="s">
        <v>116</v>
      </c>
      <c r="V2" s="4" t="s">
        <v>142</v>
      </c>
      <c r="W2" s="4"/>
      <c r="X2" s="4" t="s">
        <v>45</v>
      </c>
      <c r="Y2" s="4">
        <f>COUNTIF(T$2:T$24,X2)</f>
        <v>10</v>
      </c>
      <c r="Z2" s="15" t="s">
        <v>116</v>
      </c>
      <c r="AA2" s="4">
        <f>COUNTIF(U$2:U$24,Z2)</f>
        <v>17</v>
      </c>
      <c r="AB2" t="s">
        <v>142</v>
      </c>
      <c r="AC2">
        <f>COUNTIF(V$2:V$24,AB2)</f>
        <v>17</v>
      </c>
    </row>
    <row r="3" spans="1:29" x14ac:dyDescent="0.2">
      <c r="A3" s="4" t="s">
        <v>231</v>
      </c>
      <c r="B3" s="4" t="s">
        <v>246</v>
      </c>
      <c r="C3" s="4" t="s">
        <v>18</v>
      </c>
      <c r="D3" t="s">
        <v>184</v>
      </c>
      <c r="E3" t="s">
        <v>171</v>
      </c>
      <c r="F3" t="s">
        <v>172</v>
      </c>
      <c r="G3" t="s">
        <v>181</v>
      </c>
      <c r="H3" s="9" t="s">
        <v>173</v>
      </c>
      <c r="I3" t="s">
        <v>173</v>
      </c>
      <c r="J3" s="9" t="s">
        <v>174</v>
      </c>
      <c r="K3" t="s">
        <v>175</v>
      </c>
      <c r="L3" t="s">
        <v>176</v>
      </c>
      <c r="M3" s="10" t="s">
        <v>175</v>
      </c>
      <c r="N3" t="s">
        <v>177</v>
      </c>
      <c r="O3" t="s">
        <v>176</v>
      </c>
      <c r="P3" t="s">
        <v>178</v>
      </c>
      <c r="Q3" s="11" t="s">
        <v>176</v>
      </c>
      <c r="R3" t="s">
        <v>171</v>
      </c>
      <c r="S3">
        <v>60.9</v>
      </c>
      <c r="T3" s="4" t="s">
        <v>45</v>
      </c>
      <c r="U3" s="15" t="s">
        <v>116</v>
      </c>
      <c r="V3" s="4" t="s">
        <v>142</v>
      </c>
      <c r="W3" s="4"/>
      <c r="X3" s="4" t="s">
        <v>124</v>
      </c>
      <c r="Y3" s="4">
        <f t="shared" ref="Y3:Y7" si="0">COUNTIF(T$2:T$24,X3)</f>
        <v>4</v>
      </c>
      <c r="Z3" s="15" t="s">
        <v>137</v>
      </c>
      <c r="AA3" s="4">
        <f t="shared" ref="AA3:AA4" si="1">COUNTIF(U$2:U$24,Z3)</f>
        <v>3</v>
      </c>
      <c r="AB3" t="s">
        <v>151</v>
      </c>
      <c r="AC3">
        <f>COUNTIF(V$2:V$24,AB3)</f>
        <v>6</v>
      </c>
    </row>
    <row r="4" spans="1:29" x14ac:dyDescent="0.2">
      <c r="A4" s="4" t="s">
        <v>235</v>
      </c>
      <c r="B4" s="4" t="s">
        <v>10</v>
      </c>
      <c r="C4" s="4" t="s">
        <v>10</v>
      </c>
      <c r="D4" t="s">
        <v>170</v>
      </c>
      <c r="E4" t="s">
        <v>171</v>
      </c>
      <c r="F4" t="s">
        <v>172</v>
      </c>
      <c r="G4" t="s">
        <v>181</v>
      </c>
      <c r="H4" s="9" t="s">
        <v>173</v>
      </c>
      <c r="I4" t="s">
        <v>173</v>
      </c>
      <c r="J4" s="9" t="s">
        <v>174</v>
      </c>
      <c r="K4" t="s">
        <v>175</v>
      </c>
      <c r="L4" t="s">
        <v>176</v>
      </c>
      <c r="M4" s="10" t="s">
        <v>175</v>
      </c>
      <c r="N4" t="s">
        <v>177</v>
      </c>
      <c r="O4" t="s">
        <v>176</v>
      </c>
      <c r="P4" t="s">
        <v>178</v>
      </c>
      <c r="Q4" s="11" t="s">
        <v>176</v>
      </c>
      <c r="R4" t="s">
        <v>171</v>
      </c>
      <c r="S4">
        <v>98.14</v>
      </c>
      <c r="T4" s="4" t="s">
        <v>45</v>
      </c>
      <c r="U4" s="15" t="s">
        <v>116</v>
      </c>
      <c r="V4" s="4" t="s">
        <v>142</v>
      </c>
      <c r="W4" s="4"/>
      <c r="X4" s="4" t="s">
        <v>135</v>
      </c>
      <c r="Y4" s="4">
        <f t="shared" si="0"/>
        <v>3</v>
      </c>
      <c r="Z4" s="15" t="s">
        <v>150</v>
      </c>
      <c r="AA4" s="4">
        <f t="shared" si="1"/>
        <v>3</v>
      </c>
    </row>
    <row r="5" spans="1:29" x14ac:dyDescent="0.2">
      <c r="A5" s="4" t="s">
        <v>236</v>
      </c>
      <c r="B5" s="4" t="s">
        <v>23</v>
      </c>
      <c r="C5" s="4" t="s">
        <v>23</v>
      </c>
      <c r="D5" t="s">
        <v>184</v>
      </c>
      <c r="E5" t="s">
        <v>171</v>
      </c>
      <c r="F5" t="s">
        <v>172</v>
      </c>
      <c r="G5" t="s">
        <v>181</v>
      </c>
      <c r="H5" s="9" t="s">
        <v>173</v>
      </c>
      <c r="I5" t="s">
        <v>173</v>
      </c>
      <c r="J5" s="9" t="s">
        <v>174</v>
      </c>
      <c r="K5" t="s">
        <v>176</v>
      </c>
      <c r="L5" t="s">
        <v>176</v>
      </c>
      <c r="M5" s="10" t="s">
        <v>175</v>
      </c>
      <c r="N5" t="s">
        <v>177</v>
      </c>
      <c r="O5" t="s">
        <v>176</v>
      </c>
      <c r="P5" t="s">
        <v>178</v>
      </c>
      <c r="Q5" s="11" t="s">
        <v>176</v>
      </c>
      <c r="R5" t="s">
        <v>171</v>
      </c>
      <c r="S5">
        <v>51.94</v>
      </c>
      <c r="T5" s="4" t="s">
        <v>124</v>
      </c>
      <c r="U5" s="15" t="s">
        <v>116</v>
      </c>
      <c r="V5" s="4" t="s">
        <v>142</v>
      </c>
      <c r="W5" s="4"/>
      <c r="X5" s="4" t="s">
        <v>106</v>
      </c>
      <c r="Y5" s="4">
        <f t="shared" si="0"/>
        <v>3</v>
      </c>
      <c r="Z5" s="4"/>
      <c r="AA5" s="4"/>
    </row>
    <row r="6" spans="1:29" ht="17" customHeight="1" x14ac:dyDescent="0.2">
      <c r="A6" s="4" t="str">
        <f>HYPERLINK("https://www.ncbi.nlm.nih.gov/protein/WP_027017069.1?report=genbank&amp;log$=prottop&amp;blast_rank=4&amp;RID=X6EP49F1016","WP_027017069.1")</f>
        <v>WP_027017069.1</v>
      </c>
      <c r="B6" s="4" t="s">
        <v>13</v>
      </c>
      <c r="C6" t="s">
        <v>13</v>
      </c>
      <c r="D6" t="s">
        <v>170</v>
      </c>
      <c r="E6" s="4" t="s">
        <v>171</v>
      </c>
      <c r="F6" t="s">
        <v>172</v>
      </c>
      <c r="G6" t="s">
        <v>181</v>
      </c>
      <c r="H6" s="9" t="s">
        <v>173</v>
      </c>
      <c r="I6" t="s">
        <v>173</v>
      </c>
      <c r="J6" s="9" t="s">
        <v>174</v>
      </c>
      <c r="K6" t="s">
        <v>175</v>
      </c>
      <c r="L6" t="s">
        <v>176</v>
      </c>
      <c r="M6" s="10" t="s">
        <v>175</v>
      </c>
      <c r="N6" t="s">
        <v>177</v>
      </c>
      <c r="O6" t="s">
        <v>176</v>
      </c>
      <c r="P6" t="s">
        <v>178</v>
      </c>
      <c r="Q6" s="11" t="s">
        <v>176</v>
      </c>
      <c r="R6" t="s">
        <v>171</v>
      </c>
      <c r="S6">
        <v>98</v>
      </c>
      <c r="T6" s="4" t="s">
        <v>45</v>
      </c>
      <c r="U6" s="15" t="s">
        <v>116</v>
      </c>
      <c r="V6" s="4" t="s">
        <v>142</v>
      </c>
      <c r="W6" s="4"/>
      <c r="X6" s="4" t="s">
        <v>140</v>
      </c>
      <c r="Y6" s="4">
        <f t="shared" si="0"/>
        <v>2</v>
      </c>
      <c r="Z6" s="4"/>
      <c r="AA6" s="4"/>
    </row>
    <row r="7" spans="1:29" x14ac:dyDescent="0.2">
      <c r="A7" s="4" t="s">
        <v>241</v>
      </c>
      <c r="B7" s="4" t="s">
        <v>12</v>
      </c>
      <c r="C7" s="4" t="s">
        <v>12</v>
      </c>
      <c r="D7" t="s">
        <v>197</v>
      </c>
      <c r="E7" t="s">
        <v>190</v>
      </c>
      <c r="F7" t="s">
        <v>172</v>
      </c>
      <c r="G7" t="s">
        <v>181</v>
      </c>
      <c r="H7" s="9" t="s">
        <v>173</v>
      </c>
      <c r="I7" t="s">
        <v>173</v>
      </c>
      <c r="J7" s="9" t="s">
        <v>174</v>
      </c>
      <c r="K7" t="s">
        <v>176</v>
      </c>
      <c r="L7" t="s">
        <v>176</v>
      </c>
      <c r="M7" s="10" t="s">
        <v>175</v>
      </c>
      <c r="N7" t="s">
        <v>177</v>
      </c>
      <c r="O7" t="s">
        <v>176</v>
      </c>
      <c r="P7" t="s">
        <v>178</v>
      </c>
      <c r="Q7" s="11" t="s">
        <v>176</v>
      </c>
      <c r="R7" t="s">
        <v>171</v>
      </c>
      <c r="S7">
        <v>64.150000000000006</v>
      </c>
      <c r="T7" s="4" t="s">
        <v>135</v>
      </c>
      <c r="U7" s="15" t="s">
        <v>116</v>
      </c>
      <c r="V7" s="4" t="s">
        <v>142</v>
      </c>
      <c r="W7" s="4"/>
      <c r="X7" s="4" t="s">
        <v>136</v>
      </c>
      <c r="Y7" s="4">
        <f t="shared" si="0"/>
        <v>1</v>
      </c>
      <c r="Z7" s="4"/>
      <c r="AA7" s="4"/>
    </row>
    <row r="8" spans="1:29" x14ac:dyDescent="0.2">
      <c r="A8" s="4" t="s">
        <v>233</v>
      </c>
      <c r="B8" s="4" t="s">
        <v>26</v>
      </c>
      <c r="C8" s="4" t="s">
        <v>26</v>
      </c>
      <c r="D8" t="s">
        <v>184</v>
      </c>
      <c r="E8" t="s">
        <v>171</v>
      </c>
      <c r="F8" t="s">
        <v>172</v>
      </c>
      <c r="G8" t="s">
        <v>181</v>
      </c>
      <c r="H8" s="9" t="s">
        <v>173</v>
      </c>
      <c r="I8" t="s">
        <v>173</v>
      </c>
      <c r="J8" s="9" t="s">
        <v>174</v>
      </c>
      <c r="K8" t="s">
        <v>175</v>
      </c>
      <c r="L8" t="s">
        <v>176</v>
      </c>
      <c r="M8" s="10" t="s">
        <v>175</v>
      </c>
      <c r="N8" t="s">
        <v>177</v>
      </c>
      <c r="O8" t="s">
        <v>176</v>
      </c>
      <c r="P8" t="s">
        <v>178</v>
      </c>
      <c r="Q8" s="11" t="s">
        <v>176</v>
      </c>
      <c r="R8" t="s">
        <v>171</v>
      </c>
      <c r="S8">
        <v>50.68</v>
      </c>
      <c r="T8" s="4" t="s">
        <v>106</v>
      </c>
      <c r="U8" s="15" t="s">
        <v>137</v>
      </c>
      <c r="V8" s="4" t="s">
        <v>151</v>
      </c>
      <c r="W8" s="4"/>
      <c r="X8" s="4"/>
      <c r="Y8" s="4"/>
      <c r="Z8" s="4"/>
      <c r="AA8" s="4"/>
    </row>
    <row r="9" spans="1:29" x14ac:dyDescent="0.2">
      <c r="A9" s="4" t="s">
        <v>244</v>
      </c>
      <c r="B9" s="4" t="s">
        <v>19</v>
      </c>
      <c r="C9" s="4" t="s">
        <v>19</v>
      </c>
      <c r="D9" t="s">
        <v>184</v>
      </c>
      <c r="E9" t="s">
        <v>171</v>
      </c>
      <c r="F9" t="s">
        <v>172</v>
      </c>
      <c r="G9" t="s">
        <v>181</v>
      </c>
      <c r="H9" s="9" t="s">
        <v>173</v>
      </c>
      <c r="I9" t="s">
        <v>173</v>
      </c>
      <c r="J9" s="9" t="s">
        <v>174</v>
      </c>
      <c r="K9" t="s">
        <v>175</v>
      </c>
      <c r="L9" t="s">
        <v>176</v>
      </c>
      <c r="M9" s="10" t="s">
        <v>175</v>
      </c>
      <c r="N9" t="s">
        <v>177</v>
      </c>
      <c r="O9" t="s">
        <v>176</v>
      </c>
      <c r="P9" t="s">
        <v>178</v>
      </c>
      <c r="Q9" s="11" t="s">
        <v>176</v>
      </c>
      <c r="R9" t="s">
        <v>171</v>
      </c>
      <c r="S9">
        <v>56.33</v>
      </c>
      <c r="T9" s="4" t="s">
        <v>45</v>
      </c>
      <c r="U9" s="15" t="s">
        <v>116</v>
      </c>
      <c r="V9" s="4" t="s">
        <v>142</v>
      </c>
      <c r="W9" s="4"/>
      <c r="X9" s="4"/>
      <c r="Y9" s="4"/>
      <c r="Z9" s="4"/>
      <c r="AA9" s="4"/>
    </row>
    <row r="10" spans="1:29" x14ac:dyDescent="0.2">
      <c r="A10" s="4" t="s">
        <v>250</v>
      </c>
      <c r="B10" s="4" t="s">
        <v>14</v>
      </c>
      <c r="C10" s="4" t="s">
        <v>14</v>
      </c>
      <c r="D10" t="s">
        <v>184</v>
      </c>
      <c r="E10" t="s">
        <v>171</v>
      </c>
      <c r="F10" t="s">
        <v>172</v>
      </c>
      <c r="G10" t="s">
        <v>181</v>
      </c>
      <c r="H10" s="9" t="s">
        <v>173</v>
      </c>
      <c r="I10" t="s">
        <v>173</v>
      </c>
      <c r="J10" s="9" t="s">
        <v>174</v>
      </c>
      <c r="K10" t="s">
        <v>175</v>
      </c>
      <c r="L10" t="s">
        <v>176</v>
      </c>
      <c r="M10" s="10" t="s">
        <v>175</v>
      </c>
      <c r="N10" t="s">
        <v>177</v>
      </c>
      <c r="O10" t="s">
        <v>176</v>
      </c>
      <c r="P10" t="s">
        <v>178</v>
      </c>
      <c r="Q10" s="11" t="s">
        <v>176</v>
      </c>
      <c r="R10" t="s">
        <v>171</v>
      </c>
      <c r="S10">
        <v>62.85</v>
      </c>
      <c r="T10" s="4" t="s">
        <v>45</v>
      </c>
      <c r="U10" s="15" t="s">
        <v>116</v>
      </c>
      <c r="V10" s="4" t="s">
        <v>142</v>
      </c>
      <c r="W10" s="4"/>
      <c r="X10" s="4"/>
      <c r="Y10" s="4"/>
      <c r="Z10" s="4"/>
      <c r="AA10" s="4"/>
    </row>
    <row r="11" spans="1:29" x14ac:dyDescent="0.2">
      <c r="A11" s="4" t="s">
        <v>247</v>
      </c>
      <c r="B11" s="4" t="s">
        <v>21</v>
      </c>
      <c r="C11" s="4" t="s">
        <v>21</v>
      </c>
      <c r="D11" t="s">
        <v>184</v>
      </c>
      <c r="E11" t="s">
        <v>171</v>
      </c>
      <c r="F11" t="s">
        <v>172</v>
      </c>
      <c r="G11" t="s">
        <v>181</v>
      </c>
      <c r="H11" s="9" t="s">
        <v>173</v>
      </c>
      <c r="I11" t="s">
        <v>173</v>
      </c>
      <c r="J11" s="9" t="s">
        <v>174</v>
      </c>
      <c r="K11" t="s">
        <v>175</v>
      </c>
      <c r="L11" t="s">
        <v>176</v>
      </c>
      <c r="M11" s="10" t="s">
        <v>175</v>
      </c>
      <c r="N11" t="s">
        <v>177</v>
      </c>
      <c r="O11" t="s">
        <v>176</v>
      </c>
      <c r="P11" t="s">
        <v>178</v>
      </c>
      <c r="Q11" s="11" t="s">
        <v>176</v>
      </c>
      <c r="R11" t="s">
        <v>171</v>
      </c>
      <c r="S11">
        <v>55.29</v>
      </c>
      <c r="T11" s="4" t="s">
        <v>45</v>
      </c>
      <c r="U11" s="15" t="s">
        <v>116</v>
      </c>
      <c r="V11" s="4" t="s">
        <v>142</v>
      </c>
      <c r="W11" s="4"/>
      <c r="X11" s="4"/>
      <c r="Y11" s="4"/>
      <c r="Z11" s="4"/>
      <c r="AA11" s="4"/>
    </row>
    <row r="12" spans="1:29" x14ac:dyDescent="0.2">
      <c r="A12" s="4" t="s">
        <v>245</v>
      </c>
      <c r="B12" s="4" t="s">
        <v>17</v>
      </c>
      <c r="C12" s="4" t="s">
        <v>17</v>
      </c>
      <c r="D12" t="s">
        <v>184</v>
      </c>
      <c r="E12" t="s">
        <v>171</v>
      </c>
      <c r="F12" t="s">
        <v>172</v>
      </c>
      <c r="G12" t="s">
        <v>181</v>
      </c>
      <c r="H12" s="9" t="s">
        <v>173</v>
      </c>
      <c r="I12" t="s">
        <v>173</v>
      </c>
      <c r="J12" s="9" t="s">
        <v>174</v>
      </c>
      <c r="K12" t="s">
        <v>175</v>
      </c>
      <c r="L12" t="s">
        <v>176</v>
      </c>
      <c r="M12" s="10" t="s">
        <v>175</v>
      </c>
      <c r="N12" t="s">
        <v>177</v>
      </c>
      <c r="O12" t="s">
        <v>176</v>
      </c>
      <c r="P12" t="s">
        <v>178</v>
      </c>
      <c r="Q12" s="11" t="s">
        <v>176</v>
      </c>
      <c r="R12" t="s">
        <v>171</v>
      </c>
      <c r="S12">
        <v>63.23</v>
      </c>
      <c r="T12" s="4" t="s">
        <v>45</v>
      </c>
      <c r="U12" s="15" t="s">
        <v>116</v>
      </c>
      <c r="V12" s="4" t="s">
        <v>142</v>
      </c>
      <c r="W12" s="4"/>
      <c r="X12" s="4"/>
      <c r="Y12" s="4"/>
      <c r="Z12" s="4"/>
      <c r="AA12" s="4"/>
    </row>
    <row r="13" spans="1:29" x14ac:dyDescent="0.2">
      <c r="A13" s="4" t="s">
        <v>242</v>
      </c>
      <c r="B13" s="4" t="s">
        <v>20</v>
      </c>
      <c r="C13" s="4" t="s">
        <v>20</v>
      </c>
      <c r="D13" t="s">
        <v>184</v>
      </c>
      <c r="E13" t="s">
        <v>171</v>
      </c>
      <c r="F13" t="s">
        <v>172</v>
      </c>
      <c r="G13" t="s">
        <v>181</v>
      </c>
      <c r="H13" s="9" t="s">
        <v>173</v>
      </c>
      <c r="I13" t="s">
        <v>173</v>
      </c>
      <c r="J13" s="9" t="s">
        <v>174</v>
      </c>
      <c r="K13" t="s">
        <v>175</v>
      </c>
      <c r="L13" t="s">
        <v>176</v>
      </c>
      <c r="M13" s="10" t="s">
        <v>175</v>
      </c>
      <c r="N13" t="s">
        <v>177</v>
      </c>
      <c r="O13" t="s">
        <v>176</v>
      </c>
      <c r="P13" t="s">
        <v>178</v>
      </c>
      <c r="Q13" s="11" t="s">
        <v>176</v>
      </c>
      <c r="R13" t="s">
        <v>171</v>
      </c>
      <c r="S13">
        <v>53.11</v>
      </c>
      <c r="T13" s="4" t="s">
        <v>135</v>
      </c>
      <c r="U13" s="15" t="s">
        <v>116</v>
      </c>
      <c r="V13" s="4" t="s">
        <v>142</v>
      </c>
      <c r="W13" s="4"/>
      <c r="X13" s="4"/>
      <c r="Y13" s="4"/>
      <c r="Z13" s="4"/>
      <c r="AA13" s="4"/>
    </row>
    <row r="14" spans="1:29" x14ac:dyDescent="0.2">
      <c r="A14" s="4" t="s">
        <v>237</v>
      </c>
      <c r="B14" s="4" t="s">
        <v>22</v>
      </c>
      <c r="C14" s="4" t="s">
        <v>22</v>
      </c>
      <c r="D14" t="s">
        <v>208</v>
      </c>
      <c r="E14" t="s">
        <v>190</v>
      </c>
      <c r="F14" t="s">
        <v>172</v>
      </c>
      <c r="G14" t="s">
        <v>181</v>
      </c>
      <c r="H14" s="9" t="s">
        <v>173</v>
      </c>
      <c r="I14" t="s">
        <v>173</v>
      </c>
      <c r="J14" s="9" t="s">
        <v>174</v>
      </c>
      <c r="K14" t="s">
        <v>176</v>
      </c>
      <c r="L14" t="s">
        <v>176</v>
      </c>
      <c r="M14" s="10" t="s">
        <v>175</v>
      </c>
      <c r="N14" t="s">
        <v>177</v>
      </c>
      <c r="O14" t="s">
        <v>176</v>
      </c>
      <c r="P14" t="s">
        <v>178</v>
      </c>
      <c r="Q14" s="11" t="s">
        <v>176</v>
      </c>
      <c r="R14" t="s">
        <v>171</v>
      </c>
      <c r="S14">
        <v>56.12</v>
      </c>
      <c r="T14" s="4" t="s">
        <v>124</v>
      </c>
      <c r="U14" s="15" t="s">
        <v>116</v>
      </c>
      <c r="V14" s="4" t="s">
        <v>142</v>
      </c>
      <c r="W14" s="4"/>
      <c r="X14" s="4"/>
      <c r="Y14" s="4"/>
      <c r="Z14" s="4"/>
      <c r="AA14" s="4"/>
    </row>
    <row r="15" spans="1:29" x14ac:dyDescent="0.2">
      <c r="A15" s="4" t="s">
        <v>248</v>
      </c>
      <c r="B15" s="4" t="s">
        <v>15</v>
      </c>
      <c r="C15" s="4" t="s">
        <v>15</v>
      </c>
      <c r="D15" t="s">
        <v>184</v>
      </c>
      <c r="E15" t="s">
        <v>171</v>
      </c>
      <c r="F15" t="s">
        <v>172</v>
      </c>
      <c r="G15" t="s">
        <v>181</v>
      </c>
      <c r="H15" s="9" t="s">
        <v>173</v>
      </c>
      <c r="I15" t="s">
        <v>173</v>
      </c>
      <c r="J15" s="9" t="s">
        <v>174</v>
      </c>
      <c r="K15" t="s">
        <v>175</v>
      </c>
      <c r="L15" t="s">
        <v>176</v>
      </c>
      <c r="M15" s="10" t="s">
        <v>175</v>
      </c>
      <c r="N15" t="s">
        <v>177</v>
      </c>
      <c r="O15" t="s">
        <v>176</v>
      </c>
      <c r="P15" t="s">
        <v>178</v>
      </c>
      <c r="Q15" s="11" t="s">
        <v>176</v>
      </c>
      <c r="R15" t="s">
        <v>171</v>
      </c>
      <c r="S15">
        <v>61.49</v>
      </c>
      <c r="T15" s="4" t="s">
        <v>45</v>
      </c>
      <c r="U15" s="15" t="s">
        <v>116</v>
      </c>
      <c r="V15" s="4" t="s">
        <v>142</v>
      </c>
      <c r="W15" s="4"/>
      <c r="X15" s="4"/>
      <c r="Y15" s="4"/>
      <c r="Z15" s="4"/>
      <c r="AA15" s="4"/>
    </row>
    <row r="16" spans="1:29" x14ac:dyDescent="0.2">
      <c r="A16" s="4" t="s">
        <v>249</v>
      </c>
      <c r="B16" s="4" t="s">
        <v>16</v>
      </c>
      <c r="C16" s="4" t="s">
        <v>16</v>
      </c>
      <c r="D16" t="s">
        <v>184</v>
      </c>
      <c r="E16" t="s">
        <v>171</v>
      </c>
      <c r="F16" t="s">
        <v>172</v>
      </c>
      <c r="G16" t="s">
        <v>181</v>
      </c>
      <c r="H16" s="9" t="s">
        <v>173</v>
      </c>
      <c r="I16" t="s">
        <v>173</v>
      </c>
      <c r="J16" s="9" t="s">
        <v>174</v>
      </c>
      <c r="K16" t="s">
        <v>175</v>
      </c>
      <c r="L16" t="s">
        <v>176</v>
      </c>
      <c r="M16" s="10" t="s">
        <v>175</v>
      </c>
      <c r="N16" t="s">
        <v>177</v>
      </c>
      <c r="O16" t="s">
        <v>176</v>
      </c>
      <c r="P16" t="s">
        <v>178</v>
      </c>
      <c r="Q16" s="11" t="s">
        <v>176</v>
      </c>
      <c r="R16" t="s">
        <v>171</v>
      </c>
      <c r="S16">
        <v>64.569999999999993</v>
      </c>
      <c r="T16" s="4" t="s">
        <v>45</v>
      </c>
      <c r="U16" s="15" t="s">
        <v>116</v>
      </c>
      <c r="V16" s="4" t="s">
        <v>142</v>
      </c>
      <c r="W16" s="4"/>
      <c r="X16" s="4"/>
      <c r="Y16" s="4"/>
      <c r="Z16" s="4"/>
      <c r="AA16" s="4"/>
    </row>
    <row r="17" spans="1:27" x14ac:dyDescent="0.2">
      <c r="A17" s="4" t="s">
        <v>232</v>
      </c>
      <c r="B17" s="4" t="s">
        <v>30</v>
      </c>
      <c r="C17" s="4" t="s">
        <v>30</v>
      </c>
      <c r="D17" t="s">
        <v>184</v>
      </c>
      <c r="E17" t="s">
        <v>171</v>
      </c>
      <c r="F17" t="s">
        <v>172</v>
      </c>
      <c r="G17" t="s">
        <v>181</v>
      </c>
      <c r="H17" s="9" t="s">
        <v>173</v>
      </c>
      <c r="I17" t="s">
        <v>173</v>
      </c>
      <c r="J17" s="9" t="s">
        <v>174</v>
      </c>
      <c r="K17" t="s">
        <v>175</v>
      </c>
      <c r="L17" t="s">
        <v>176</v>
      </c>
      <c r="M17" s="10" t="s">
        <v>175</v>
      </c>
      <c r="N17" t="s">
        <v>177</v>
      </c>
      <c r="O17" t="s">
        <v>176</v>
      </c>
      <c r="P17" t="s">
        <v>178</v>
      </c>
      <c r="Q17" s="11" t="s">
        <v>176</v>
      </c>
      <c r="R17" t="s">
        <v>171</v>
      </c>
      <c r="S17">
        <v>47.65</v>
      </c>
      <c r="T17" s="4" t="s">
        <v>106</v>
      </c>
      <c r="U17" s="15" t="s">
        <v>137</v>
      </c>
      <c r="V17" s="4" t="s">
        <v>151</v>
      </c>
      <c r="W17" s="4"/>
      <c r="X17" s="4"/>
      <c r="Y17" s="4"/>
      <c r="Z17" s="4"/>
      <c r="AA17" s="4"/>
    </row>
    <row r="18" spans="1:27" x14ac:dyDescent="0.2">
      <c r="A18" s="4" t="s">
        <v>239</v>
      </c>
      <c r="B18" s="4" t="s">
        <v>29</v>
      </c>
      <c r="C18" s="4" t="s">
        <v>29</v>
      </c>
      <c r="D18" t="s">
        <v>197</v>
      </c>
      <c r="E18" t="s">
        <v>190</v>
      </c>
      <c r="F18" t="s">
        <v>172</v>
      </c>
      <c r="G18" t="s">
        <v>181</v>
      </c>
      <c r="H18" s="9" t="s">
        <v>173</v>
      </c>
      <c r="I18" t="s">
        <v>173</v>
      </c>
      <c r="J18" s="9" t="s">
        <v>174</v>
      </c>
      <c r="K18" t="s">
        <v>176</v>
      </c>
      <c r="L18" t="s">
        <v>176</v>
      </c>
      <c r="M18" s="10" t="s">
        <v>175</v>
      </c>
      <c r="N18" t="s">
        <v>177</v>
      </c>
      <c r="O18" t="s">
        <v>176</v>
      </c>
      <c r="P18" t="s">
        <v>178</v>
      </c>
      <c r="Q18" s="11" t="s">
        <v>176</v>
      </c>
      <c r="R18" t="s">
        <v>171</v>
      </c>
      <c r="S18">
        <v>50</v>
      </c>
      <c r="T18" s="4" t="s">
        <v>124</v>
      </c>
      <c r="U18" s="15" t="s">
        <v>116</v>
      </c>
      <c r="V18" s="4" t="s">
        <v>142</v>
      </c>
      <c r="W18" s="4"/>
      <c r="X18" s="4"/>
      <c r="Y18" s="4"/>
      <c r="Z18" s="4"/>
      <c r="AA18" s="4"/>
    </row>
    <row r="19" spans="1:27" x14ac:dyDescent="0.2">
      <c r="A19" s="4" t="s">
        <v>230</v>
      </c>
      <c r="B19" s="4" t="s">
        <v>240</v>
      </c>
      <c r="C19" s="4" t="s">
        <v>27</v>
      </c>
      <c r="D19" t="s">
        <v>184</v>
      </c>
      <c r="E19" t="s">
        <v>171</v>
      </c>
      <c r="F19" t="s">
        <v>172</v>
      </c>
      <c r="G19" t="s">
        <v>181</v>
      </c>
      <c r="H19" s="9" t="s">
        <v>173</v>
      </c>
      <c r="I19" t="s">
        <v>173</v>
      </c>
      <c r="J19" s="9" t="s">
        <v>174</v>
      </c>
      <c r="K19" t="s">
        <v>175</v>
      </c>
      <c r="L19" t="s">
        <v>176</v>
      </c>
      <c r="M19" s="10" t="s">
        <v>175</v>
      </c>
      <c r="N19" t="s">
        <v>177</v>
      </c>
      <c r="O19" t="s">
        <v>176</v>
      </c>
      <c r="P19" t="s">
        <v>178</v>
      </c>
      <c r="Q19" s="11" t="s">
        <v>176</v>
      </c>
      <c r="R19" t="s">
        <v>171</v>
      </c>
      <c r="S19">
        <v>49.68</v>
      </c>
      <c r="T19" s="4" t="s">
        <v>106</v>
      </c>
      <c r="U19" s="15" t="s">
        <v>137</v>
      </c>
      <c r="V19" s="4" t="s">
        <v>151</v>
      </c>
      <c r="W19" s="4"/>
      <c r="X19" s="4"/>
      <c r="Y19" s="4"/>
      <c r="Z19" s="4"/>
      <c r="AA19" s="4"/>
    </row>
    <row r="20" spans="1:27" x14ac:dyDescent="0.2">
      <c r="A20" s="4" t="s">
        <v>228</v>
      </c>
      <c r="B20" s="4" t="s">
        <v>86</v>
      </c>
      <c r="C20" s="4" t="s">
        <v>86</v>
      </c>
      <c r="D20" t="s">
        <v>215</v>
      </c>
      <c r="E20" t="s">
        <v>171</v>
      </c>
      <c r="F20" t="s">
        <v>216</v>
      </c>
      <c r="G20" t="s">
        <v>178</v>
      </c>
      <c r="H20" s="9" t="s">
        <v>173</v>
      </c>
      <c r="I20" t="s">
        <v>173</v>
      </c>
      <c r="J20" s="9" t="s">
        <v>174</v>
      </c>
      <c r="K20" t="s">
        <v>176</v>
      </c>
      <c r="L20" t="s">
        <v>176</v>
      </c>
      <c r="M20" s="10" t="s">
        <v>175</v>
      </c>
      <c r="N20" t="s">
        <v>177</v>
      </c>
      <c r="O20" t="s">
        <v>196</v>
      </c>
      <c r="P20" t="s">
        <v>178</v>
      </c>
      <c r="Q20" s="11" t="s">
        <v>181</v>
      </c>
      <c r="R20" t="s">
        <v>171</v>
      </c>
      <c r="S20">
        <v>42.86</v>
      </c>
      <c r="T20" s="4" t="s">
        <v>140</v>
      </c>
      <c r="U20" s="15" t="s">
        <v>150</v>
      </c>
      <c r="V20" s="4" t="s">
        <v>151</v>
      </c>
      <c r="W20" s="4"/>
      <c r="X20" s="4"/>
      <c r="Y20" s="4"/>
      <c r="Z20" s="4"/>
      <c r="AA20" s="4"/>
    </row>
    <row r="21" spans="1:27" x14ac:dyDescent="0.2">
      <c r="A21" s="4" t="s">
        <v>229</v>
      </c>
      <c r="B21" s="4" t="s">
        <v>34</v>
      </c>
      <c r="C21" s="4" t="s">
        <v>34</v>
      </c>
      <c r="D21" t="s">
        <v>215</v>
      </c>
      <c r="E21" t="s">
        <v>171</v>
      </c>
      <c r="F21" t="s">
        <v>216</v>
      </c>
      <c r="G21" t="s">
        <v>178</v>
      </c>
      <c r="H21" s="9" t="s">
        <v>173</v>
      </c>
      <c r="I21" t="s">
        <v>173</v>
      </c>
      <c r="J21" s="9" t="s">
        <v>174</v>
      </c>
      <c r="K21" t="s">
        <v>176</v>
      </c>
      <c r="L21" t="s">
        <v>176</v>
      </c>
      <c r="M21" s="10" t="s">
        <v>175</v>
      </c>
      <c r="N21" t="s">
        <v>177</v>
      </c>
      <c r="O21" t="s">
        <v>196</v>
      </c>
      <c r="P21" t="s">
        <v>178</v>
      </c>
      <c r="Q21" s="11" t="s">
        <v>181</v>
      </c>
      <c r="R21" t="s">
        <v>171</v>
      </c>
      <c r="S21">
        <v>42.33</v>
      </c>
      <c r="T21" s="4" t="s">
        <v>140</v>
      </c>
      <c r="U21" s="15" t="s">
        <v>150</v>
      </c>
      <c r="V21" s="4" t="s">
        <v>151</v>
      </c>
      <c r="W21" s="4"/>
      <c r="X21" s="4"/>
      <c r="Y21" s="4"/>
      <c r="Z21" s="4"/>
      <c r="AA21" s="4"/>
    </row>
    <row r="22" spans="1:27" x14ac:dyDescent="0.2">
      <c r="A22" s="4" t="s">
        <v>234</v>
      </c>
      <c r="B22" s="4" t="s">
        <v>28</v>
      </c>
      <c r="C22" t="s">
        <v>28</v>
      </c>
      <c r="D22" t="s">
        <v>221</v>
      </c>
      <c r="E22" t="s">
        <v>171</v>
      </c>
      <c r="F22" t="s">
        <v>216</v>
      </c>
      <c r="G22" t="s">
        <v>178</v>
      </c>
      <c r="H22" s="9" t="s">
        <v>173</v>
      </c>
      <c r="I22" t="s">
        <v>173</v>
      </c>
      <c r="J22" s="9" t="s">
        <v>174</v>
      </c>
      <c r="K22" t="s">
        <v>175</v>
      </c>
      <c r="L22" t="s">
        <v>176</v>
      </c>
      <c r="M22" s="10" t="s">
        <v>175</v>
      </c>
      <c r="N22" t="s">
        <v>177</v>
      </c>
      <c r="O22" t="s">
        <v>196</v>
      </c>
      <c r="P22" t="s">
        <v>178</v>
      </c>
      <c r="Q22" s="11" t="s">
        <v>181</v>
      </c>
      <c r="R22" t="s">
        <v>171</v>
      </c>
      <c r="S22">
        <v>48.79</v>
      </c>
      <c r="T22" s="4" t="s">
        <v>136</v>
      </c>
      <c r="U22" s="15" t="s">
        <v>150</v>
      </c>
      <c r="V22" s="4" t="s">
        <v>151</v>
      </c>
      <c r="W22" s="4"/>
      <c r="X22" s="4"/>
      <c r="Y22" s="4"/>
      <c r="Z22" s="4"/>
      <c r="AA22" s="4"/>
    </row>
    <row r="23" spans="1:27" x14ac:dyDescent="0.2">
      <c r="A23" s="4" t="s">
        <v>238</v>
      </c>
      <c r="B23" s="4" t="s">
        <v>24</v>
      </c>
      <c r="C23" t="s">
        <v>24</v>
      </c>
      <c r="D23" t="s">
        <v>208</v>
      </c>
      <c r="E23" t="s">
        <v>190</v>
      </c>
      <c r="F23" t="s">
        <v>172</v>
      </c>
      <c r="G23" t="s">
        <v>181</v>
      </c>
      <c r="H23" s="9" t="s">
        <v>173</v>
      </c>
      <c r="I23" t="s">
        <v>173</v>
      </c>
      <c r="J23" s="9" t="s">
        <v>174</v>
      </c>
      <c r="K23" t="s">
        <v>176</v>
      </c>
      <c r="L23" t="s">
        <v>176</v>
      </c>
      <c r="M23" s="10" t="s">
        <v>175</v>
      </c>
      <c r="N23" t="s">
        <v>177</v>
      </c>
      <c r="O23" t="s">
        <v>176</v>
      </c>
      <c r="P23" t="s">
        <v>178</v>
      </c>
      <c r="Q23" s="11" t="s">
        <v>176</v>
      </c>
      <c r="R23" t="s">
        <v>171</v>
      </c>
      <c r="S23">
        <v>53.58</v>
      </c>
      <c r="T23" s="4" t="s">
        <v>124</v>
      </c>
      <c r="U23" s="15" t="s">
        <v>116</v>
      </c>
      <c r="V23" s="4" t="s">
        <v>142</v>
      </c>
      <c r="W23" s="4"/>
      <c r="X23" s="4"/>
      <c r="Y23" s="4"/>
      <c r="Z23" s="4"/>
      <c r="AA23" s="4"/>
    </row>
    <row r="24" spans="1:27" x14ac:dyDescent="0.2">
      <c r="A24" s="4" t="s">
        <v>243</v>
      </c>
      <c r="B24" s="4" t="s">
        <v>11</v>
      </c>
      <c r="C24" t="s">
        <v>11</v>
      </c>
      <c r="D24" t="s">
        <v>184</v>
      </c>
      <c r="E24" t="s">
        <v>171</v>
      </c>
      <c r="F24" t="s">
        <v>172</v>
      </c>
      <c r="G24" t="s">
        <v>181</v>
      </c>
      <c r="H24" s="9" t="s">
        <v>173</v>
      </c>
      <c r="I24" t="s">
        <v>173</v>
      </c>
      <c r="J24" s="9" t="s">
        <v>174</v>
      </c>
      <c r="K24" t="s">
        <v>175</v>
      </c>
      <c r="L24" t="s">
        <v>176</v>
      </c>
      <c r="M24" s="10" t="s">
        <v>175</v>
      </c>
      <c r="N24" t="s">
        <v>177</v>
      </c>
      <c r="O24" t="s">
        <v>176</v>
      </c>
      <c r="P24" t="s">
        <v>178</v>
      </c>
      <c r="Q24" s="11" t="s">
        <v>176</v>
      </c>
      <c r="R24" t="s">
        <v>171</v>
      </c>
      <c r="S24">
        <v>67.08</v>
      </c>
      <c r="T24" s="4" t="s">
        <v>135</v>
      </c>
      <c r="U24" s="15" t="s">
        <v>116</v>
      </c>
      <c r="V24" s="4" t="s">
        <v>142</v>
      </c>
      <c r="W24" s="4"/>
      <c r="X24" s="4"/>
      <c r="Y24" s="4"/>
      <c r="Z24" s="4"/>
      <c r="AA24" s="4"/>
    </row>
  </sheetData>
  <autoFilter ref="A1:V25" xr:uid="{4D4863DD-D9BF-E541-A558-CB4BECEAC30A}">
    <sortState xmlns:xlrd2="http://schemas.microsoft.com/office/spreadsheetml/2017/richdata2" ref="A2:V24">
      <sortCondition ref="A1:A25"/>
    </sortState>
  </autoFilter>
  <conditionalFormatting sqref="T1:T2 T4:T104857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 B4:B24">
    <cfRule type="duplicateValues" dxfId="2" priority="5"/>
  </conditionalFormatting>
  <conditionalFormatting sqref="C1:C2 C4:C1048576">
    <cfRule type="duplicateValues" dxfId="1" priority="12"/>
  </conditionalFormatting>
  <conditionalFormatting sqref="A3">
    <cfRule type="duplicateValues" dxfId="0" priority="4"/>
  </conditionalFormatting>
  <conditionalFormatting sqref="T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4:X7 X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D1F-0379-5A4F-AB7F-04CE8639BBA3}">
  <dimension ref="A1:AP1464"/>
  <sheetViews>
    <sheetView topLeftCell="K1" workbookViewId="0">
      <selection activeCell="I2" sqref="I2"/>
    </sheetView>
  </sheetViews>
  <sheetFormatPr baseColWidth="10" defaultColWidth="11.1640625" defaultRowHeight="16" x14ac:dyDescent="0.2"/>
  <sheetData>
    <row r="1" spans="1:42" x14ac:dyDescent="0.2">
      <c r="B1" t="s">
        <v>4288</v>
      </c>
      <c r="C1" t="s">
        <v>4287</v>
      </c>
      <c r="D1" t="s">
        <v>4286</v>
      </c>
      <c r="E1" t="s">
        <v>4285</v>
      </c>
      <c r="F1" t="s">
        <v>4284</v>
      </c>
      <c r="G1" t="s">
        <v>5803</v>
      </c>
      <c r="H1" t="s">
        <v>4283</v>
      </c>
      <c r="I1" t="s">
        <v>5802</v>
      </c>
      <c r="J1" t="s">
        <v>5801</v>
      </c>
      <c r="K1" t="s">
        <v>4282</v>
      </c>
      <c r="L1" t="s">
        <v>4281</v>
      </c>
      <c r="M1" t="s">
        <v>4280</v>
      </c>
      <c r="N1" t="s">
        <v>4279</v>
      </c>
      <c r="O1" t="s">
        <v>4278</v>
      </c>
      <c r="P1" t="s">
        <v>4277</v>
      </c>
      <c r="Q1" t="s">
        <v>4276</v>
      </c>
      <c r="R1" t="s">
        <v>4292</v>
      </c>
      <c r="S1" t="s">
        <v>4293</v>
      </c>
      <c r="T1" t="s">
        <v>4294</v>
      </c>
      <c r="U1" t="s">
        <v>5800</v>
      </c>
      <c r="V1" t="s">
        <v>4295</v>
      </c>
      <c r="W1" t="s">
        <v>4296</v>
      </c>
      <c r="X1" t="s">
        <v>4297</v>
      </c>
      <c r="Y1" t="s">
        <v>4298</v>
      </c>
      <c r="Z1" t="s">
        <v>4299</v>
      </c>
      <c r="AA1" t="s">
        <v>4300</v>
      </c>
      <c r="AB1" t="s">
        <v>4301</v>
      </c>
      <c r="AC1" t="s">
        <v>4302</v>
      </c>
      <c r="AD1" t="s">
        <v>4303</v>
      </c>
      <c r="AE1" t="s">
        <v>4304</v>
      </c>
      <c r="AF1" t="s">
        <v>4305</v>
      </c>
      <c r="AG1" t="s">
        <v>4306</v>
      </c>
      <c r="AH1" t="s">
        <v>4307</v>
      </c>
      <c r="AI1" t="s">
        <v>4308</v>
      </c>
      <c r="AJ1" t="s">
        <v>4309</v>
      </c>
      <c r="AK1" t="s">
        <v>4310</v>
      </c>
      <c r="AL1" t="s">
        <v>4311</v>
      </c>
      <c r="AM1" t="s">
        <v>4312</v>
      </c>
      <c r="AN1" t="s">
        <v>4313</v>
      </c>
      <c r="AO1" t="s">
        <v>4314</v>
      </c>
      <c r="AP1" t="s">
        <v>4315</v>
      </c>
    </row>
    <row r="2" spans="1:42" x14ac:dyDescent="0.2">
      <c r="A2">
        <v>1</v>
      </c>
      <c r="B2" t="s">
        <v>4247</v>
      </c>
      <c r="C2" t="s">
        <v>256</v>
      </c>
      <c r="D2">
        <v>543728</v>
      </c>
      <c r="E2" t="s">
        <v>846</v>
      </c>
      <c r="F2" t="s">
        <v>845</v>
      </c>
      <c r="G2" t="s">
        <v>845</v>
      </c>
      <c r="H2" t="s">
        <v>4275</v>
      </c>
      <c r="I2" t="s">
        <v>5799</v>
      </c>
      <c r="J2" t="s">
        <v>719</v>
      </c>
      <c r="K2">
        <v>1</v>
      </c>
      <c r="L2">
        <v>769</v>
      </c>
      <c r="M2" t="s">
        <v>4274</v>
      </c>
      <c r="N2">
        <v>1</v>
      </c>
      <c r="O2">
        <v>0</v>
      </c>
      <c r="P2">
        <v>769</v>
      </c>
      <c r="Q2">
        <v>1</v>
      </c>
      <c r="R2" t="s">
        <v>719</v>
      </c>
      <c r="S2" t="s">
        <v>719</v>
      </c>
      <c r="T2" t="s">
        <v>719</v>
      </c>
      <c r="U2" t="s">
        <v>4326</v>
      </c>
      <c r="V2">
        <v>543728</v>
      </c>
      <c r="W2" t="s">
        <v>256</v>
      </c>
      <c r="X2" t="b">
        <v>1</v>
      </c>
      <c r="Y2">
        <v>543728</v>
      </c>
      <c r="Z2" t="s">
        <v>256</v>
      </c>
      <c r="AA2">
        <v>34073</v>
      </c>
      <c r="AB2" t="s">
        <v>50</v>
      </c>
      <c r="AC2">
        <v>34072</v>
      </c>
      <c r="AD2" t="s">
        <v>48</v>
      </c>
      <c r="AE2">
        <v>80864</v>
      </c>
      <c r="AF2" t="s">
        <v>45</v>
      </c>
      <c r="AG2">
        <v>80840</v>
      </c>
      <c r="AH2" t="s">
        <v>116</v>
      </c>
      <c r="AI2">
        <v>28216</v>
      </c>
      <c r="AJ2" t="s">
        <v>142</v>
      </c>
      <c r="AK2">
        <v>1224</v>
      </c>
      <c r="AL2" t="s">
        <v>91</v>
      </c>
      <c r="AM2">
        <v>2</v>
      </c>
      <c r="AN2" t="s">
        <v>152</v>
      </c>
      <c r="AO2">
        <v>131567</v>
      </c>
      <c r="AP2" t="s">
        <v>153</v>
      </c>
    </row>
    <row r="3" spans="1:42" x14ac:dyDescent="0.2">
      <c r="A3">
        <v>2</v>
      </c>
      <c r="B3" t="s">
        <v>4247</v>
      </c>
      <c r="C3" t="s">
        <v>256</v>
      </c>
      <c r="D3">
        <v>543728</v>
      </c>
      <c r="E3" t="s">
        <v>1004</v>
      </c>
      <c r="F3" t="s">
        <v>811</v>
      </c>
      <c r="G3" t="s">
        <v>811</v>
      </c>
      <c r="H3" t="s">
        <v>4273</v>
      </c>
      <c r="I3" t="s">
        <v>5798</v>
      </c>
      <c r="J3" t="s">
        <v>719</v>
      </c>
      <c r="K3">
        <v>1</v>
      </c>
      <c r="L3">
        <v>462</v>
      </c>
      <c r="M3" t="s">
        <v>4272</v>
      </c>
      <c r="N3">
        <v>0</v>
      </c>
      <c r="O3">
        <v>881</v>
      </c>
      <c r="P3">
        <v>1343</v>
      </c>
      <c r="Q3">
        <v>2</v>
      </c>
      <c r="R3" t="s">
        <v>719</v>
      </c>
      <c r="S3" t="s">
        <v>719</v>
      </c>
      <c r="T3" t="s">
        <v>719</v>
      </c>
      <c r="U3" t="s">
        <v>4326</v>
      </c>
      <c r="V3">
        <v>543728</v>
      </c>
      <c r="W3" t="s">
        <v>256</v>
      </c>
      <c r="X3" t="b">
        <v>1</v>
      </c>
      <c r="Y3">
        <v>543728</v>
      </c>
      <c r="Z3" t="s">
        <v>256</v>
      </c>
      <c r="AA3">
        <v>34073</v>
      </c>
      <c r="AB3" t="s">
        <v>50</v>
      </c>
      <c r="AC3">
        <v>34072</v>
      </c>
      <c r="AD3" t="s">
        <v>48</v>
      </c>
      <c r="AE3">
        <v>80864</v>
      </c>
      <c r="AF3" t="s">
        <v>45</v>
      </c>
      <c r="AG3">
        <v>80840</v>
      </c>
      <c r="AH3" t="s">
        <v>116</v>
      </c>
      <c r="AI3">
        <v>28216</v>
      </c>
      <c r="AJ3" t="s">
        <v>142</v>
      </c>
      <c r="AK3">
        <v>1224</v>
      </c>
      <c r="AL3" t="s">
        <v>91</v>
      </c>
      <c r="AM3">
        <v>2</v>
      </c>
      <c r="AN3" t="s">
        <v>152</v>
      </c>
      <c r="AO3">
        <v>131567</v>
      </c>
      <c r="AP3" t="s">
        <v>153</v>
      </c>
    </row>
    <row r="4" spans="1:42" x14ac:dyDescent="0.2">
      <c r="A4">
        <v>3</v>
      </c>
      <c r="B4" t="s">
        <v>4247</v>
      </c>
      <c r="C4" t="s">
        <v>256</v>
      </c>
      <c r="D4">
        <v>543728</v>
      </c>
      <c r="E4" t="s">
        <v>2913</v>
      </c>
      <c r="F4" t="s">
        <v>2912</v>
      </c>
      <c r="G4" t="s">
        <v>2912</v>
      </c>
      <c r="H4" t="s">
        <v>4271</v>
      </c>
      <c r="I4" t="s">
        <v>5797</v>
      </c>
      <c r="J4" t="s">
        <v>719</v>
      </c>
      <c r="K4">
        <v>1</v>
      </c>
      <c r="L4">
        <v>426</v>
      </c>
      <c r="M4" t="s">
        <v>4270</v>
      </c>
      <c r="N4">
        <v>0</v>
      </c>
      <c r="O4">
        <v>1432</v>
      </c>
      <c r="P4">
        <v>1858</v>
      </c>
      <c r="Q4">
        <v>3</v>
      </c>
      <c r="R4" t="s">
        <v>719</v>
      </c>
      <c r="S4" t="s">
        <v>719</v>
      </c>
      <c r="T4" t="s">
        <v>719</v>
      </c>
      <c r="U4" t="s">
        <v>4326</v>
      </c>
      <c r="V4">
        <v>543728</v>
      </c>
      <c r="W4" t="s">
        <v>256</v>
      </c>
      <c r="X4" t="b">
        <v>1</v>
      </c>
      <c r="Y4">
        <v>543728</v>
      </c>
      <c r="Z4" t="s">
        <v>256</v>
      </c>
      <c r="AA4">
        <v>34073</v>
      </c>
      <c r="AB4" t="s">
        <v>50</v>
      </c>
      <c r="AC4">
        <v>34072</v>
      </c>
      <c r="AD4" t="s">
        <v>48</v>
      </c>
      <c r="AE4">
        <v>80864</v>
      </c>
      <c r="AF4" t="s">
        <v>45</v>
      </c>
      <c r="AG4">
        <v>80840</v>
      </c>
      <c r="AH4" t="s">
        <v>116</v>
      </c>
      <c r="AI4">
        <v>28216</v>
      </c>
      <c r="AJ4" t="s">
        <v>142</v>
      </c>
      <c r="AK4">
        <v>1224</v>
      </c>
      <c r="AL4" t="s">
        <v>91</v>
      </c>
      <c r="AM4">
        <v>2</v>
      </c>
      <c r="AN4" t="s">
        <v>152</v>
      </c>
      <c r="AO4">
        <v>131567</v>
      </c>
      <c r="AP4" t="s">
        <v>153</v>
      </c>
    </row>
    <row r="5" spans="1:42" x14ac:dyDescent="0.2">
      <c r="A5">
        <v>4</v>
      </c>
      <c r="B5" t="s">
        <v>4247</v>
      </c>
      <c r="C5" t="s">
        <v>256</v>
      </c>
      <c r="D5">
        <v>543728</v>
      </c>
      <c r="E5" t="s">
        <v>2901</v>
      </c>
      <c r="F5" t="s">
        <v>2900</v>
      </c>
      <c r="G5" t="s">
        <v>2900</v>
      </c>
      <c r="H5" t="s">
        <v>4269</v>
      </c>
      <c r="I5" t="s">
        <v>5796</v>
      </c>
      <c r="J5" t="s">
        <v>719</v>
      </c>
      <c r="K5">
        <v>1</v>
      </c>
      <c r="L5">
        <v>1179</v>
      </c>
      <c r="M5" t="s">
        <v>4268</v>
      </c>
      <c r="N5">
        <v>0</v>
      </c>
      <c r="O5">
        <v>1995</v>
      </c>
      <c r="P5">
        <v>3174</v>
      </c>
      <c r="Q5">
        <v>4</v>
      </c>
      <c r="R5" t="s">
        <v>719</v>
      </c>
      <c r="S5" t="s">
        <v>719</v>
      </c>
      <c r="T5" t="s">
        <v>719</v>
      </c>
      <c r="U5" t="s">
        <v>4326</v>
      </c>
      <c r="V5">
        <v>543728</v>
      </c>
      <c r="W5" t="s">
        <v>256</v>
      </c>
      <c r="X5" t="b">
        <v>1</v>
      </c>
      <c r="Y5">
        <v>543728</v>
      </c>
      <c r="Z5" t="s">
        <v>256</v>
      </c>
      <c r="AA5">
        <v>34073</v>
      </c>
      <c r="AB5" t="s">
        <v>50</v>
      </c>
      <c r="AC5">
        <v>34072</v>
      </c>
      <c r="AD5" t="s">
        <v>48</v>
      </c>
      <c r="AE5">
        <v>80864</v>
      </c>
      <c r="AF5" t="s">
        <v>45</v>
      </c>
      <c r="AG5">
        <v>80840</v>
      </c>
      <c r="AH5" t="s">
        <v>116</v>
      </c>
      <c r="AI5">
        <v>28216</v>
      </c>
      <c r="AJ5" t="s">
        <v>142</v>
      </c>
      <c r="AK5">
        <v>1224</v>
      </c>
      <c r="AL5" t="s">
        <v>91</v>
      </c>
      <c r="AM5">
        <v>2</v>
      </c>
      <c r="AN5" t="s">
        <v>152</v>
      </c>
      <c r="AO5">
        <v>131567</v>
      </c>
      <c r="AP5" t="s">
        <v>153</v>
      </c>
    </row>
    <row r="6" spans="1:42" x14ac:dyDescent="0.2">
      <c r="A6">
        <v>5</v>
      </c>
      <c r="B6" t="s">
        <v>4247</v>
      </c>
      <c r="C6" t="s">
        <v>256</v>
      </c>
      <c r="D6">
        <v>543728</v>
      </c>
      <c r="E6" t="s">
        <v>2897</v>
      </c>
      <c r="F6" t="s">
        <v>2896</v>
      </c>
      <c r="G6" t="s">
        <v>2896</v>
      </c>
      <c r="H6" t="s">
        <v>4267</v>
      </c>
      <c r="I6" t="s">
        <v>5795</v>
      </c>
      <c r="J6" t="s">
        <v>719</v>
      </c>
      <c r="K6">
        <v>1</v>
      </c>
      <c r="L6">
        <v>1035</v>
      </c>
      <c r="M6" t="s">
        <v>4266</v>
      </c>
      <c r="N6">
        <v>0</v>
      </c>
      <c r="O6">
        <v>3207</v>
      </c>
      <c r="P6">
        <v>4242</v>
      </c>
      <c r="Q6">
        <v>5</v>
      </c>
      <c r="R6" t="s">
        <v>719</v>
      </c>
      <c r="S6" t="s">
        <v>719</v>
      </c>
      <c r="T6" t="s">
        <v>719</v>
      </c>
      <c r="U6" t="s">
        <v>4326</v>
      </c>
      <c r="V6">
        <v>543728</v>
      </c>
      <c r="W6" t="s">
        <v>256</v>
      </c>
      <c r="X6" t="b">
        <v>1</v>
      </c>
      <c r="Y6">
        <v>543728</v>
      </c>
      <c r="Z6" t="s">
        <v>256</v>
      </c>
      <c r="AA6">
        <v>34073</v>
      </c>
      <c r="AB6" t="s">
        <v>50</v>
      </c>
      <c r="AC6">
        <v>34072</v>
      </c>
      <c r="AD6" t="s">
        <v>48</v>
      </c>
      <c r="AE6">
        <v>80864</v>
      </c>
      <c r="AF6" t="s">
        <v>45</v>
      </c>
      <c r="AG6">
        <v>80840</v>
      </c>
      <c r="AH6" t="s">
        <v>116</v>
      </c>
      <c r="AI6">
        <v>28216</v>
      </c>
      <c r="AJ6" t="s">
        <v>142</v>
      </c>
      <c r="AK6">
        <v>1224</v>
      </c>
      <c r="AL6" t="s">
        <v>91</v>
      </c>
      <c r="AM6">
        <v>2</v>
      </c>
      <c r="AN6" t="s">
        <v>152</v>
      </c>
      <c r="AO6">
        <v>131567</v>
      </c>
      <c r="AP6" t="s">
        <v>153</v>
      </c>
    </row>
    <row r="7" spans="1:42" x14ac:dyDescent="0.2">
      <c r="A7">
        <v>6</v>
      </c>
      <c r="B7" t="s">
        <v>4247</v>
      </c>
      <c r="C7" t="s">
        <v>256</v>
      </c>
      <c r="D7">
        <v>543728</v>
      </c>
      <c r="E7" t="s">
        <v>606</v>
      </c>
      <c r="F7" t="s">
        <v>605</v>
      </c>
      <c r="G7" t="s">
        <v>605</v>
      </c>
      <c r="H7" t="s">
        <v>4265</v>
      </c>
      <c r="I7" t="s">
        <v>5794</v>
      </c>
      <c r="J7" t="s">
        <v>719</v>
      </c>
      <c r="K7">
        <v>-1</v>
      </c>
      <c r="L7">
        <v>897</v>
      </c>
      <c r="M7" t="s">
        <v>4264</v>
      </c>
      <c r="N7">
        <v>0</v>
      </c>
      <c r="O7">
        <v>4238</v>
      </c>
      <c r="P7">
        <v>5135</v>
      </c>
      <c r="Q7">
        <v>6</v>
      </c>
      <c r="R7" t="s">
        <v>719</v>
      </c>
      <c r="S7" t="s">
        <v>719</v>
      </c>
      <c r="T7" t="s">
        <v>719</v>
      </c>
      <c r="U7" t="s">
        <v>4326</v>
      </c>
      <c r="V7">
        <v>543728</v>
      </c>
      <c r="W7" t="s">
        <v>256</v>
      </c>
      <c r="X7" t="b">
        <v>1</v>
      </c>
      <c r="Y7">
        <v>543728</v>
      </c>
      <c r="Z7" t="s">
        <v>256</v>
      </c>
      <c r="AA7">
        <v>34073</v>
      </c>
      <c r="AB7" t="s">
        <v>50</v>
      </c>
      <c r="AC7">
        <v>34072</v>
      </c>
      <c r="AD7" t="s">
        <v>48</v>
      </c>
      <c r="AE7">
        <v>80864</v>
      </c>
      <c r="AF7" t="s">
        <v>45</v>
      </c>
      <c r="AG7">
        <v>80840</v>
      </c>
      <c r="AH7" t="s">
        <v>116</v>
      </c>
      <c r="AI7">
        <v>28216</v>
      </c>
      <c r="AJ7" t="s">
        <v>142</v>
      </c>
      <c r="AK7">
        <v>1224</v>
      </c>
      <c r="AL7" t="s">
        <v>91</v>
      </c>
      <c r="AM7">
        <v>2</v>
      </c>
      <c r="AN7" t="s">
        <v>152</v>
      </c>
      <c r="AO7">
        <v>131567</v>
      </c>
      <c r="AP7" t="s">
        <v>153</v>
      </c>
    </row>
    <row r="8" spans="1:42" x14ac:dyDescent="0.2">
      <c r="A8">
        <v>7</v>
      </c>
      <c r="B8" t="s">
        <v>4247</v>
      </c>
      <c r="C8" t="s">
        <v>256</v>
      </c>
      <c r="D8">
        <v>543728</v>
      </c>
      <c r="E8" t="s">
        <v>2734</v>
      </c>
      <c r="F8" t="s">
        <v>803</v>
      </c>
      <c r="G8" t="s">
        <v>803</v>
      </c>
      <c r="H8" t="s">
        <v>4263</v>
      </c>
      <c r="I8" t="s">
        <v>5793</v>
      </c>
      <c r="J8" t="s">
        <v>719</v>
      </c>
      <c r="K8">
        <v>1</v>
      </c>
      <c r="L8">
        <v>1725</v>
      </c>
      <c r="M8" t="s">
        <v>4262</v>
      </c>
      <c r="N8">
        <v>0</v>
      </c>
      <c r="O8">
        <v>5225</v>
      </c>
      <c r="P8">
        <v>6950</v>
      </c>
      <c r="Q8">
        <v>7</v>
      </c>
      <c r="R8" t="s">
        <v>719</v>
      </c>
      <c r="S8" t="s">
        <v>719</v>
      </c>
      <c r="T8" t="s">
        <v>719</v>
      </c>
      <c r="U8" t="s">
        <v>4326</v>
      </c>
      <c r="V8">
        <v>543728</v>
      </c>
      <c r="W8" t="s">
        <v>256</v>
      </c>
      <c r="X8" t="b">
        <v>1</v>
      </c>
      <c r="Y8">
        <v>543728</v>
      </c>
      <c r="Z8" t="s">
        <v>256</v>
      </c>
      <c r="AA8">
        <v>34073</v>
      </c>
      <c r="AB8" t="s">
        <v>50</v>
      </c>
      <c r="AC8">
        <v>34072</v>
      </c>
      <c r="AD8" t="s">
        <v>48</v>
      </c>
      <c r="AE8">
        <v>80864</v>
      </c>
      <c r="AF8" t="s">
        <v>45</v>
      </c>
      <c r="AG8">
        <v>80840</v>
      </c>
      <c r="AH8" t="s">
        <v>116</v>
      </c>
      <c r="AI8">
        <v>28216</v>
      </c>
      <c r="AJ8" t="s">
        <v>142</v>
      </c>
      <c r="AK8">
        <v>1224</v>
      </c>
      <c r="AL8" t="s">
        <v>91</v>
      </c>
      <c r="AM8">
        <v>2</v>
      </c>
      <c r="AN8" t="s">
        <v>152</v>
      </c>
      <c r="AO8">
        <v>131567</v>
      </c>
      <c r="AP8" t="s">
        <v>153</v>
      </c>
    </row>
    <row r="9" spans="1:42" x14ac:dyDescent="0.2">
      <c r="A9">
        <v>8</v>
      </c>
      <c r="B9" t="s">
        <v>4247</v>
      </c>
      <c r="C9" t="s">
        <v>256</v>
      </c>
      <c r="D9">
        <v>543728</v>
      </c>
      <c r="E9" t="s">
        <v>312</v>
      </c>
      <c r="F9" t="s">
        <v>304</v>
      </c>
      <c r="G9" t="s">
        <v>304</v>
      </c>
      <c r="H9" t="s">
        <v>4261</v>
      </c>
      <c r="I9" t="s">
        <v>5792</v>
      </c>
      <c r="J9" t="s">
        <v>719</v>
      </c>
      <c r="K9">
        <v>1</v>
      </c>
      <c r="L9">
        <v>993</v>
      </c>
      <c r="M9" t="s">
        <v>4260</v>
      </c>
      <c r="N9">
        <v>0</v>
      </c>
      <c r="O9">
        <v>6975</v>
      </c>
      <c r="P9">
        <v>7968</v>
      </c>
      <c r="Q9">
        <v>8</v>
      </c>
      <c r="R9" t="s">
        <v>4316</v>
      </c>
      <c r="S9" t="s">
        <v>719</v>
      </c>
      <c r="T9" t="s">
        <v>719</v>
      </c>
      <c r="U9" t="s">
        <v>4326</v>
      </c>
      <c r="V9">
        <v>543728</v>
      </c>
      <c r="W9" t="s">
        <v>256</v>
      </c>
      <c r="X9" t="b">
        <v>1</v>
      </c>
      <c r="Y9">
        <v>543728</v>
      </c>
      <c r="Z9" t="s">
        <v>256</v>
      </c>
      <c r="AA9">
        <v>34073</v>
      </c>
      <c r="AB9" t="s">
        <v>50</v>
      </c>
      <c r="AC9">
        <v>34072</v>
      </c>
      <c r="AD9" t="s">
        <v>48</v>
      </c>
      <c r="AE9">
        <v>80864</v>
      </c>
      <c r="AF9" t="s">
        <v>45</v>
      </c>
      <c r="AG9">
        <v>80840</v>
      </c>
      <c r="AH9" t="s">
        <v>116</v>
      </c>
      <c r="AI9">
        <v>28216</v>
      </c>
      <c r="AJ9" t="s">
        <v>142</v>
      </c>
      <c r="AK9">
        <v>1224</v>
      </c>
      <c r="AL9" t="s">
        <v>91</v>
      </c>
      <c r="AM9">
        <v>2</v>
      </c>
      <c r="AN9" t="s">
        <v>152</v>
      </c>
      <c r="AO9">
        <v>131567</v>
      </c>
      <c r="AP9" t="s">
        <v>153</v>
      </c>
    </row>
    <row r="10" spans="1:42" x14ac:dyDescent="0.2">
      <c r="A10">
        <v>9</v>
      </c>
      <c r="B10" t="s">
        <v>4247</v>
      </c>
      <c r="C10" t="s">
        <v>256</v>
      </c>
      <c r="D10">
        <v>543728</v>
      </c>
      <c r="E10" t="s">
        <v>2122</v>
      </c>
      <c r="F10" t="s">
        <v>387</v>
      </c>
      <c r="G10" t="s">
        <v>387</v>
      </c>
      <c r="H10" t="s">
        <v>4259</v>
      </c>
      <c r="I10" t="s">
        <v>5791</v>
      </c>
      <c r="J10" t="s">
        <v>719</v>
      </c>
      <c r="K10">
        <v>1</v>
      </c>
      <c r="L10">
        <v>1152</v>
      </c>
      <c r="M10" t="s">
        <v>4258</v>
      </c>
      <c r="N10">
        <v>0</v>
      </c>
      <c r="O10">
        <v>8298</v>
      </c>
      <c r="P10">
        <v>9450</v>
      </c>
      <c r="Q10">
        <v>9</v>
      </c>
      <c r="R10" t="s">
        <v>719</v>
      </c>
      <c r="S10" t="s">
        <v>719</v>
      </c>
      <c r="T10" t="s">
        <v>719</v>
      </c>
      <c r="U10" t="s">
        <v>4326</v>
      </c>
      <c r="V10">
        <v>543728</v>
      </c>
      <c r="W10" t="s">
        <v>256</v>
      </c>
      <c r="X10" t="b">
        <v>1</v>
      </c>
      <c r="Y10">
        <v>543728</v>
      </c>
      <c r="Z10" t="s">
        <v>256</v>
      </c>
      <c r="AA10">
        <v>34073</v>
      </c>
      <c r="AB10" t="s">
        <v>50</v>
      </c>
      <c r="AC10">
        <v>34072</v>
      </c>
      <c r="AD10" t="s">
        <v>48</v>
      </c>
      <c r="AE10">
        <v>80864</v>
      </c>
      <c r="AF10" t="s">
        <v>45</v>
      </c>
      <c r="AG10">
        <v>80840</v>
      </c>
      <c r="AH10" t="s">
        <v>116</v>
      </c>
      <c r="AI10">
        <v>28216</v>
      </c>
      <c r="AJ10" t="s">
        <v>142</v>
      </c>
      <c r="AK10">
        <v>1224</v>
      </c>
      <c r="AL10" t="s">
        <v>91</v>
      </c>
      <c r="AM10">
        <v>2</v>
      </c>
      <c r="AN10" t="s">
        <v>152</v>
      </c>
      <c r="AO10">
        <v>131567</v>
      </c>
      <c r="AP10" t="s">
        <v>153</v>
      </c>
    </row>
    <row r="11" spans="1:42" x14ac:dyDescent="0.2">
      <c r="A11">
        <v>10</v>
      </c>
      <c r="B11" t="s">
        <v>4247</v>
      </c>
      <c r="C11" t="s">
        <v>256</v>
      </c>
      <c r="D11">
        <v>543728</v>
      </c>
      <c r="E11" t="s">
        <v>606</v>
      </c>
      <c r="F11" t="s">
        <v>605</v>
      </c>
      <c r="G11" t="s">
        <v>605</v>
      </c>
      <c r="H11" t="s">
        <v>4257</v>
      </c>
      <c r="I11" t="s">
        <v>5790</v>
      </c>
      <c r="J11" t="s">
        <v>719</v>
      </c>
      <c r="K11">
        <v>-1</v>
      </c>
      <c r="L11">
        <v>906</v>
      </c>
      <c r="M11" t="s">
        <v>4256</v>
      </c>
      <c r="N11">
        <v>0</v>
      </c>
      <c r="O11">
        <v>9444</v>
      </c>
      <c r="P11">
        <v>10350</v>
      </c>
      <c r="Q11">
        <v>10</v>
      </c>
      <c r="R11" t="s">
        <v>719</v>
      </c>
      <c r="S11" t="s">
        <v>719</v>
      </c>
      <c r="T11" t="s">
        <v>719</v>
      </c>
      <c r="U11" t="s">
        <v>4326</v>
      </c>
      <c r="V11">
        <v>543728</v>
      </c>
      <c r="W11" t="s">
        <v>256</v>
      </c>
      <c r="X11" t="b">
        <v>1</v>
      </c>
      <c r="Y11">
        <v>543728</v>
      </c>
      <c r="Z11" t="s">
        <v>256</v>
      </c>
      <c r="AA11">
        <v>34073</v>
      </c>
      <c r="AB11" t="s">
        <v>50</v>
      </c>
      <c r="AC11">
        <v>34072</v>
      </c>
      <c r="AD11" t="s">
        <v>48</v>
      </c>
      <c r="AE11">
        <v>80864</v>
      </c>
      <c r="AF11" t="s">
        <v>45</v>
      </c>
      <c r="AG11">
        <v>80840</v>
      </c>
      <c r="AH11" t="s">
        <v>116</v>
      </c>
      <c r="AI11">
        <v>28216</v>
      </c>
      <c r="AJ11" t="s">
        <v>142</v>
      </c>
      <c r="AK11">
        <v>1224</v>
      </c>
      <c r="AL11" t="s">
        <v>91</v>
      </c>
      <c r="AM11">
        <v>2</v>
      </c>
      <c r="AN11" t="s">
        <v>152</v>
      </c>
      <c r="AO11">
        <v>131567</v>
      </c>
      <c r="AP11" t="s">
        <v>153</v>
      </c>
    </row>
    <row r="12" spans="1:42" x14ac:dyDescent="0.2">
      <c r="A12">
        <v>11</v>
      </c>
      <c r="B12" t="s">
        <v>4247</v>
      </c>
      <c r="C12" t="s">
        <v>256</v>
      </c>
      <c r="D12">
        <v>543728</v>
      </c>
      <c r="E12" t="s">
        <v>497</v>
      </c>
      <c r="F12" t="s">
        <v>429</v>
      </c>
      <c r="G12" t="s">
        <v>429</v>
      </c>
      <c r="H12" t="s">
        <v>4255</v>
      </c>
      <c r="I12" t="s">
        <v>5789</v>
      </c>
      <c r="J12" t="s">
        <v>719</v>
      </c>
      <c r="K12">
        <v>-1</v>
      </c>
      <c r="L12">
        <v>486</v>
      </c>
      <c r="M12" t="s">
        <v>4254</v>
      </c>
      <c r="N12">
        <v>0</v>
      </c>
      <c r="O12">
        <v>10387</v>
      </c>
      <c r="P12">
        <v>10873</v>
      </c>
      <c r="Q12">
        <v>11</v>
      </c>
      <c r="R12" t="s">
        <v>719</v>
      </c>
      <c r="S12" t="s">
        <v>719</v>
      </c>
      <c r="T12" t="s">
        <v>719</v>
      </c>
      <c r="U12" t="s">
        <v>4326</v>
      </c>
      <c r="V12">
        <v>543728</v>
      </c>
      <c r="W12" t="s">
        <v>256</v>
      </c>
      <c r="X12" t="b">
        <v>1</v>
      </c>
      <c r="Y12">
        <v>543728</v>
      </c>
      <c r="Z12" t="s">
        <v>256</v>
      </c>
      <c r="AA12">
        <v>34073</v>
      </c>
      <c r="AB12" t="s">
        <v>50</v>
      </c>
      <c r="AC12">
        <v>34072</v>
      </c>
      <c r="AD12" t="s">
        <v>48</v>
      </c>
      <c r="AE12">
        <v>80864</v>
      </c>
      <c r="AF12" t="s">
        <v>45</v>
      </c>
      <c r="AG12">
        <v>80840</v>
      </c>
      <c r="AH12" t="s">
        <v>116</v>
      </c>
      <c r="AI12">
        <v>28216</v>
      </c>
      <c r="AJ12" t="s">
        <v>142</v>
      </c>
      <c r="AK12">
        <v>1224</v>
      </c>
      <c r="AL12" t="s">
        <v>91</v>
      </c>
      <c r="AM12">
        <v>2</v>
      </c>
      <c r="AN12" t="s">
        <v>152</v>
      </c>
      <c r="AO12">
        <v>131567</v>
      </c>
      <c r="AP12" t="s">
        <v>153</v>
      </c>
    </row>
    <row r="13" spans="1:42" x14ac:dyDescent="0.2">
      <c r="A13">
        <v>12</v>
      </c>
      <c r="B13" t="s">
        <v>4247</v>
      </c>
      <c r="C13" t="s">
        <v>256</v>
      </c>
      <c r="D13">
        <v>543728</v>
      </c>
      <c r="E13" t="s">
        <v>4253</v>
      </c>
      <c r="F13" t="s">
        <v>4252</v>
      </c>
      <c r="G13" t="s">
        <v>4252</v>
      </c>
      <c r="H13" t="s">
        <v>4251</v>
      </c>
      <c r="I13" t="s">
        <v>5788</v>
      </c>
      <c r="J13" t="s">
        <v>719</v>
      </c>
      <c r="K13">
        <v>-1</v>
      </c>
      <c r="L13">
        <v>2037</v>
      </c>
      <c r="M13" t="s">
        <v>4250</v>
      </c>
      <c r="N13">
        <v>0</v>
      </c>
      <c r="O13">
        <v>10869</v>
      </c>
      <c r="P13">
        <v>12906</v>
      </c>
      <c r="Q13">
        <v>12</v>
      </c>
      <c r="R13" t="s">
        <v>719</v>
      </c>
      <c r="S13" t="s">
        <v>719</v>
      </c>
      <c r="T13" t="s">
        <v>719</v>
      </c>
      <c r="U13" t="s">
        <v>4326</v>
      </c>
      <c r="V13">
        <v>543728</v>
      </c>
      <c r="W13" t="s">
        <v>256</v>
      </c>
      <c r="X13" t="b">
        <v>1</v>
      </c>
      <c r="Y13">
        <v>543728</v>
      </c>
      <c r="Z13" t="s">
        <v>256</v>
      </c>
      <c r="AA13">
        <v>34073</v>
      </c>
      <c r="AB13" t="s">
        <v>50</v>
      </c>
      <c r="AC13">
        <v>34072</v>
      </c>
      <c r="AD13" t="s">
        <v>48</v>
      </c>
      <c r="AE13">
        <v>80864</v>
      </c>
      <c r="AF13" t="s">
        <v>45</v>
      </c>
      <c r="AG13">
        <v>80840</v>
      </c>
      <c r="AH13" t="s">
        <v>116</v>
      </c>
      <c r="AI13">
        <v>28216</v>
      </c>
      <c r="AJ13" t="s">
        <v>142</v>
      </c>
      <c r="AK13">
        <v>1224</v>
      </c>
      <c r="AL13" t="s">
        <v>91</v>
      </c>
      <c r="AM13">
        <v>2</v>
      </c>
      <c r="AN13" t="s">
        <v>152</v>
      </c>
      <c r="AO13">
        <v>131567</v>
      </c>
      <c r="AP13" t="s">
        <v>153</v>
      </c>
    </row>
    <row r="14" spans="1:42" x14ac:dyDescent="0.2">
      <c r="A14">
        <v>13</v>
      </c>
      <c r="B14" t="s">
        <v>4247</v>
      </c>
      <c r="C14" t="s">
        <v>256</v>
      </c>
      <c r="D14">
        <v>543728</v>
      </c>
      <c r="E14" t="s">
        <v>688</v>
      </c>
      <c r="F14" t="s">
        <v>687</v>
      </c>
      <c r="G14" t="s">
        <v>687</v>
      </c>
      <c r="H14" t="s">
        <v>4249</v>
      </c>
      <c r="I14" t="s">
        <v>5787</v>
      </c>
      <c r="J14" t="s">
        <v>719</v>
      </c>
      <c r="K14">
        <v>-1</v>
      </c>
      <c r="L14">
        <v>1044</v>
      </c>
      <c r="M14" t="s">
        <v>4248</v>
      </c>
      <c r="N14">
        <v>0</v>
      </c>
      <c r="O14">
        <v>13016</v>
      </c>
      <c r="P14">
        <v>14060</v>
      </c>
      <c r="Q14">
        <v>13</v>
      </c>
      <c r="R14" t="s">
        <v>719</v>
      </c>
      <c r="S14" t="s">
        <v>719</v>
      </c>
      <c r="T14" t="s">
        <v>719</v>
      </c>
      <c r="U14" t="s">
        <v>4326</v>
      </c>
      <c r="V14">
        <v>543728</v>
      </c>
      <c r="W14" t="s">
        <v>256</v>
      </c>
      <c r="X14" t="b">
        <v>1</v>
      </c>
      <c r="Y14">
        <v>543728</v>
      </c>
      <c r="Z14" t="s">
        <v>256</v>
      </c>
      <c r="AA14">
        <v>34073</v>
      </c>
      <c r="AB14" t="s">
        <v>50</v>
      </c>
      <c r="AC14">
        <v>34072</v>
      </c>
      <c r="AD14" t="s">
        <v>48</v>
      </c>
      <c r="AE14">
        <v>80864</v>
      </c>
      <c r="AF14" t="s">
        <v>45</v>
      </c>
      <c r="AG14">
        <v>80840</v>
      </c>
      <c r="AH14" t="s">
        <v>116</v>
      </c>
      <c r="AI14">
        <v>28216</v>
      </c>
      <c r="AJ14" t="s">
        <v>142</v>
      </c>
      <c r="AK14">
        <v>1224</v>
      </c>
      <c r="AL14" t="s">
        <v>91</v>
      </c>
      <c r="AM14">
        <v>2</v>
      </c>
      <c r="AN14" t="s">
        <v>152</v>
      </c>
      <c r="AO14">
        <v>131567</v>
      </c>
      <c r="AP14" t="s">
        <v>153</v>
      </c>
    </row>
    <row r="15" spans="1:42" x14ac:dyDescent="0.2">
      <c r="A15">
        <v>14</v>
      </c>
      <c r="B15" t="s">
        <v>4247</v>
      </c>
      <c r="C15" t="s">
        <v>256</v>
      </c>
      <c r="D15">
        <v>543728</v>
      </c>
      <c r="E15" t="s">
        <v>606</v>
      </c>
      <c r="F15" t="s">
        <v>605</v>
      </c>
      <c r="G15" t="s">
        <v>605</v>
      </c>
      <c r="H15" t="s">
        <v>4246</v>
      </c>
      <c r="I15" t="s">
        <v>5786</v>
      </c>
      <c r="J15" t="s">
        <v>719</v>
      </c>
      <c r="K15">
        <v>-1</v>
      </c>
      <c r="L15">
        <v>913</v>
      </c>
      <c r="M15" t="s">
        <v>4245</v>
      </c>
      <c r="N15">
        <v>1</v>
      </c>
      <c r="O15">
        <v>14117</v>
      </c>
      <c r="P15">
        <v>15030</v>
      </c>
      <c r="Q15">
        <v>14</v>
      </c>
      <c r="R15" t="s">
        <v>719</v>
      </c>
      <c r="S15" t="s">
        <v>719</v>
      </c>
      <c r="T15" t="s">
        <v>719</v>
      </c>
      <c r="U15" t="s">
        <v>4326</v>
      </c>
      <c r="V15">
        <v>543728</v>
      </c>
      <c r="W15" t="s">
        <v>256</v>
      </c>
      <c r="X15" t="b">
        <v>1</v>
      </c>
      <c r="Y15">
        <v>543728</v>
      </c>
      <c r="Z15" t="s">
        <v>256</v>
      </c>
      <c r="AA15">
        <v>34073</v>
      </c>
      <c r="AB15" t="s">
        <v>50</v>
      </c>
      <c r="AC15">
        <v>34072</v>
      </c>
      <c r="AD15" t="s">
        <v>48</v>
      </c>
      <c r="AE15">
        <v>80864</v>
      </c>
      <c r="AF15" t="s">
        <v>45</v>
      </c>
      <c r="AG15">
        <v>80840</v>
      </c>
      <c r="AH15" t="s">
        <v>116</v>
      </c>
      <c r="AI15">
        <v>28216</v>
      </c>
      <c r="AJ15" t="s">
        <v>142</v>
      </c>
      <c r="AK15">
        <v>1224</v>
      </c>
      <c r="AL15" t="s">
        <v>91</v>
      </c>
      <c r="AM15">
        <v>2</v>
      </c>
      <c r="AN15" t="s">
        <v>152</v>
      </c>
      <c r="AO15">
        <v>131567</v>
      </c>
      <c r="AP15" t="s">
        <v>153</v>
      </c>
    </row>
    <row r="16" spans="1:42" x14ac:dyDescent="0.2">
      <c r="A16">
        <v>15</v>
      </c>
      <c r="B16" t="s">
        <v>4211</v>
      </c>
      <c r="C16" t="s">
        <v>256</v>
      </c>
      <c r="D16">
        <v>543728</v>
      </c>
      <c r="E16" t="s">
        <v>4244</v>
      </c>
      <c r="F16" t="s">
        <v>4243</v>
      </c>
      <c r="G16" t="s">
        <v>4243</v>
      </c>
      <c r="H16" t="s">
        <v>4242</v>
      </c>
      <c r="I16" t="s">
        <v>5785</v>
      </c>
      <c r="J16" t="s">
        <v>719</v>
      </c>
      <c r="K16">
        <v>-1</v>
      </c>
      <c r="L16">
        <v>405</v>
      </c>
      <c r="M16" t="s">
        <v>4241</v>
      </c>
      <c r="N16">
        <v>1</v>
      </c>
      <c r="O16">
        <v>0</v>
      </c>
      <c r="P16">
        <v>405</v>
      </c>
      <c r="Q16">
        <v>1</v>
      </c>
      <c r="R16" t="s">
        <v>719</v>
      </c>
      <c r="S16" t="s">
        <v>719</v>
      </c>
      <c r="T16" t="s">
        <v>719</v>
      </c>
      <c r="U16" t="s">
        <v>4326</v>
      </c>
      <c r="V16">
        <v>543728</v>
      </c>
      <c r="W16" t="s">
        <v>256</v>
      </c>
      <c r="X16" t="b">
        <v>1</v>
      </c>
      <c r="Y16">
        <v>543728</v>
      </c>
      <c r="Z16" t="s">
        <v>256</v>
      </c>
      <c r="AA16">
        <v>34073</v>
      </c>
      <c r="AB16" t="s">
        <v>50</v>
      </c>
      <c r="AC16">
        <v>34072</v>
      </c>
      <c r="AD16" t="s">
        <v>48</v>
      </c>
      <c r="AE16">
        <v>80864</v>
      </c>
      <c r="AF16" t="s">
        <v>45</v>
      </c>
      <c r="AG16">
        <v>80840</v>
      </c>
      <c r="AH16" t="s">
        <v>116</v>
      </c>
      <c r="AI16">
        <v>28216</v>
      </c>
      <c r="AJ16" t="s">
        <v>142</v>
      </c>
      <c r="AK16">
        <v>1224</v>
      </c>
      <c r="AL16" t="s">
        <v>91</v>
      </c>
      <c r="AM16">
        <v>2</v>
      </c>
      <c r="AN16" t="s">
        <v>152</v>
      </c>
      <c r="AO16">
        <v>131567</v>
      </c>
      <c r="AP16" t="s">
        <v>153</v>
      </c>
    </row>
    <row r="17" spans="1:42" x14ac:dyDescent="0.2">
      <c r="A17">
        <v>16</v>
      </c>
      <c r="B17" t="s">
        <v>4211</v>
      </c>
      <c r="C17" t="s">
        <v>256</v>
      </c>
      <c r="D17">
        <v>543728</v>
      </c>
      <c r="E17" t="s">
        <v>4240</v>
      </c>
      <c r="F17" t="s">
        <v>2114</v>
      </c>
      <c r="G17" t="s">
        <v>2114</v>
      </c>
      <c r="H17" t="s">
        <v>4239</v>
      </c>
      <c r="I17" t="s">
        <v>5784</v>
      </c>
      <c r="J17" t="s">
        <v>719</v>
      </c>
      <c r="K17">
        <v>-1</v>
      </c>
      <c r="L17">
        <v>2127</v>
      </c>
      <c r="M17" t="s">
        <v>4238</v>
      </c>
      <c r="N17">
        <v>0</v>
      </c>
      <c r="O17">
        <v>457</v>
      </c>
      <c r="P17">
        <v>2584</v>
      </c>
      <c r="Q17">
        <v>2</v>
      </c>
      <c r="R17" t="s">
        <v>719</v>
      </c>
      <c r="S17" t="s">
        <v>719</v>
      </c>
      <c r="T17" t="s">
        <v>719</v>
      </c>
      <c r="U17" t="s">
        <v>4326</v>
      </c>
      <c r="V17">
        <v>543728</v>
      </c>
      <c r="W17" t="s">
        <v>256</v>
      </c>
      <c r="X17" t="b">
        <v>1</v>
      </c>
      <c r="Y17">
        <v>543728</v>
      </c>
      <c r="Z17" t="s">
        <v>256</v>
      </c>
      <c r="AA17">
        <v>34073</v>
      </c>
      <c r="AB17" t="s">
        <v>50</v>
      </c>
      <c r="AC17">
        <v>34072</v>
      </c>
      <c r="AD17" t="s">
        <v>48</v>
      </c>
      <c r="AE17">
        <v>80864</v>
      </c>
      <c r="AF17" t="s">
        <v>45</v>
      </c>
      <c r="AG17">
        <v>80840</v>
      </c>
      <c r="AH17" t="s">
        <v>116</v>
      </c>
      <c r="AI17">
        <v>28216</v>
      </c>
      <c r="AJ17" t="s">
        <v>142</v>
      </c>
      <c r="AK17">
        <v>1224</v>
      </c>
      <c r="AL17" t="s">
        <v>91</v>
      </c>
      <c r="AM17">
        <v>2</v>
      </c>
      <c r="AN17" t="s">
        <v>152</v>
      </c>
      <c r="AO17">
        <v>131567</v>
      </c>
      <c r="AP17" t="s">
        <v>153</v>
      </c>
    </row>
    <row r="18" spans="1:42" x14ac:dyDescent="0.2">
      <c r="A18">
        <v>17</v>
      </c>
      <c r="B18" t="s">
        <v>4211</v>
      </c>
      <c r="C18" t="s">
        <v>256</v>
      </c>
      <c r="D18">
        <v>543728</v>
      </c>
      <c r="E18" t="s">
        <v>2754</v>
      </c>
      <c r="F18" t="s">
        <v>837</v>
      </c>
      <c r="G18" t="s">
        <v>837</v>
      </c>
      <c r="H18" t="s">
        <v>4237</v>
      </c>
      <c r="I18" t="s">
        <v>5783</v>
      </c>
      <c r="J18" t="s">
        <v>719</v>
      </c>
      <c r="K18">
        <v>1</v>
      </c>
      <c r="L18">
        <v>1014</v>
      </c>
      <c r="M18" t="s">
        <v>4236</v>
      </c>
      <c r="N18">
        <v>0</v>
      </c>
      <c r="O18">
        <v>2796</v>
      </c>
      <c r="P18">
        <v>3810</v>
      </c>
      <c r="Q18">
        <v>3</v>
      </c>
      <c r="R18" t="s">
        <v>719</v>
      </c>
      <c r="S18" t="s">
        <v>719</v>
      </c>
      <c r="T18" t="s">
        <v>719</v>
      </c>
      <c r="U18" t="s">
        <v>4326</v>
      </c>
      <c r="V18">
        <v>543728</v>
      </c>
      <c r="W18" t="s">
        <v>256</v>
      </c>
      <c r="X18" t="b">
        <v>1</v>
      </c>
      <c r="Y18">
        <v>543728</v>
      </c>
      <c r="Z18" t="s">
        <v>256</v>
      </c>
      <c r="AA18">
        <v>34073</v>
      </c>
      <c r="AB18" t="s">
        <v>50</v>
      </c>
      <c r="AC18">
        <v>34072</v>
      </c>
      <c r="AD18" t="s">
        <v>48</v>
      </c>
      <c r="AE18">
        <v>80864</v>
      </c>
      <c r="AF18" t="s">
        <v>45</v>
      </c>
      <c r="AG18">
        <v>80840</v>
      </c>
      <c r="AH18" t="s">
        <v>116</v>
      </c>
      <c r="AI18">
        <v>28216</v>
      </c>
      <c r="AJ18" t="s">
        <v>142</v>
      </c>
      <c r="AK18">
        <v>1224</v>
      </c>
      <c r="AL18" t="s">
        <v>91</v>
      </c>
      <c r="AM18">
        <v>2</v>
      </c>
      <c r="AN18" t="s">
        <v>152</v>
      </c>
      <c r="AO18">
        <v>131567</v>
      </c>
      <c r="AP18" t="s">
        <v>153</v>
      </c>
    </row>
    <row r="19" spans="1:42" x14ac:dyDescent="0.2">
      <c r="A19">
        <v>18</v>
      </c>
      <c r="B19" t="s">
        <v>4211</v>
      </c>
      <c r="C19" t="s">
        <v>256</v>
      </c>
      <c r="D19">
        <v>543728</v>
      </c>
      <c r="E19" t="s">
        <v>4235</v>
      </c>
      <c r="F19" t="s">
        <v>4234</v>
      </c>
      <c r="G19" t="s">
        <v>4234</v>
      </c>
      <c r="H19" t="s">
        <v>4233</v>
      </c>
      <c r="I19" t="s">
        <v>5782</v>
      </c>
      <c r="J19" t="s">
        <v>719</v>
      </c>
      <c r="K19">
        <v>1</v>
      </c>
      <c r="L19">
        <v>963</v>
      </c>
      <c r="M19" t="s">
        <v>4232</v>
      </c>
      <c r="N19">
        <v>0</v>
      </c>
      <c r="O19">
        <v>3800</v>
      </c>
      <c r="P19">
        <v>4763</v>
      </c>
      <c r="Q19">
        <v>4</v>
      </c>
      <c r="R19" t="s">
        <v>719</v>
      </c>
      <c r="S19" t="s">
        <v>719</v>
      </c>
      <c r="T19" t="s">
        <v>719</v>
      </c>
      <c r="U19" t="s">
        <v>4326</v>
      </c>
      <c r="V19">
        <v>543728</v>
      </c>
      <c r="W19" t="s">
        <v>256</v>
      </c>
      <c r="X19" t="b">
        <v>1</v>
      </c>
      <c r="Y19">
        <v>543728</v>
      </c>
      <c r="Z19" t="s">
        <v>256</v>
      </c>
      <c r="AA19">
        <v>34073</v>
      </c>
      <c r="AB19" t="s">
        <v>50</v>
      </c>
      <c r="AC19">
        <v>34072</v>
      </c>
      <c r="AD19" t="s">
        <v>48</v>
      </c>
      <c r="AE19">
        <v>80864</v>
      </c>
      <c r="AF19" t="s">
        <v>45</v>
      </c>
      <c r="AG19">
        <v>80840</v>
      </c>
      <c r="AH19" t="s">
        <v>116</v>
      </c>
      <c r="AI19">
        <v>28216</v>
      </c>
      <c r="AJ19" t="s">
        <v>142</v>
      </c>
      <c r="AK19">
        <v>1224</v>
      </c>
      <c r="AL19" t="s">
        <v>91</v>
      </c>
      <c r="AM19">
        <v>2</v>
      </c>
      <c r="AN19" t="s">
        <v>152</v>
      </c>
      <c r="AO19">
        <v>131567</v>
      </c>
      <c r="AP19" t="s">
        <v>153</v>
      </c>
    </row>
    <row r="20" spans="1:42" x14ac:dyDescent="0.2">
      <c r="A20">
        <v>19</v>
      </c>
      <c r="B20" t="s">
        <v>4211</v>
      </c>
      <c r="C20" t="s">
        <v>256</v>
      </c>
      <c r="D20">
        <v>543728</v>
      </c>
      <c r="E20" t="s">
        <v>4025</v>
      </c>
      <c r="F20" t="s">
        <v>829</v>
      </c>
      <c r="G20" t="s">
        <v>829</v>
      </c>
      <c r="H20" t="s">
        <v>4231</v>
      </c>
      <c r="I20" t="s">
        <v>5781</v>
      </c>
      <c r="J20" t="s">
        <v>719</v>
      </c>
      <c r="K20">
        <v>1</v>
      </c>
      <c r="L20">
        <v>423</v>
      </c>
      <c r="M20" t="s">
        <v>4230</v>
      </c>
      <c r="N20">
        <v>0</v>
      </c>
      <c r="O20">
        <v>4776</v>
      </c>
      <c r="P20">
        <v>5199</v>
      </c>
      <c r="Q20">
        <v>5</v>
      </c>
      <c r="R20" t="s">
        <v>719</v>
      </c>
      <c r="S20" t="s">
        <v>719</v>
      </c>
      <c r="T20" t="s">
        <v>719</v>
      </c>
      <c r="U20" t="s">
        <v>4326</v>
      </c>
      <c r="V20">
        <v>543728</v>
      </c>
      <c r="W20" t="s">
        <v>256</v>
      </c>
      <c r="X20" t="b">
        <v>1</v>
      </c>
      <c r="Y20">
        <v>543728</v>
      </c>
      <c r="Z20" t="s">
        <v>256</v>
      </c>
      <c r="AA20">
        <v>34073</v>
      </c>
      <c r="AB20" t="s">
        <v>50</v>
      </c>
      <c r="AC20">
        <v>34072</v>
      </c>
      <c r="AD20" t="s">
        <v>48</v>
      </c>
      <c r="AE20">
        <v>80864</v>
      </c>
      <c r="AF20" t="s">
        <v>45</v>
      </c>
      <c r="AG20">
        <v>80840</v>
      </c>
      <c r="AH20" t="s">
        <v>116</v>
      </c>
      <c r="AI20">
        <v>28216</v>
      </c>
      <c r="AJ20" t="s">
        <v>142</v>
      </c>
      <c r="AK20">
        <v>1224</v>
      </c>
      <c r="AL20" t="s">
        <v>91</v>
      </c>
      <c r="AM20">
        <v>2</v>
      </c>
      <c r="AN20" t="s">
        <v>152</v>
      </c>
      <c r="AO20">
        <v>131567</v>
      </c>
      <c r="AP20" t="s">
        <v>153</v>
      </c>
    </row>
    <row r="21" spans="1:42" x14ac:dyDescent="0.2">
      <c r="A21">
        <v>20</v>
      </c>
      <c r="B21" t="s">
        <v>4211</v>
      </c>
      <c r="C21" t="s">
        <v>256</v>
      </c>
      <c r="D21">
        <v>543728</v>
      </c>
      <c r="E21" t="s">
        <v>514</v>
      </c>
      <c r="F21" t="s">
        <v>441</v>
      </c>
      <c r="G21" t="s">
        <v>441</v>
      </c>
      <c r="H21" t="s">
        <v>4229</v>
      </c>
      <c r="I21" t="s">
        <v>5780</v>
      </c>
      <c r="J21" t="s">
        <v>719</v>
      </c>
      <c r="K21">
        <v>-1</v>
      </c>
      <c r="L21">
        <v>762</v>
      </c>
      <c r="M21" t="s">
        <v>4228</v>
      </c>
      <c r="N21">
        <v>0</v>
      </c>
      <c r="O21">
        <v>5202</v>
      </c>
      <c r="P21">
        <v>5964</v>
      </c>
      <c r="Q21">
        <v>6</v>
      </c>
      <c r="R21" t="s">
        <v>719</v>
      </c>
      <c r="S21" t="s">
        <v>719</v>
      </c>
      <c r="T21" t="s">
        <v>719</v>
      </c>
      <c r="U21" t="s">
        <v>4326</v>
      </c>
      <c r="V21">
        <v>543728</v>
      </c>
      <c r="W21" t="s">
        <v>256</v>
      </c>
      <c r="X21" t="b">
        <v>1</v>
      </c>
      <c r="Y21">
        <v>543728</v>
      </c>
      <c r="Z21" t="s">
        <v>256</v>
      </c>
      <c r="AA21">
        <v>34073</v>
      </c>
      <c r="AB21" t="s">
        <v>50</v>
      </c>
      <c r="AC21">
        <v>34072</v>
      </c>
      <c r="AD21" t="s">
        <v>48</v>
      </c>
      <c r="AE21">
        <v>80864</v>
      </c>
      <c r="AF21" t="s">
        <v>45</v>
      </c>
      <c r="AG21">
        <v>80840</v>
      </c>
      <c r="AH21" t="s">
        <v>116</v>
      </c>
      <c r="AI21">
        <v>28216</v>
      </c>
      <c r="AJ21" t="s">
        <v>142</v>
      </c>
      <c r="AK21">
        <v>1224</v>
      </c>
      <c r="AL21" t="s">
        <v>91</v>
      </c>
      <c r="AM21">
        <v>2</v>
      </c>
      <c r="AN21" t="s">
        <v>152</v>
      </c>
      <c r="AO21">
        <v>131567</v>
      </c>
      <c r="AP21" t="s">
        <v>153</v>
      </c>
    </row>
    <row r="22" spans="1:42" x14ac:dyDescent="0.2">
      <c r="A22">
        <v>21</v>
      </c>
      <c r="B22" t="s">
        <v>4211</v>
      </c>
      <c r="C22" t="s">
        <v>256</v>
      </c>
      <c r="D22">
        <v>543728</v>
      </c>
      <c r="E22" t="s">
        <v>1206</v>
      </c>
      <c r="F22" t="s">
        <v>605</v>
      </c>
      <c r="G22" t="s">
        <v>605</v>
      </c>
      <c r="H22" t="s">
        <v>4227</v>
      </c>
      <c r="I22" t="s">
        <v>5779</v>
      </c>
      <c r="J22" t="s">
        <v>719</v>
      </c>
      <c r="K22">
        <v>1</v>
      </c>
      <c r="L22">
        <v>927</v>
      </c>
      <c r="M22" t="s">
        <v>4226</v>
      </c>
      <c r="N22">
        <v>0</v>
      </c>
      <c r="O22">
        <v>6080</v>
      </c>
      <c r="P22">
        <v>7007</v>
      </c>
      <c r="Q22">
        <v>7</v>
      </c>
      <c r="R22" t="s">
        <v>719</v>
      </c>
      <c r="S22" t="s">
        <v>719</v>
      </c>
      <c r="T22" t="s">
        <v>719</v>
      </c>
      <c r="U22" t="s">
        <v>4326</v>
      </c>
      <c r="V22">
        <v>543728</v>
      </c>
      <c r="W22" t="s">
        <v>256</v>
      </c>
      <c r="X22" t="b">
        <v>1</v>
      </c>
      <c r="Y22">
        <v>543728</v>
      </c>
      <c r="Z22" t="s">
        <v>256</v>
      </c>
      <c r="AA22">
        <v>34073</v>
      </c>
      <c r="AB22" t="s">
        <v>50</v>
      </c>
      <c r="AC22">
        <v>34072</v>
      </c>
      <c r="AD22" t="s">
        <v>48</v>
      </c>
      <c r="AE22">
        <v>80864</v>
      </c>
      <c r="AF22" t="s">
        <v>45</v>
      </c>
      <c r="AG22">
        <v>80840</v>
      </c>
      <c r="AH22" t="s">
        <v>116</v>
      </c>
      <c r="AI22">
        <v>28216</v>
      </c>
      <c r="AJ22" t="s">
        <v>142</v>
      </c>
      <c r="AK22">
        <v>1224</v>
      </c>
      <c r="AL22" t="s">
        <v>91</v>
      </c>
      <c r="AM22">
        <v>2</v>
      </c>
      <c r="AN22" t="s">
        <v>152</v>
      </c>
      <c r="AO22">
        <v>131567</v>
      </c>
      <c r="AP22" t="s">
        <v>153</v>
      </c>
    </row>
    <row r="23" spans="1:42" x14ac:dyDescent="0.2">
      <c r="A23">
        <v>22</v>
      </c>
      <c r="B23" t="s">
        <v>4211</v>
      </c>
      <c r="C23" t="s">
        <v>256</v>
      </c>
      <c r="D23">
        <v>543728</v>
      </c>
      <c r="E23" t="s">
        <v>312</v>
      </c>
      <c r="F23" t="s">
        <v>304</v>
      </c>
      <c r="G23" t="s">
        <v>304</v>
      </c>
      <c r="H23" t="s">
        <v>4225</v>
      </c>
      <c r="I23" t="s">
        <v>5778</v>
      </c>
      <c r="J23" t="s">
        <v>719</v>
      </c>
      <c r="K23">
        <v>1</v>
      </c>
      <c r="L23">
        <v>1020</v>
      </c>
      <c r="M23" t="s">
        <v>4224</v>
      </c>
      <c r="N23">
        <v>0</v>
      </c>
      <c r="O23">
        <v>7070</v>
      </c>
      <c r="P23">
        <v>8090</v>
      </c>
      <c r="Q23">
        <v>8</v>
      </c>
      <c r="R23" t="s">
        <v>4316</v>
      </c>
      <c r="S23" t="s">
        <v>719</v>
      </c>
      <c r="T23" t="s">
        <v>719</v>
      </c>
      <c r="U23" t="s">
        <v>4326</v>
      </c>
      <c r="V23">
        <v>543728</v>
      </c>
      <c r="W23" t="s">
        <v>256</v>
      </c>
      <c r="X23" t="b">
        <v>1</v>
      </c>
      <c r="Y23">
        <v>543728</v>
      </c>
      <c r="Z23" t="s">
        <v>256</v>
      </c>
      <c r="AA23">
        <v>34073</v>
      </c>
      <c r="AB23" t="s">
        <v>50</v>
      </c>
      <c r="AC23">
        <v>34072</v>
      </c>
      <c r="AD23" t="s">
        <v>48</v>
      </c>
      <c r="AE23">
        <v>80864</v>
      </c>
      <c r="AF23" t="s">
        <v>45</v>
      </c>
      <c r="AG23">
        <v>80840</v>
      </c>
      <c r="AH23" t="s">
        <v>116</v>
      </c>
      <c r="AI23">
        <v>28216</v>
      </c>
      <c r="AJ23" t="s">
        <v>142</v>
      </c>
      <c r="AK23">
        <v>1224</v>
      </c>
      <c r="AL23" t="s">
        <v>91</v>
      </c>
      <c r="AM23">
        <v>2</v>
      </c>
      <c r="AN23" t="s">
        <v>152</v>
      </c>
      <c r="AO23">
        <v>131567</v>
      </c>
      <c r="AP23" t="s">
        <v>153</v>
      </c>
    </row>
    <row r="24" spans="1:42" x14ac:dyDescent="0.2">
      <c r="A24">
        <v>23</v>
      </c>
      <c r="B24" t="s">
        <v>4211</v>
      </c>
      <c r="C24" t="s">
        <v>256</v>
      </c>
      <c r="D24">
        <v>543728</v>
      </c>
      <c r="E24" t="s">
        <v>2241</v>
      </c>
      <c r="F24" t="s">
        <v>671</v>
      </c>
      <c r="G24" t="s">
        <v>671</v>
      </c>
      <c r="H24" t="s">
        <v>4223</v>
      </c>
      <c r="I24" t="s">
        <v>5777</v>
      </c>
      <c r="J24" t="s">
        <v>719</v>
      </c>
      <c r="K24">
        <v>-1</v>
      </c>
      <c r="L24">
        <v>324</v>
      </c>
      <c r="M24" t="s">
        <v>4222</v>
      </c>
      <c r="N24">
        <v>0</v>
      </c>
      <c r="O24">
        <v>8202</v>
      </c>
      <c r="P24">
        <v>8526</v>
      </c>
      <c r="Q24">
        <v>9</v>
      </c>
      <c r="R24" t="s">
        <v>719</v>
      </c>
      <c r="S24" t="s">
        <v>719</v>
      </c>
      <c r="T24" t="s">
        <v>719</v>
      </c>
      <c r="U24" t="s">
        <v>4326</v>
      </c>
      <c r="V24">
        <v>543728</v>
      </c>
      <c r="W24" t="s">
        <v>256</v>
      </c>
      <c r="X24" t="b">
        <v>1</v>
      </c>
      <c r="Y24">
        <v>543728</v>
      </c>
      <c r="Z24" t="s">
        <v>256</v>
      </c>
      <c r="AA24">
        <v>34073</v>
      </c>
      <c r="AB24" t="s">
        <v>50</v>
      </c>
      <c r="AC24">
        <v>34072</v>
      </c>
      <c r="AD24" t="s">
        <v>48</v>
      </c>
      <c r="AE24">
        <v>80864</v>
      </c>
      <c r="AF24" t="s">
        <v>45</v>
      </c>
      <c r="AG24">
        <v>80840</v>
      </c>
      <c r="AH24" t="s">
        <v>116</v>
      </c>
      <c r="AI24">
        <v>28216</v>
      </c>
      <c r="AJ24" t="s">
        <v>142</v>
      </c>
      <c r="AK24">
        <v>1224</v>
      </c>
      <c r="AL24" t="s">
        <v>91</v>
      </c>
      <c r="AM24">
        <v>2</v>
      </c>
      <c r="AN24" t="s">
        <v>152</v>
      </c>
      <c r="AO24">
        <v>131567</v>
      </c>
      <c r="AP24" t="s">
        <v>153</v>
      </c>
    </row>
    <row r="25" spans="1:42" x14ac:dyDescent="0.2">
      <c r="A25">
        <v>24</v>
      </c>
      <c r="B25" t="s">
        <v>4211</v>
      </c>
      <c r="C25" t="s">
        <v>256</v>
      </c>
      <c r="D25">
        <v>543728</v>
      </c>
      <c r="E25" t="s">
        <v>2057</v>
      </c>
      <c r="F25" t="s">
        <v>667</v>
      </c>
      <c r="G25" t="s">
        <v>667</v>
      </c>
      <c r="H25" t="s">
        <v>4221</v>
      </c>
      <c r="I25" t="s">
        <v>5776</v>
      </c>
      <c r="J25" t="s">
        <v>719</v>
      </c>
      <c r="K25">
        <v>-1</v>
      </c>
      <c r="L25">
        <v>1269</v>
      </c>
      <c r="M25" t="s">
        <v>4220</v>
      </c>
      <c r="N25">
        <v>0</v>
      </c>
      <c r="O25">
        <v>8538</v>
      </c>
      <c r="P25">
        <v>9807</v>
      </c>
      <c r="Q25">
        <v>10</v>
      </c>
      <c r="R25" t="s">
        <v>719</v>
      </c>
      <c r="S25" t="s">
        <v>719</v>
      </c>
      <c r="T25" t="s">
        <v>719</v>
      </c>
      <c r="U25" t="s">
        <v>4326</v>
      </c>
      <c r="V25">
        <v>543728</v>
      </c>
      <c r="W25" t="s">
        <v>256</v>
      </c>
      <c r="X25" t="b">
        <v>1</v>
      </c>
      <c r="Y25">
        <v>543728</v>
      </c>
      <c r="Z25" t="s">
        <v>256</v>
      </c>
      <c r="AA25">
        <v>34073</v>
      </c>
      <c r="AB25" t="s">
        <v>50</v>
      </c>
      <c r="AC25">
        <v>34072</v>
      </c>
      <c r="AD25" t="s">
        <v>48</v>
      </c>
      <c r="AE25">
        <v>80864</v>
      </c>
      <c r="AF25" t="s">
        <v>45</v>
      </c>
      <c r="AG25">
        <v>80840</v>
      </c>
      <c r="AH25" t="s">
        <v>116</v>
      </c>
      <c r="AI25">
        <v>28216</v>
      </c>
      <c r="AJ25" t="s">
        <v>142</v>
      </c>
      <c r="AK25">
        <v>1224</v>
      </c>
      <c r="AL25" t="s">
        <v>91</v>
      </c>
      <c r="AM25">
        <v>2</v>
      </c>
      <c r="AN25" t="s">
        <v>152</v>
      </c>
      <c r="AO25">
        <v>131567</v>
      </c>
      <c r="AP25" t="s">
        <v>153</v>
      </c>
    </row>
    <row r="26" spans="1:42" x14ac:dyDescent="0.2">
      <c r="A26">
        <v>25</v>
      </c>
      <c r="B26" t="s">
        <v>4211</v>
      </c>
      <c r="C26" t="s">
        <v>256</v>
      </c>
      <c r="D26">
        <v>543728</v>
      </c>
      <c r="E26" t="s">
        <v>2742</v>
      </c>
      <c r="F26" t="s">
        <v>815</v>
      </c>
      <c r="G26" t="s">
        <v>815</v>
      </c>
      <c r="H26" t="s">
        <v>4219</v>
      </c>
      <c r="I26" t="s">
        <v>5775</v>
      </c>
      <c r="J26" t="s">
        <v>719</v>
      </c>
      <c r="K26">
        <v>1</v>
      </c>
      <c r="L26">
        <v>2388</v>
      </c>
      <c r="M26" t="s">
        <v>4218</v>
      </c>
      <c r="N26">
        <v>0</v>
      </c>
      <c r="O26">
        <v>9923</v>
      </c>
      <c r="P26">
        <v>12311</v>
      </c>
      <c r="Q26">
        <v>11</v>
      </c>
      <c r="R26" t="s">
        <v>719</v>
      </c>
      <c r="S26" t="s">
        <v>719</v>
      </c>
      <c r="T26" t="s">
        <v>719</v>
      </c>
      <c r="U26" t="s">
        <v>4326</v>
      </c>
      <c r="V26">
        <v>543728</v>
      </c>
      <c r="W26" t="s">
        <v>256</v>
      </c>
      <c r="X26" t="b">
        <v>1</v>
      </c>
      <c r="Y26">
        <v>543728</v>
      </c>
      <c r="Z26" t="s">
        <v>256</v>
      </c>
      <c r="AA26">
        <v>34073</v>
      </c>
      <c r="AB26" t="s">
        <v>50</v>
      </c>
      <c r="AC26">
        <v>34072</v>
      </c>
      <c r="AD26" t="s">
        <v>48</v>
      </c>
      <c r="AE26">
        <v>80864</v>
      </c>
      <c r="AF26" t="s">
        <v>45</v>
      </c>
      <c r="AG26">
        <v>80840</v>
      </c>
      <c r="AH26" t="s">
        <v>116</v>
      </c>
      <c r="AI26">
        <v>28216</v>
      </c>
      <c r="AJ26" t="s">
        <v>142</v>
      </c>
      <c r="AK26">
        <v>1224</v>
      </c>
      <c r="AL26" t="s">
        <v>91</v>
      </c>
      <c r="AM26">
        <v>2</v>
      </c>
      <c r="AN26" t="s">
        <v>152</v>
      </c>
      <c r="AO26">
        <v>131567</v>
      </c>
      <c r="AP26" t="s">
        <v>153</v>
      </c>
    </row>
    <row r="27" spans="1:42" x14ac:dyDescent="0.2">
      <c r="A27">
        <v>26</v>
      </c>
      <c r="B27" t="s">
        <v>4211</v>
      </c>
      <c r="C27" t="s">
        <v>256</v>
      </c>
      <c r="D27">
        <v>543728</v>
      </c>
      <c r="E27" t="s">
        <v>1004</v>
      </c>
      <c r="F27" t="s">
        <v>811</v>
      </c>
      <c r="G27" t="s">
        <v>811</v>
      </c>
      <c r="H27" t="s">
        <v>4217</v>
      </c>
      <c r="I27" t="s">
        <v>5774</v>
      </c>
      <c r="J27" t="s">
        <v>719</v>
      </c>
      <c r="K27">
        <v>1</v>
      </c>
      <c r="L27">
        <v>477</v>
      </c>
      <c r="M27" t="s">
        <v>4216</v>
      </c>
      <c r="N27">
        <v>0</v>
      </c>
      <c r="O27">
        <v>12312</v>
      </c>
      <c r="P27">
        <v>12789</v>
      </c>
      <c r="Q27">
        <v>12</v>
      </c>
      <c r="R27" t="s">
        <v>719</v>
      </c>
      <c r="S27" t="s">
        <v>719</v>
      </c>
      <c r="T27" t="s">
        <v>719</v>
      </c>
      <c r="U27" t="s">
        <v>4326</v>
      </c>
      <c r="V27">
        <v>543728</v>
      </c>
      <c r="W27" t="s">
        <v>256</v>
      </c>
      <c r="X27" t="b">
        <v>1</v>
      </c>
      <c r="Y27">
        <v>543728</v>
      </c>
      <c r="Z27" t="s">
        <v>256</v>
      </c>
      <c r="AA27">
        <v>34073</v>
      </c>
      <c r="AB27" t="s">
        <v>50</v>
      </c>
      <c r="AC27">
        <v>34072</v>
      </c>
      <c r="AD27" t="s">
        <v>48</v>
      </c>
      <c r="AE27">
        <v>80864</v>
      </c>
      <c r="AF27" t="s">
        <v>45</v>
      </c>
      <c r="AG27">
        <v>80840</v>
      </c>
      <c r="AH27" t="s">
        <v>116</v>
      </c>
      <c r="AI27">
        <v>28216</v>
      </c>
      <c r="AJ27" t="s">
        <v>142</v>
      </c>
      <c r="AK27">
        <v>1224</v>
      </c>
      <c r="AL27" t="s">
        <v>91</v>
      </c>
      <c r="AM27">
        <v>2</v>
      </c>
      <c r="AN27" t="s">
        <v>152</v>
      </c>
      <c r="AO27">
        <v>131567</v>
      </c>
      <c r="AP27" t="s">
        <v>153</v>
      </c>
    </row>
    <row r="28" spans="1:42" x14ac:dyDescent="0.2">
      <c r="A28">
        <v>27</v>
      </c>
      <c r="B28" t="s">
        <v>4211</v>
      </c>
      <c r="C28" t="s">
        <v>256</v>
      </c>
      <c r="D28">
        <v>543728</v>
      </c>
      <c r="E28" t="s">
        <v>2737</v>
      </c>
      <c r="F28" t="s">
        <v>807</v>
      </c>
      <c r="G28" t="s">
        <v>807</v>
      </c>
      <c r="H28" t="s">
        <v>4215</v>
      </c>
      <c r="I28" t="s">
        <v>5773</v>
      </c>
      <c r="J28" t="s">
        <v>719</v>
      </c>
      <c r="K28">
        <v>1</v>
      </c>
      <c r="L28">
        <v>855</v>
      </c>
      <c r="M28" t="s">
        <v>4214</v>
      </c>
      <c r="N28">
        <v>0</v>
      </c>
      <c r="O28">
        <v>12785</v>
      </c>
      <c r="P28">
        <v>13640</v>
      </c>
      <c r="Q28">
        <v>13</v>
      </c>
      <c r="R28" t="s">
        <v>719</v>
      </c>
      <c r="S28" t="s">
        <v>719</v>
      </c>
      <c r="T28" t="s">
        <v>719</v>
      </c>
      <c r="U28" t="s">
        <v>4326</v>
      </c>
      <c r="V28">
        <v>543728</v>
      </c>
      <c r="W28" t="s">
        <v>256</v>
      </c>
      <c r="X28" t="b">
        <v>1</v>
      </c>
      <c r="Y28">
        <v>543728</v>
      </c>
      <c r="Z28" t="s">
        <v>256</v>
      </c>
      <c r="AA28">
        <v>34073</v>
      </c>
      <c r="AB28" t="s">
        <v>50</v>
      </c>
      <c r="AC28">
        <v>34072</v>
      </c>
      <c r="AD28" t="s">
        <v>48</v>
      </c>
      <c r="AE28">
        <v>80864</v>
      </c>
      <c r="AF28" t="s">
        <v>45</v>
      </c>
      <c r="AG28">
        <v>80840</v>
      </c>
      <c r="AH28" t="s">
        <v>116</v>
      </c>
      <c r="AI28">
        <v>28216</v>
      </c>
      <c r="AJ28" t="s">
        <v>142</v>
      </c>
      <c r="AK28">
        <v>1224</v>
      </c>
      <c r="AL28" t="s">
        <v>91</v>
      </c>
      <c r="AM28">
        <v>2</v>
      </c>
      <c r="AN28" t="s">
        <v>152</v>
      </c>
      <c r="AO28">
        <v>131567</v>
      </c>
      <c r="AP28" t="s">
        <v>153</v>
      </c>
    </row>
    <row r="29" spans="1:42" x14ac:dyDescent="0.2">
      <c r="A29">
        <v>28</v>
      </c>
      <c r="B29" t="s">
        <v>4211</v>
      </c>
      <c r="C29" t="s">
        <v>256</v>
      </c>
      <c r="D29">
        <v>543728</v>
      </c>
      <c r="E29" t="s">
        <v>2734</v>
      </c>
      <c r="F29" t="s">
        <v>803</v>
      </c>
      <c r="G29" t="s">
        <v>803</v>
      </c>
      <c r="H29" t="s">
        <v>4213</v>
      </c>
      <c r="I29" t="s">
        <v>5772</v>
      </c>
      <c r="J29" t="s">
        <v>719</v>
      </c>
      <c r="K29">
        <v>1</v>
      </c>
      <c r="L29">
        <v>1194</v>
      </c>
      <c r="M29" t="s">
        <v>4212</v>
      </c>
      <c r="N29">
        <v>0</v>
      </c>
      <c r="O29">
        <v>13643</v>
      </c>
      <c r="P29">
        <v>14837</v>
      </c>
      <c r="Q29">
        <v>14</v>
      </c>
      <c r="R29" t="s">
        <v>719</v>
      </c>
      <c r="S29" t="s">
        <v>719</v>
      </c>
      <c r="T29" t="s">
        <v>719</v>
      </c>
      <c r="U29" t="s">
        <v>4326</v>
      </c>
      <c r="V29">
        <v>543728</v>
      </c>
      <c r="W29" t="s">
        <v>256</v>
      </c>
      <c r="X29" t="b">
        <v>1</v>
      </c>
      <c r="Y29">
        <v>543728</v>
      </c>
      <c r="Z29" t="s">
        <v>256</v>
      </c>
      <c r="AA29">
        <v>34073</v>
      </c>
      <c r="AB29" t="s">
        <v>50</v>
      </c>
      <c r="AC29">
        <v>34072</v>
      </c>
      <c r="AD29" t="s">
        <v>48</v>
      </c>
      <c r="AE29">
        <v>80864</v>
      </c>
      <c r="AF29" t="s">
        <v>45</v>
      </c>
      <c r="AG29">
        <v>80840</v>
      </c>
      <c r="AH29" t="s">
        <v>116</v>
      </c>
      <c r="AI29">
        <v>28216</v>
      </c>
      <c r="AJ29" t="s">
        <v>142</v>
      </c>
      <c r="AK29">
        <v>1224</v>
      </c>
      <c r="AL29" t="s">
        <v>91</v>
      </c>
      <c r="AM29">
        <v>2</v>
      </c>
      <c r="AN29" t="s">
        <v>152</v>
      </c>
      <c r="AO29">
        <v>131567</v>
      </c>
      <c r="AP29" t="s">
        <v>153</v>
      </c>
    </row>
    <row r="30" spans="1:42" x14ac:dyDescent="0.2">
      <c r="A30">
        <v>29</v>
      </c>
      <c r="B30" t="s">
        <v>4211</v>
      </c>
      <c r="C30" t="s">
        <v>256</v>
      </c>
      <c r="D30">
        <v>543728</v>
      </c>
      <c r="E30" t="s">
        <v>2236</v>
      </c>
      <c r="F30" t="s">
        <v>679</v>
      </c>
      <c r="G30" t="s">
        <v>679</v>
      </c>
      <c r="H30" t="s">
        <v>4210</v>
      </c>
      <c r="I30" t="s">
        <v>5771</v>
      </c>
      <c r="J30" t="s">
        <v>719</v>
      </c>
      <c r="K30">
        <v>1</v>
      </c>
      <c r="L30">
        <v>399</v>
      </c>
      <c r="M30" t="s">
        <v>4209</v>
      </c>
      <c r="N30">
        <v>1</v>
      </c>
      <c r="O30">
        <v>14842</v>
      </c>
      <c r="P30">
        <v>15241</v>
      </c>
      <c r="Q30">
        <v>15</v>
      </c>
      <c r="R30" t="s">
        <v>719</v>
      </c>
      <c r="S30" t="s">
        <v>719</v>
      </c>
      <c r="T30" t="s">
        <v>719</v>
      </c>
      <c r="U30" t="s">
        <v>4326</v>
      </c>
      <c r="V30">
        <v>543728</v>
      </c>
      <c r="W30" t="s">
        <v>256</v>
      </c>
      <c r="X30" t="b">
        <v>1</v>
      </c>
      <c r="Y30">
        <v>543728</v>
      </c>
      <c r="Z30" t="s">
        <v>256</v>
      </c>
      <c r="AA30">
        <v>34073</v>
      </c>
      <c r="AB30" t="s">
        <v>50</v>
      </c>
      <c r="AC30">
        <v>34072</v>
      </c>
      <c r="AD30" t="s">
        <v>48</v>
      </c>
      <c r="AE30">
        <v>80864</v>
      </c>
      <c r="AF30" t="s">
        <v>45</v>
      </c>
      <c r="AG30">
        <v>80840</v>
      </c>
      <c r="AH30" t="s">
        <v>116</v>
      </c>
      <c r="AI30">
        <v>28216</v>
      </c>
      <c r="AJ30" t="s">
        <v>142</v>
      </c>
      <c r="AK30">
        <v>1224</v>
      </c>
      <c r="AL30" t="s">
        <v>91</v>
      </c>
      <c r="AM30">
        <v>2</v>
      </c>
      <c r="AN30" t="s">
        <v>152</v>
      </c>
      <c r="AO30">
        <v>131567</v>
      </c>
      <c r="AP30" t="s">
        <v>153</v>
      </c>
    </row>
    <row r="31" spans="1:42" x14ac:dyDescent="0.2">
      <c r="A31">
        <v>30</v>
      </c>
      <c r="B31" t="s">
        <v>4174</v>
      </c>
      <c r="C31" t="s">
        <v>10</v>
      </c>
      <c r="D31">
        <v>363952</v>
      </c>
      <c r="E31" t="s">
        <v>3074</v>
      </c>
      <c r="F31" t="s">
        <v>3073</v>
      </c>
      <c r="G31" t="s">
        <v>3073</v>
      </c>
      <c r="H31" t="s">
        <v>4208</v>
      </c>
      <c r="I31" t="s">
        <v>5770</v>
      </c>
      <c r="J31" t="s">
        <v>719</v>
      </c>
      <c r="K31">
        <v>-1</v>
      </c>
      <c r="L31">
        <v>791</v>
      </c>
      <c r="M31" t="s">
        <v>4207</v>
      </c>
      <c r="N31">
        <v>1</v>
      </c>
      <c r="O31">
        <v>0</v>
      </c>
      <c r="P31">
        <v>791</v>
      </c>
      <c r="Q31">
        <v>1</v>
      </c>
      <c r="R31" t="s">
        <v>719</v>
      </c>
      <c r="S31">
        <v>1</v>
      </c>
      <c r="T31" t="s">
        <v>4327</v>
      </c>
      <c r="U31" t="s">
        <v>4326</v>
      </c>
      <c r="V31">
        <v>363952</v>
      </c>
      <c r="W31" t="s">
        <v>10</v>
      </c>
      <c r="X31" t="b">
        <v>1</v>
      </c>
      <c r="Y31" t="s">
        <v>719</v>
      </c>
      <c r="Z31" t="s">
        <v>719</v>
      </c>
      <c r="AA31">
        <v>363952</v>
      </c>
      <c r="AB31" t="s">
        <v>10</v>
      </c>
      <c r="AC31">
        <v>283</v>
      </c>
      <c r="AD31" t="s">
        <v>94</v>
      </c>
      <c r="AE31">
        <v>80864</v>
      </c>
      <c r="AF31" t="s">
        <v>45</v>
      </c>
      <c r="AG31">
        <v>80840</v>
      </c>
      <c r="AH31" t="s">
        <v>116</v>
      </c>
      <c r="AI31">
        <v>28216</v>
      </c>
      <c r="AJ31" t="s">
        <v>142</v>
      </c>
      <c r="AK31">
        <v>1224</v>
      </c>
      <c r="AL31" t="s">
        <v>91</v>
      </c>
      <c r="AM31">
        <v>2</v>
      </c>
      <c r="AN31" t="s">
        <v>152</v>
      </c>
      <c r="AO31">
        <v>131567</v>
      </c>
      <c r="AP31" t="s">
        <v>153</v>
      </c>
    </row>
    <row r="32" spans="1:42" x14ac:dyDescent="0.2">
      <c r="A32">
        <v>31</v>
      </c>
      <c r="B32" t="s">
        <v>4174</v>
      </c>
      <c r="C32" t="s">
        <v>10</v>
      </c>
      <c r="D32">
        <v>363952</v>
      </c>
      <c r="E32" t="s">
        <v>302</v>
      </c>
      <c r="F32" t="s">
        <v>301</v>
      </c>
      <c r="G32" t="s">
        <v>301</v>
      </c>
      <c r="H32" t="s">
        <v>4206</v>
      </c>
      <c r="I32" t="s">
        <v>5769</v>
      </c>
      <c r="J32" t="s">
        <v>719</v>
      </c>
      <c r="K32">
        <v>-1</v>
      </c>
      <c r="L32">
        <v>1332</v>
      </c>
      <c r="M32" t="s">
        <v>4205</v>
      </c>
      <c r="N32">
        <v>0</v>
      </c>
      <c r="O32">
        <v>810</v>
      </c>
      <c r="P32">
        <v>2142</v>
      </c>
      <c r="Q32">
        <v>2</v>
      </c>
      <c r="R32" t="s">
        <v>719</v>
      </c>
      <c r="S32">
        <v>1</v>
      </c>
      <c r="T32" t="s">
        <v>4327</v>
      </c>
      <c r="U32" t="s">
        <v>4326</v>
      </c>
      <c r="V32">
        <v>363952</v>
      </c>
      <c r="W32" t="s">
        <v>10</v>
      </c>
      <c r="X32" t="b">
        <v>1</v>
      </c>
      <c r="Y32" t="s">
        <v>719</v>
      </c>
      <c r="Z32" t="s">
        <v>719</v>
      </c>
      <c r="AA32">
        <v>363952</v>
      </c>
      <c r="AB32" t="s">
        <v>10</v>
      </c>
      <c r="AC32">
        <v>283</v>
      </c>
      <c r="AD32" t="s">
        <v>94</v>
      </c>
      <c r="AE32">
        <v>80864</v>
      </c>
      <c r="AF32" t="s">
        <v>45</v>
      </c>
      <c r="AG32">
        <v>80840</v>
      </c>
      <c r="AH32" t="s">
        <v>116</v>
      </c>
      <c r="AI32">
        <v>28216</v>
      </c>
      <c r="AJ32" t="s">
        <v>142</v>
      </c>
      <c r="AK32">
        <v>1224</v>
      </c>
      <c r="AL32" t="s">
        <v>91</v>
      </c>
      <c r="AM32">
        <v>2</v>
      </c>
      <c r="AN32" t="s">
        <v>152</v>
      </c>
      <c r="AO32">
        <v>131567</v>
      </c>
      <c r="AP32" t="s">
        <v>153</v>
      </c>
    </row>
    <row r="33" spans="1:42" x14ac:dyDescent="0.2">
      <c r="A33">
        <v>32</v>
      </c>
      <c r="B33" t="s">
        <v>4174</v>
      </c>
      <c r="C33" t="s">
        <v>10</v>
      </c>
      <c r="D33">
        <v>363952</v>
      </c>
      <c r="E33" t="s">
        <v>4204</v>
      </c>
      <c r="F33" t="s">
        <v>4203</v>
      </c>
      <c r="G33" t="s">
        <v>4203</v>
      </c>
      <c r="H33" t="s">
        <v>4202</v>
      </c>
      <c r="I33" t="s">
        <v>5768</v>
      </c>
      <c r="J33" t="s">
        <v>719</v>
      </c>
      <c r="K33">
        <v>-1</v>
      </c>
      <c r="L33">
        <v>1539</v>
      </c>
      <c r="M33" t="s">
        <v>4201</v>
      </c>
      <c r="N33">
        <v>0</v>
      </c>
      <c r="O33">
        <v>3084</v>
      </c>
      <c r="P33">
        <v>4623</v>
      </c>
      <c r="Q33">
        <v>3</v>
      </c>
      <c r="R33" t="s">
        <v>720</v>
      </c>
      <c r="S33">
        <v>1</v>
      </c>
      <c r="T33" t="s">
        <v>4327</v>
      </c>
      <c r="U33" t="s">
        <v>4332</v>
      </c>
      <c r="V33">
        <v>363952</v>
      </c>
      <c r="W33" t="s">
        <v>10</v>
      </c>
      <c r="X33" t="b">
        <v>1</v>
      </c>
      <c r="Y33" t="s">
        <v>719</v>
      </c>
      <c r="Z33" t="s">
        <v>719</v>
      </c>
      <c r="AA33">
        <v>363952</v>
      </c>
      <c r="AB33" t="s">
        <v>10</v>
      </c>
      <c r="AC33">
        <v>283</v>
      </c>
      <c r="AD33" t="s">
        <v>94</v>
      </c>
      <c r="AE33">
        <v>80864</v>
      </c>
      <c r="AF33" t="s">
        <v>45</v>
      </c>
      <c r="AG33">
        <v>80840</v>
      </c>
      <c r="AH33" t="s">
        <v>116</v>
      </c>
      <c r="AI33">
        <v>28216</v>
      </c>
      <c r="AJ33" t="s">
        <v>142</v>
      </c>
      <c r="AK33">
        <v>1224</v>
      </c>
      <c r="AL33" t="s">
        <v>91</v>
      </c>
      <c r="AM33">
        <v>2</v>
      </c>
      <c r="AN33" t="s">
        <v>152</v>
      </c>
      <c r="AO33">
        <v>131567</v>
      </c>
      <c r="AP33" t="s">
        <v>153</v>
      </c>
    </row>
    <row r="34" spans="1:42" x14ac:dyDescent="0.2">
      <c r="A34">
        <v>33</v>
      </c>
      <c r="B34" t="s">
        <v>4174</v>
      </c>
      <c r="C34" t="s">
        <v>10</v>
      </c>
      <c r="D34">
        <v>363952</v>
      </c>
      <c r="E34" t="s">
        <v>4200</v>
      </c>
      <c r="F34" t="s">
        <v>4199</v>
      </c>
      <c r="G34" t="s">
        <v>4199</v>
      </c>
      <c r="H34" t="s">
        <v>4198</v>
      </c>
      <c r="I34" t="s">
        <v>5767</v>
      </c>
      <c r="J34" t="s">
        <v>719</v>
      </c>
      <c r="K34">
        <v>-1</v>
      </c>
      <c r="L34">
        <v>1023</v>
      </c>
      <c r="M34" t="s">
        <v>4197</v>
      </c>
      <c r="N34">
        <v>0</v>
      </c>
      <c r="O34">
        <v>4921</v>
      </c>
      <c r="P34">
        <v>5944</v>
      </c>
      <c r="Q34">
        <v>4</v>
      </c>
      <c r="R34" t="s">
        <v>720</v>
      </c>
      <c r="S34">
        <v>1</v>
      </c>
      <c r="T34" t="s">
        <v>4327</v>
      </c>
      <c r="U34" t="s">
        <v>4332</v>
      </c>
      <c r="V34">
        <v>363952</v>
      </c>
      <c r="W34" t="s">
        <v>10</v>
      </c>
      <c r="X34" t="b">
        <v>1</v>
      </c>
      <c r="Y34" t="s">
        <v>719</v>
      </c>
      <c r="Z34" t="s">
        <v>719</v>
      </c>
      <c r="AA34">
        <v>363952</v>
      </c>
      <c r="AB34" t="s">
        <v>10</v>
      </c>
      <c r="AC34">
        <v>283</v>
      </c>
      <c r="AD34" t="s">
        <v>94</v>
      </c>
      <c r="AE34">
        <v>80864</v>
      </c>
      <c r="AF34" t="s">
        <v>45</v>
      </c>
      <c r="AG34">
        <v>80840</v>
      </c>
      <c r="AH34" t="s">
        <v>116</v>
      </c>
      <c r="AI34">
        <v>28216</v>
      </c>
      <c r="AJ34" t="s">
        <v>142</v>
      </c>
      <c r="AK34">
        <v>1224</v>
      </c>
      <c r="AL34" t="s">
        <v>91</v>
      </c>
      <c r="AM34">
        <v>2</v>
      </c>
      <c r="AN34" t="s">
        <v>152</v>
      </c>
      <c r="AO34">
        <v>131567</v>
      </c>
      <c r="AP34" t="s">
        <v>153</v>
      </c>
    </row>
    <row r="35" spans="1:42" x14ac:dyDescent="0.2">
      <c r="A35">
        <v>34</v>
      </c>
      <c r="B35" t="s">
        <v>4174</v>
      </c>
      <c r="C35" t="s">
        <v>10</v>
      </c>
      <c r="D35">
        <v>363952</v>
      </c>
      <c r="E35" t="s">
        <v>422</v>
      </c>
      <c r="F35" t="s">
        <v>308</v>
      </c>
      <c r="G35" t="s">
        <v>308</v>
      </c>
      <c r="H35" t="s">
        <v>4196</v>
      </c>
      <c r="I35" t="s">
        <v>5766</v>
      </c>
      <c r="J35">
        <v>100</v>
      </c>
      <c r="K35">
        <v>-1</v>
      </c>
      <c r="L35">
        <v>768</v>
      </c>
      <c r="M35" t="s">
        <v>4195</v>
      </c>
      <c r="N35">
        <v>0</v>
      </c>
      <c r="O35">
        <v>6414</v>
      </c>
      <c r="P35">
        <v>7182</v>
      </c>
      <c r="Q35">
        <v>5</v>
      </c>
      <c r="R35" t="s">
        <v>4318</v>
      </c>
      <c r="S35">
        <v>1</v>
      </c>
      <c r="T35" t="s">
        <v>4327</v>
      </c>
      <c r="U35" t="s">
        <v>4332</v>
      </c>
      <c r="V35">
        <v>363952</v>
      </c>
      <c r="W35" t="s">
        <v>10</v>
      </c>
      <c r="X35" t="b">
        <v>1</v>
      </c>
      <c r="Y35" t="s">
        <v>719</v>
      </c>
      <c r="Z35" t="s">
        <v>719</v>
      </c>
      <c r="AA35">
        <v>363952</v>
      </c>
      <c r="AB35" t="s">
        <v>10</v>
      </c>
      <c r="AC35">
        <v>283</v>
      </c>
      <c r="AD35" t="s">
        <v>94</v>
      </c>
      <c r="AE35">
        <v>80864</v>
      </c>
      <c r="AF35" t="s">
        <v>45</v>
      </c>
      <c r="AG35">
        <v>80840</v>
      </c>
      <c r="AH35" t="s">
        <v>116</v>
      </c>
      <c r="AI35">
        <v>28216</v>
      </c>
      <c r="AJ35" t="s">
        <v>142</v>
      </c>
      <c r="AK35">
        <v>1224</v>
      </c>
      <c r="AL35" t="s">
        <v>91</v>
      </c>
      <c r="AM35">
        <v>2</v>
      </c>
      <c r="AN35" t="s">
        <v>152</v>
      </c>
      <c r="AO35">
        <v>131567</v>
      </c>
      <c r="AP35" t="s">
        <v>153</v>
      </c>
    </row>
    <row r="36" spans="1:42" x14ac:dyDescent="0.2">
      <c r="A36">
        <v>35</v>
      </c>
      <c r="B36" t="s">
        <v>4174</v>
      </c>
      <c r="C36" t="s">
        <v>10</v>
      </c>
      <c r="D36">
        <v>363952</v>
      </c>
      <c r="E36" t="s">
        <v>312</v>
      </c>
      <c r="F36" t="s">
        <v>304</v>
      </c>
      <c r="G36" t="s">
        <v>304</v>
      </c>
      <c r="H36" t="s">
        <v>235</v>
      </c>
      <c r="I36" t="s">
        <v>5765</v>
      </c>
      <c r="J36">
        <v>98</v>
      </c>
      <c r="K36">
        <v>1</v>
      </c>
      <c r="L36">
        <v>969</v>
      </c>
      <c r="M36" t="s">
        <v>4194</v>
      </c>
      <c r="N36">
        <v>0</v>
      </c>
      <c r="O36">
        <v>7291</v>
      </c>
      <c r="P36">
        <v>8260</v>
      </c>
      <c r="Q36">
        <v>6</v>
      </c>
      <c r="R36" t="s">
        <v>4316</v>
      </c>
      <c r="S36">
        <v>1</v>
      </c>
      <c r="T36" t="s">
        <v>4327</v>
      </c>
      <c r="U36" t="s">
        <v>4332</v>
      </c>
      <c r="V36">
        <v>363952</v>
      </c>
      <c r="W36" t="s">
        <v>10</v>
      </c>
      <c r="X36" t="b">
        <v>1</v>
      </c>
      <c r="Y36" t="s">
        <v>719</v>
      </c>
      <c r="Z36" t="s">
        <v>719</v>
      </c>
      <c r="AA36">
        <v>363952</v>
      </c>
      <c r="AB36" t="s">
        <v>10</v>
      </c>
      <c r="AC36">
        <v>283</v>
      </c>
      <c r="AD36" t="s">
        <v>94</v>
      </c>
      <c r="AE36">
        <v>80864</v>
      </c>
      <c r="AF36" t="s">
        <v>45</v>
      </c>
      <c r="AG36">
        <v>80840</v>
      </c>
      <c r="AH36" t="s">
        <v>116</v>
      </c>
      <c r="AI36">
        <v>28216</v>
      </c>
      <c r="AJ36" t="s">
        <v>142</v>
      </c>
      <c r="AK36">
        <v>1224</v>
      </c>
      <c r="AL36" t="s">
        <v>91</v>
      </c>
      <c r="AM36">
        <v>2</v>
      </c>
      <c r="AN36" t="s">
        <v>152</v>
      </c>
      <c r="AO36">
        <v>131567</v>
      </c>
      <c r="AP36" t="s">
        <v>153</v>
      </c>
    </row>
    <row r="37" spans="1:42" x14ac:dyDescent="0.2">
      <c r="A37">
        <v>36</v>
      </c>
      <c r="B37" t="s">
        <v>4174</v>
      </c>
      <c r="C37" t="s">
        <v>10</v>
      </c>
      <c r="D37">
        <v>363952</v>
      </c>
      <c r="E37" t="s">
        <v>367</v>
      </c>
      <c r="F37" t="s">
        <v>301</v>
      </c>
      <c r="G37" t="s">
        <v>301</v>
      </c>
      <c r="H37" t="s">
        <v>4193</v>
      </c>
      <c r="I37" t="s">
        <v>5764</v>
      </c>
      <c r="J37">
        <v>99</v>
      </c>
      <c r="K37">
        <v>1</v>
      </c>
      <c r="L37">
        <v>1242</v>
      </c>
      <c r="M37" t="s">
        <v>4192</v>
      </c>
      <c r="N37">
        <v>0</v>
      </c>
      <c r="O37">
        <v>8275</v>
      </c>
      <c r="P37">
        <v>9517</v>
      </c>
      <c r="Q37">
        <v>7</v>
      </c>
      <c r="R37" t="s">
        <v>4317</v>
      </c>
      <c r="S37">
        <v>1</v>
      </c>
      <c r="T37" t="s">
        <v>4327</v>
      </c>
      <c r="U37" t="s">
        <v>4332</v>
      </c>
      <c r="V37">
        <v>363952</v>
      </c>
      <c r="W37" t="s">
        <v>10</v>
      </c>
      <c r="X37" t="b">
        <v>1</v>
      </c>
      <c r="Y37" t="s">
        <v>719</v>
      </c>
      <c r="Z37" t="s">
        <v>719</v>
      </c>
      <c r="AA37">
        <v>363952</v>
      </c>
      <c r="AB37" t="s">
        <v>10</v>
      </c>
      <c r="AC37">
        <v>283</v>
      </c>
      <c r="AD37" t="s">
        <v>94</v>
      </c>
      <c r="AE37">
        <v>80864</v>
      </c>
      <c r="AF37" t="s">
        <v>45</v>
      </c>
      <c r="AG37">
        <v>80840</v>
      </c>
      <c r="AH37" t="s">
        <v>116</v>
      </c>
      <c r="AI37">
        <v>28216</v>
      </c>
      <c r="AJ37" t="s">
        <v>142</v>
      </c>
      <c r="AK37">
        <v>1224</v>
      </c>
      <c r="AL37" t="s">
        <v>91</v>
      </c>
      <c r="AM37">
        <v>2</v>
      </c>
      <c r="AN37" t="s">
        <v>152</v>
      </c>
      <c r="AO37">
        <v>131567</v>
      </c>
      <c r="AP37" t="s">
        <v>153</v>
      </c>
    </row>
    <row r="38" spans="1:42" x14ac:dyDescent="0.2">
      <c r="A38">
        <v>37</v>
      </c>
      <c r="B38" t="s">
        <v>4174</v>
      </c>
      <c r="C38" t="s">
        <v>10</v>
      </c>
      <c r="D38">
        <v>363952</v>
      </c>
      <c r="E38" t="s">
        <v>4191</v>
      </c>
      <c r="F38" t="s">
        <v>4190</v>
      </c>
      <c r="G38" t="s">
        <v>4190</v>
      </c>
      <c r="H38" t="s">
        <v>4189</v>
      </c>
      <c r="I38" t="s">
        <v>5763</v>
      </c>
      <c r="J38">
        <v>98</v>
      </c>
      <c r="K38">
        <v>1</v>
      </c>
      <c r="L38">
        <v>465</v>
      </c>
      <c r="M38" t="s">
        <v>4188</v>
      </c>
      <c r="N38">
        <v>0</v>
      </c>
      <c r="O38">
        <v>9513</v>
      </c>
      <c r="P38">
        <v>9978</v>
      </c>
      <c r="Q38">
        <v>8</v>
      </c>
      <c r="R38" t="s">
        <v>4319</v>
      </c>
      <c r="S38">
        <v>1</v>
      </c>
      <c r="T38" t="s">
        <v>4327</v>
      </c>
      <c r="U38" t="s">
        <v>4332</v>
      </c>
      <c r="V38">
        <v>363952</v>
      </c>
      <c r="W38" t="s">
        <v>10</v>
      </c>
      <c r="X38" t="b">
        <v>1</v>
      </c>
      <c r="Y38" t="s">
        <v>719</v>
      </c>
      <c r="Z38" t="s">
        <v>719</v>
      </c>
      <c r="AA38">
        <v>363952</v>
      </c>
      <c r="AB38" t="s">
        <v>10</v>
      </c>
      <c r="AC38">
        <v>283</v>
      </c>
      <c r="AD38" t="s">
        <v>94</v>
      </c>
      <c r="AE38">
        <v>80864</v>
      </c>
      <c r="AF38" t="s">
        <v>45</v>
      </c>
      <c r="AG38">
        <v>80840</v>
      </c>
      <c r="AH38" t="s">
        <v>116</v>
      </c>
      <c r="AI38">
        <v>28216</v>
      </c>
      <c r="AJ38" t="s">
        <v>142</v>
      </c>
      <c r="AK38">
        <v>1224</v>
      </c>
      <c r="AL38" t="s">
        <v>91</v>
      </c>
      <c r="AM38">
        <v>2</v>
      </c>
      <c r="AN38" t="s">
        <v>152</v>
      </c>
      <c r="AO38">
        <v>131567</v>
      </c>
      <c r="AP38" t="s">
        <v>153</v>
      </c>
    </row>
    <row r="39" spans="1:42" x14ac:dyDescent="0.2">
      <c r="A39">
        <v>38</v>
      </c>
      <c r="B39" t="s">
        <v>4174</v>
      </c>
      <c r="C39" t="s">
        <v>10</v>
      </c>
      <c r="D39">
        <v>363952</v>
      </c>
      <c r="E39" t="s">
        <v>373</v>
      </c>
      <c r="F39" t="s">
        <v>289</v>
      </c>
      <c r="G39" t="s">
        <v>289</v>
      </c>
      <c r="H39" t="s">
        <v>4187</v>
      </c>
      <c r="I39" t="s">
        <v>5762</v>
      </c>
      <c r="J39">
        <v>94</v>
      </c>
      <c r="K39">
        <v>1</v>
      </c>
      <c r="L39">
        <v>948</v>
      </c>
      <c r="M39" t="s">
        <v>4186</v>
      </c>
      <c r="N39">
        <v>0</v>
      </c>
      <c r="O39">
        <v>9974</v>
      </c>
      <c r="P39">
        <v>10922</v>
      </c>
      <c r="Q39">
        <v>9</v>
      </c>
      <c r="R39" t="s">
        <v>4320</v>
      </c>
      <c r="S39">
        <v>1</v>
      </c>
      <c r="T39" t="s">
        <v>4327</v>
      </c>
      <c r="U39" t="s">
        <v>4332</v>
      </c>
      <c r="V39">
        <v>363952</v>
      </c>
      <c r="W39" t="s">
        <v>10</v>
      </c>
      <c r="X39" t="b">
        <v>1</v>
      </c>
      <c r="Y39" t="s">
        <v>719</v>
      </c>
      <c r="Z39" t="s">
        <v>719</v>
      </c>
      <c r="AA39">
        <v>363952</v>
      </c>
      <c r="AB39" t="s">
        <v>10</v>
      </c>
      <c r="AC39">
        <v>283</v>
      </c>
      <c r="AD39" t="s">
        <v>94</v>
      </c>
      <c r="AE39">
        <v>80864</v>
      </c>
      <c r="AF39" t="s">
        <v>45</v>
      </c>
      <c r="AG39">
        <v>80840</v>
      </c>
      <c r="AH39" t="s">
        <v>116</v>
      </c>
      <c r="AI39">
        <v>28216</v>
      </c>
      <c r="AJ39" t="s">
        <v>142</v>
      </c>
      <c r="AK39">
        <v>1224</v>
      </c>
      <c r="AL39" t="s">
        <v>91</v>
      </c>
      <c r="AM39">
        <v>2</v>
      </c>
      <c r="AN39" t="s">
        <v>152</v>
      </c>
      <c r="AO39">
        <v>131567</v>
      </c>
      <c r="AP39" t="s">
        <v>153</v>
      </c>
    </row>
    <row r="40" spans="1:42" x14ac:dyDescent="0.2">
      <c r="A40">
        <v>39</v>
      </c>
      <c r="B40" t="s">
        <v>4174</v>
      </c>
      <c r="C40" t="s">
        <v>10</v>
      </c>
      <c r="D40">
        <v>363952</v>
      </c>
      <c r="E40" t="s">
        <v>376</v>
      </c>
      <c r="F40" t="s">
        <v>293</v>
      </c>
      <c r="G40" t="s">
        <v>293</v>
      </c>
      <c r="H40" t="s">
        <v>4185</v>
      </c>
      <c r="I40" t="s">
        <v>5761</v>
      </c>
      <c r="J40">
        <v>97</v>
      </c>
      <c r="K40">
        <v>1</v>
      </c>
      <c r="L40">
        <v>1011</v>
      </c>
      <c r="M40" t="s">
        <v>4184</v>
      </c>
      <c r="N40">
        <v>0</v>
      </c>
      <c r="O40">
        <v>10931</v>
      </c>
      <c r="P40">
        <v>11942</v>
      </c>
      <c r="Q40">
        <v>10</v>
      </c>
      <c r="R40" t="s">
        <v>4321</v>
      </c>
      <c r="S40">
        <v>1</v>
      </c>
      <c r="T40" t="s">
        <v>4327</v>
      </c>
      <c r="U40" t="s">
        <v>4332</v>
      </c>
      <c r="V40">
        <v>363952</v>
      </c>
      <c r="W40" t="s">
        <v>10</v>
      </c>
      <c r="X40" t="b">
        <v>1</v>
      </c>
      <c r="Y40" t="s">
        <v>719</v>
      </c>
      <c r="Z40" t="s">
        <v>719</v>
      </c>
      <c r="AA40">
        <v>363952</v>
      </c>
      <c r="AB40" t="s">
        <v>10</v>
      </c>
      <c r="AC40">
        <v>283</v>
      </c>
      <c r="AD40" t="s">
        <v>94</v>
      </c>
      <c r="AE40">
        <v>80864</v>
      </c>
      <c r="AF40" t="s">
        <v>45</v>
      </c>
      <c r="AG40">
        <v>80840</v>
      </c>
      <c r="AH40" t="s">
        <v>116</v>
      </c>
      <c r="AI40">
        <v>28216</v>
      </c>
      <c r="AJ40" t="s">
        <v>142</v>
      </c>
      <c r="AK40">
        <v>1224</v>
      </c>
      <c r="AL40" t="s">
        <v>91</v>
      </c>
      <c r="AM40">
        <v>2</v>
      </c>
      <c r="AN40" t="s">
        <v>152</v>
      </c>
      <c r="AO40">
        <v>131567</v>
      </c>
      <c r="AP40" t="s">
        <v>153</v>
      </c>
    </row>
    <row r="41" spans="1:42" x14ac:dyDescent="0.2">
      <c r="A41">
        <v>40</v>
      </c>
      <c r="B41" t="s">
        <v>4174</v>
      </c>
      <c r="C41" t="s">
        <v>10</v>
      </c>
      <c r="D41">
        <v>363952</v>
      </c>
      <c r="E41" t="s">
        <v>4183</v>
      </c>
      <c r="F41" t="s">
        <v>4182</v>
      </c>
      <c r="G41" t="s">
        <v>4182</v>
      </c>
      <c r="H41" t="s">
        <v>4181</v>
      </c>
      <c r="I41" t="s">
        <v>5760</v>
      </c>
      <c r="J41" t="s">
        <v>719</v>
      </c>
      <c r="K41">
        <v>-1</v>
      </c>
      <c r="L41">
        <v>579</v>
      </c>
      <c r="M41" t="s">
        <v>4180</v>
      </c>
      <c r="N41">
        <v>0</v>
      </c>
      <c r="O41">
        <v>11962</v>
      </c>
      <c r="P41">
        <v>12541</v>
      </c>
      <c r="Q41">
        <v>11</v>
      </c>
      <c r="R41" t="s">
        <v>720</v>
      </c>
      <c r="S41">
        <v>1</v>
      </c>
      <c r="T41" t="s">
        <v>4327</v>
      </c>
      <c r="U41" t="s">
        <v>4332</v>
      </c>
      <c r="V41">
        <v>363952</v>
      </c>
      <c r="W41" t="s">
        <v>10</v>
      </c>
      <c r="X41" t="b">
        <v>1</v>
      </c>
      <c r="Y41" t="s">
        <v>719</v>
      </c>
      <c r="Z41" t="s">
        <v>719</v>
      </c>
      <c r="AA41">
        <v>363952</v>
      </c>
      <c r="AB41" t="s">
        <v>10</v>
      </c>
      <c r="AC41">
        <v>283</v>
      </c>
      <c r="AD41" t="s">
        <v>94</v>
      </c>
      <c r="AE41">
        <v>80864</v>
      </c>
      <c r="AF41" t="s">
        <v>45</v>
      </c>
      <c r="AG41">
        <v>80840</v>
      </c>
      <c r="AH41" t="s">
        <v>116</v>
      </c>
      <c r="AI41">
        <v>28216</v>
      </c>
      <c r="AJ41" t="s">
        <v>142</v>
      </c>
      <c r="AK41">
        <v>1224</v>
      </c>
      <c r="AL41" t="s">
        <v>91</v>
      </c>
      <c r="AM41">
        <v>2</v>
      </c>
      <c r="AN41" t="s">
        <v>152</v>
      </c>
      <c r="AO41">
        <v>131567</v>
      </c>
      <c r="AP41" t="s">
        <v>153</v>
      </c>
    </row>
    <row r="42" spans="1:42" x14ac:dyDescent="0.2">
      <c r="A42">
        <v>41</v>
      </c>
      <c r="B42" t="s">
        <v>4174</v>
      </c>
      <c r="C42" t="s">
        <v>10</v>
      </c>
      <c r="D42">
        <v>363952</v>
      </c>
      <c r="E42" t="s">
        <v>4179</v>
      </c>
      <c r="F42" t="s">
        <v>720</v>
      </c>
      <c r="G42" t="s">
        <v>720</v>
      </c>
      <c r="H42" t="s">
        <v>719</v>
      </c>
      <c r="I42" t="s">
        <v>5759</v>
      </c>
      <c r="J42" t="s">
        <v>719</v>
      </c>
      <c r="K42">
        <v>-1</v>
      </c>
      <c r="L42" t="s">
        <v>719</v>
      </c>
      <c r="M42" t="s">
        <v>719</v>
      </c>
      <c r="N42" t="s">
        <v>719</v>
      </c>
      <c r="O42">
        <v>12821</v>
      </c>
      <c r="P42">
        <v>13121</v>
      </c>
      <c r="Q42">
        <v>12</v>
      </c>
      <c r="R42" t="s">
        <v>720</v>
      </c>
      <c r="S42">
        <v>1</v>
      </c>
      <c r="T42" t="s">
        <v>4327</v>
      </c>
      <c r="U42" t="s">
        <v>4332</v>
      </c>
      <c r="V42">
        <v>363952</v>
      </c>
      <c r="W42" t="s">
        <v>10</v>
      </c>
      <c r="X42" t="b">
        <v>1</v>
      </c>
      <c r="Y42" t="s">
        <v>719</v>
      </c>
      <c r="Z42" t="s">
        <v>719</v>
      </c>
      <c r="AA42">
        <v>363952</v>
      </c>
      <c r="AB42" t="s">
        <v>10</v>
      </c>
      <c r="AC42">
        <v>283</v>
      </c>
      <c r="AD42" t="s">
        <v>94</v>
      </c>
      <c r="AE42">
        <v>80864</v>
      </c>
      <c r="AF42" t="s">
        <v>45</v>
      </c>
      <c r="AG42">
        <v>80840</v>
      </c>
      <c r="AH42" t="s">
        <v>116</v>
      </c>
      <c r="AI42">
        <v>28216</v>
      </c>
      <c r="AJ42" t="s">
        <v>142</v>
      </c>
      <c r="AK42">
        <v>1224</v>
      </c>
      <c r="AL42" t="s">
        <v>91</v>
      </c>
      <c r="AM42">
        <v>2</v>
      </c>
      <c r="AN42" t="s">
        <v>152</v>
      </c>
      <c r="AO42">
        <v>131567</v>
      </c>
      <c r="AP42" t="s">
        <v>153</v>
      </c>
    </row>
    <row r="43" spans="1:42" x14ac:dyDescent="0.2">
      <c r="A43">
        <v>42</v>
      </c>
      <c r="B43" t="s">
        <v>4174</v>
      </c>
      <c r="C43" t="s">
        <v>10</v>
      </c>
      <c r="D43">
        <v>363952</v>
      </c>
      <c r="E43" t="s">
        <v>497</v>
      </c>
      <c r="F43" t="s">
        <v>429</v>
      </c>
      <c r="G43" t="s">
        <v>429</v>
      </c>
      <c r="H43" t="s">
        <v>4178</v>
      </c>
      <c r="I43" t="s">
        <v>5758</v>
      </c>
      <c r="J43" t="s">
        <v>719</v>
      </c>
      <c r="K43">
        <v>-1</v>
      </c>
      <c r="L43">
        <v>744</v>
      </c>
      <c r="M43" t="s">
        <v>4177</v>
      </c>
      <c r="N43">
        <v>0</v>
      </c>
      <c r="O43">
        <v>13726</v>
      </c>
      <c r="P43">
        <v>14470</v>
      </c>
      <c r="Q43">
        <v>13</v>
      </c>
      <c r="R43" t="s">
        <v>719</v>
      </c>
      <c r="S43">
        <v>1</v>
      </c>
      <c r="T43" t="s">
        <v>4327</v>
      </c>
      <c r="U43" t="s">
        <v>4326</v>
      </c>
      <c r="V43">
        <v>363952</v>
      </c>
      <c r="W43" t="s">
        <v>10</v>
      </c>
      <c r="X43" t="b">
        <v>1</v>
      </c>
      <c r="Y43" t="s">
        <v>719</v>
      </c>
      <c r="Z43" t="s">
        <v>719</v>
      </c>
      <c r="AA43">
        <v>363952</v>
      </c>
      <c r="AB43" t="s">
        <v>10</v>
      </c>
      <c r="AC43">
        <v>283</v>
      </c>
      <c r="AD43" t="s">
        <v>94</v>
      </c>
      <c r="AE43">
        <v>80864</v>
      </c>
      <c r="AF43" t="s">
        <v>45</v>
      </c>
      <c r="AG43">
        <v>80840</v>
      </c>
      <c r="AH43" t="s">
        <v>116</v>
      </c>
      <c r="AI43">
        <v>28216</v>
      </c>
      <c r="AJ43" t="s">
        <v>142</v>
      </c>
      <c r="AK43">
        <v>1224</v>
      </c>
      <c r="AL43" t="s">
        <v>91</v>
      </c>
      <c r="AM43">
        <v>2</v>
      </c>
      <c r="AN43" t="s">
        <v>152</v>
      </c>
      <c r="AO43">
        <v>131567</v>
      </c>
      <c r="AP43" t="s">
        <v>153</v>
      </c>
    </row>
    <row r="44" spans="1:42" x14ac:dyDescent="0.2">
      <c r="A44">
        <v>43</v>
      </c>
      <c r="B44" t="s">
        <v>4174</v>
      </c>
      <c r="C44" t="s">
        <v>10</v>
      </c>
      <c r="D44">
        <v>363952</v>
      </c>
      <c r="E44" t="s">
        <v>1669</v>
      </c>
      <c r="F44" t="s">
        <v>1668</v>
      </c>
      <c r="G44" t="s">
        <v>1668</v>
      </c>
      <c r="H44" t="s">
        <v>4176</v>
      </c>
      <c r="I44" t="s">
        <v>5757</v>
      </c>
      <c r="J44" t="s">
        <v>719</v>
      </c>
      <c r="K44">
        <v>-1</v>
      </c>
      <c r="L44">
        <v>324</v>
      </c>
      <c r="M44" t="s">
        <v>4175</v>
      </c>
      <c r="N44">
        <v>0</v>
      </c>
      <c r="O44">
        <v>14550</v>
      </c>
      <c r="P44">
        <v>14874</v>
      </c>
      <c r="Q44">
        <v>14</v>
      </c>
      <c r="R44" t="s">
        <v>719</v>
      </c>
      <c r="S44">
        <v>1</v>
      </c>
      <c r="T44" t="s">
        <v>4327</v>
      </c>
      <c r="U44" t="s">
        <v>4326</v>
      </c>
      <c r="V44">
        <v>363952</v>
      </c>
      <c r="W44" t="s">
        <v>10</v>
      </c>
      <c r="X44" t="b">
        <v>1</v>
      </c>
      <c r="Y44" t="s">
        <v>719</v>
      </c>
      <c r="Z44" t="s">
        <v>719</v>
      </c>
      <c r="AA44">
        <v>363952</v>
      </c>
      <c r="AB44" t="s">
        <v>10</v>
      </c>
      <c r="AC44">
        <v>283</v>
      </c>
      <c r="AD44" t="s">
        <v>94</v>
      </c>
      <c r="AE44">
        <v>80864</v>
      </c>
      <c r="AF44" t="s">
        <v>45</v>
      </c>
      <c r="AG44">
        <v>80840</v>
      </c>
      <c r="AH44" t="s">
        <v>116</v>
      </c>
      <c r="AI44">
        <v>28216</v>
      </c>
      <c r="AJ44" t="s">
        <v>142</v>
      </c>
      <c r="AK44">
        <v>1224</v>
      </c>
      <c r="AL44" t="s">
        <v>91</v>
      </c>
      <c r="AM44">
        <v>2</v>
      </c>
      <c r="AN44" t="s">
        <v>152</v>
      </c>
      <c r="AO44">
        <v>131567</v>
      </c>
      <c r="AP44" t="s">
        <v>153</v>
      </c>
    </row>
    <row r="45" spans="1:42" x14ac:dyDescent="0.2">
      <c r="A45">
        <v>44</v>
      </c>
      <c r="B45" t="s">
        <v>4174</v>
      </c>
      <c r="C45" t="s">
        <v>10</v>
      </c>
      <c r="D45">
        <v>363952</v>
      </c>
      <c r="E45" t="s">
        <v>497</v>
      </c>
      <c r="F45" t="s">
        <v>429</v>
      </c>
      <c r="G45" t="s">
        <v>429</v>
      </c>
      <c r="H45" t="s">
        <v>4173</v>
      </c>
      <c r="I45" t="s">
        <v>5756</v>
      </c>
      <c r="J45" t="s">
        <v>719</v>
      </c>
      <c r="K45">
        <v>-1</v>
      </c>
      <c r="L45">
        <v>398</v>
      </c>
      <c r="M45" t="s">
        <v>4172</v>
      </c>
      <c r="N45">
        <v>1</v>
      </c>
      <c r="O45">
        <v>14992</v>
      </c>
      <c r="P45">
        <v>15390</v>
      </c>
      <c r="Q45">
        <v>15</v>
      </c>
      <c r="R45" t="s">
        <v>719</v>
      </c>
      <c r="S45">
        <v>1</v>
      </c>
      <c r="T45" t="s">
        <v>4327</v>
      </c>
      <c r="U45" t="s">
        <v>4326</v>
      </c>
      <c r="V45">
        <v>363952</v>
      </c>
      <c r="W45" t="s">
        <v>10</v>
      </c>
      <c r="X45" t="b">
        <v>1</v>
      </c>
      <c r="Y45" t="s">
        <v>719</v>
      </c>
      <c r="Z45" t="s">
        <v>719</v>
      </c>
      <c r="AA45">
        <v>363952</v>
      </c>
      <c r="AB45" t="s">
        <v>10</v>
      </c>
      <c r="AC45">
        <v>283</v>
      </c>
      <c r="AD45" t="s">
        <v>94</v>
      </c>
      <c r="AE45">
        <v>80864</v>
      </c>
      <c r="AF45" t="s">
        <v>45</v>
      </c>
      <c r="AG45">
        <v>80840</v>
      </c>
      <c r="AH45" t="s">
        <v>116</v>
      </c>
      <c r="AI45">
        <v>28216</v>
      </c>
      <c r="AJ45" t="s">
        <v>142</v>
      </c>
      <c r="AK45">
        <v>1224</v>
      </c>
      <c r="AL45" t="s">
        <v>91</v>
      </c>
      <c r="AM45">
        <v>2</v>
      </c>
      <c r="AN45" t="s">
        <v>152</v>
      </c>
      <c r="AO45">
        <v>131567</v>
      </c>
      <c r="AP45" t="s">
        <v>153</v>
      </c>
    </row>
    <row r="46" spans="1:42" x14ac:dyDescent="0.2">
      <c r="A46">
        <v>45</v>
      </c>
      <c r="B46" t="s">
        <v>4143</v>
      </c>
      <c r="C46" t="s">
        <v>265</v>
      </c>
      <c r="D46">
        <v>477184</v>
      </c>
      <c r="E46" t="s">
        <v>3606</v>
      </c>
      <c r="F46" t="s">
        <v>1938</v>
      </c>
      <c r="G46" t="s">
        <v>1938</v>
      </c>
      <c r="H46" t="s">
        <v>4171</v>
      </c>
      <c r="I46" t="s">
        <v>5755</v>
      </c>
      <c r="J46" t="s">
        <v>719</v>
      </c>
      <c r="K46">
        <v>1</v>
      </c>
      <c r="L46">
        <v>1133</v>
      </c>
      <c r="M46" t="s">
        <v>4170</v>
      </c>
      <c r="N46">
        <v>1</v>
      </c>
      <c r="O46">
        <v>0</v>
      </c>
      <c r="P46">
        <v>1133</v>
      </c>
      <c r="Q46">
        <v>1</v>
      </c>
      <c r="R46" t="s">
        <v>719</v>
      </c>
      <c r="S46" t="s">
        <v>719</v>
      </c>
      <c r="T46" t="s">
        <v>719</v>
      </c>
      <c r="U46" t="s">
        <v>4326</v>
      </c>
      <c r="V46">
        <v>477184</v>
      </c>
      <c r="W46" t="s">
        <v>265</v>
      </c>
      <c r="X46" t="b">
        <v>1</v>
      </c>
      <c r="Y46">
        <v>477184</v>
      </c>
      <c r="Z46" t="s">
        <v>265</v>
      </c>
      <c r="AA46">
        <v>1147684</v>
      </c>
      <c r="AB46" t="s">
        <v>55</v>
      </c>
      <c r="AC46">
        <v>222</v>
      </c>
      <c r="AD46" t="s">
        <v>118</v>
      </c>
      <c r="AE46">
        <v>506</v>
      </c>
      <c r="AF46" t="s">
        <v>124</v>
      </c>
      <c r="AG46">
        <v>80840</v>
      </c>
      <c r="AH46" t="s">
        <v>116</v>
      </c>
      <c r="AI46">
        <v>28216</v>
      </c>
      <c r="AJ46" t="s">
        <v>142</v>
      </c>
      <c r="AK46">
        <v>1224</v>
      </c>
      <c r="AL46" t="s">
        <v>91</v>
      </c>
      <c r="AM46">
        <v>2</v>
      </c>
      <c r="AN46" t="s">
        <v>152</v>
      </c>
      <c r="AO46">
        <v>131567</v>
      </c>
      <c r="AP46" t="s">
        <v>153</v>
      </c>
    </row>
    <row r="47" spans="1:42" x14ac:dyDescent="0.2">
      <c r="A47">
        <v>46</v>
      </c>
      <c r="B47" t="s">
        <v>4143</v>
      </c>
      <c r="C47" t="s">
        <v>265</v>
      </c>
      <c r="D47">
        <v>477184</v>
      </c>
      <c r="E47" t="s">
        <v>3603</v>
      </c>
      <c r="F47" t="s">
        <v>1934</v>
      </c>
      <c r="G47" t="s">
        <v>1934</v>
      </c>
      <c r="H47" t="s">
        <v>4169</v>
      </c>
      <c r="I47" t="s">
        <v>5754</v>
      </c>
      <c r="J47" t="s">
        <v>719</v>
      </c>
      <c r="K47">
        <v>-1</v>
      </c>
      <c r="L47">
        <v>768</v>
      </c>
      <c r="M47" t="s">
        <v>4168</v>
      </c>
      <c r="N47">
        <v>0</v>
      </c>
      <c r="O47">
        <v>1181</v>
      </c>
      <c r="P47">
        <v>1949</v>
      </c>
      <c r="Q47">
        <v>2</v>
      </c>
      <c r="R47" t="s">
        <v>719</v>
      </c>
      <c r="S47" t="s">
        <v>719</v>
      </c>
      <c r="T47" t="s">
        <v>719</v>
      </c>
      <c r="U47" t="s">
        <v>4326</v>
      </c>
      <c r="V47">
        <v>477184</v>
      </c>
      <c r="W47" t="s">
        <v>265</v>
      </c>
      <c r="X47" t="b">
        <v>1</v>
      </c>
      <c r="Y47">
        <v>477184</v>
      </c>
      <c r="Z47" t="s">
        <v>265</v>
      </c>
      <c r="AA47">
        <v>1147684</v>
      </c>
      <c r="AB47" t="s">
        <v>55</v>
      </c>
      <c r="AC47">
        <v>222</v>
      </c>
      <c r="AD47" t="s">
        <v>118</v>
      </c>
      <c r="AE47">
        <v>506</v>
      </c>
      <c r="AF47" t="s">
        <v>124</v>
      </c>
      <c r="AG47">
        <v>80840</v>
      </c>
      <c r="AH47" t="s">
        <v>116</v>
      </c>
      <c r="AI47">
        <v>28216</v>
      </c>
      <c r="AJ47" t="s">
        <v>142</v>
      </c>
      <c r="AK47">
        <v>1224</v>
      </c>
      <c r="AL47" t="s">
        <v>91</v>
      </c>
      <c r="AM47">
        <v>2</v>
      </c>
      <c r="AN47" t="s">
        <v>152</v>
      </c>
      <c r="AO47">
        <v>131567</v>
      </c>
      <c r="AP47" t="s">
        <v>153</v>
      </c>
    </row>
    <row r="48" spans="1:42" x14ac:dyDescent="0.2">
      <c r="A48">
        <v>47</v>
      </c>
      <c r="B48" t="s">
        <v>4143</v>
      </c>
      <c r="C48" t="s">
        <v>265</v>
      </c>
      <c r="D48">
        <v>477184</v>
      </c>
      <c r="E48" t="s">
        <v>3006</v>
      </c>
      <c r="F48" t="s">
        <v>1930</v>
      </c>
      <c r="G48" t="s">
        <v>1930</v>
      </c>
      <c r="H48" t="s">
        <v>4167</v>
      </c>
      <c r="I48" t="s">
        <v>5753</v>
      </c>
      <c r="J48" t="s">
        <v>719</v>
      </c>
      <c r="K48">
        <v>-1</v>
      </c>
      <c r="L48">
        <v>1746</v>
      </c>
      <c r="M48" t="s">
        <v>4166</v>
      </c>
      <c r="N48">
        <v>0</v>
      </c>
      <c r="O48">
        <v>2009</v>
      </c>
      <c r="P48">
        <v>3755</v>
      </c>
      <c r="Q48">
        <v>3</v>
      </c>
      <c r="R48" t="s">
        <v>719</v>
      </c>
      <c r="S48" t="s">
        <v>719</v>
      </c>
      <c r="T48" t="s">
        <v>719</v>
      </c>
      <c r="U48" t="s">
        <v>4326</v>
      </c>
      <c r="V48">
        <v>477184</v>
      </c>
      <c r="W48" t="s">
        <v>265</v>
      </c>
      <c r="X48" t="b">
        <v>1</v>
      </c>
      <c r="Y48">
        <v>477184</v>
      </c>
      <c r="Z48" t="s">
        <v>265</v>
      </c>
      <c r="AA48">
        <v>1147684</v>
      </c>
      <c r="AB48" t="s">
        <v>55</v>
      </c>
      <c r="AC48">
        <v>222</v>
      </c>
      <c r="AD48" t="s">
        <v>118</v>
      </c>
      <c r="AE48">
        <v>506</v>
      </c>
      <c r="AF48" t="s">
        <v>124</v>
      </c>
      <c r="AG48">
        <v>80840</v>
      </c>
      <c r="AH48" t="s">
        <v>116</v>
      </c>
      <c r="AI48">
        <v>28216</v>
      </c>
      <c r="AJ48" t="s">
        <v>142</v>
      </c>
      <c r="AK48">
        <v>1224</v>
      </c>
      <c r="AL48" t="s">
        <v>91</v>
      </c>
      <c r="AM48">
        <v>2</v>
      </c>
      <c r="AN48" t="s">
        <v>152</v>
      </c>
      <c r="AO48">
        <v>131567</v>
      </c>
      <c r="AP48" t="s">
        <v>153</v>
      </c>
    </row>
    <row r="49" spans="1:42" x14ac:dyDescent="0.2">
      <c r="A49">
        <v>48</v>
      </c>
      <c r="B49" t="s">
        <v>4143</v>
      </c>
      <c r="C49" t="s">
        <v>265</v>
      </c>
      <c r="D49">
        <v>477184</v>
      </c>
      <c r="E49" t="s">
        <v>3426</v>
      </c>
      <c r="F49" t="s">
        <v>1926</v>
      </c>
      <c r="G49" t="s">
        <v>1926</v>
      </c>
      <c r="H49" t="s">
        <v>4165</v>
      </c>
      <c r="I49" t="s">
        <v>5752</v>
      </c>
      <c r="J49" t="s">
        <v>719</v>
      </c>
      <c r="K49">
        <v>-1</v>
      </c>
      <c r="L49">
        <v>1083</v>
      </c>
      <c r="M49" t="s">
        <v>4164</v>
      </c>
      <c r="N49">
        <v>0</v>
      </c>
      <c r="O49">
        <v>3839</v>
      </c>
      <c r="P49">
        <v>4922</v>
      </c>
      <c r="Q49">
        <v>4</v>
      </c>
      <c r="R49" t="s">
        <v>719</v>
      </c>
      <c r="S49" t="s">
        <v>719</v>
      </c>
      <c r="T49" t="s">
        <v>719</v>
      </c>
      <c r="U49" t="s">
        <v>4326</v>
      </c>
      <c r="V49">
        <v>477184</v>
      </c>
      <c r="W49" t="s">
        <v>265</v>
      </c>
      <c r="X49" t="b">
        <v>1</v>
      </c>
      <c r="Y49">
        <v>477184</v>
      </c>
      <c r="Z49" t="s">
        <v>265</v>
      </c>
      <c r="AA49">
        <v>1147684</v>
      </c>
      <c r="AB49" t="s">
        <v>55</v>
      </c>
      <c r="AC49">
        <v>222</v>
      </c>
      <c r="AD49" t="s">
        <v>118</v>
      </c>
      <c r="AE49">
        <v>506</v>
      </c>
      <c r="AF49" t="s">
        <v>124</v>
      </c>
      <c r="AG49">
        <v>80840</v>
      </c>
      <c r="AH49" t="s">
        <v>116</v>
      </c>
      <c r="AI49">
        <v>28216</v>
      </c>
      <c r="AJ49" t="s">
        <v>142</v>
      </c>
      <c r="AK49">
        <v>1224</v>
      </c>
      <c r="AL49" t="s">
        <v>91</v>
      </c>
      <c r="AM49">
        <v>2</v>
      </c>
      <c r="AN49" t="s">
        <v>152</v>
      </c>
      <c r="AO49">
        <v>131567</v>
      </c>
      <c r="AP49" t="s">
        <v>153</v>
      </c>
    </row>
    <row r="50" spans="1:42" x14ac:dyDescent="0.2">
      <c r="A50">
        <v>49</v>
      </c>
      <c r="B50" t="s">
        <v>4143</v>
      </c>
      <c r="C50" t="s">
        <v>265</v>
      </c>
      <c r="D50">
        <v>477184</v>
      </c>
      <c r="E50" t="s">
        <v>3482</v>
      </c>
      <c r="F50" t="s">
        <v>1922</v>
      </c>
      <c r="G50" t="s">
        <v>1922</v>
      </c>
      <c r="H50" t="s">
        <v>4163</v>
      </c>
      <c r="I50" t="s">
        <v>5751</v>
      </c>
      <c r="J50" t="s">
        <v>719</v>
      </c>
      <c r="K50">
        <v>-1</v>
      </c>
      <c r="L50">
        <v>756</v>
      </c>
      <c r="M50" t="s">
        <v>4162</v>
      </c>
      <c r="N50">
        <v>0</v>
      </c>
      <c r="O50">
        <v>5002</v>
      </c>
      <c r="P50">
        <v>5758</v>
      </c>
      <c r="Q50">
        <v>5</v>
      </c>
      <c r="R50" t="s">
        <v>719</v>
      </c>
      <c r="S50" t="s">
        <v>719</v>
      </c>
      <c r="T50" t="s">
        <v>719</v>
      </c>
      <c r="U50" t="s">
        <v>4326</v>
      </c>
      <c r="V50">
        <v>477184</v>
      </c>
      <c r="W50" t="s">
        <v>265</v>
      </c>
      <c r="X50" t="b">
        <v>1</v>
      </c>
      <c r="Y50">
        <v>477184</v>
      </c>
      <c r="Z50" t="s">
        <v>265</v>
      </c>
      <c r="AA50">
        <v>1147684</v>
      </c>
      <c r="AB50" t="s">
        <v>55</v>
      </c>
      <c r="AC50">
        <v>222</v>
      </c>
      <c r="AD50" t="s">
        <v>118</v>
      </c>
      <c r="AE50">
        <v>506</v>
      </c>
      <c r="AF50" t="s">
        <v>124</v>
      </c>
      <c r="AG50">
        <v>80840</v>
      </c>
      <c r="AH50" t="s">
        <v>116</v>
      </c>
      <c r="AI50">
        <v>28216</v>
      </c>
      <c r="AJ50" t="s">
        <v>142</v>
      </c>
      <c r="AK50">
        <v>1224</v>
      </c>
      <c r="AL50" t="s">
        <v>91</v>
      </c>
      <c r="AM50">
        <v>2</v>
      </c>
      <c r="AN50" t="s">
        <v>152</v>
      </c>
      <c r="AO50">
        <v>131567</v>
      </c>
      <c r="AP50" t="s">
        <v>153</v>
      </c>
    </row>
    <row r="51" spans="1:42" x14ac:dyDescent="0.2">
      <c r="A51">
        <v>50</v>
      </c>
      <c r="B51" t="s">
        <v>4143</v>
      </c>
      <c r="C51" t="s">
        <v>265</v>
      </c>
      <c r="D51">
        <v>477184</v>
      </c>
      <c r="E51" t="s">
        <v>328</v>
      </c>
      <c r="F51" t="s">
        <v>327</v>
      </c>
      <c r="G51" t="s">
        <v>327</v>
      </c>
      <c r="H51" t="s">
        <v>4161</v>
      </c>
      <c r="I51" t="s">
        <v>5750</v>
      </c>
      <c r="J51" t="s">
        <v>719</v>
      </c>
      <c r="K51">
        <v>-1</v>
      </c>
      <c r="L51">
        <v>930</v>
      </c>
      <c r="M51" t="s">
        <v>4160</v>
      </c>
      <c r="N51">
        <v>0</v>
      </c>
      <c r="O51">
        <v>5892</v>
      </c>
      <c r="P51">
        <v>6822</v>
      </c>
      <c r="Q51">
        <v>6</v>
      </c>
      <c r="R51" t="s">
        <v>719</v>
      </c>
      <c r="S51" t="s">
        <v>719</v>
      </c>
      <c r="T51" t="s">
        <v>719</v>
      </c>
      <c r="U51" t="s">
        <v>4326</v>
      </c>
      <c r="V51">
        <v>477184</v>
      </c>
      <c r="W51" t="s">
        <v>265</v>
      </c>
      <c r="X51" t="b">
        <v>1</v>
      </c>
      <c r="Y51">
        <v>477184</v>
      </c>
      <c r="Z51" t="s">
        <v>265</v>
      </c>
      <c r="AA51">
        <v>1147684</v>
      </c>
      <c r="AB51" t="s">
        <v>55</v>
      </c>
      <c r="AC51">
        <v>222</v>
      </c>
      <c r="AD51" t="s">
        <v>118</v>
      </c>
      <c r="AE51">
        <v>506</v>
      </c>
      <c r="AF51" t="s">
        <v>124</v>
      </c>
      <c r="AG51">
        <v>80840</v>
      </c>
      <c r="AH51" t="s">
        <v>116</v>
      </c>
      <c r="AI51">
        <v>28216</v>
      </c>
      <c r="AJ51" t="s">
        <v>142</v>
      </c>
      <c r="AK51">
        <v>1224</v>
      </c>
      <c r="AL51" t="s">
        <v>91</v>
      </c>
      <c r="AM51">
        <v>2</v>
      </c>
      <c r="AN51" t="s">
        <v>152</v>
      </c>
      <c r="AO51">
        <v>131567</v>
      </c>
      <c r="AP51" t="s">
        <v>153</v>
      </c>
    </row>
    <row r="52" spans="1:42" x14ac:dyDescent="0.2">
      <c r="A52">
        <v>51</v>
      </c>
      <c r="B52" t="s">
        <v>4143</v>
      </c>
      <c r="C52" t="s">
        <v>265</v>
      </c>
      <c r="D52">
        <v>477184</v>
      </c>
      <c r="E52" t="s">
        <v>312</v>
      </c>
      <c r="F52" t="s">
        <v>304</v>
      </c>
      <c r="G52" t="s">
        <v>304</v>
      </c>
      <c r="H52" t="s">
        <v>4159</v>
      </c>
      <c r="I52" t="s">
        <v>5749</v>
      </c>
      <c r="J52" t="s">
        <v>719</v>
      </c>
      <c r="K52">
        <v>1</v>
      </c>
      <c r="L52">
        <v>1002</v>
      </c>
      <c r="M52" t="s">
        <v>4158</v>
      </c>
      <c r="N52">
        <v>0</v>
      </c>
      <c r="O52">
        <v>7044</v>
      </c>
      <c r="P52">
        <v>8046</v>
      </c>
      <c r="Q52">
        <v>7</v>
      </c>
      <c r="R52" t="s">
        <v>4316</v>
      </c>
      <c r="S52" t="s">
        <v>719</v>
      </c>
      <c r="T52" t="s">
        <v>719</v>
      </c>
      <c r="U52" t="s">
        <v>4326</v>
      </c>
      <c r="V52">
        <v>477184</v>
      </c>
      <c r="W52" t="s">
        <v>265</v>
      </c>
      <c r="X52" t="b">
        <v>1</v>
      </c>
      <c r="Y52">
        <v>477184</v>
      </c>
      <c r="Z52" t="s">
        <v>265</v>
      </c>
      <c r="AA52">
        <v>1147684</v>
      </c>
      <c r="AB52" t="s">
        <v>55</v>
      </c>
      <c r="AC52">
        <v>222</v>
      </c>
      <c r="AD52" t="s">
        <v>118</v>
      </c>
      <c r="AE52">
        <v>506</v>
      </c>
      <c r="AF52" t="s">
        <v>124</v>
      </c>
      <c r="AG52">
        <v>80840</v>
      </c>
      <c r="AH52" t="s">
        <v>116</v>
      </c>
      <c r="AI52">
        <v>28216</v>
      </c>
      <c r="AJ52" t="s">
        <v>142</v>
      </c>
      <c r="AK52">
        <v>1224</v>
      </c>
      <c r="AL52" t="s">
        <v>91</v>
      </c>
      <c r="AM52">
        <v>2</v>
      </c>
      <c r="AN52" t="s">
        <v>152</v>
      </c>
      <c r="AO52">
        <v>131567</v>
      </c>
      <c r="AP52" t="s">
        <v>153</v>
      </c>
    </row>
    <row r="53" spans="1:42" x14ac:dyDescent="0.2">
      <c r="A53">
        <v>52</v>
      </c>
      <c r="B53" t="s">
        <v>4143</v>
      </c>
      <c r="C53" t="s">
        <v>265</v>
      </c>
      <c r="D53">
        <v>477184</v>
      </c>
      <c r="E53" t="s">
        <v>312</v>
      </c>
      <c r="F53" t="s">
        <v>304</v>
      </c>
      <c r="G53" t="s">
        <v>304</v>
      </c>
      <c r="H53" t="s">
        <v>4157</v>
      </c>
      <c r="I53" t="s">
        <v>5748</v>
      </c>
      <c r="J53" t="s">
        <v>719</v>
      </c>
      <c r="K53">
        <v>1</v>
      </c>
      <c r="L53">
        <v>972</v>
      </c>
      <c r="M53" t="s">
        <v>4156</v>
      </c>
      <c r="N53">
        <v>0</v>
      </c>
      <c r="O53">
        <v>8120</v>
      </c>
      <c r="P53">
        <v>9092</v>
      </c>
      <c r="Q53">
        <v>8</v>
      </c>
      <c r="R53" t="s">
        <v>719</v>
      </c>
      <c r="S53" t="s">
        <v>719</v>
      </c>
      <c r="T53" t="s">
        <v>719</v>
      </c>
      <c r="U53" t="s">
        <v>4326</v>
      </c>
      <c r="V53">
        <v>477184</v>
      </c>
      <c r="W53" t="s">
        <v>265</v>
      </c>
      <c r="X53" t="b">
        <v>1</v>
      </c>
      <c r="Y53">
        <v>477184</v>
      </c>
      <c r="Z53" t="s">
        <v>265</v>
      </c>
      <c r="AA53">
        <v>1147684</v>
      </c>
      <c r="AB53" t="s">
        <v>55</v>
      </c>
      <c r="AC53">
        <v>222</v>
      </c>
      <c r="AD53" t="s">
        <v>118</v>
      </c>
      <c r="AE53">
        <v>506</v>
      </c>
      <c r="AF53" t="s">
        <v>124</v>
      </c>
      <c r="AG53">
        <v>80840</v>
      </c>
      <c r="AH53" t="s">
        <v>116</v>
      </c>
      <c r="AI53">
        <v>28216</v>
      </c>
      <c r="AJ53" t="s">
        <v>142</v>
      </c>
      <c r="AK53">
        <v>1224</v>
      </c>
      <c r="AL53" t="s">
        <v>91</v>
      </c>
      <c r="AM53">
        <v>2</v>
      </c>
      <c r="AN53" t="s">
        <v>152</v>
      </c>
      <c r="AO53">
        <v>131567</v>
      </c>
      <c r="AP53" t="s">
        <v>153</v>
      </c>
    </row>
    <row r="54" spans="1:42" x14ac:dyDescent="0.2">
      <c r="A54">
        <v>53</v>
      </c>
      <c r="B54" t="s">
        <v>4143</v>
      </c>
      <c r="C54" t="s">
        <v>265</v>
      </c>
      <c r="D54">
        <v>477184</v>
      </c>
      <c r="E54" t="s">
        <v>3415</v>
      </c>
      <c r="F54" t="s">
        <v>1911</v>
      </c>
      <c r="G54" t="s">
        <v>1911</v>
      </c>
      <c r="H54" t="s">
        <v>4155</v>
      </c>
      <c r="I54" t="s">
        <v>5747</v>
      </c>
      <c r="J54" t="s">
        <v>719</v>
      </c>
      <c r="K54">
        <v>1</v>
      </c>
      <c r="L54">
        <v>957</v>
      </c>
      <c r="M54" t="s">
        <v>4154</v>
      </c>
      <c r="N54">
        <v>0</v>
      </c>
      <c r="O54">
        <v>9181</v>
      </c>
      <c r="P54">
        <v>10138</v>
      </c>
      <c r="Q54">
        <v>9</v>
      </c>
      <c r="R54" t="s">
        <v>719</v>
      </c>
      <c r="S54" t="s">
        <v>719</v>
      </c>
      <c r="T54" t="s">
        <v>719</v>
      </c>
      <c r="U54" t="s">
        <v>4326</v>
      </c>
      <c r="V54">
        <v>477184</v>
      </c>
      <c r="W54" t="s">
        <v>265</v>
      </c>
      <c r="X54" t="b">
        <v>1</v>
      </c>
      <c r="Y54">
        <v>477184</v>
      </c>
      <c r="Z54" t="s">
        <v>265</v>
      </c>
      <c r="AA54">
        <v>1147684</v>
      </c>
      <c r="AB54" t="s">
        <v>55</v>
      </c>
      <c r="AC54">
        <v>222</v>
      </c>
      <c r="AD54" t="s">
        <v>118</v>
      </c>
      <c r="AE54">
        <v>506</v>
      </c>
      <c r="AF54" t="s">
        <v>124</v>
      </c>
      <c r="AG54">
        <v>80840</v>
      </c>
      <c r="AH54" t="s">
        <v>116</v>
      </c>
      <c r="AI54">
        <v>28216</v>
      </c>
      <c r="AJ54" t="s">
        <v>142</v>
      </c>
      <c r="AK54">
        <v>1224</v>
      </c>
      <c r="AL54" t="s">
        <v>91</v>
      </c>
      <c r="AM54">
        <v>2</v>
      </c>
      <c r="AN54" t="s">
        <v>152</v>
      </c>
      <c r="AO54">
        <v>131567</v>
      </c>
      <c r="AP54" t="s">
        <v>153</v>
      </c>
    </row>
    <row r="55" spans="1:42" x14ac:dyDescent="0.2">
      <c r="A55">
        <v>54</v>
      </c>
      <c r="B55" t="s">
        <v>4143</v>
      </c>
      <c r="C55" t="s">
        <v>265</v>
      </c>
      <c r="D55">
        <v>477184</v>
      </c>
      <c r="E55" t="s">
        <v>497</v>
      </c>
      <c r="F55" t="s">
        <v>429</v>
      </c>
      <c r="G55" t="s">
        <v>429</v>
      </c>
      <c r="H55" t="s">
        <v>4153</v>
      </c>
      <c r="I55" t="s">
        <v>5746</v>
      </c>
      <c r="J55" t="s">
        <v>719</v>
      </c>
      <c r="K55">
        <v>-1</v>
      </c>
      <c r="L55">
        <v>225</v>
      </c>
      <c r="M55" t="s">
        <v>4152</v>
      </c>
      <c r="N55">
        <v>0</v>
      </c>
      <c r="O55">
        <v>10302</v>
      </c>
      <c r="P55">
        <v>10527</v>
      </c>
      <c r="Q55">
        <v>10</v>
      </c>
      <c r="R55" t="s">
        <v>719</v>
      </c>
      <c r="S55" t="s">
        <v>719</v>
      </c>
      <c r="T55" t="s">
        <v>719</v>
      </c>
      <c r="U55" t="s">
        <v>4326</v>
      </c>
      <c r="V55">
        <v>477184</v>
      </c>
      <c r="W55" t="s">
        <v>265</v>
      </c>
      <c r="X55" t="b">
        <v>1</v>
      </c>
      <c r="Y55">
        <v>477184</v>
      </c>
      <c r="Z55" t="s">
        <v>265</v>
      </c>
      <c r="AA55">
        <v>1147684</v>
      </c>
      <c r="AB55" t="s">
        <v>55</v>
      </c>
      <c r="AC55">
        <v>222</v>
      </c>
      <c r="AD55" t="s">
        <v>118</v>
      </c>
      <c r="AE55">
        <v>506</v>
      </c>
      <c r="AF55" t="s">
        <v>124</v>
      </c>
      <c r="AG55">
        <v>80840</v>
      </c>
      <c r="AH55" t="s">
        <v>116</v>
      </c>
      <c r="AI55">
        <v>28216</v>
      </c>
      <c r="AJ55" t="s">
        <v>142</v>
      </c>
      <c r="AK55">
        <v>1224</v>
      </c>
      <c r="AL55" t="s">
        <v>91</v>
      </c>
      <c r="AM55">
        <v>2</v>
      </c>
      <c r="AN55" t="s">
        <v>152</v>
      </c>
      <c r="AO55">
        <v>131567</v>
      </c>
      <c r="AP55" t="s">
        <v>153</v>
      </c>
    </row>
    <row r="56" spans="1:42" x14ac:dyDescent="0.2">
      <c r="A56">
        <v>55</v>
      </c>
      <c r="B56" t="s">
        <v>4143</v>
      </c>
      <c r="C56" t="s">
        <v>265</v>
      </c>
      <c r="D56">
        <v>477184</v>
      </c>
      <c r="E56" t="s">
        <v>934</v>
      </c>
      <c r="F56" t="s">
        <v>933</v>
      </c>
      <c r="G56" t="s">
        <v>933</v>
      </c>
      <c r="H56" t="s">
        <v>4151</v>
      </c>
      <c r="I56" t="s">
        <v>5745</v>
      </c>
      <c r="J56" t="s">
        <v>719</v>
      </c>
      <c r="K56">
        <v>-1</v>
      </c>
      <c r="L56">
        <v>780</v>
      </c>
      <c r="M56" t="s">
        <v>4150</v>
      </c>
      <c r="N56">
        <v>0</v>
      </c>
      <c r="O56">
        <v>10740</v>
      </c>
      <c r="P56">
        <v>11520</v>
      </c>
      <c r="Q56">
        <v>11</v>
      </c>
      <c r="R56" t="s">
        <v>719</v>
      </c>
      <c r="S56" t="s">
        <v>719</v>
      </c>
      <c r="T56" t="s">
        <v>719</v>
      </c>
      <c r="U56" t="s">
        <v>4326</v>
      </c>
      <c r="V56">
        <v>477184</v>
      </c>
      <c r="W56" t="s">
        <v>265</v>
      </c>
      <c r="X56" t="b">
        <v>1</v>
      </c>
      <c r="Y56">
        <v>477184</v>
      </c>
      <c r="Z56" t="s">
        <v>265</v>
      </c>
      <c r="AA56">
        <v>1147684</v>
      </c>
      <c r="AB56" t="s">
        <v>55</v>
      </c>
      <c r="AC56">
        <v>222</v>
      </c>
      <c r="AD56" t="s">
        <v>118</v>
      </c>
      <c r="AE56">
        <v>506</v>
      </c>
      <c r="AF56" t="s">
        <v>124</v>
      </c>
      <c r="AG56">
        <v>80840</v>
      </c>
      <c r="AH56" t="s">
        <v>116</v>
      </c>
      <c r="AI56">
        <v>28216</v>
      </c>
      <c r="AJ56" t="s">
        <v>142</v>
      </c>
      <c r="AK56">
        <v>1224</v>
      </c>
      <c r="AL56" t="s">
        <v>91</v>
      </c>
      <c r="AM56">
        <v>2</v>
      </c>
      <c r="AN56" t="s">
        <v>152</v>
      </c>
      <c r="AO56">
        <v>131567</v>
      </c>
      <c r="AP56" t="s">
        <v>153</v>
      </c>
    </row>
    <row r="57" spans="1:42" x14ac:dyDescent="0.2">
      <c r="A57">
        <v>56</v>
      </c>
      <c r="B57" t="s">
        <v>4143</v>
      </c>
      <c r="C57" t="s">
        <v>265</v>
      </c>
      <c r="D57">
        <v>477184</v>
      </c>
      <c r="E57" t="s">
        <v>3407</v>
      </c>
      <c r="F57" t="s">
        <v>1902</v>
      </c>
      <c r="G57" t="s">
        <v>1902</v>
      </c>
      <c r="H57" t="s">
        <v>4149</v>
      </c>
      <c r="I57" t="s">
        <v>5744</v>
      </c>
      <c r="J57" t="s">
        <v>719</v>
      </c>
      <c r="K57">
        <v>-1</v>
      </c>
      <c r="L57">
        <v>1362</v>
      </c>
      <c r="M57" t="s">
        <v>4148</v>
      </c>
      <c r="N57">
        <v>0</v>
      </c>
      <c r="O57">
        <v>11661</v>
      </c>
      <c r="P57">
        <v>13023</v>
      </c>
      <c r="Q57">
        <v>12</v>
      </c>
      <c r="R57" t="s">
        <v>719</v>
      </c>
      <c r="S57" t="s">
        <v>719</v>
      </c>
      <c r="T57" t="s">
        <v>719</v>
      </c>
      <c r="U57" t="s">
        <v>4326</v>
      </c>
      <c r="V57">
        <v>477184</v>
      </c>
      <c r="W57" t="s">
        <v>265</v>
      </c>
      <c r="X57" t="b">
        <v>1</v>
      </c>
      <c r="Y57">
        <v>477184</v>
      </c>
      <c r="Z57" t="s">
        <v>265</v>
      </c>
      <c r="AA57">
        <v>1147684</v>
      </c>
      <c r="AB57" t="s">
        <v>55</v>
      </c>
      <c r="AC57">
        <v>222</v>
      </c>
      <c r="AD57" t="s">
        <v>118</v>
      </c>
      <c r="AE57">
        <v>506</v>
      </c>
      <c r="AF57" t="s">
        <v>124</v>
      </c>
      <c r="AG57">
        <v>80840</v>
      </c>
      <c r="AH57" t="s">
        <v>116</v>
      </c>
      <c r="AI57">
        <v>28216</v>
      </c>
      <c r="AJ57" t="s">
        <v>142</v>
      </c>
      <c r="AK57">
        <v>1224</v>
      </c>
      <c r="AL57" t="s">
        <v>91</v>
      </c>
      <c r="AM57">
        <v>2</v>
      </c>
      <c r="AN57" t="s">
        <v>152</v>
      </c>
      <c r="AO57">
        <v>131567</v>
      </c>
      <c r="AP57" t="s">
        <v>153</v>
      </c>
    </row>
    <row r="58" spans="1:42" x14ac:dyDescent="0.2">
      <c r="A58">
        <v>57</v>
      </c>
      <c r="B58" t="s">
        <v>4143</v>
      </c>
      <c r="C58" t="s">
        <v>265</v>
      </c>
      <c r="D58">
        <v>477184</v>
      </c>
      <c r="E58" t="s">
        <v>430</v>
      </c>
      <c r="F58" t="s">
        <v>429</v>
      </c>
      <c r="G58" t="s">
        <v>429</v>
      </c>
      <c r="H58" t="s">
        <v>4147</v>
      </c>
      <c r="I58" t="s">
        <v>5743</v>
      </c>
      <c r="J58" t="s">
        <v>719</v>
      </c>
      <c r="K58">
        <v>1</v>
      </c>
      <c r="L58">
        <v>642</v>
      </c>
      <c r="M58" t="s">
        <v>4146</v>
      </c>
      <c r="N58">
        <v>0</v>
      </c>
      <c r="O58">
        <v>13439</v>
      </c>
      <c r="P58">
        <v>14081</v>
      </c>
      <c r="Q58">
        <v>13</v>
      </c>
      <c r="R58" t="s">
        <v>719</v>
      </c>
      <c r="S58" t="s">
        <v>719</v>
      </c>
      <c r="T58" t="s">
        <v>719</v>
      </c>
      <c r="U58" t="s">
        <v>4326</v>
      </c>
      <c r="V58">
        <v>477184</v>
      </c>
      <c r="W58" t="s">
        <v>265</v>
      </c>
      <c r="X58" t="b">
        <v>1</v>
      </c>
      <c r="Y58">
        <v>477184</v>
      </c>
      <c r="Z58" t="s">
        <v>265</v>
      </c>
      <c r="AA58">
        <v>1147684</v>
      </c>
      <c r="AB58" t="s">
        <v>55</v>
      </c>
      <c r="AC58">
        <v>222</v>
      </c>
      <c r="AD58" t="s">
        <v>118</v>
      </c>
      <c r="AE58">
        <v>506</v>
      </c>
      <c r="AF58" t="s">
        <v>124</v>
      </c>
      <c r="AG58">
        <v>80840</v>
      </c>
      <c r="AH58" t="s">
        <v>116</v>
      </c>
      <c r="AI58">
        <v>28216</v>
      </c>
      <c r="AJ58" t="s">
        <v>142</v>
      </c>
      <c r="AK58">
        <v>1224</v>
      </c>
      <c r="AL58" t="s">
        <v>91</v>
      </c>
      <c r="AM58">
        <v>2</v>
      </c>
      <c r="AN58" t="s">
        <v>152</v>
      </c>
      <c r="AO58">
        <v>131567</v>
      </c>
      <c r="AP58" t="s">
        <v>153</v>
      </c>
    </row>
    <row r="59" spans="1:42" x14ac:dyDescent="0.2">
      <c r="A59">
        <v>58</v>
      </c>
      <c r="B59" t="s">
        <v>4143</v>
      </c>
      <c r="C59" t="s">
        <v>265</v>
      </c>
      <c r="D59">
        <v>477184</v>
      </c>
      <c r="E59" t="s">
        <v>3402</v>
      </c>
      <c r="F59" t="s">
        <v>1896</v>
      </c>
      <c r="G59" t="s">
        <v>1896</v>
      </c>
      <c r="H59" t="s">
        <v>4145</v>
      </c>
      <c r="I59" t="s">
        <v>5742</v>
      </c>
      <c r="J59" t="s">
        <v>719</v>
      </c>
      <c r="K59">
        <v>1</v>
      </c>
      <c r="L59">
        <v>465</v>
      </c>
      <c r="M59" t="s">
        <v>4144</v>
      </c>
      <c r="N59">
        <v>0</v>
      </c>
      <c r="O59">
        <v>14179</v>
      </c>
      <c r="P59">
        <v>14644</v>
      </c>
      <c r="Q59">
        <v>14</v>
      </c>
      <c r="R59" t="s">
        <v>719</v>
      </c>
      <c r="S59" t="s">
        <v>719</v>
      </c>
      <c r="T59" t="s">
        <v>719</v>
      </c>
      <c r="U59" t="s">
        <v>4326</v>
      </c>
      <c r="V59">
        <v>477184</v>
      </c>
      <c r="W59" t="s">
        <v>265</v>
      </c>
      <c r="X59" t="b">
        <v>1</v>
      </c>
      <c r="Y59">
        <v>477184</v>
      </c>
      <c r="Z59" t="s">
        <v>265</v>
      </c>
      <c r="AA59">
        <v>1147684</v>
      </c>
      <c r="AB59" t="s">
        <v>55</v>
      </c>
      <c r="AC59">
        <v>222</v>
      </c>
      <c r="AD59" t="s">
        <v>118</v>
      </c>
      <c r="AE59">
        <v>506</v>
      </c>
      <c r="AF59" t="s">
        <v>124</v>
      </c>
      <c r="AG59">
        <v>80840</v>
      </c>
      <c r="AH59" t="s">
        <v>116</v>
      </c>
      <c r="AI59">
        <v>28216</v>
      </c>
      <c r="AJ59" t="s">
        <v>142</v>
      </c>
      <c r="AK59">
        <v>1224</v>
      </c>
      <c r="AL59" t="s">
        <v>91</v>
      </c>
      <c r="AM59">
        <v>2</v>
      </c>
      <c r="AN59" t="s">
        <v>152</v>
      </c>
      <c r="AO59">
        <v>131567</v>
      </c>
      <c r="AP59" t="s">
        <v>153</v>
      </c>
    </row>
    <row r="60" spans="1:42" x14ac:dyDescent="0.2">
      <c r="A60">
        <v>59</v>
      </c>
      <c r="B60" t="s">
        <v>4143</v>
      </c>
      <c r="C60" t="s">
        <v>265</v>
      </c>
      <c r="D60">
        <v>477184</v>
      </c>
      <c r="E60" t="s">
        <v>3831</v>
      </c>
      <c r="F60" t="s">
        <v>1891</v>
      </c>
      <c r="G60" t="s">
        <v>1891</v>
      </c>
      <c r="H60" t="s">
        <v>4142</v>
      </c>
      <c r="I60" t="s">
        <v>5741</v>
      </c>
      <c r="J60" t="s">
        <v>719</v>
      </c>
      <c r="K60">
        <v>1</v>
      </c>
      <c r="L60">
        <v>492</v>
      </c>
      <c r="M60" t="s">
        <v>4141</v>
      </c>
      <c r="N60">
        <v>1</v>
      </c>
      <c r="O60">
        <v>14752</v>
      </c>
      <c r="P60">
        <v>15244</v>
      </c>
      <c r="Q60">
        <v>15</v>
      </c>
      <c r="R60" t="s">
        <v>719</v>
      </c>
      <c r="S60" t="s">
        <v>719</v>
      </c>
      <c r="T60" t="s">
        <v>719</v>
      </c>
      <c r="U60" t="s">
        <v>4326</v>
      </c>
      <c r="V60">
        <v>477184</v>
      </c>
      <c r="W60" t="s">
        <v>265</v>
      </c>
      <c r="X60" t="b">
        <v>1</v>
      </c>
      <c r="Y60">
        <v>477184</v>
      </c>
      <c r="Z60" t="s">
        <v>265</v>
      </c>
      <c r="AA60">
        <v>1147684</v>
      </c>
      <c r="AB60" t="s">
        <v>55</v>
      </c>
      <c r="AC60">
        <v>222</v>
      </c>
      <c r="AD60" t="s">
        <v>118</v>
      </c>
      <c r="AE60">
        <v>506</v>
      </c>
      <c r="AF60" t="s">
        <v>124</v>
      </c>
      <c r="AG60">
        <v>80840</v>
      </c>
      <c r="AH60" t="s">
        <v>116</v>
      </c>
      <c r="AI60">
        <v>28216</v>
      </c>
      <c r="AJ60" t="s">
        <v>142</v>
      </c>
      <c r="AK60">
        <v>1224</v>
      </c>
      <c r="AL60" t="s">
        <v>91</v>
      </c>
      <c r="AM60">
        <v>2</v>
      </c>
      <c r="AN60" t="s">
        <v>152</v>
      </c>
      <c r="AO60">
        <v>131567</v>
      </c>
      <c r="AP60" t="s">
        <v>153</v>
      </c>
    </row>
    <row r="61" spans="1:42" x14ac:dyDescent="0.2">
      <c r="A61">
        <v>60</v>
      </c>
      <c r="B61" t="s">
        <v>4123</v>
      </c>
      <c r="C61" t="s">
        <v>12</v>
      </c>
      <c r="D61">
        <v>1547922</v>
      </c>
      <c r="E61" t="s">
        <v>422</v>
      </c>
      <c r="F61" t="s">
        <v>308</v>
      </c>
      <c r="G61" t="s">
        <v>308</v>
      </c>
      <c r="H61" t="s">
        <v>4140</v>
      </c>
      <c r="I61" t="s">
        <v>5740</v>
      </c>
      <c r="J61">
        <v>67</v>
      </c>
      <c r="K61">
        <v>-1</v>
      </c>
      <c r="L61">
        <v>762</v>
      </c>
      <c r="M61" t="s">
        <v>4139</v>
      </c>
      <c r="N61">
        <v>0</v>
      </c>
      <c r="O61">
        <v>529</v>
      </c>
      <c r="P61">
        <v>1291</v>
      </c>
      <c r="Q61">
        <v>1</v>
      </c>
      <c r="R61" t="s">
        <v>4318</v>
      </c>
      <c r="S61">
        <v>1</v>
      </c>
      <c r="T61" t="s">
        <v>4327</v>
      </c>
      <c r="U61" t="s">
        <v>4332</v>
      </c>
      <c r="V61">
        <v>1547922</v>
      </c>
      <c r="W61" t="s">
        <v>12</v>
      </c>
      <c r="X61" t="b">
        <v>1</v>
      </c>
      <c r="Y61" t="s">
        <v>719</v>
      </c>
      <c r="Z61" t="s">
        <v>719</v>
      </c>
      <c r="AA61">
        <v>1547922</v>
      </c>
      <c r="AB61" t="s">
        <v>12</v>
      </c>
      <c r="AC61">
        <v>36862</v>
      </c>
      <c r="AD61" t="s">
        <v>96</v>
      </c>
      <c r="AE61">
        <v>224471</v>
      </c>
      <c r="AF61" t="s">
        <v>135</v>
      </c>
      <c r="AG61">
        <v>80840</v>
      </c>
      <c r="AH61" t="s">
        <v>116</v>
      </c>
      <c r="AI61">
        <v>28216</v>
      </c>
      <c r="AJ61" t="s">
        <v>142</v>
      </c>
      <c r="AK61">
        <v>1224</v>
      </c>
      <c r="AL61" t="s">
        <v>91</v>
      </c>
      <c r="AM61">
        <v>2</v>
      </c>
      <c r="AN61" t="s">
        <v>152</v>
      </c>
      <c r="AO61">
        <v>131567</v>
      </c>
      <c r="AP61" t="s">
        <v>153</v>
      </c>
    </row>
    <row r="62" spans="1:42" x14ac:dyDescent="0.2">
      <c r="A62">
        <v>61</v>
      </c>
      <c r="B62" t="s">
        <v>4123</v>
      </c>
      <c r="C62" t="s">
        <v>12</v>
      </c>
      <c r="D62">
        <v>1547922</v>
      </c>
      <c r="E62" t="s">
        <v>4138</v>
      </c>
      <c r="F62" t="s">
        <v>4137</v>
      </c>
      <c r="G62" t="s">
        <v>4137</v>
      </c>
      <c r="H62" t="s">
        <v>4136</v>
      </c>
      <c r="I62" t="s">
        <v>5739</v>
      </c>
      <c r="J62" t="s">
        <v>719</v>
      </c>
      <c r="K62">
        <v>-1</v>
      </c>
      <c r="L62">
        <v>1812</v>
      </c>
      <c r="M62" t="s">
        <v>4135</v>
      </c>
      <c r="N62">
        <v>0</v>
      </c>
      <c r="O62">
        <v>1393</v>
      </c>
      <c r="P62">
        <v>3205</v>
      </c>
      <c r="Q62">
        <v>2</v>
      </c>
      <c r="R62" t="s">
        <v>5738</v>
      </c>
      <c r="S62">
        <v>1</v>
      </c>
      <c r="T62" t="s">
        <v>4327</v>
      </c>
      <c r="U62" t="s">
        <v>4332</v>
      </c>
      <c r="V62">
        <v>1547922</v>
      </c>
      <c r="W62" t="s">
        <v>12</v>
      </c>
      <c r="X62" t="b">
        <v>1</v>
      </c>
      <c r="Y62" t="s">
        <v>719</v>
      </c>
      <c r="Z62" t="s">
        <v>719</v>
      </c>
      <c r="AA62">
        <v>1547922</v>
      </c>
      <c r="AB62" t="s">
        <v>12</v>
      </c>
      <c r="AC62">
        <v>36862</v>
      </c>
      <c r="AD62" t="s">
        <v>96</v>
      </c>
      <c r="AE62">
        <v>224471</v>
      </c>
      <c r="AF62" t="s">
        <v>135</v>
      </c>
      <c r="AG62">
        <v>80840</v>
      </c>
      <c r="AH62" t="s">
        <v>116</v>
      </c>
      <c r="AI62">
        <v>28216</v>
      </c>
      <c r="AJ62" t="s">
        <v>142</v>
      </c>
      <c r="AK62">
        <v>1224</v>
      </c>
      <c r="AL62" t="s">
        <v>91</v>
      </c>
      <c r="AM62">
        <v>2</v>
      </c>
      <c r="AN62" t="s">
        <v>152</v>
      </c>
      <c r="AO62">
        <v>131567</v>
      </c>
      <c r="AP62" t="s">
        <v>153</v>
      </c>
    </row>
    <row r="63" spans="1:42" x14ac:dyDescent="0.2">
      <c r="A63">
        <v>62</v>
      </c>
      <c r="B63" t="s">
        <v>4123</v>
      </c>
      <c r="C63" t="s">
        <v>12</v>
      </c>
      <c r="D63">
        <v>1547922</v>
      </c>
      <c r="E63" t="s">
        <v>422</v>
      </c>
      <c r="F63" t="s">
        <v>308</v>
      </c>
      <c r="G63" t="s">
        <v>308</v>
      </c>
      <c r="H63" t="s">
        <v>719</v>
      </c>
      <c r="I63" t="s">
        <v>5737</v>
      </c>
      <c r="J63" t="s">
        <v>719</v>
      </c>
      <c r="K63">
        <v>-1</v>
      </c>
      <c r="L63" t="s">
        <v>719</v>
      </c>
      <c r="M63" t="s">
        <v>719</v>
      </c>
      <c r="N63" t="s">
        <v>719</v>
      </c>
      <c r="O63">
        <v>3284</v>
      </c>
      <c r="P63">
        <v>4163</v>
      </c>
      <c r="Q63">
        <v>3</v>
      </c>
      <c r="R63" t="s">
        <v>4322</v>
      </c>
      <c r="S63">
        <v>1</v>
      </c>
      <c r="T63" t="s">
        <v>4327</v>
      </c>
      <c r="U63" t="s">
        <v>4332</v>
      </c>
      <c r="V63">
        <v>1547922</v>
      </c>
      <c r="W63" t="s">
        <v>12</v>
      </c>
      <c r="X63" t="b">
        <v>1</v>
      </c>
      <c r="Y63" t="s">
        <v>719</v>
      </c>
      <c r="Z63" t="s">
        <v>719</v>
      </c>
      <c r="AA63">
        <v>1547922</v>
      </c>
      <c r="AB63" t="s">
        <v>12</v>
      </c>
      <c r="AC63">
        <v>36862</v>
      </c>
      <c r="AD63" t="s">
        <v>96</v>
      </c>
      <c r="AE63">
        <v>224471</v>
      </c>
      <c r="AF63" t="s">
        <v>135</v>
      </c>
      <c r="AG63">
        <v>80840</v>
      </c>
      <c r="AH63" t="s">
        <v>116</v>
      </c>
      <c r="AI63">
        <v>28216</v>
      </c>
      <c r="AJ63" t="s">
        <v>142</v>
      </c>
      <c r="AK63">
        <v>1224</v>
      </c>
      <c r="AL63" t="s">
        <v>91</v>
      </c>
      <c r="AM63">
        <v>2</v>
      </c>
      <c r="AN63" t="s">
        <v>152</v>
      </c>
      <c r="AO63">
        <v>131567</v>
      </c>
      <c r="AP63" t="s">
        <v>153</v>
      </c>
    </row>
    <row r="64" spans="1:42" x14ac:dyDescent="0.2">
      <c r="A64">
        <v>63</v>
      </c>
      <c r="B64" t="s">
        <v>4123</v>
      </c>
      <c r="C64" t="s">
        <v>12</v>
      </c>
      <c r="D64">
        <v>1547922</v>
      </c>
      <c r="E64" t="s">
        <v>312</v>
      </c>
      <c r="F64" t="s">
        <v>304</v>
      </c>
      <c r="G64" t="s">
        <v>304</v>
      </c>
      <c r="H64" t="s">
        <v>241</v>
      </c>
      <c r="I64" t="s">
        <v>5736</v>
      </c>
      <c r="J64">
        <v>65</v>
      </c>
      <c r="K64">
        <v>1</v>
      </c>
      <c r="L64">
        <v>969</v>
      </c>
      <c r="M64" t="s">
        <v>4134</v>
      </c>
      <c r="N64">
        <v>0</v>
      </c>
      <c r="O64">
        <v>4292</v>
      </c>
      <c r="P64">
        <v>5261</v>
      </c>
      <c r="Q64">
        <v>4</v>
      </c>
      <c r="R64" t="s">
        <v>4316</v>
      </c>
      <c r="S64">
        <v>1</v>
      </c>
      <c r="T64" t="s">
        <v>4327</v>
      </c>
      <c r="U64" t="s">
        <v>4332</v>
      </c>
      <c r="V64">
        <v>1547922</v>
      </c>
      <c r="W64" t="s">
        <v>12</v>
      </c>
      <c r="X64" t="b">
        <v>1</v>
      </c>
      <c r="Y64" t="s">
        <v>719</v>
      </c>
      <c r="Z64" t="s">
        <v>719</v>
      </c>
      <c r="AA64">
        <v>1547922</v>
      </c>
      <c r="AB64" t="s">
        <v>12</v>
      </c>
      <c r="AC64">
        <v>36862</v>
      </c>
      <c r="AD64" t="s">
        <v>96</v>
      </c>
      <c r="AE64">
        <v>224471</v>
      </c>
      <c r="AF64" t="s">
        <v>135</v>
      </c>
      <c r="AG64">
        <v>80840</v>
      </c>
      <c r="AH64" t="s">
        <v>116</v>
      </c>
      <c r="AI64">
        <v>28216</v>
      </c>
      <c r="AJ64" t="s">
        <v>142</v>
      </c>
      <c r="AK64">
        <v>1224</v>
      </c>
      <c r="AL64" t="s">
        <v>91</v>
      </c>
      <c r="AM64">
        <v>2</v>
      </c>
      <c r="AN64" t="s">
        <v>152</v>
      </c>
      <c r="AO64">
        <v>131567</v>
      </c>
      <c r="AP64" t="s">
        <v>153</v>
      </c>
    </row>
    <row r="65" spans="1:42" x14ac:dyDescent="0.2">
      <c r="A65">
        <v>64</v>
      </c>
      <c r="B65" t="s">
        <v>4123</v>
      </c>
      <c r="C65" t="s">
        <v>12</v>
      </c>
      <c r="D65">
        <v>1547922</v>
      </c>
      <c r="E65" t="s">
        <v>367</v>
      </c>
      <c r="F65" t="s">
        <v>301</v>
      </c>
      <c r="G65" t="s">
        <v>301</v>
      </c>
      <c r="H65" t="s">
        <v>4133</v>
      </c>
      <c r="I65" t="s">
        <v>5735</v>
      </c>
      <c r="J65">
        <v>78</v>
      </c>
      <c r="K65">
        <v>1</v>
      </c>
      <c r="L65">
        <v>1245</v>
      </c>
      <c r="M65" t="s">
        <v>4132</v>
      </c>
      <c r="N65">
        <v>0</v>
      </c>
      <c r="O65">
        <v>5269</v>
      </c>
      <c r="P65">
        <v>6514</v>
      </c>
      <c r="Q65">
        <v>5</v>
      </c>
      <c r="R65" t="s">
        <v>4317</v>
      </c>
      <c r="S65">
        <v>1</v>
      </c>
      <c r="T65" t="s">
        <v>4327</v>
      </c>
      <c r="U65" t="s">
        <v>4332</v>
      </c>
      <c r="V65">
        <v>1547922</v>
      </c>
      <c r="W65" t="s">
        <v>12</v>
      </c>
      <c r="X65" t="b">
        <v>1</v>
      </c>
      <c r="Y65" t="s">
        <v>719</v>
      </c>
      <c r="Z65" t="s">
        <v>719</v>
      </c>
      <c r="AA65">
        <v>1547922</v>
      </c>
      <c r="AB65" t="s">
        <v>12</v>
      </c>
      <c r="AC65">
        <v>36862</v>
      </c>
      <c r="AD65" t="s">
        <v>96</v>
      </c>
      <c r="AE65">
        <v>224471</v>
      </c>
      <c r="AF65" t="s">
        <v>135</v>
      </c>
      <c r="AG65">
        <v>80840</v>
      </c>
      <c r="AH65" t="s">
        <v>116</v>
      </c>
      <c r="AI65">
        <v>28216</v>
      </c>
      <c r="AJ65" t="s">
        <v>142</v>
      </c>
      <c r="AK65">
        <v>1224</v>
      </c>
      <c r="AL65" t="s">
        <v>91</v>
      </c>
      <c r="AM65">
        <v>2</v>
      </c>
      <c r="AN65" t="s">
        <v>152</v>
      </c>
      <c r="AO65">
        <v>131567</v>
      </c>
      <c r="AP65" t="s">
        <v>153</v>
      </c>
    </row>
    <row r="66" spans="1:42" x14ac:dyDescent="0.2">
      <c r="A66">
        <v>65</v>
      </c>
      <c r="B66" t="s">
        <v>4123</v>
      </c>
      <c r="C66" t="s">
        <v>12</v>
      </c>
      <c r="D66">
        <v>1547922</v>
      </c>
      <c r="E66" t="s">
        <v>370</v>
      </c>
      <c r="F66" t="s">
        <v>297</v>
      </c>
      <c r="G66" t="s">
        <v>297</v>
      </c>
      <c r="H66" t="s">
        <v>4131</v>
      </c>
      <c r="I66" t="s">
        <v>5734</v>
      </c>
      <c r="J66">
        <v>67</v>
      </c>
      <c r="K66">
        <v>1</v>
      </c>
      <c r="L66">
        <v>465</v>
      </c>
      <c r="M66" t="s">
        <v>4130</v>
      </c>
      <c r="N66">
        <v>0</v>
      </c>
      <c r="O66">
        <v>6554</v>
      </c>
      <c r="P66">
        <v>7019</v>
      </c>
      <c r="Q66">
        <v>6</v>
      </c>
      <c r="R66" t="s">
        <v>4319</v>
      </c>
      <c r="S66">
        <v>1</v>
      </c>
      <c r="T66" t="s">
        <v>4327</v>
      </c>
      <c r="U66" t="s">
        <v>4332</v>
      </c>
      <c r="V66">
        <v>1547922</v>
      </c>
      <c r="W66" t="s">
        <v>12</v>
      </c>
      <c r="X66" t="b">
        <v>1</v>
      </c>
      <c r="Y66" t="s">
        <v>719</v>
      </c>
      <c r="Z66" t="s">
        <v>719</v>
      </c>
      <c r="AA66">
        <v>1547922</v>
      </c>
      <c r="AB66" t="s">
        <v>12</v>
      </c>
      <c r="AC66">
        <v>36862</v>
      </c>
      <c r="AD66" t="s">
        <v>96</v>
      </c>
      <c r="AE66">
        <v>224471</v>
      </c>
      <c r="AF66" t="s">
        <v>135</v>
      </c>
      <c r="AG66">
        <v>80840</v>
      </c>
      <c r="AH66" t="s">
        <v>116</v>
      </c>
      <c r="AI66">
        <v>28216</v>
      </c>
      <c r="AJ66" t="s">
        <v>142</v>
      </c>
      <c r="AK66">
        <v>1224</v>
      </c>
      <c r="AL66" t="s">
        <v>91</v>
      </c>
      <c r="AM66">
        <v>2</v>
      </c>
      <c r="AN66" t="s">
        <v>152</v>
      </c>
      <c r="AO66">
        <v>131567</v>
      </c>
      <c r="AP66" t="s">
        <v>153</v>
      </c>
    </row>
    <row r="67" spans="1:42" x14ac:dyDescent="0.2">
      <c r="A67">
        <v>66</v>
      </c>
      <c r="B67" t="s">
        <v>4123</v>
      </c>
      <c r="C67" t="s">
        <v>12</v>
      </c>
      <c r="D67">
        <v>1547922</v>
      </c>
      <c r="E67" t="s">
        <v>373</v>
      </c>
      <c r="F67" t="s">
        <v>289</v>
      </c>
      <c r="G67" t="s">
        <v>289</v>
      </c>
      <c r="H67" t="s">
        <v>4129</v>
      </c>
      <c r="I67" t="s">
        <v>5733</v>
      </c>
      <c r="J67">
        <v>65</v>
      </c>
      <c r="K67">
        <v>1</v>
      </c>
      <c r="L67">
        <v>939</v>
      </c>
      <c r="M67" t="s">
        <v>4128</v>
      </c>
      <c r="N67">
        <v>0</v>
      </c>
      <c r="O67">
        <v>7057</v>
      </c>
      <c r="P67">
        <v>7996</v>
      </c>
      <c r="Q67">
        <v>7</v>
      </c>
      <c r="R67" t="s">
        <v>4320</v>
      </c>
      <c r="S67">
        <v>1</v>
      </c>
      <c r="T67" t="s">
        <v>4327</v>
      </c>
      <c r="U67" t="s">
        <v>4332</v>
      </c>
      <c r="V67">
        <v>1547922</v>
      </c>
      <c r="W67" t="s">
        <v>12</v>
      </c>
      <c r="X67" t="b">
        <v>1</v>
      </c>
      <c r="Y67" t="s">
        <v>719</v>
      </c>
      <c r="Z67" t="s">
        <v>719</v>
      </c>
      <c r="AA67">
        <v>1547922</v>
      </c>
      <c r="AB67" t="s">
        <v>12</v>
      </c>
      <c r="AC67">
        <v>36862</v>
      </c>
      <c r="AD67" t="s">
        <v>96</v>
      </c>
      <c r="AE67">
        <v>224471</v>
      </c>
      <c r="AF67" t="s">
        <v>135</v>
      </c>
      <c r="AG67">
        <v>80840</v>
      </c>
      <c r="AH67" t="s">
        <v>116</v>
      </c>
      <c r="AI67">
        <v>28216</v>
      </c>
      <c r="AJ67" t="s">
        <v>142</v>
      </c>
      <c r="AK67">
        <v>1224</v>
      </c>
      <c r="AL67" t="s">
        <v>91</v>
      </c>
      <c r="AM67">
        <v>2</v>
      </c>
      <c r="AN67" t="s">
        <v>152</v>
      </c>
      <c r="AO67">
        <v>131567</v>
      </c>
      <c r="AP67" t="s">
        <v>153</v>
      </c>
    </row>
    <row r="68" spans="1:42" x14ac:dyDescent="0.2">
      <c r="A68">
        <v>67</v>
      </c>
      <c r="B68" t="s">
        <v>4123</v>
      </c>
      <c r="C68" t="s">
        <v>12</v>
      </c>
      <c r="D68">
        <v>1547922</v>
      </c>
      <c r="E68" t="s">
        <v>376</v>
      </c>
      <c r="F68" t="s">
        <v>293</v>
      </c>
      <c r="G68" t="s">
        <v>293</v>
      </c>
      <c r="H68" t="s">
        <v>4127</v>
      </c>
      <c r="I68" t="s">
        <v>5732</v>
      </c>
      <c r="J68">
        <v>59</v>
      </c>
      <c r="K68">
        <v>1</v>
      </c>
      <c r="L68">
        <v>1017</v>
      </c>
      <c r="M68" t="s">
        <v>4126</v>
      </c>
      <c r="N68">
        <v>0</v>
      </c>
      <c r="O68">
        <v>7992</v>
      </c>
      <c r="P68">
        <v>9009</v>
      </c>
      <c r="Q68">
        <v>8</v>
      </c>
      <c r="R68" t="s">
        <v>4321</v>
      </c>
      <c r="S68">
        <v>1</v>
      </c>
      <c r="T68" t="s">
        <v>4327</v>
      </c>
      <c r="U68" t="s">
        <v>4332</v>
      </c>
      <c r="V68">
        <v>1547922</v>
      </c>
      <c r="W68" t="s">
        <v>12</v>
      </c>
      <c r="X68" t="b">
        <v>1</v>
      </c>
      <c r="Y68" t="s">
        <v>719</v>
      </c>
      <c r="Z68" t="s">
        <v>719</v>
      </c>
      <c r="AA68">
        <v>1547922</v>
      </c>
      <c r="AB68" t="s">
        <v>12</v>
      </c>
      <c r="AC68">
        <v>36862</v>
      </c>
      <c r="AD68" t="s">
        <v>96</v>
      </c>
      <c r="AE68">
        <v>224471</v>
      </c>
      <c r="AF68" t="s">
        <v>135</v>
      </c>
      <c r="AG68">
        <v>80840</v>
      </c>
      <c r="AH68" t="s">
        <v>116</v>
      </c>
      <c r="AI68">
        <v>28216</v>
      </c>
      <c r="AJ68" t="s">
        <v>142</v>
      </c>
      <c r="AK68">
        <v>1224</v>
      </c>
      <c r="AL68" t="s">
        <v>91</v>
      </c>
      <c r="AM68">
        <v>2</v>
      </c>
      <c r="AN68" t="s">
        <v>152</v>
      </c>
      <c r="AO68">
        <v>131567</v>
      </c>
      <c r="AP68" t="s">
        <v>153</v>
      </c>
    </row>
    <row r="69" spans="1:42" x14ac:dyDescent="0.2">
      <c r="A69">
        <v>68</v>
      </c>
      <c r="B69" t="s">
        <v>4123</v>
      </c>
      <c r="C69" t="s">
        <v>12</v>
      </c>
      <c r="D69">
        <v>1547922</v>
      </c>
      <c r="E69" t="s">
        <v>1206</v>
      </c>
      <c r="F69" t="s">
        <v>605</v>
      </c>
      <c r="G69" t="s">
        <v>605</v>
      </c>
      <c r="H69" t="s">
        <v>4125</v>
      </c>
      <c r="I69" t="s">
        <v>5731</v>
      </c>
      <c r="J69" t="s">
        <v>719</v>
      </c>
      <c r="K69">
        <v>1</v>
      </c>
      <c r="L69">
        <v>894</v>
      </c>
      <c r="M69" t="s">
        <v>4124</v>
      </c>
      <c r="N69">
        <v>0</v>
      </c>
      <c r="O69">
        <v>9179</v>
      </c>
      <c r="P69">
        <v>10073</v>
      </c>
      <c r="Q69">
        <v>9</v>
      </c>
      <c r="R69" t="s">
        <v>719</v>
      </c>
      <c r="S69">
        <v>1</v>
      </c>
      <c r="T69" t="s">
        <v>4327</v>
      </c>
      <c r="U69" t="s">
        <v>4326</v>
      </c>
      <c r="V69">
        <v>1547922</v>
      </c>
      <c r="W69" t="s">
        <v>12</v>
      </c>
      <c r="X69" t="b">
        <v>1</v>
      </c>
      <c r="Y69" t="s">
        <v>719</v>
      </c>
      <c r="Z69" t="s">
        <v>719</v>
      </c>
      <c r="AA69">
        <v>1547922</v>
      </c>
      <c r="AB69" t="s">
        <v>12</v>
      </c>
      <c r="AC69">
        <v>36862</v>
      </c>
      <c r="AD69" t="s">
        <v>96</v>
      </c>
      <c r="AE69">
        <v>224471</v>
      </c>
      <c r="AF69" t="s">
        <v>135</v>
      </c>
      <c r="AG69">
        <v>80840</v>
      </c>
      <c r="AH69" t="s">
        <v>116</v>
      </c>
      <c r="AI69">
        <v>28216</v>
      </c>
      <c r="AJ69" t="s">
        <v>142</v>
      </c>
      <c r="AK69">
        <v>1224</v>
      </c>
      <c r="AL69" t="s">
        <v>91</v>
      </c>
      <c r="AM69">
        <v>2</v>
      </c>
      <c r="AN69" t="s">
        <v>152</v>
      </c>
      <c r="AO69">
        <v>131567</v>
      </c>
      <c r="AP69" t="s">
        <v>153</v>
      </c>
    </row>
    <row r="70" spans="1:42" x14ac:dyDescent="0.2">
      <c r="A70">
        <v>69</v>
      </c>
      <c r="B70" t="s">
        <v>4123</v>
      </c>
      <c r="C70" t="s">
        <v>12</v>
      </c>
      <c r="D70">
        <v>1547922</v>
      </c>
      <c r="E70" t="s">
        <v>4122</v>
      </c>
      <c r="F70" t="s">
        <v>4121</v>
      </c>
      <c r="G70" t="s">
        <v>4121</v>
      </c>
      <c r="H70" t="s">
        <v>719</v>
      </c>
      <c r="I70" t="s">
        <v>5730</v>
      </c>
      <c r="J70" t="s">
        <v>719</v>
      </c>
      <c r="K70">
        <v>1</v>
      </c>
      <c r="L70" t="s">
        <v>719</v>
      </c>
      <c r="M70" t="s">
        <v>719</v>
      </c>
      <c r="N70" t="s">
        <v>719</v>
      </c>
      <c r="O70">
        <v>10334</v>
      </c>
      <c r="P70">
        <v>10967</v>
      </c>
      <c r="Q70">
        <v>10</v>
      </c>
      <c r="R70" t="s">
        <v>4322</v>
      </c>
      <c r="S70">
        <v>1</v>
      </c>
      <c r="T70" t="s">
        <v>4327</v>
      </c>
      <c r="U70" t="s">
        <v>4326</v>
      </c>
      <c r="V70">
        <v>1547922</v>
      </c>
      <c r="W70" t="s">
        <v>12</v>
      </c>
      <c r="X70" t="b">
        <v>1</v>
      </c>
      <c r="Y70" t="s">
        <v>719</v>
      </c>
      <c r="Z70" t="s">
        <v>719</v>
      </c>
      <c r="AA70">
        <v>1547922</v>
      </c>
      <c r="AB70" t="s">
        <v>12</v>
      </c>
      <c r="AC70">
        <v>36862</v>
      </c>
      <c r="AD70" t="s">
        <v>96</v>
      </c>
      <c r="AE70">
        <v>224471</v>
      </c>
      <c r="AF70" t="s">
        <v>135</v>
      </c>
      <c r="AG70">
        <v>80840</v>
      </c>
      <c r="AH70" t="s">
        <v>116</v>
      </c>
      <c r="AI70">
        <v>28216</v>
      </c>
      <c r="AJ70" t="s">
        <v>142</v>
      </c>
      <c r="AK70">
        <v>1224</v>
      </c>
      <c r="AL70" t="s">
        <v>91</v>
      </c>
      <c r="AM70">
        <v>2</v>
      </c>
      <c r="AN70" t="s">
        <v>152</v>
      </c>
      <c r="AO70">
        <v>131567</v>
      </c>
      <c r="AP70" t="s">
        <v>153</v>
      </c>
    </row>
    <row r="71" spans="1:42" x14ac:dyDescent="0.2">
      <c r="A71">
        <v>70</v>
      </c>
      <c r="B71" t="s">
        <v>4078</v>
      </c>
      <c r="C71" t="s">
        <v>267</v>
      </c>
      <c r="D71">
        <v>1349763</v>
      </c>
      <c r="E71" t="s">
        <v>899</v>
      </c>
      <c r="F71" t="s">
        <v>683</v>
      </c>
      <c r="G71" t="s">
        <v>683</v>
      </c>
      <c r="H71" t="s">
        <v>4120</v>
      </c>
      <c r="I71" t="s">
        <v>5729</v>
      </c>
      <c r="J71" t="s">
        <v>719</v>
      </c>
      <c r="K71">
        <v>1</v>
      </c>
      <c r="L71">
        <v>60</v>
      </c>
      <c r="M71" t="s">
        <v>4119</v>
      </c>
      <c r="N71">
        <v>1</v>
      </c>
      <c r="O71">
        <v>0</v>
      </c>
      <c r="P71">
        <v>60</v>
      </c>
      <c r="Q71">
        <v>1</v>
      </c>
      <c r="R71" t="s">
        <v>719</v>
      </c>
      <c r="S71" t="s">
        <v>719</v>
      </c>
      <c r="T71" t="s">
        <v>719</v>
      </c>
      <c r="U71" t="s">
        <v>4326</v>
      </c>
      <c r="V71">
        <v>1349763</v>
      </c>
      <c r="W71" t="s">
        <v>267</v>
      </c>
      <c r="X71" t="b">
        <v>1</v>
      </c>
      <c r="Y71">
        <v>1349763</v>
      </c>
      <c r="Z71" t="s">
        <v>267</v>
      </c>
      <c r="AA71">
        <v>80879</v>
      </c>
      <c r="AB71" t="s">
        <v>19</v>
      </c>
      <c r="AC71">
        <v>281915</v>
      </c>
      <c r="AD71" t="s">
        <v>99</v>
      </c>
      <c r="AE71">
        <v>80864</v>
      </c>
      <c r="AF71" t="s">
        <v>45</v>
      </c>
      <c r="AG71">
        <v>80840</v>
      </c>
      <c r="AH71" t="s">
        <v>116</v>
      </c>
      <c r="AI71">
        <v>28216</v>
      </c>
      <c r="AJ71" t="s">
        <v>142</v>
      </c>
      <c r="AK71">
        <v>1224</v>
      </c>
      <c r="AL71" t="s">
        <v>91</v>
      </c>
      <c r="AM71">
        <v>2</v>
      </c>
      <c r="AN71" t="s">
        <v>152</v>
      </c>
      <c r="AO71">
        <v>131567</v>
      </c>
      <c r="AP71" t="s">
        <v>153</v>
      </c>
    </row>
    <row r="72" spans="1:42" x14ac:dyDescent="0.2">
      <c r="A72">
        <v>71</v>
      </c>
      <c r="B72" t="s">
        <v>4078</v>
      </c>
      <c r="C72" t="s">
        <v>267</v>
      </c>
      <c r="D72">
        <v>1349763</v>
      </c>
      <c r="E72" t="s">
        <v>2258</v>
      </c>
      <c r="F72" t="s">
        <v>691</v>
      </c>
      <c r="G72" t="s">
        <v>691</v>
      </c>
      <c r="H72" t="s">
        <v>4118</v>
      </c>
      <c r="I72" t="s">
        <v>5728</v>
      </c>
      <c r="J72" t="s">
        <v>719</v>
      </c>
      <c r="K72">
        <v>1</v>
      </c>
      <c r="L72">
        <v>930</v>
      </c>
      <c r="M72" t="s">
        <v>4117</v>
      </c>
      <c r="N72">
        <v>0</v>
      </c>
      <c r="O72">
        <v>78</v>
      </c>
      <c r="P72">
        <v>1008</v>
      </c>
      <c r="Q72">
        <v>2</v>
      </c>
      <c r="R72" t="s">
        <v>719</v>
      </c>
      <c r="S72" t="s">
        <v>719</v>
      </c>
      <c r="T72" t="s">
        <v>719</v>
      </c>
      <c r="U72" t="s">
        <v>4326</v>
      </c>
      <c r="V72">
        <v>1349763</v>
      </c>
      <c r="W72" t="s">
        <v>267</v>
      </c>
      <c r="X72" t="b">
        <v>1</v>
      </c>
      <c r="Y72">
        <v>1349763</v>
      </c>
      <c r="Z72" t="s">
        <v>267</v>
      </c>
      <c r="AA72">
        <v>80879</v>
      </c>
      <c r="AB72" t="s">
        <v>19</v>
      </c>
      <c r="AC72">
        <v>281915</v>
      </c>
      <c r="AD72" t="s">
        <v>99</v>
      </c>
      <c r="AE72">
        <v>80864</v>
      </c>
      <c r="AF72" t="s">
        <v>45</v>
      </c>
      <c r="AG72">
        <v>80840</v>
      </c>
      <c r="AH72" t="s">
        <v>116</v>
      </c>
      <c r="AI72">
        <v>28216</v>
      </c>
      <c r="AJ72" t="s">
        <v>142</v>
      </c>
      <c r="AK72">
        <v>1224</v>
      </c>
      <c r="AL72" t="s">
        <v>91</v>
      </c>
      <c r="AM72">
        <v>2</v>
      </c>
      <c r="AN72" t="s">
        <v>152</v>
      </c>
      <c r="AO72">
        <v>131567</v>
      </c>
      <c r="AP72" t="s">
        <v>153</v>
      </c>
    </row>
    <row r="73" spans="1:42" x14ac:dyDescent="0.2">
      <c r="A73">
        <v>72</v>
      </c>
      <c r="B73" t="s">
        <v>4078</v>
      </c>
      <c r="C73" t="s">
        <v>267</v>
      </c>
      <c r="D73">
        <v>1349763</v>
      </c>
      <c r="E73" t="s">
        <v>2258</v>
      </c>
      <c r="F73" t="s">
        <v>691</v>
      </c>
      <c r="G73" t="s">
        <v>691</v>
      </c>
      <c r="H73" t="s">
        <v>4116</v>
      </c>
      <c r="I73" t="s">
        <v>5727</v>
      </c>
      <c r="J73" t="s">
        <v>719</v>
      </c>
      <c r="K73">
        <v>1</v>
      </c>
      <c r="L73">
        <v>1065</v>
      </c>
      <c r="M73" t="s">
        <v>4115</v>
      </c>
      <c r="N73">
        <v>0</v>
      </c>
      <c r="O73">
        <v>1019</v>
      </c>
      <c r="P73">
        <v>2084</v>
      </c>
      <c r="Q73">
        <v>3</v>
      </c>
      <c r="R73" t="s">
        <v>719</v>
      </c>
      <c r="S73" t="s">
        <v>719</v>
      </c>
      <c r="T73" t="s">
        <v>719</v>
      </c>
      <c r="U73" t="s">
        <v>4326</v>
      </c>
      <c r="V73">
        <v>1349763</v>
      </c>
      <c r="W73" t="s">
        <v>267</v>
      </c>
      <c r="X73" t="b">
        <v>1</v>
      </c>
      <c r="Y73">
        <v>1349763</v>
      </c>
      <c r="Z73" t="s">
        <v>267</v>
      </c>
      <c r="AA73">
        <v>80879</v>
      </c>
      <c r="AB73" t="s">
        <v>19</v>
      </c>
      <c r="AC73">
        <v>281915</v>
      </c>
      <c r="AD73" t="s">
        <v>99</v>
      </c>
      <c r="AE73">
        <v>80864</v>
      </c>
      <c r="AF73" t="s">
        <v>45</v>
      </c>
      <c r="AG73">
        <v>80840</v>
      </c>
      <c r="AH73" t="s">
        <v>116</v>
      </c>
      <c r="AI73">
        <v>28216</v>
      </c>
      <c r="AJ73" t="s">
        <v>142</v>
      </c>
      <c r="AK73">
        <v>1224</v>
      </c>
      <c r="AL73" t="s">
        <v>91</v>
      </c>
      <c r="AM73">
        <v>2</v>
      </c>
      <c r="AN73" t="s">
        <v>152</v>
      </c>
      <c r="AO73">
        <v>131567</v>
      </c>
      <c r="AP73" t="s">
        <v>153</v>
      </c>
    </row>
    <row r="74" spans="1:42" x14ac:dyDescent="0.2">
      <c r="A74">
        <v>73</v>
      </c>
      <c r="B74" t="s">
        <v>4078</v>
      </c>
      <c r="C74" t="s">
        <v>267</v>
      </c>
      <c r="D74">
        <v>1349763</v>
      </c>
      <c r="E74" t="s">
        <v>2121</v>
      </c>
      <c r="F74" t="s">
        <v>687</v>
      </c>
      <c r="G74" t="s">
        <v>687</v>
      </c>
      <c r="H74" t="s">
        <v>4114</v>
      </c>
      <c r="I74" t="s">
        <v>5726</v>
      </c>
      <c r="J74" t="s">
        <v>719</v>
      </c>
      <c r="K74">
        <v>1</v>
      </c>
      <c r="L74">
        <v>1329</v>
      </c>
      <c r="M74" t="s">
        <v>4113</v>
      </c>
      <c r="N74">
        <v>0</v>
      </c>
      <c r="O74">
        <v>2141</v>
      </c>
      <c r="P74">
        <v>3470</v>
      </c>
      <c r="Q74">
        <v>4</v>
      </c>
      <c r="R74" t="s">
        <v>719</v>
      </c>
      <c r="S74" t="s">
        <v>719</v>
      </c>
      <c r="T74" t="s">
        <v>719</v>
      </c>
      <c r="U74" t="s">
        <v>4326</v>
      </c>
      <c r="V74">
        <v>1349763</v>
      </c>
      <c r="W74" t="s">
        <v>267</v>
      </c>
      <c r="X74" t="b">
        <v>1</v>
      </c>
      <c r="Y74">
        <v>1349763</v>
      </c>
      <c r="Z74" t="s">
        <v>267</v>
      </c>
      <c r="AA74">
        <v>80879</v>
      </c>
      <c r="AB74" t="s">
        <v>19</v>
      </c>
      <c r="AC74">
        <v>281915</v>
      </c>
      <c r="AD74" t="s">
        <v>99</v>
      </c>
      <c r="AE74">
        <v>80864</v>
      </c>
      <c r="AF74" t="s">
        <v>45</v>
      </c>
      <c r="AG74">
        <v>80840</v>
      </c>
      <c r="AH74" t="s">
        <v>116</v>
      </c>
      <c r="AI74">
        <v>28216</v>
      </c>
      <c r="AJ74" t="s">
        <v>142</v>
      </c>
      <c r="AK74">
        <v>1224</v>
      </c>
      <c r="AL74" t="s">
        <v>91</v>
      </c>
      <c r="AM74">
        <v>2</v>
      </c>
      <c r="AN74" t="s">
        <v>152</v>
      </c>
      <c r="AO74">
        <v>131567</v>
      </c>
      <c r="AP74" t="s">
        <v>153</v>
      </c>
    </row>
    <row r="75" spans="1:42" x14ac:dyDescent="0.2">
      <c r="A75">
        <v>74</v>
      </c>
      <c r="B75" t="s">
        <v>4078</v>
      </c>
      <c r="C75" t="s">
        <v>267</v>
      </c>
      <c r="D75">
        <v>1349763</v>
      </c>
      <c r="E75" t="s">
        <v>899</v>
      </c>
      <c r="F75" t="s">
        <v>683</v>
      </c>
      <c r="G75" t="s">
        <v>683</v>
      </c>
      <c r="H75" t="s">
        <v>4112</v>
      </c>
      <c r="I75" t="s">
        <v>5725</v>
      </c>
      <c r="J75" t="s">
        <v>719</v>
      </c>
      <c r="K75">
        <v>1</v>
      </c>
      <c r="L75">
        <v>810</v>
      </c>
      <c r="M75" t="s">
        <v>4111</v>
      </c>
      <c r="N75">
        <v>0</v>
      </c>
      <c r="O75">
        <v>3641</v>
      </c>
      <c r="P75">
        <v>4451</v>
      </c>
      <c r="Q75">
        <v>5</v>
      </c>
      <c r="R75" t="s">
        <v>719</v>
      </c>
      <c r="S75" t="s">
        <v>719</v>
      </c>
      <c r="T75" t="s">
        <v>719</v>
      </c>
      <c r="U75" t="s">
        <v>4326</v>
      </c>
      <c r="V75">
        <v>1349763</v>
      </c>
      <c r="W75" t="s">
        <v>267</v>
      </c>
      <c r="X75" t="b">
        <v>1</v>
      </c>
      <c r="Y75">
        <v>1349763</v>
      </c>
      <c r="Z75" t="s">
        <v>267</v>
      </c>
      <c r="AA75">
        <v>80879</v>
      </c>
      <c r="AB75" t="s">
        <v>19</v>
      </c>
      <c r="AC75">
        <v>281915</v>
      </c>
      <c r="AD75" t="s">
        <v>99</v>
      </c>
      <c r="AE75">
        <v>80864</v>
      </c>
      <c r="AF75" t="s">
        <v>45</v>
      </c>
      <c r="AG75">
        <v>80840</v>
      </c>
      <c r="AH75" t="s">
        <v>116</v>
      </c>
      <c r="AI75">
        <v>28216</v>
      </c>
      <c r="AJ75" t="s">
        <v>142</v>
      </c>
      <c r="AK75">
        <v>1224</v>
      </c>
      <c r="AL75" t="s">
        <v>91</v>
      </c>
      <c r="AM75">
        <v>2</v>
      </c>
      <c r="AN75" t="s">
        <v>152</v>
      </c>
      <c r="AO75">
        <v>131567</v>
      </c>
      <c r="AP75" t="s">
        <v>153</v>
      </c>
    </row>
    <row r="76" spans="1:42" x14ac:dyDescent="0.2">
      <c r="A76">
        <v>75</v>
      </c>
      <c r="B76" t="s">
        <v>4078</v>
      </c>
      <c r="C76" t="s">
        <v>267</v>
      </c>
      <c r="D76">
        <v>1349763</v>
      </c>
      <c r="E76" t="s">
        <v>2236</v>
      </c>
      <c r="F76" t="s">
        <v>679</v>
      </c>
      <c r="G76" t="s">
        <v>679</v>
      </c>
      <c r="H76" t="s">
        <v>4110</v>
      </c>
      <c r="I76" t="s">
        <v>5724</v>
      </c>
      <c r="J76" t="s">
        <v>719</v>
      </c>
      <c r="K76">
        <v>1</v>
      </c>
      <c r="L76">
        <v>1275</v>
      </c>
      <c r="M76" t="s">
        <v>4109</v>
      </c>
      <c r="N76">
        <v>0</v>
      </c>
      <c r="O76">
        <v>4587</v>
      </c>
      <c r="P76">
        <v>5862</v>
      </c>
      <c r="Q76">
        <v>6</v>
      </c>
      <c r="R76" t="s">
        <v>719</v>
      </c>
      <c r="S76" t="s">
        <v>719</v>
      </c>
      <c r="T76" t="s">
        <v>719</v>
      </c>
      <c r="U76" t="s">
        <v>4326</v>
      </c>
      <c r="V76">
        <v>1349763</v>
      </c>
      <c r="W76" t="s">
        <v>267</v>
      </c>
      <c r="X76" t="b">
        <v>1</v>
      </c>
      <c r="Y76">
        <v>1349763</v>
      </c>
      <c r="Z76" t="s">
        <v>267</v>
      </c>
      <c r="AA76">
        <v>80879</v>
      </c>
      <c r="AB76" t="s">
        <v>19</v>
      </c>
      <c r="AC76">
        <v>281915</v>
      </c>
      <c r="AD76" t="s">
        <v>99</v>
      </c>
      <c r="AE76">
        <v>80864</v>
      </c>
      <c r="AF76" t="s">
        <v>45</v>
      </c>
      <c r="AG76">
        <v>80840</v>
      </c>
      <c r="AH76" t="s">
        <v>116</v>
      </c>
      <c r="AI76">
        <v>28216</v>
      </c>
      <c r="AJ76" t="s">
        <v>142</v>
      </c>
      <c r="AK76">
        <v>1224</v>
      </c>
      <c r="AL76" t="s">
        <v>91</v>
      </c>
      <c r="AM76">
        <v>2</v>
      </c>
      <c r="AN76" t="s">
        <v>152</v>
      </c>
      <c r="AO76">
        <v>131567</v>
      </c>
      <c r="AP76" t="s">
        <v>153</v>
      </c>
    </row>
    <row r="77" spans="1:42" x14ac:dyDescent="0.2">
      <c r="A77">
        <v>76</v>
      </c>
      <c r="B77" t="s">
        <v>4078</v>
      </c>
      <c r="C77" t="s">
        <v>267</v>
      </c>
      <c r="D77">
        <v>1349763</v>
      </c>
      <c r="E77" t="s">
        <v>430</v>
      </c>
      <c r="F77" t="s">
        <v>429</v>
      </c>
      <c r="G77" t="s">
        <v>429</v>
      </c>
      <c r="H77" t="s">
        <v>4108</v>
      </c>
      <c r="I77" t="s">
        <v>5723</v>
      </c>
      <c r="J77" t="s">
        <v>719</v>
      </c>
      <c r="K77">
        <v>1</v>
      </c>
      <c r="L77">
        <v>978</v>
      </c>
      <c r="M77" t="s">
        <v>4107</v>
      </c>
      <c r="N77">
        <v>0</v>
      </c>
      <c r="O77">
        <v>5940</v>
      </c>
      <c r="P77">
        <v>6918</v>
      </c>
      <c r="Q77">
        <v>7</v>
      </c>
      <c r="R77" t="s">
        <v>719</v>
      </c>
      <c r="S77" t="s">
        <v>719</v>
      </c>
      <c r="T77" t="s">
        <v>719</v>
      </c>
      <c r="U77" t="s">
        <v>4326</v>
      </c>
      <c r="V77">
        <v>1349763</v>
      </c>
      <c r="W77" t="s">
        <v>267</v>
      </c>
      <c r="X77" t="b">
        <v>1</v>
      </c>
      <c r="Y77">
        <v>1349763</v>
      </c>
      <c r="Z77" t="s">
        <v>267</v>
      </c>
      <c r="AA77">
        <v>80879</v>
      </c>
      <c r="AB77" t="s">
        <v>19</v>
      </c>
      <c r="AC77">
        <v>281915</v>
      </c>
      <c r="AD77" t="s">
        <v>99</v>
      </c>
      <c r="AE77">
        <v>80864</v>
      </c>
      <c r="AF77" t="s">
        <v>45</v>
      </c>
      <c r="AG77">
        <v>80840</v>
      </c>
      <c r="AH77" t="s">
        <v>116</v>
      </c>
      <c r="AI77">
        <v>28216</v>
      </c>
      <c r="AJ77" t="s">
        <v>142</v>
      </c>
      <c r="AK77">
        <v>1224</v>
      </c>
      <c r="AL77" t="s">
        <v>91</v>
      </c>
      <c r="AM77">
        <v>2</v>
      </c>
      <c r="AN77" t="s">
        <v>152</v>
      </c>
      <c r="AO77">
        <v>131567</v>
      </c>
      <c r="AP77" t="s">
        <v>153</v>
      </c>
    </row>
    <row r="78" spans="1:42" x14ac:dyDescent="0.2">
      <c r="A78">
        <v>77</v>
      </c>
      <c r="B78" t="s">
        <v>4078</v>
      </c>
      <c r="C78" t="s">
        <v>267</v>
      </c>
      <c r="D78">
        <v>1349763</v>
      </c>
      <c r="E78" t="s">
        <v>312</v>
      </c>
      <c r="F78" t="s">
        <v>304</v>
      </c>
      <c r="G78" t="s">
        <v>304</v>
      </c>
      <c r="H78" t="s">
        <v>4106</v>
      </c>
      <c r="I78" t="s">
        <v>5722</v>
      </c>
      <c r="J78" t="s">
        <v>719</v>
      </c>
      <c r="K78">
        <v>1</v>
      </c>
      <c r="L78">
        <v>1017</v>
      </c>
      <c r="M78" t="s">
        <v>4105</v>
      </c>
      <c r="N78">
        <v>0</v>
      </c>
      <c r="O78">
        <v>7048</v>
      </c>
      <c r="P78">
        <v>8065</v>
      </c>
      <c r="Q78">
        <v>8</v>
      </c>
      <c r="R78" t="s">
        <v>4316</v>
      </c>
      <c r="S78" t="s">
        <v>719</v>
      </c>
      <c r="T78" t="s">
        <v>719</v>
      </c>
      <c r="U78" t="s">
        <v>4326</v>
      </c>
      <c r="V78">
        <v>1349763</v>
      </c>
      <c r="W78" t="s">
        <v>267</v>
      </c>
      <c r="X78" t="b">
        <v>1</v>
      </c>
      <c r="Y78">
        <v>1349763</v>
      </c>
      <c r="Z78" t="s">
        <v>267</v>
      </c>
      <c r="AA78">
        <v>80879</v>
      </c>
      <c r="AB78" t="s">
        <v>19</v>
      </c>
      <c r="AC78">
        <v>281915</v>
      </c>
      <c r="AD78" t="s">
        <v>99</v>
      </c>
      <c r="AE78">
        <v>80864</v>
      </c>
      <c r="AF78" t="s">
        <v>45</v>
      </c>
      <c r="AG78">
        <v>80840</v>
      </c>
      <c r="AH78" t="s">
        <v>116</v>
      </c>
      <c r="AI78">
        <v>28216</v>
      </c>
      <c r="AJ78" t="s">
        <v>142</v>
      </c>
      <c r="AK78">
        <v>1224</v>
      </c>
      <c r="AL78" t="s">
        <v>91</v>
      </c>
      <c r="AM78">
        <v>2</v>
      </c>
      <c r="AN78" t="s">
        <v>152</v>
      </c>
      <c r="AO78">
        <v>131567</v>
      </c>
      <c r="AP78" t="s">
        <v>153</v>
      </c>
    </row>
    <row r="79" spans="1:42" x14ac:dyDescent="0.2">
      <c r="A79">
        <v>78</v>
      </c>
      <c r="B79" t="s">
        <v>4078</v>
      </c>
      <c r="C79" t="s">
        <v>267</v>
      </c>
      <c r="D79">
        <v>1349763</v>
      </c>
      <c r="E79" t="s">
        <v>2241</v>
      </c>
      <c r="F79" t="s">
        <v>671</v>
      </c>
      <c r="G79" t="s">
        <v>671</v>
      </c>
      <c r="H79" t="s">
        <v>4104</v>
      </c>
      <c r="I79" t="s">
        <v>5721</v>
      </c>
      <c r="J79" t="s">
        <v>719</v>
      </c>
      <c r="K79">
        <v>-1</v>
      </c>
      <c r="L79">
        <v>327</v>
      </c>
      <c r="M79" t="s">
        <v>4103</v>
      </c>
      <c r="N79">
        <v>0</v>
      </c>
      <c r="O79">
        <v>8203</v>
      </c>
      <c r="P79">
        <v>8530</v>
      </c>
      <c r="Q79">
        <v>9</v>
      </c>
      <c r="R79" t="s">
        <v>719</v>
      </c>
      <c r="S79" t="s">
        <v>719</v>
      </c>
      <c r="T79" t="s">
        <v>719</v>
      </c>
      <c r="U79" t="s">
        <v>4326</v>
      </c>
      <c r="V79">
        <v>1349763</v>
      </c>
      <c r="W79" t="s">
        <v>267</v>
      </c>
      <c r="X79" t="b">
        <v>1</v>
      </c>
      <c r="Y79">
        <v>1349763</v>
      </c>
      <c r="Z79" t="s">
        <v>267</v>
      </c>
      <c r="AA79">
        <v>80879</v>
      </c>
      <c r="AB79" t="s">
        <v>19</v>
      </c>
      <c r="AC79">
        <v>281915</v>
      </c>
      <c r="AD79" t="s">
        <v>99</v>
      </c>
      <c r="AE79">
        <v>80864</v>
      </c>
      <c r="AF79" t="s">
        <v>45</v>
      </c>
      <c r="AG79">
        <v>80840</v>
      </c>
      <c r="AH79" t="s">
        <v>116</v>
      </c>
      <c r="AI79">
        <v>28216</v>
      </c>
      <c r="AJ79" t="s">
        <v>142</v>
      </c>
      <c r="AK79">
        <v>1224</v>
      </c>
      <c r="AL79" t="s">
        <v>91</v>
      </c>
      <c r="AM79">
        <v>2</v>
      </c>
      <c r="AN79" t="s">
        <v>152</v>
      </c>
      <c r="AO79">
        <v>131567</v>
      </c>
      <c r="AP79" t="s">
        <v>153</v>
      </c>
    </row>
    <row r="80" spans="1:42" x14ac:dyDescent="0.2">
      <c r="A80">
        <v>79</v>
      </c>
      <c r="B80" t="s">
        <v>4078</v>
      </c>
      <c r="C80" t="s">
        <v>267</v>
      </c>
      <c r="D80">
        <v>1349763</v>
      </c>
      <c r="E80" t="s">
        <v>3688</v>
      </c>
      <c r="F80" t="s">
        <v>651</v>
      </c>
      <c r="G80" t="s">
        <v>651</v>
      </c>
      <c r="H80" t="s">
        <v>4102</v>
      </c>
      <c r="I80" t="s">
        <v>5720</v>
      </c>
      <c r="J80" t="s">
        <v>719</v>
      </c>
      <c r="K80">
        <v>-1</v>
      </c>
      <c r="L80">
        <v>255</v>
      </c>
      <c r="M80" t="s">
        <v>4101</v>
      </c>
      <c r="N80">
        <v>0</v>
      </c>
      <c r="O80">
        <v>8540</v>
      </c>
      <c r="P80">
        <v>8795</v>
      </c>
      <c r="Q80">
        <v>10</v>
      </c>
      <c r="R80" t="s">
        <v>719</v>
      </c>
      <c r="S80" t="s">
        <v>719</v>
      </c>
      <c r="T80" t="s">
        <v>719</v>
      </c>
      <c r="U80" t="s">
        <v>4326</v>
      </c>
      <c r="V80">
        <v>1349763</v>
      </c>
      <c r="W80" t="s">
        <v>267</v>
      </c>
      <c r="X80" t="b">
        <v>1</v>
      </c>
      <c r="Y80">
        <v>1349763</v>
      </c>
      <c r="Z80" t="s">
        <v>267</v>
      </c>
      <c r="AA80">
        <v>80879</v>
      </c>
      <c r="AB80" t="s">
        <v>19</v>
      </c>
      <c r="AC80">
        <v>281915</v>
      </c>
      <c r="AD80" t="s">
        <v>99</v>
      </c>
      <c r="AE80">
        <v>80864</v>
      </c>
      <c r="AF80" t="s">
        <v>45</v>
      </c>
      <c r="AG80">
        <v>80840</v>
      </c>
      <c r="AH80" t="s">
        <v>116</v>
      </c>
      <c r="AI80">
        <v>28216</v>
      </c>
      <c r="AJ80" t="s">
        <v>142</v>
      </c>
      <c r="AK80">
        <v>1224</v>
      </c>
      <c r="AL80" t="s">
        <v>91</v>
      </c>
      <c r="AM80">
        <v>2</v>
      </c>
      <c r="AN80" t="s">
        <v>152</v>
      </c>
      <c r="AO80">
        <v>131567</v>
      </c>
      <c r="AP80" t="s">
        <v>153</v>
      </c>
    </row>
    <row r="81" spans="1:42" x14ac:dyDescent="0.2">
      <c r="A81">
        <v>80</v>
      </c>
      <c r="B81" t="s">
        <v>4078</v>
      </c>
      <c r="C81" t="s">
        <v>267</v>
      </c>
      <c r="D81">
        <v>1349763</v>
      </c>
      <c r="E81" t="s">
        <v>1764</v>
      </c>
      <c r="F81" t="s">
        <v>857</v>
      </c>
      <c r="G81" t="s">
        <v>857</v>
      </c>
      <c r="H81" t="s">
        <v>4100</v>
      </c>
      <c r="I81" t="s">
        <v>5719</v>
      </c>
      <c r="J81" t="s">
        <v>719</v>
      </c>
      <c r="K81">
        <v>-1</v>
      </c>
      <c r="L81">
        <v>687</v>
      </c>
      <c r="M81" t="s">
        <v>4099</v>
      </c>
      <c r="N81">
        <v>0</v>
      </c>
      <c r="O81">
        <v>8791</v>
      </c>
      <c r="P81">
        <v>9478</v>
      </c>
      <c r="Q81">
        <v>11</v>
      </c>
      <c r="R81" t="s">
        <v>719</v>
      </c>
      <c r="S81" t="s">
        <v>719</v>
      </c>
      <c r="T81" t="s">
        <v>719</v>
      </c>
      <c r="U81" t="s">
        <v>4326</v>
      </c>
      <c r="V81">
        <v>1349763</v>
      </c>
      <c r="W81" t="s">
        <v>267</v>
      </c>
      <c r="X81" t="b">
        <v>1</v>
      </c>
      <c r="Y81">
        <v>1349763</v>
      </c>
      <c r="Z81" t="s">
        <v>267</v>
      </c>
      <c r="AA81">
        <v>80879</v>
      </c>
      <c r="AB81" t="s">
        <v>19</v>
      </c>
      <c r="AC81">
        <v>281915</v>
      </c>
      <c r="AD81" t="s">
        <v>99</v>
      </c>
      <c r="AE81">
        <v>80864</v>
      </c>
      <c r="AF81" t="s">
        <v>45</v>
      </c>
      <c r="AG81">
        <v>80840</v>
      </c>
      <c r="AH81" t="s">
        <v>116</v>
      </c>
      <c r="AI81">
        <v>28216</v>
      </c>
      <c r="AJ81" t="s">
        <v>142</v>
      </c>
      <c r="AK81">
        <v>1224</v>
      </c>
      <c r="AL81" t="s">
        <v>91</v>
      </c>
      <c r="AM81">
        <v>2</v>
      </c>
      <c r="AN81" t="s">
        <v>152</v>
      </c>
      <c r="AO81">
        <v>131567</v>
      </c>
      <c r="AP81" t="s">
        <v>153</v>
      </c>
    </row>
    <row r="82" spans="1:42" x14ac:dyDescent="0.2">
      <c r="A82">
        <v>81</v>
      </c>
      <c r="B82" t="s">
        <v>4078</v>
      </c>
      <c r="C82" t="s">
        <v>267</v>
      </c>
      <c r="D82">
        <v>1349763</v>
      </c>
      <c r="E82" t="s">
        <v>4098</v>
      </c>
      <c r="F82" t="s">
        <v>4097</v>
      </c>
      <c r="G82" t="s">
        <v>4097</v>
      </c>
      <c r="H82" t="s">
        <v>4096</v>
      </c>
      <c r="I82" t="s">
        <v>5718</v>
      </c>
      <c r="J82" t="s">
        <v>719</v>
      </c>
      <c r="K82">
        <v>-1</v>
      </c>
      <c r="L82">
        <v>474</v>
      </c>
      <c r="M82" t="s">
        <v>4095</v>
      </c>
      <c r="N82">
        <v>0</v>
      </c>
      <c r="O82">
        <v>9479</v>
      </c>
      <c r="P82">
        <v>9953</v>
      </c>
      <c r="Q82">
        <v>12</v>
      </c>
      <c r="R82" t="s">
        <v>719</v>
      </c>
      <c r="S82" t="s">
        <v>719</v>
      </c>
      <c r="T82" t="s">
        <v>719</v>
      </c>
      <c r="U82" t="s">
        <v>4326</v>
      </c>
      <c r="V82">
        <v>1349763</v>
      </c>
      <c r="W82" t="s">
        <v>267</v>
      </c>
      <c r="X82" t="b">
        <v>1</v>
      </c>
      <c r="Y82">
        <v>1349763</v>
      </c>
      <c r="Z82" t="s">
        <v>267</v>
      </c>
      <c r="AA82">
        <v>80879</v>
      </c>
      <c r="AB82" t="s">
        <v>19</v>
      </c>
      <c r="AC82">
        <v>281915</v>
      </c>
      <c r="AD82" t="s">
        <v>99</v>
      </c>
      <c r="AE82">
        <v>80864</v>
      </c>
      <c r="AF82" t="s">
        <v>45</v>
      </c>
      <c r="AG82">
        <v>80840</v>
      </c>
      <c r="AH82" t="s">
        <v>116</v>
      </c>
      <c r="AI82">
        <v>28216</v>
      </c>
      <c r="AJ82" t="s">
        <v>142</v>
      </c>
      <c r="AK82">
        <v>1224</v>
      </c>
      <c r="AL82" t="s">
        <v>91</v>
      </c>
      <c r="AM82">
        <v>2</v>
      </c>
      <c r="AN82" t="s">
        <v>152</v>
      </c>
      <c r="AO82">
        <v>131567</v>
      </c>
      <c r="AP82" t="s">
        <v>153</v>
      </c>
    </row>
    <row r="83" spans="1:42" x14ac:dyDescent="0.2">
      <c r="A83">
        <v>82</v>
      </c>
      <c r="B83" t="s">
        <v>4078</v>
      </c>
      <c r="C83" t="s">
        <v>267</v>
      </c>
      <c r="D83">
        <v>1349763</v>
      </c>
      <c r="E83" t="s">
        <v>4094</v>
      </c>
      <c r="F83" t="s">
        <v>4093</v>
      </c>
      <c r="G83" t="s">
        <v>4093</v>
      </c>
      <c r="H83" t="s">
        <v>4092</v>
      </c>
      <c r="I83" t="s">
        <v>5717</v>
      </c>
      <c r="J83" t="s">
        <v>719</v>
      </c>
      <c r="K83">
        <v>1</v>
      </c>
      <c r="L83">
        <v>1056</v>
      </c>
      <c r="M83" t="s">
        <v>4091</v>
      </c>
      <c r="N83">
        <v>0</v>
      </c>
      <c r="O83">
        <v>10083</v>
      </c>
      <c r="P83">
        <v>11139</v>
      </c>
      <c r="Q83">
        <v>13</v>
      </c>
      <c r="R83" t="s">
        <v>719</v>
      </c>
      <c r="S83" t="s">
        <v>719</v>
      </c>
      <c r="T83" t="s">
        <v>719</v>
      </c>
      <c r="U83" t="s">
        <v>4326</v>
      </c>
      <c r="V83">
        <v>1349763</v>
      </c>
      <c r="W83" t="s">
        <v>267</v>
      </c>
      <c r="X83" t="b">
        <v>1</v>
      </c>
      <c r="Y83">
        <v>1349763</v>
      </c>
      <c r="Z83" t="s">
        <v>267</v>
      </c>
      <c r="AA83">
        <v>80879</v>
      </c>
      <c r="AB83" t="s">
        <v>19</v>
      </c>
      <c r="AC83">
        <v>281915</v>
      </c>
      <c r="AD83" t="s">
        <v>99</v>
      </c>
      <c r="AE83">
        <v>80864</v>
      </c>
      <c r="AF83" t="s">
        <v>45</v>
      </c>
      <c r="AG83">
        <v>80840</v>
      </c>
      <c r="AH83" t="s">
        <v>116</v>
      </c>
      <c r="AI83">
        <v>28216</v>
      </c>
      <c r="AJ83" t="s">
        <v>142</v>
      </c>
      <c r="AK83">
        <v>1224</v>
      </c>
      <c r="AL83" t="s">
        <v>91</v>
      </c>
      <c r="AM83">
        <v>2</v>
      </c>
      <c r="AN83" t="s">
        <v>152</v>
      </c>
      <c r="AO83">
        <v>131567</v>
      </c>
      <c r="AP83" t="s">
        <v>153</v>
      </c>
    </row>
    <row r="84" spans="1:42" x14ac:dyDescent="0.2">
      <c r="A84">
        <v>83</v>
      </c>
      <c r="B84" t="s">
        <v>4078</v>
      </c>
      <c r="C84" t="s">
        <v>267</v>
      </c>
      <c r="D84">
        <v>1349763</v>
      </c>
      <c r="E84" t="s">
        <v>4090</v>
      </c>
      <c r="F84" t="s">
        <v>4089</v>
      </c>
      <c r="G84" t="s">
        <v>4089</v>
      </c>
      <c r="H84" t="s">
        <v>4088</v>
      </c>
      <c r="I84" t="s">
        <v>5716</v>
      </c>
      <c r="J84" t="s">
        <v>719</v>
      </c>
      <c r="K84">
        <v>1</v>
      </c>
      <c r="L84">
        <v>924</v>
      </c>
      <c r="M84" t="s">
        <v>4087</v>
      </c>
      <c r="N84">
        <v>0</v>
      </c>
      <c r="O84">
        <v>11146</v>
      </c>
      <c r="P84">
        <v>12070</v>
      </c>
      <c r="Q84">
        <v>14</v>
      </c>
      <c r="R84" t="s">
        <v>719</v>
      </c>
      <c r="S84" t="s">
        <v>719</v>
      </c>
      <c r="T84" t="s">
        <v>719</v>
      </c>
      <c r="U84" t="s">
        <v>4326</v>
      </c>
      <c r="V84">
        <v>1349763</v>
      </c>
      <c r="W84" t="s">
        <v>267</v>
      </c>
      <c r="X84" t="b">
        <v>1</v>
      </c>
      <c r="Y84">
        <v>1349763</v>
      </c>
      <c r="Z84" t="s">
        <v>267</v>
      </c>
      <c r="AA84">
        <v>80879</v>
      </c>
      <c r="AB84" t="s">
        <v>19</v>
      </c>
      <c r="AC84">
        <v>281915</v>
      </c>
      <c r="AD84" t="s">
        <v>99</v>
      </c>
      <c r="AE84">
        <v>80864</v>
      </c>
      <c r="AF84" t="s">
        <v>45</v>
      </c>
      <c r="AG84">
        <v>80840</v>
      </c>
      <c r="AH84" t="s">
        <v>116</v>
      </c>
      <c r="AI84">
        <v>28216</v>
      </c>
      <c r="AJ84" t="s">
        <v>142</v>
      </c>
      <c r="AK84">
        <v>1224</v>
      </c>
      <c r="AL84" t="s">
        <v>91</v>
      </c>
      <c r="AM84">
        <v>2</v>
      </c>
      <c r="AN84" t="s">
        <v>152</v>
      </c>
      <c r="AO84">
        <v>131567</v>
      </c>
      <c r="AP84" t="s">
        <v>153</v>
      </c>
    </row>
    <row r="85" spans="1:42" x14ac:dyDescent="0.2">
      <c r="A85">
        <v>84</v>
      </c>
      <c r="B85" t="s">
        <v>4078</v>
      </c>
      <c r="C85" t="s">
        <v>267</v>
      </c>
      <c r="D85">
        <v>1349763</v>
      </c>
      <c r="E85" t="s">
        <v>4086</v>
      </c>
      <c r="F85" t="s">
        <v>4085</v>
      </c>
      <c r="G85" t="s">
        <v>4085</v>
      </c>
      <c r="H85" t="s">
        <v>4084</v>
      </c>
      <c r="I85" t="s">
        <v>5715</v>
      </c>
      <c r="J85" t="s">
        <v>719</v>
      </c>
      <c r="K85">
        <v>1</v>
      </c>
      <c r="L85">
        <v>885</v>
      </c>
      <c r="M85" t="s">
        <v>4083</v>
      </c>
      <c r="N85">
        <v>0</v>
      </c>
      <c r="O85">
        <v>12066</v>
      </c>
      <c r="P85">
        <v>12951</v>
      </c>
      <c r="Q85">
        <v>15</v>
      </c>
      <c r="R85" t="s">
        <v>719</v>
      </c>
      <c r="S85" t="s">
        <v>719</v>
      </c>
      <c r="T85" t="s">
        <v>719</v>
      </c>
      <c r="U85" t="s">
        <v>4326</v>
      </c>
      <c r="V85">
        <v>1349763</v>
      </c>
      <c r="W85" t="s">
        <v>267</v>
      </c>
      <c r="X85" t="b">
        <v>1</v>
      </c>
      <c r="Y85">
        <v>1349763</v>
      </c>
      <c r="Z85" t="s">
        <v>267</v>
      </c>
      <c r="AA85">
        <v>80879</v>
      </c>
      <c r="AB85" t="s">
        <v>19</v>
      </c>
      <c r="AC85">
        <v>281915</v>
      </c>
      <c r="AD85" t="s">
        <v>99</v>
      </c>
      <c r="AE85">
        <v>80864</v>
      </c>
      <c r="AF85" t="s">
        <v>45</v>
      </c>
      <c r="AG85">
        <v>80840</v>
      </c>
      <c r="AH85" t="s">
        <v>116</v>
      </c>
      <c r="AI85">
        <v>28216</v>
      </c>
      <c r="AJ85" t="s">
        <v>142</v>
      </c>
      <c r="AK85">
        <v>1224</v>
      </c>
      <c r="AL85" t="s">
        <v>91</v>
      </c>
      <c r="AM85">
        <v>2</v>
      </c>
      <c r="AN85" t="s">
        <v>152</v>
      </c>
      <c r="AO85">
        <v>131567</v>
      </c>
      <c r="AP85" t="s">
        <v>153</v>
      </c>
    </row>
    <row r="86" spans="1:42" x14ac:dyDescent="0.2">
      <c r="A86">
        <v>85</v>
      </c>
      <c r="B86" t="s">
        <v>4078</v>
      </c>
      <c r="C86" t="s">
        <v>267</v>
      </c>
      <c r="D86">
        <v>1349763</v>
      </c>
      <c r="E86" t="s">
        <v>4082</v>
      </c>
      <c r="F86" t="s">
        <v>4081</v>
      </c>
      <c r="G86" t="s">
        <v>4081</v>
      </c>
      <c r="H86" t="s">
        <v>4080</v>
      </c>
      <c r="I86" t="s">
        <v>5714</v>
      </c>
      <c r="J86" t="s">
        <v>719</v>
      </c>
      <c r="K86">
        <v>1</v>
      </c>
      <c r="L86">
        <v>546</v>
      </c>
      <c r="M86" t="s">
        <v>4079</v>
      </c>
      <c r="N86">
        <v>0</v>
      </c>
      <c r="O86">
        <v>12962</v>
      </c>
      <c r="P86">
        <v>13508</v>
      </c>
      <c r="Q86">
        <v>16</v>
      </c>
      <c r="R86" t="s">
        <v>719</v>
      </c>
      <c r="S86" t="s">
        <v>719</v>
      </c>
      <c r="T86" t="s">
        <v>719</v>
      </c>
      <c r="U86" t="s">
        <v>4326</v>
      </c>
      <c r="V86">
        <v>1349763</v>
      </c>
      <c r="W86" t="s">
        <v>267</v>
      </c>
      <c r="X86" t="b">
        <v>1</v>
      </c>
      <c r="Y86">
        <v>1349763</v>
      </c>
      <c r="Z86" t="s">
        <v>267</v>
      </c>
      <c r="AA86">
        <v>80879</v>
      </c>
      <c r="AB86" t="s">
        <v>19</v>
      </c>
      <c r="AC86">
        <v>281915</v>
      </c>
      <c r="AD86" t="s">
        <v>99</v>
      </c>
      <c r="AE86">
        <v>80864</v>
      </c>
      <c r="AF86" t="s">
        <v>45</v>
      </c>
      <c r="AG86">
        <v>80840</v>
      </c>
      <c r="AH86" t="s">
        <v>116</v>
      </c>
      <c r="AI86">
        <v>28216</v>
      </c>
      <c r="AJ86" t="s">
        <v>142</v>
      </c>
      <c r="AK86">
        <v>1224</v>
      </c>
      <c r="AL86" t="s">
        <v>91</v>
      </c>
      <c r="AM86">
        <v>2</v>
      </c>
      <c r="AN86" t="s">
        <v>152</v>
      </c>
      <c r="AO86">
        <v>131567</v>
      </c>
      <c r="AP86" t="s">
        <v>153</v>
      </c>
    </row>
    <row r="87" spans="1:42" x14ac:dyDescent="0.2">
      <c r="A87">
        <v>86</v>
      </c>
      <c r="B87" t="s">
        <v>4078</v>
      </c>
      <c r="C87" t="s">
        <v>267</v>
      </c>
      <c r="D87">
        <v>1349763</v>
      </c>
      <c r="E87" t="s">
        <v>4077</v>
      </c>
      <c r="F87" t="s">
        <v>4076</v>
      </c>
      <c r="G87" t="s">
        <v>4076</v>
      </c>
      <c r="H87" t="s">
        <v>4075</v>
      </c>
      <c r="I87" t="s">
        <v>5713</v>
      </c>
      <c r="J87" t="s">
        <v>719</v>
      </c>
      <c r="K87">
        <v>1</v>
      </c>
      <c r="L87">
        <v>1425</v>
      </c>
      <c r="M87" t="s">
        <v>4074</v>
      </c>
      <c r="N87">
        <v>0</v>
      </c>
      <c r="O87">
        <v>13529</v>
      </c>
      <c r="P87">
        <v>14954</v>
      </c>
      <c r="Q87">
        <v>17</v>
      </c>
      <c r="R87" t="s">
        <v>719</v>
      </c>
      <c r="S87" t="s">
        <v>719</v>
      </c>
      <c r="T87" t="s">
        <v>719</v>
      </c>
      <c r="U87" t="s">
        <v>4326</v>
      </c>
      <c r="V87">
        <v>1349763</v>
      </c>
      <c r="W87" t="s">
        <v>267</v>
      </c>
      <c r="X87" t="b">
        <v>1</v>
      </c>
      <c r="Y87">
        <v>1349763</v>
      </c>
      <c r="Z87" t="s">
        <v>267</v>
      </c>
      <c r="AA87">
        <v>80879</v>
      </c>
      <c r="AB87" t="s">
        <v>19</v>
      </c>
      <c r="AC87">
        <v>281915</v>
      </c>
      <c r="AD87" t="s">
        <v>99</v>
      </c>
      <c r="AE87">
        <v>80864</v>
      </c>
      <c r="AF87" t="s">
        <v>45</v>
      </c>
      <c r="AG87">
        <v>80840</v>
      </c>
      <c r="AH87" t="s">
        <v>116</v>
      </c>
      <c r="AI87">
        <v>28216</v>
      </c>
      <c r="AJ87" t="s">
        <v>142</v>
      </c>
      <c r="AK87">
        <v>1224</v>
      </c>
      <c r="AL87" t="s">
        <v>91</v>
      </c>
      <c r="AM87">
        <v>2</v>
      </c>
      <c r="AN87" t="s">
        <v>152</v>
      </c>
      <c r="AO87">
        <v>131567</v>
      </c>
      <c r="AP87" t="s">
        <v>153</v>
      </c>
    </row>
    <row r="88" spans="1:42" x14ac:dyDescent="0.2">
      <c r="A88">
        <v>87</v>
      </c>
      <c r="B88" t="s">
        <v>4037</v>
      </c>
      <c r="C88" t="s">
        <v>54</v>
      </c>
      <c r="D88">
        <v>670291</v>
      </c>
      <c r="E88" t="s">
        <v>4073</v>
      </c>
      <c r="F88" t="s">
        <v>1346</v>
      </c>
      <c r="G88" t="s">
        <v>1346</v>
      </c>
      <c r="H88" t="s">
        <v>4072</v>
      </c>
      <c r="I88" t="s">
        <v>5712</v>
      </c>
      <c r="J88" t="s">
        <v>719</v>
      </c>
      <c r="K88">
        <v>-1</v>
      </c>
      <c r="L88">
        <v>1055</v>
      </c>
      <c r="M88" t="s">
        <v>4071</v>
      </c>
      <c r="N88">
        <v>1</v>
      </c>
      <c r="O88">
        <v>0</v>
      </c>
      <c r="P88">
        <v>1055</v>
      </c>
      <c r="Q88">
        <v>1</v>
      </c>
      <c r="R88" t="s">
        <v>719</v>
      </c>
      <c r="S88" t="s">
        <v>719</v>
      </c>
      <c r="T88" t="s">
        <v>719</v>
      </c>
      <c r="U88" t="s">
        <v>4326</v>
      </c>
      <c r="V88">
        <v>670291</v>
      </c>
      <c r="W88" t="s">
        <v>54</v>
      </c>
      <c r="X88" t="b">
        <v>1</v>
      </c>
      <c r="Y88" t="s">
        <v>719</v>
      </c>
      <c r="Z88" t="s">
        <v>719</v>
      </c>
      <c r="AA88">
        <v>670291</v>
      </c>
      <c r="AB88" t="s">
        <v>54</v>
      </c>
      <c r="AC88">
        <v>186650</v>
      </c>
      <c r="AD88" t="s">
        <v>77</v>
      </c>
      <c r="AE88">
        <v>119045</v>
      </c>
      <c r="AF88" t="s">
        <v>129</v>
      </c>
      <c r="AG88">
        <v>356</v>
      </c>
      <c r="AH88" t="s">
        <v>137</v>
      </c>
      <c r="AI88">
        <v>28211</v>
      </c>
      <c r="AJ88" t="s">
        <v>151</v>
      </c>
      <c r="AK88">
        <v>1224</v>
      </c>
      <c r="AL88" t="s">
        <v>91</v>
      </c>
      <c r="AM88">
        <v>2</v>
      </c>
      <c r="AN88" t="s">
        <v>152</v>
      </c>
      <c r="AO88">
        <v>131567</v>
      </c>
      <c r="AP88" t="s">
        <v>153</v>
      </c>
    </row>
    <row r="89" spans="1:42" x14ac:dyDescent="0.2">
      <c r="A89">
        <v>88</v>
      </c>
      <c r="B89" t="s">
        <v>4037</v>
      </c>
      <c r="C89" t="s">
        <v>54</v>
      </c>
      <c r="D89">
        <v>670291</v>
      </c>
      <c r="E89" t="s">
        <v>4070</v>
      </c>
      <c r="F89" t="s">
        <v>1342</v>
      </c>
      <c r="G89" t="s">
        <v>1342</v>
      </c>
      <c r="H89" t="s">
        <v>4069</v>
      </c>
      <c r="I89" t="s">
        <v>5711</v>
      </c>
      <c r="J89" t="s">
        <v>719</v>
      </c>
      <c r="K89">
        <v>1</v>
      </c>
      <c r="L89">
        <v>1311</v>
      </c>
      <c r="M89" t="s">
        <v>4068</v>
      </c>
      <c r="N89">
        <v>0</v>
      </c>
      <c r="O89">
        <v>1170</v>
      </c>
      <c r="P89">
        <v>2481</v>
      </c>
      <c r="Q89">
        <v>2</v>
      </c>
      <c r="R89" t="s">
        <v>719</v>
      </c>
      <c r="S89" t="s">
        <v>719</v>
      </c>
      <c r="T89" t="s">
        <v>719</v>
      </c>
      <c r="U89" t="s">
        <v>4326</v>
      </c>
      <c r="V89">
        <v>670291</v>
      </c>
      <c r="W89" t="s">
        <v>54</v>
      </c>
      <c r="X89" t="b">
        <v>1</v>
      </c>
      <c r="Y89" t="s">
        <v>719</v>
      </c>
      <c r="Z89" t="s">
        <v>719</v>
      </c>
      <c r="AA89">
        <v>670291</v>
      </c>
      <c r="AB89" t="s">
        <v>54</v>
      </c>
      <c r="AC89">
        <v>186650</v>
      </c>
      <c r="AD89" t="s">
        <v>77</v>
      </c>
      <c r="AE89">
        <v>119045</v>
      </c>
      <c r="AF89" t="s">
        <v>129</v>
      </c>
      <c r="AG89">
        <v>356</v>
      </c>
      <c r="AH89" t="s">
        <v>137</v>
      </c>
      <c r="AI89">
        <v>28211</v>
      </c>
      <c r="AJ89" t="s">
        <v>151</v>
      </c>
      <c r="AK89">
        <v>1224</v>
      </c>
      <c r="AL89" t="s">
        <v>91</v>
      </c>
      <c r="AM89">
        <v>2</v>
      </c>
      <c r="AN89" t="s">
        <v>152</v>
      </c>
      <c r="AO89">
        <v>131567</v>
      </c>
      <c r="AP89" t="s">
        <v>153</v>
      </c>
    </row>
    <row r="90" spans="1:42" x14ac:dyDescent="0.2">
      <c r="A90">
        <v>89</v>
      </c>
      <c r="B90" t="s">
        <v>4037</v>
      </c>
      <c r="C90" t="s">
        <v>54</v>
      </c>
      <c r="D90">
        <v>670291</v>
      </c>
      <c r="E90" t="s">
        <v>4067</v>
      </c>
      <c r="F90" t="s">
        <v>1338</v>
      </c>
      <c r="G90" t="s">
        <v>1338</v>
      </c>
      <c r="H90" t="s">
        <v>4066</v>
      </c>
      <c r="I90" t="s">
        <v>5710</v>
      </c>
      <c r="J90" t="s">
        <v>719</v>
      </c>
      <c r="K90">
        <v>1</v>
      </c>
      <c r="L90">
        <v>1884</v>
      </c>
      <c r="M90" t="s">
        <v>4065</v>
      </c>
      <c r="N90">
        <v>0</v>
      </c>
      <c r="O90">
        <v>2683</v>
      </c>
      <c r="P90">
        <v>4567</v>
      </c>
      <c r="Q90">
        <v>3</v>
      </c>
      <c r="R90" t="s">
        <v>719</v>
      </c>
      <c r="S90" t="s">
        <v>719</v>
      </c>
      <c r="T90" t="s">
        <v>719</v>
      </c>
      <c r="U90" t="s">
        <v>4326</v>
      </c>
      <c r="V90">
        <v>670291</v>
      </c>
      <c r="W90" t="s">
        <v>54</v>
      </c>
      <c r="X90" t="b">
        <v>1</v>
      </c>
      <c r="Y90" t="s">
        <v>719</v>
      </c>
      <c r="Z90" t="s">
        <v>719</v>
      </c>
      <c r="AA90">
        <v>670291</v>
      </c>
      <c r="AB90" t="s">
        <v>54</v>
      </c>
      <c r="AC90">
        <v>186650</v>
      </c>
      <c r="AD90" t="s">
        <v>77</v>
      </c>
      <c r="AE90">
        <v>119045</v>
      </c>
      <c r="AF90" t="s">
        <v>129</v>
      </c>
      <c r="AG90">
        <v>356</v>
      </c>
      <c r="AH90" t="s">
        <v>137</v>
      </c>
      <c r="AI90">
        <v>28211</v>
      </c>
      <c r="AJ90" t="s">
        <v>151</v>
      </c>
      <c r="AK90">
        <v>1224</v>
      </c>
      <c r="AL90" t="s">
        <v>91</v>
      </c>
      <c r="AM90">
        <v>2</v>
      </c>
      <c r="AN90" t="s">
        <v>152</v>
      </c>
      <c r="AO90">
        <v>131567</v>
      </c>
      <c r="AP90" t="s">
        <v>153</v>
      </c>
    </row>
    <row r="91" spans="1:42" x14ac:dyDescent="0.2">
      <c r="A91">
        <v>90</v>
      </c>
      <c r="B91" t="s">
        <v>4037</v>
      </c>
      <c r="C91" t="s">
        <v>54</v>
      </c>
      <c r="D91">
        <v>670291</v>
      </c>
      <c r="E91" t="s">
        <v>4064</v>
      </c>
      <c r="F91" t="s">
        <v>1334</v>
      </c>
      <c r="G91" t="s">
        <v>1334</v>
      </c>
      <c r="H91" t="s">
        <v>4063</v>
      </c>
      <c r="I91" t="s">
        <v>5709</v>
      </c>
      <c r="J91" t="s">
        <v>719</v>
      </c>
      <c r="K91">
        <v>1</v>
      </c>
      <c r="L91">
        <v>627</v>
      </c>
      <c r="M91" t="s">
        <v>4062</v>
      </c>
      <c r="N91">
        <v>0</v>
      </c>
      <c r="O91">
        <v>4575</v>
      </c>
      <c r="P91">
        <v>5202</v>
      </c>
      <c r="Q91">
        <v>4</v>
      </c>
      <c r="R91" t="s">
        <v>719</v>
      </c>
      <c r="S91" t="s">
        <v>719</v>
      </c>
      <c r="T91" t="s">
        <v>719</v>
      </c>
      <c r="U91" t="s">
        <v>4326</v>
      </c>
      <c r="V91">
        <v>670291</v>
      </c>
      <c r="W91" t="s">
        <v>54</v>
      </c>
      <c r="X91" t="b">
        <v>1</v>
      </c>
      <c r="Y91" t="s">
        <v>719</v>
      </c>
      <c r="Z91" t="s">
        <v>719</v>
      </c>
      <c r="AA91">
        <v>670291</v>
      </c>
      <c r="AB91" t="s">
        <v>54</v>
      </c>
      <c r="AC91">
        <v>186650</v>
      </c>
      <c r="AD91" t="s">
        <v>77</v>
      </c>
      <c r="AE91">
        <v>119045</v>
      </c>
      <c r="AF91" t="s">
        <v>129</v>
      </c>
      <c r="AG91">
        <v>356</v>
      </c>
      <c r="AH91" t="s">
        <v>137</v>
      </c>
      <c r="AI91">
        <v>28211</v>
      </c>
      <c r="AJ91" t="s">
        <v>151</v>
      </c>
      <c r="AK91">
        <v>1224</v>
      </c>
      <c r="AL91" t="s">
        <v>91</v>
      </c>
      <c r="AM91">
        <v>2</v>
      </c>
      <c r="AN91" t="s">
        <v>152</v>
      </c>
      <c r="AO91">
        <v>131567</v>
      </c>
      <c r="AP91" t="s">
        <v>153</v>
      </c>
    </row>
    <row r="92" spans="1:42" x14ac:dyDescent="0.2">
      <c r="A92">
        <v>91</v>
      </c>
      <c r="B92" t="s">
        <v>4037</v>
      </c>
      <c r="C92" t="s">
        <v>54</v>
      </c>
      <c r="D92">
        <v>670291</v>
      </c>
      <c r="E92" t="s">
        <v>2604</v>
      </c>
      <c r="F92" t="s">
        <v>1330</v>
      </c>
      <c r="G92" t="s">
        <v>1330</v>
      </c>
      <c r="H92" t="s">
        <v>4061</v>
      </c>
      <c r="I92" t="s">
        <v>5708</v>
      </c>
      <c r="J92" t="s">
        <v>719</v>
      </c>
      <c r="K92">
        <v>1</v>
      </c>
      <c r="L92">
        <v>837</v>
      </c>
      <c r="M92" t="s">
        <v>4060</v>
      </c>
      <c r="N92">
        <v>0</v>
      </c>
      <c r="O92">
        <v>5198</v>
      </c>
      <c r="P92">
        <v>6035</v>
      </c>
      <c r="Q92">
        <v>5</v>
      </c>
      <c r="R92" t="s">
        <v>719</v>
      </c>
      <c r="S92" t="s">
        <v>719</v>
      </c>
      <c r="T92" t="s">
        <v>719</v>
      </c>
      <c r="U92" t="s">
        <v>4326</v>
      </c>
      <c r="V92">
        <v>670291</v>
      </c>
      <c r="W92" t="s">
        <v>54</v>
      </c>
      <c r="X92" t="b">
        <v>1</v>
      </c>
      <c r="Y92" t="s">
        <v>719</v>
      </c>
      <c r="Z92" t="s">
        <v>719</v>
      </c>
      <c r="AA92">
        <v>670291</v>
      </c>
      <c r="AB92" t="s">
        <v>54</v>
      </c>
      <c r="AC92">
        <v>186650</v>
      </c>
      <c r="AD92" t="s">
        <v>77</v>
      </c>
      <c r="AE92">
        <v>119045</v>
      </c>
      <c r="AF92" t="s">
        <v>129</v>
      </c>
      <c r="AG92">
        <v>356</v>
      </c>
      <c r="AH92" t="s">
        <v>137</v>
      </c>
      <c r="AI92">
        <v>28211</v>
      </c>
      <c r="AJ92" t="s">
        <v>151</v>
      </c>
      <c r="AK92">
        <v>1224</v>
      </c>
      <c r="AL92" t="s">
        <v>91</v>
      </c>
      <c r="AM92">
        <v>2</v>
      </c>
      <c r="AN92" t="s">
        <v>152</v>
      </c>
      <c r="AO92">
        <v>131567</v>
      </c>
      <c r="AP92" t="s">
        <v>153</v>
      </c>
    </row>
    <row r="93" spans="1:42" x14ac:dyDescent="0.2">
      <c r="A93">
        <v>92</v>
      </c>
      <c r="B93" t="s">
        <v>4037</v>
      </c>
      <c r="C93" t="s">
        <v>54</v>
      </c>
      <c r="D93">
        <v>670291</v>
      </c>
      <c r="E93" t="s">
        <v>4059</v>
      </c>
      <c r="F93" t="s">
        <v>1326</v>
      </c>
      <c r="G93" t="s">
        <v>1326</v>
      </c>
      <c r="H93" t="s">
        <v>4058</v>
      </c>
      <c r="I93" t="s">
        <v>5707</v>
      </c>
      <c r="J93" t="s">
        <v>719</v>
      </c>
      <c r="K93">
        <v>1</v>
      </c>
      <c r="L93">
        <v>879</v>
      </c>
      <c r="M93" t="s">
        <v>4057</v>
      </c>
      <c r="N93">
        <v>0</v>
      </c>
      <c r="O93">
        <v>6058</v>
      </c>
      <c r="P93">
        <v>6937</v>
      </c>
      <c r="Q93">
        <v>6</v>
      </c>
      <c r="R93" t="s">
        <v>719</v>
      </c>
      <c r="S93" t="s">
        <v>719</v>
      </c>
      <c r="T93" t="s">
        <v>719</v>
      </c>
      <c r="U93" t="s">
        <v>4326</v>
      </c>
      <c r="V93">
        <v>670291</v>
      </c>
      <c r="W93" t="s">
        <v>54</v>
      </c>
      <c r="X93" t="b">
        <v>1</v>
      </c>
      <c r="Y93" t="s">
        <v>719</v>
      </c>
      <c r="Z93" t="s">
        <v>719</v>
      </c>
      <c r="AA93">
        <v>670291</v>
      </c>
      <c r="AB93" t="s">
        <v>54</v>
      </c>
      <c r="AC93">
        <v>186650</v>
      </c>
      <c r="AD93" t="s">
        <v>77</v>
      </c>
      <c r="AE93">
        <v>119045</v>
      </c>
      <c r="AF93" t="s">
        <v>129</v>
      </c>
      <c r="AG93">
        <v>356</v>
      </c>
      <c r="AH93" t="s">
        <v>137</v>
      </c>
      <c r="AI93">
        <v>28211</v>
      </c>
      <c r="AJ93" t="s">
        <v>151</v>
      </c>
      <c r="AK93">
        <v>1224</v>
      </c>
      <c r="AL93" t="s">
        <v>91</v>
      </c>
      <c r="AM93">
        <v>2</v>
      </c>
      <c r="AN93" t="s">
        <v>152</v>
      </c>
      <c r="AO93">
        <v>131567</v>
      </c>
      <c r="AP93" t="s">
        <v>153</v>
      </c>
    </row>
    <row r="94" spans="1:42" x14ac:dyDescent="0.2">
      <c r="A94">
        <v>93</v>
      </c>
      <c r="B94" t="s">
        <v>4037</v>
      </c>
      <c r="C94" t="s">
        <v>54</v>
      </c>
      <c r="D94">
        <v>670291</v>
      </c>
      <c r="E94" t="s">
        <v>312</v>
      </c>
      <c r="F94" t="s">
        <v>304</v>
      </c>
      <c r="G94" t="s">
        <v>304</v>
      </c>
      <c r="H94" t="s">
        <v>4056</v>
      </c>
      <c r="I94" t="s">
        <v>5706</v>
      </c>
      <c r="J94" t="s">
        <v>719</v>
      </c>
      <c r="K94">
        <v>1</v>
      </c>
      <c r="L94">
        <v>993</v>
      </c>
      <c r="M94" t="s">
        <v>4055</v>
      </c>
      <c r="N94">
        <v>0</v>
      </c>
      <c r="O94">
        <v>7265</v>
      </c>
      <c r="P94">
        <v>8258</v>
      </c>
      <c r="Q94">
        <v>7</v>
      </c>
      <c r="R94" t="s">
        <v>4316</v>
      </c>
      <c r="S94" t="s">
        <v>719</v>
      </c>
      <c r="T94" t="s">
        <v>719</v>
      </c>
      <c r="U94" t="s">
        <v>4326</v>
      </c>
      <c r="V94">
        <v>670291</v>
      </c>
      <c r="W94" t="s">
        <v>54</v>
      </c>
      <c r="X94" t="b">
        <v>1</v>
      </c>
      <c r="Y94" t="s">
        <v>719</v>
      </c>
      <c r="Z94" t="s">
        <v>719</v>
      </c>
      <c r="AA94">
        <v>670291</v>
      </c>
      <c r="AB94" t="s">
        <v>54</v>
      </c>
      <c r="AC94">
        <v>186650</v>
      </c>
      <c r="AD94" t="s">
        <v>77</v>
      </c>
      <c r="AE94">
        <v>119045</v>
      </c>
      <c r="AF94" t="s">
        <v>129</v>
      </c>
      <c r="AG94">
        <v>356</v>
      </c>
      <c r="AH94" t="s">
        <v>137</v>
      </c>
      <c r="AI94">
        <v>28211</v>
      </c>
      <c r="AJ94" t="s">
        <v>151</v>
      </c>
      <c r="AK94">
        <v>1224</v>
      </c>
      <c r="AL94" t="s">
        <v>91</v>
      </c>
      <c r="AM94">
        <v>2</v>
      </c>
      <c r="AN94" t="s">
        <v>152</v>
      </c>
      <c r="AO94">
        <v>131567</v>
      </c>
      <c r="AP94" t="s">
        <v>153</v>
      </c>
    </row>
    <row r="95" spans="1:42" x14ac:dyDescent="0.2">
      <c r="A95">
        <v>94</v>
      </c>
      <c r="B95" t="s">
        <v>4037</v>
      </c>
      <c r="C95" t="s">
        <v>54</v>
      </c>
      <c r="D95">
        <v>670291</v>
      </c>
      <c r="E95" t="s">
        <v>2527</v>
      </c>
      <c r="F95" t="s">
        <v>331</v>
      </c>
      <c r="G95" t="s">
        <v>331</v>
      </c>
      <c r="H95" t="s">
        <v>4054</v>
      </c>
      <c r="I95" t="s">
        <v>5705</v>
      </c>
      <c r="J95" t="s">
        <v>719</v>
      </c>
      <c r="K95">
        <v>1</v>
      </c>
      <c r="L95">
        <v>849</v>
      </c>
      <c r="M95" t="s">
        <v>4053</v>
      </c>
      <c r="N95">
        <v>0</v>
      </c>
      <c r="O95">
        <v>8313</v>
      </c>
      <c r="P95">
        <v>9162</v>
      </c>
      <c r="Q95">
        <v>8</v>
      </c>
      <c r="R95" t="s">
        <v>719</v>
      </c>
      <c r="S95" t="s">
        <v>719</v>
      </c>
      <c r="T95" t="s">
        <v>719</v>
      </c>
      <c r="U95" t="s">
        <v>4326</v>
      </c>
      <c r="V95">
        <v>670291</v>
      </c>
      <c r="W95" t="s">
        <v>54</v>
      </c>
      <c r="X95" t="b">
        <v>1</v>
      </c>
      <c r="Y95" t="s">
        <v>719</v>
      </c>
      <c r="Z95" t="s">
        <v>719</v>
      </c>
      <c r="AA95">
        <v>670291</v>
      </c>
      <c r="AB95" t="s">
        <v>54</v>
      </c>
      <c r="AC95">
        <v>186650</v>
      </c>
      <c r="AD95" t="s">
        <v>77</v>
      </c>
      <c r="AE95">
        <v>119045</v>
      </c>
      <c r="AF95" t="s">
        <v>129</v>
      </c>
      <c r="AG95">
        <v>356</v>
      </c>
      <c r="AH95" t="s">
        <v>137</v>
      </c>
      <c r="AI95">
        <v>28211</v>
      </c>
      <c r="AJ95" t="s">
        <v>151</v>
      </c>
      <c r="AK95">
        <v>1224</v>
      </c>
      <c r="AL95" t="s">
        <v>91</v>
      </c>
      <c r="AM95">
        <v>2</v>
      </c>
      <c r="AN95" t="s">
        <v>152</v>
      </c>
      <c r="AO95">
        <v>131567</v>
      </c>
      <c r="AP95" t="s">
        <v>153</v>
      </c>
    </row>
    <row r="96" spans="1:42" x14ac:dyDescent="0.2">
      <c r="A96">
        <v>95</v>
      </c>
      <c r="B96" t="s">
        <v>4037</v>
      </c>
      <c r="C96" t="s">
        <v>54</v>
      </c>
      <c r="D96">
        <v>670291</v>
      </c>
      <c r="E96" t="s">
        <v>4052</v>
      </c>
      <c r="F96" t="s">
        <v>1310</v>
      </c>
      <c r="G96" t="s">
        <v>1310</v>
      </c>
      <c r="H96" t="s">
        <v>4051</v>
      </c>
      <c r="I96" t="s">
        <v>5704</v>
      </c>
      <c r="J96" t="s">
        <v>719</v>
      </c>
      <c r="K96">
        <v>-1</v>
      </c>
      <c r="L96">
        <v>1020</v>
      </c>
      <c r="M96" t="s">
        <v>4050</v>
      </c>
      <c r="N96">
        <v>0</v>
      </c>
      <c r="O96">
        <v>9162</v>
      </c>
      <c r="P96">
        <v>10182</v>
      </c>
      <c r="Q96">
        <v>9</v>
      </c>
      <c r="R96" t="s">
        <v>719</v>
      </c>
      <c r="S96" t="s">
        <v>719</v>
      </c>
      <c r="T96" t="s">
        <v>719</v>
      </c>
      <c r="U96" t="s">
        <v>4326</v>
      </c>
      <c r="V96">
        <v>670291</v>
      </c>
      <c r="W96" t="s">
        <v>54</v>
      </c>
      <c r="X96" t="b">
        <v>1</v>
      </c>
      <c r="Y96" t="s">
        <v>719</v>
      </c>
      <c r="Z96" t="s">
        <v>719</v>
      </c>
      <c r="AA96">
        <v>670291</v>
      </c>
      <c r="AB96" t="s">
        <v>54</v>
      </c>
      <c r="AC96">
        <v>186650</v>
      </c>
      <c r="AD96" t="s">
        <v>77</v>
      </c>
      <c r="AE96">
        <v>119045</v>
      </c>
      <c r="AF96" t="s">
        <v>129</v>
      </c>
      <c r="AG96">
        <v>356</v>
      </c>
      <c r="AH96" t="s">
        <v>137</v>
      </c>
      <c r="AI96">
        <v>28211</v>
      </c>
      <c r="AJ96" t="s">
        <v>151</v>
      </c>
      <c r="AK96">
        <v>1224</v>
      </c>
      <c r="AL96" t="s">
        <v>91</v>
      </c>
      <c r="AM96">
        <v>2</v>
      </c>
      <c r="AN96" t="s">
        <v>152</v>
      </c>
      <c r="AO96">
        <v>131567</v>
      </c>
      <c r="AP96" t="s">
        <v>153</v>
      </c>
    </row>
    <row r="97" spans="1:42" x14ac:dyDescent="0.2">
      <c r="A97">
        <v>96</v>
      </c>
      <c r="B97" t="s">
        <v>4037</v>
      </c>
      <c r="C97" t="s">
        <v>54</v>
      </c>
      <c r="D97">
        <v>670291</v>
      </c>
      <c r="E97" t="s">
        <v>497</v>
      </c>
      <c r="F97" t="s">
        <v>429</v>
      </c>
      <c r="G97" t="s">
        <v>429</v>
      </c>
      <c r="H97" t="s">
        <v>4049</v>
      </c>
      <c r="I97" t="s">
        <v>5703</v>
      </c>
      <c r="J97" t="s">
        <v>719</v>
      </c>
      <c r="K97">
        <v>-1</v>
      </c>
      <c r="L97">
        <v>549</v>
      </c>
      <c r="M97" t="s">
        <v>4048</v>
      </c>
      <c r="N97">
        <v>0</v>
      </c>
      <c r="O97">
        <v>10185</v>
      </c>
      <c r="P97">
        <v>10734</v>
      </c>
      <c r="Q97">
        <v>10</v>
      </c>
      <c r="R97" t="s">
        <v>719</v>
      </c>
      <c r="S97" t="s">
        <v>719</v>
      </c>
      <c r="T97" t="s">
        <v>719</v>
      </c>
      <c r="U97" t="s">
        <v>4326</v>
      </c>
      <c r="V97">
        <v>670291</v>
      </c>
      <c r="W97" t="s">
        <v>54</v>
      </c>
      <c r="X97" t="b">
        <v>1</v>
      </c>
      <c r="Y97" t="s">
        <v>719</v>
      </c>
      <c r="Z97" t="s">
        <v>719</v>
      </c>
      <c r="AA97">
        <v>670291</v>
      </c>
      <c r="AB97" t="s">
        <v>54</v>
      </c>
      <c r="AC97">
        <v>186650</v>
      </c>
      <c r="AD97" t="s">
        <v>77</v>
      </c>
      <c r="AE97">
        <v>119045</v>
      </c>
      <c r="AF97" t="s">
        <v>129</v>
      </c>
      <c r="AG97">
        <v>356</v>
      </c>
      <c r="AH97" t="s">
        <v>137</v>
      </c>
      <c r="AI97">
        <v>28211</v>
      </c>
      <c r="AJ97" t="s">
        <v>151</v>
      </c>
      <c r="AK97">
        <v>1224</v>
      </c>
      <c r="AL97" t="s">
        <v>91</v>
      </c>
      <c r="AM97">
        <v>2</v>
      </c>
      <c r="AN97" t="s">
        <v>152</v>
      </c>
      <c r="AO97">
        <v>131567</v>
      </c>
      <c r="AP97" t="s">
        <v>153</v>
      </c>
    </row>
    <row r="98" spans="1:42" x14ac:dyDescent="0.2">
      <c r="A98">
        <v>97</v>
      </c>
      <c r="B98" t="s">
        <v>4037</v>
      </c>
      <c r="C98" t="s">
        <v>54</v>
      </c>
      <c r="D98">
        <v>670291</v>
      </c>
      <c r="E98" t="s">
        <v>4047</v>
      </c>
      <c r="F98" t="s">
        <v>1304</v>
      </c>
      <c r="G98" t="s">
        <v>1304</v>
      </c>
      <c r="H98" t="s">
        <v>4046</v>
      </c>
      <c r="I98" t="s">
        <v>5702</v>
      </c>
      <c r="J98" t="s">
        <v>719</v>
      </c>
      <c r="K98">
        <v>-1</v>
      </c>
      <c r="L98">
        <v>2625</v>
      </c>
      <c r="M98" t="s">
        <v>4045</v>
      </c>
      <c r="N98">
        <v>0</v>
      </c>
      <c r="O98">
        <v>10720</v>
      </c>
      <c r="P98">
        <v>13345</v>
      </c>
      <c r="Q98">
        <v>11</v>
      </c>
      <c r="R98" t="s">
        <v>719</v>
      </c>
      <c r="S98" t="s">
        <v>719</v>
      </c>
      <c r="T98" t="s">
        <v>719</v>
      </c>
      <c r="U98" t="s">
        <v>4326</v>
      </c>
      <c r="V98">
        <v>670291</v>
      </c>
      <c r="W98" t="s">
        <v>54</v>
      </c>
      <c r="X98" t="b">
        <v>1</v>
      </c>
      <c r="Y98" t="s">
        <v>719</v>
      </c>
      <c r="Z98" t="s">
        <v>719</v>
      </c>
      <c r="AA98">
        <v>670291</v>
      </c>
      <c r="AB98" t="s">
        <v>54</v>
      </c>
      <c r="AC98">
        <v>186650</v>
      </c>
      <c r="AD98" t="s">
        <v>77</v>
      </c>
      <c r="AE98">
        <v>119045</v>
      </c>
      <c r="AF98" t="s">
        <v>129</v>
      </c>
      <c r="AG98">
        <v>356</v>
      </c>
      <c r="AH98" t="s">
        <v>137</v>
      </c>
      <c r="AI98">
        <v>28211</v>
      </c>
      <c r="AJ98" t="s">
        <v>151</v>
      </c>
      <c r="AK98">
        <v>1224</v>
      </c>
      <c r="AL98" t="s">
        <v>91</v>
      </c>
      <c r="AM98">
        <v>2</v>
      </c>
      <c r="AN98" t="s">
        <v>152</v>
      </c>
      <c r="AO98">
        <v>131567</v>
      </c>
      <c r="AP98" t="s">
        <v>153</v>
      </c>
    </row>
    <row r="99" spans="1:42" x14ac:dyDescent="0.2">
      <c r="A99">
        <v>98</v>
      </c>
      <c r="B99" t="s">
        <v>4037</v>
      </c>
      <c r="C99" t="s">
        <v>54</v>
      </c>
      <c r="D99">
        <v>670291</v>
      </c>
      <c r="E99" t="s">
        <v>4044</v>
      </c>
      <c r="F99" t="s">
        <v>1300</v>
      </c>
      <c r="G99" t="s">
        <v>1300</v>
      </c>
      <c r="H99" t="s">
        <v>4043</v>
      </c>
      <c r="I99" t="s">
        <v>5701</v>
      </c>
      <c r="J99" t="s">
        <v>719</v>
      </c>
      <c r="K99">
        <v>1</v>
      </c>
      <c r="L99">
        <v>678</v>
      </c>
      <c r="M99" t="s">
        <v>4042</v>
      </c>
      <c r="N99">
        <v>0</v>
      </c>
      <c r="O99">
        <v>13483</v>
      </c>
      <c r="P99">
        <v>14161</v>
      </c>
      <c r="Q99">
        <v>12</v>
      </c>
      <c r="R99" t="s">
        <v>719</v>
      </c>
      <c r="S99" t="s">
        <v>719</v>
      </c>
      <c r="T99" t="s">
        <v>719</v>
      </c>
      <c r="U99" t="s">
        <v>4326</v>
      </c>
      <c r="V99">
        <v>670291</v>
      </c>
      <c r="W99" t="s">
        <v>54</v>
      </c>
      <c r="X99" t="b">
        <v>1</v>
      </c>
      <c r="Y99" t="s">
        <v>719</v>
      </c>
      <c r="Z99" t="s">
        <v>719</v>
      </c>
      <c r="AA99">
        <v>670291</v>
      </c>
      <c r="AB99" t="s">
        <v>54</v>
      </c>
      <c r="AC99">
        <v>186650</v>
      </c>
      <c r="AD99" t="s">
        <v>77</v>
      </c>
      <c r="AE99">
        <v>119045</v>
      </c>
      <c r="AF99" t="s">
        <v>129</v>
      </c>
      <c r="AG99">
        <v>356</v>
      </c>
      <c r="AH99" t="s">
        <v>137</v>
      </c>
      <c r="AI99">
        <v>28211</v>
      </c>
      <c r="AJ99" t="s">
        <v>151</v>
      </c>
      <c r="AK99">
        <v>1224</v>
      </c>
      <c r="AL99" t="s">
        <v>91</v>
      </c>
      <c r="AM99">
        <v>2</v>
      </c>
      <c r="AN99" t="s">
        <v>152</v>
      </c>
      <c r="AO99">
        <v>131567</v>
      </c>
      <c r="AP99" t="s">
        <v>153</v>
      </c>
    </row>
    <row r="100" spans="1:42" x14ac:dyDescent="0.2">
      <c r="A100">
        <v>99</v>
      </c>
      <c r="B100" t="s">
        <v>4037</v>
      </c>
      <c r="C100" t="s">
        <v>54</v>
      </c>
      <c r="D100">
        <v>670291</v>
      </c>
      <c r="E100" t="s">
        <v>4041</v>
      </c>
      <c r="F100" t="s">
        <v>4040</v>
      </c>
      <c r="G100" t="s">
        <v>4040</v>
      </c>
      <c r="H100" t="s">
        <v>4039</v>
      </c>
      <c r="I100" t="s">
        <v>5700</v>
      </c>
      <c r="J100" t="s">
        <v>719</v>
      </c>
      <c r="K100">
        <v>-1</v>
      </c>
      <c r="L100">
        <v>534</v>
      </c>
      <c r="M100" t="s">
        <v>4038</v>
      </c>
      <c r="N100">
        <v>0</v>
      </c>
      <c r="O100">
        <v>14190</v>
      </c>
      <c r="P100">
        <v>14724</v>
      </c>
      <c r="Q100">
        <v>13</v>
      </c>
      <c r="R100" t="s">
        <v>719</v>
      </c>
      <c r="S100" t="s">
        <v>719</v>
      </c>
      <c r="T100" t="s">
        <v>719</v>
      </c>
      <c r="U100" t="s">
        <v>4326</v>
      </c>
      <c r="V100">
        <v>670291</v>
      </c>
      <c r="W100" t="s">
        <v>54</v>
      </c>
      <c r="X100" t="b">
        <v>1</v>
      </c>
      <c r="Y100" t="s">
        <v>719</v>
      </c>
      <c r="Z100" t="s">
        <v>719</v>
      </c>
      <c r="AA100">
        <v>670291</v>
      </c>
      <c r="AB100" t="s">
        <v>54</v>
      </c>
      <c r="AC100">
        <v>186650</v>
      </c>
      <c r="AD100" t="s">
        <v>77</v>
      </c>
      <c r="AE100">
        <v>119045</v>
      </c>
      <c r="AF100" t="s">
        <v>129</v>
      </c>
      <c r="AG100">
        <v>356</v>
      </c>
      <c r="AH100" t="s">
        <v>137</v>
      </c>
      <c r="AI100">
        <v>28211</v>
      </c>
      <c r="AJ100" t="s">
        <v>151</v>
      </c>
      <c r="AK100">
        <v>1224</v>
      </c>
      <c r="AL100" t="s">
        <v>91</v>
      </c>
      <c r="AM100">
        <v>2</v>
      </c>
      <c r="AN100" t="s">
        <v>152</v>
      </c>
      <c r="AO100">
        <v>131567</v>
      </c>
      <c r="AP100" t="s">
        <v>153</v>
      </c>
    </row>
    <row r="101" spans="1:42" x14ac:dyDescent="0.2">
      <c r="A101">
        <v>100</v>
      </c>
      <c r="B101" t="s">
        <v>4037</v>
      </c>
      <c r="C101" t="s">
        <v>54</v>
      </c>
      <c r="D101">
        <v>670291</v>
      </c>
      <c r="E101" t="s">
        <v>3531</v>
      </c>
      <c r="F101" t="s">
        <v>3530</v>
      </c>
      <c r="G101" t="s">
        <v>3530</v>
      </c>
      <c r="H101" t="s">
        <v>4036</v>
      </c>
      <c r="I101" t="s">
        <v>5699</v>
      </c>
      <c r="J101" t="s">
        <v>719</v>
      </c>
      <c r="K101">
        <v>1</v>
      </c>
      <c r="L101">
        <v>377</v>
      </c>
      <c r="M101" t="s">
        <v>4035</v>
      </c>
      <c r="N101">
        <v>1</v>
      </c>
      <c r="O101">
        <v>14893</v>
      </c>
      <c r="P101">
        <v>15270</v>
      </c>
      <c r="Q101">
        <v>14</v>
      </c>
      <c r="R101" t="s">
        <v>719</v>
      </c>
      <c r="S101" t="s">
        <v>719</v>
      </c>
      <c r="T101" t="s">
        <v>719</v>
      </c>
      <c r="U101" t="s">
        <v>4326</v>
      </c>
      <c r="V101">
        <v>670291</v>
      </c>
      <c r="W101" t="s">
        <v>54</v>
      </c>
      <c r="X101" t="b">
        <v>1</v>
      </c>
      <c r="Y101" t="s">
        <v>719</v>
      </c>
      <c r="Z101" t="s">
        <v>719</v>
      </c>
      <c r="AA101">
        <v>670291</v>
      </c>
      <c r="AB101" t="s">
        <v>54</v>
      </c>
      <c r="AC101">
        <v>186650</v>
      </c>
      <c r="AD101" t="s">
        <v>77</v>
      </c>
      <c r="AE101">
        <v>119045</v>
      </c>
      <c r="AF101" t="s">
        <v>129</v>
      </c>
      <c r="AG101">
        <v>356</v>
      </c>
      <c r="AH101" t="s">
        <v>137</v>
      </c>
      <c r="AI101">
        <v>28211</v>
      </c>
      <c r="AJ101" t="s">
        <v>151</v>
      </c>
      <c r="AK101">
        <v>1224</v>
      </c>
      <c r="AL101" t="s">
        <v>91</v>
      </c>
      <c r="AM101">
        <v>2</v>
      </c>
      <c r="AN101" t="s">
        <v>152</v>
      </c>
      <c r="AO101">
        <v>131567</v>
      </c>
      <c r="AP101" t="s">
        <v>153</v>
      </c>
    </row>
    <row r="102" spans="1:42" x14ac:dyDescent="0.2">
      <c r="A102">
        <v>101</v>
      </c>
      <c r="B102" t="s">
        <v>4004</v>
      </c>
      <c r="C102" t="s">
        <v>42</v>
      </c>
      <c r="D102">
        <v>436515</v>
      </c>
      <c r="E102" t="s">
        <v>1251</v>
      </c>
      <c r="F102" t="s">
        <v>845</v>
      </c>
      <c r="G102" t="s">
        <v>845</v>
      </c>
      <c r="H102" t="s">
        <v>4034</v>
      </c>
      <c r="I102" t="s">
        <v>5698</v>
      </c>
      <c r="J102" t="s">
        <v>719</v>
      </c>
      <c r="K102">
        <v>-1</v>
      </c>
      <c r="L102">
        <v>1097</v>
      </c>
      <c r="M102" t="s">
        <v>4033</v>
      </c>
      <c r="N102">
        <v>1</v>
      </c>
      <c r="O102">
        <v>0</v>
      </c>
      <c r="P102">
        <v>1097</v>
      </c>
      <c r="Q102">
        <v>1</v>
      </c>
      <c r="R102" t="s">
        <v>719</v>
      </c>
      <c r="S102" t="s">
        <v>719</v>
      </c>
      <c r="T102" t="s">
        <v>719</v>
      </c>
      <c r="U102" t="s">
        <v>4326</v>
      </c>
      <c r="V102">
        <v>436515</v>
      </c>
      <c r="W102" t="s">
        <v>42</v>
      </c>
      <c r="X102" t="b">
        <v>1</v>
      </c>
      <c r="Y102" t="s">
        <v>719</v>
      </c>
      <c r="Z102" t="s">
        <v>719</v>
      </c>
      <c r="AA102">
        <v>436515</v>
      </c>
      <c r="AB102" t="s">
        <v>42</v>
      </c>
      <c r="AC102">
        <v>34072</v>
      </c>
      <c r="AD102" t="s">
        <v>48</v>
      </c>
      <c r="AE102">
        <v>80864</v>
      </c>
      <c r="AF102" t="s">
        <v>45</v>
      </c>
      <c r="AG102">
        <v>80840</v>
      </c>
      <c r="AH102" t="s">
        <v>116</v>
      </c>
      <c r="AI102">
        <v>28216</v>
      </c>
      <c r="AJ102" t="s">
        <v>142</v>
      </c>
      <c r="AK102">
        <v>1224</v>
      </c>
      <c r="AL102" t="s">
        <v>91</v>
      </c>
      <c r="AM102">
        <v>2</v>
      </c>
      <c r="AN102" t="s">
        <v>152</v>
      </c>
      <c r="AO102">
        <v>131567</v>
      </c>
      <c r="AP102" t="s">
        <v>153</v>
      </c>
    </row>
    <row r="103" spans="1:42" x14ac:dyDescent="0.2">
      <c r="A103">
        <v>102</v>
      </c>
      <c r="B103" t="s">
        <v>4004</v>
      </c>
      <c r="C103" t="s">
        <v>42</v>
      </c>
      <c r="D103">
        <v>436515</v>
      </c>
      <c r="E103" t="s">
        <v>4032</v>
      </c>
      <c r="F103" t="s">
        <v>841</v>
      </c>
      <c r="G103" t="s">
        <v>841</v>
      </c>
      <c r="H103" t="s">
        <v>4031</v>
      </c>
      <c r="I103" t="s">
        <v>5697</v>
      </c>
      <c r="J103" t="s">
        <v>719</v>
      </c>
      <c r="K103">
        <v>-1</v>
      </c>
      <c r="L103">
        <v>1029</v>
      </c>
      <c r="M103" t="s">
        <v>4030</v>
      </c>
      <c r="N103">
        <v>0</v>
      </c>
      <c r="O103">
        <v>1236</v>
      </c>
      <c r="P103">
        <v>2265</v>
      </c>
      <c r="Q103">
        <v>2</v>
      </c>
      <c r="R103" t="s">
        <v>719</v>
      </c>
      <c r="S103" t="s">
        <v>719</v>
      </c>
      <c r="T103" t="s">
        <v>719</v>
      </c>
      <c r="U103" t="s">
        <v>4326</v>
      </c>
      <c r="V103">
        <v>436515</v>
      </c>
      <c r="W103" t="s">
        <v>42</v>
      </c>
      <c r="X103" t="b">
        <v>1</v>
      </c>
      <c r="Y103" t="s">
        <v>719</v>
      </c>
      <c r="Z103" t="s">
        <v>719</v>
      </c>
      <c r="AA103">
        <v>436515</v>
      </c>
      <c r="AB103" t="s">
        <v>42</v>
      </c>
      <c r="AC103">
        <v>34072</v>
      </c>
      <c r="AD103" t="s">
        <v>48</v>
      </c>
      <c r="AE103">
        <v>80864</v>
      </c>
      <c r="AF103" t="s">
        <v>45</v>
      </c>
      <c r="AG103">
        <v>80840</v>
      </c>
      <c r="AH103" t="s">
        <v>116</v>
      </c>
      <c r="AI103">
        <v>28216</v>
      </c>
      <c r="AJ103" t="s">
        <v>142</v>
      </c>
      <c r="AK103">
        <v>1224</v>
      </c>
      <c r="AL103" t="s">
        <v>91</v>
      </c>
      <c r="AM103">
        <v>2</v>
      </c>
      <c r="AN103" t="s">
        <v>152</v>
      </c>
      <c r="AO103">
        <v>131567</v>
      </c>
      <c r="AP103" t="s">
        <v>153</v>
      </c>
    </row>
    <row r="104" spans="1:42" x14ac:dyDescent="0.2">
      <c r="A104">
        <v>103</v>
      </c>
      <c r="B104" t="s">
        <v>4004</v>
      </c>
      <c r="C104" t="s">
        <v>42</v>
      </c>
      <c r="D104">
        <v>436515</v>
      </c>
      <c r="E104" t="s">
        <v>2754</v>
      </c>
      <c r="F104" t="s">
        <v>837</v>
      </c>
      <c r="G104" t="s">
        <v>837</v>
      </c>
      <c r="H104" t="s">
        <v>4029</v>
      </c>
      <c r="I104" t="s">
        <v>5696</v>
      </c>
      <c r="J104" t="s">
        <v>719</v>
      </c>
      <c r="K104">
        <v>1</v>
      </c>
      <c r="L104">
        <v>1023</v>
      </c>
      <c r="M104" t="s">
        <v>4028</v>
      </c>
      <c r="N104">
        <v>0</v>
      </c>
      <c r="O104">
        <v>2740</v>
      </c>
      <c r="P104">
        <v>3763</v>
      </c>
      <c r="Q104">
        <v>3</v>
      </c>
      <c r="R104" t="s">
        <v>719</v>
      </c>
      <c r="S104" t="s">
        <v>719</v>
      </c>
      <c r="T104" t="s">
        <v>719</v>
      </c>
      <c r="U104" t="s">
        <v>4326</v>
      </c>
      <c r="V104">
        <v>436515</v>
      </c>
      <c r="W104" t="s">
        <v>42</v>
      </c>
      <c r="X104" t="b">
        <v>1</v>
      </c>
      <c r="Y104" t="s">
        <v>719</v>
      </c>
      <c r="Z104" t="s">
        <v>719</v>
      </c>
      <c r="AA104">
        <v>436515</v>
      </c>
      <c r="AB104" t="s">
        <v>42</v>
      </c>
      <c r="AC104">
        <v>34072</v>
      </c>
      <c r="AD104" t="s">
        <v>48</v>
      </c>
      <c r="AE104">
        <v>80864</v>
      </c>
      <c r="AF104" t="s">
        <v>45</v>
      </c>
      <c r="AG104">
        <v>80840</v>
      </c>
      <c r="AH104" t="s">
        <v>116</v>
      </c>
      <c r="AI104">
        <v>28216</v>
      </c>
      <c r="AJ104" t="s">
        <v>142</v>
      </c>
      <c r="AK104">
        <v>1224</v>
      </c>
      <c r="AL104" t="s">
        <v>91</v>
      </c>
      <c r="AM104">
        <v>2</v>
      </c>
      <c r="AN104" t="s">
        <v>152</v>
      </c>
      <c r="AO104">
        <v>131567</v>
      </c>
      <c r="AP104" t="s">
        <v>153</v>
      </c>
    </row>
    <row r="105" spans="1:42" x14ac:dyDescent="0.2">
      <c r="A105">
        <v>104</v>
      </c>
      <c r="B105" t="s">
        <v>4004</v>
      </c>
      <c r="C105" t="s">
        <v>42</v>
      </c>
      <c r="D105">
        <v>436515</v>
      </c>
      <c r="E105" t="s">
        <v>2751</v>
      </c>
      <c r="F105" t="s">
        <v>833</v>
      </c>
      <c r="G105" t="s">
        <v>833</v>
      </c>
      <c r="H105" t="s">
        <v>4027</v>
      </c>
      <c r="I105" t="s">
        <v>5695</v>
      </c>
      <c r="J105" t="s">
        <v>719</v>
      </c>
      <c r="K105">
        <v>1</v>
      </c>
      <c r="L105">
        <v>963</v>
      </c>
      <c r="M105" t="s">
        <v>4026</v>
      </c>
      <c r="N105">
        <v>0</v>
      </c>
      <c r="O105">
        <v>3753</v>
      </c>
      <c r="P105">
        <v>4716</v>
      </c>
      <c r="Q105">
        <v>4</v>
      </c>
      <c r="R105" t="s">
        <v>719</v>
      </c>
      <c r="S105" t="s">
        <v>719</v>
      </c>
      <c r="T105" t="s">
        <v>719</v>
      </c>
      <c r="U105" t="s">
        <v>4326</v>
      </c>
      <c r="V105">
        <v>436515</v>
      </c>
      <c r="W105" t="s">
        <v>42</v>
      </c>
      <c r="X105" t="b">
        <v>1</v>
      </c>
      <c r="Y105" t="s">
        <v>719</v>
      </c>
      <c r="Z105" t="s">
        <v>719</v>
      </c>
      <c r="AA105">
        <v>436515</v>
      </c>
      <c r="AB105" t="s">
        <v>42</v>
      </c>
      <c r="AC105">
        <v>34072</v>
      </c>
      <c r="AD105" t="s">
        <v>48</v>
      </c>
      <c r="AE105">
        <v>80864</v>
      </c>
      <c r="AF105" t="s">
        <v>45</v>
      </c>
      <c r="AG105">
        <v>80840</v>
      </c>
      <c r="AH105" t="s">
        <v>116</v>
      </c>
      <c r="AI105">
        <v>28216</v>
      </c>
      <c r="AJ105" t="s">
        <v>142</v>
      </c>
      <c r="AK105">
        <v>1224</v>
      </c>
      <c r="AL105" t="s">
        <v>91</v>
      </c>
      <c r="AM105">
        <v>2</v>
      </c>
      <c r="AN105" t="s">
        <v>152</v>
      </c>
      <c r="AO105">
        <v>131567</v>
      </c>
      <c r="AP105" t="s">
        <v>153</v>
      </c>
    </row>
    <row r="106" spans="1:42" x14ac:dyDescent="0.2">
      <c r="A106">
        <v>105</v>
      </c>
      <c r="B106" t="s">
        <v>4004</v>
      </c>
      <c r="C106" t="s">
        <v>42</v>
      </c>
      <c r="D106">
        <v>436515</v>
      </c>
      <c r="E106" t="s">
        <v>4025</v>
      </c>
      <c r="F106" t="s">
        <v>829</v>
      </c>
      <c r="G106" t="s">
        <v>829</v>
      </c>
      <c r="H106" t="s">
        <v>4024</v>
      </c>
      <c r="I106" t="s">
        <v>5694</v>
      </c>
      <c r="J106" t="s">
        <v>719</v>
      </c>
      <c r="K106">
        <v>1</v>
      </c>
      <c r="L106">
        <v>450</v>
      </c>
      <c r="M106" t="s">
        <v>4023</v>
      </c>
      <c r="N106">
        <v>0</v>
      </c>
      <c r="O106">
        <v>4737</v>
      </c>
      <c r="P106">
        <v>5187</v>
      </c>
      <c r="Q106">
        <v>5</v>
      </c>
      <c r="R106" t="s">
        <v>719</v>
      </c>
      <c r="S106" t="s">
        <v>719</v>
      </c>
      <c r="T106" t="s">
        <v>719</v>
      </c>
      <c r="U106" t="s">
        <v>4326</v>
      </c>
      <c r="V106">
        <v>436515</v>
      </c>
      <c r="W106" t="s">
        <v>42</v>
      </c>
      <c r="X106" t="b">
        <v>1</v>
      </c>
      <c r="Y106" t="s">
        <v>719</v>
      </c>
      <c r="Z106" t="s">
        <v>719</v>
      </c>
      <c r="AA106">
        <v>436515</v>
      </c>
      <c r="AB106" t="s">
        <v>42</v>
      </c>
      <c r="AC106">
        <v>34072</v>
      </c>
      <c r="AD106" t="s">
        <v>48</v>
      </c>
      <c r="AE106">
        <v>80864</v>
      </c>
      <c r="AF106" t="s">
        <v>45</v>
      </c>
      <c r="AG106">
        <v>80840</v>
      </c>
      <c r="AH106" t="s">
        <v>116</v>
      </c>
      <c r="AI106">
        <v>28216</v>
      </c>
      <c r="AJ106" t="s">
        <v>142</v>
      </c>
      <c r="AK106">
        <v>1224</v>
      </c>
      <c r="AL106" t="s">
        <v>91</v>
      </c>
      <c r="AM106">
        <v>2</v>
      </c>
      <c r="AN106" t="s">
        <v>152</v>
      </c>
      <c r="AO106">
        <v>131567</v>
      </c>
      <c r="AP106" t="s">
        <v>153</v>
      </c>
    </row>
    <row r="107" spans="1:42" x14ac:dyDescent="0.2">
      <c r="A107">
        <v>106</v>
      </c>
      <c r="B107" t="s">
        <v>4004</v>
      </c>
      <c r="C107" t="s">
        <v>42</v>
      </c>
      <c r="D107">
        <v>436515</v>
      </c>
      <c r="E107" t="s">
        <v>514</v>
      </c>
      <c r="F107" t="s">
        <v>441</v>
      </c>
      <c r="G107" t="s">
        <v>441</v>
      </c>
      <c r="H107" t="s">
        <v>4022</v>
      </c>
      <c r="I107" t="s">
        <v>5693</v>
      </c>
      <c r="J107" t="s">
        <v>719</v>
      </c>
      <c r="K107">
        <v>-1</v>
      </c>
      <c r="L107">
        <v>768</v>
      </c>
      <c r="M107" t="s">
        <v>4021</v>
      </c>
      <c r="N107">
        <v>0</v>
      </c>
      <c r="O107">
        <v>5174</v>
      </c>
      <c r="P107">
        <v>5942</v>
      </c>
      <c r="Q107">
        <v>6</v>
      </c>
      <c r="R107" t="s">
        <v>719</v>
      </c>
      <c r="S107" t="s">
        <v>719</v>
      </c>
      <c r="T107" t="s">
        <v>719</v>
      </c>
      <c r="U107" t="s">
        <v>4326</v>
      </c>
      <c r="V107">
        <v>436515</v>
      </c>
      <c r="W107" t="s">
        <v>42</v>
      </c>
      <c r="X107" t="b">
        <v>1</v>
      </c>
      <c r="Y107" t="s">
        <v>719</v>
      </c>
      <c r="Z107" t="s">
        <v>719</v>
      </c>
      <c r="AA107">
        <v>436515</v>
      </c>
      <c r="AB107" t="s">
        <v>42</v>
      </c>
      <c r="AC107">
        <v>34072</v>
      </c>
      <c r="AD107" t="s">
        <v>48</v>
      </c>
      <c r="AE107">
        <v>80864</v>
      </c>
      <c r="AF107" t="s">
        <v>45</v>
      </c>
      <c r="AG107">
        <v>80840</v>
      </c>
      <c r="AH107" t="s">
        <v>116</v>
      </c>
      <c r="AI107">
        <v>28216</v>
      </c>
      <c r="AJ107" t="s">
        <v>142</v>
      </c>
      <c r="AK107">
        <v>1224</v>
      </c>
      <c r="AL107" t="s">
        <v>91</v>
      </c>
      <c r="AM107">
        <v>2</v>
      </c>
      <c r="AN107" t="s">
        <v>152</v>
      </c>
      <c r="AO107">
        <v>131567</v>
      </c>
      <c r="AP107" t="s">
        <v>153</v>
      </c>
    </row>
    <row r="108" spans="1:42" x14ac:dyDescent="0.2">
      <c r="A108">
        <v>107</v>
      </c>
      <c r="B108" t="s">
        <v>4004</v>
      </c>
      <c r="C108" t="s">
        <v>42</v>
      </c>
      <c r="D108">
        <v>436515</v>
      </c>
      <c r="E108" t="s">
        <v>1206</v>
      </c>
      <c r="F108" t="s">
        <v>605</v>
      </c>
      <c r="G108" t="s">
        <v>605</v>
      </c>
      <c r="H108" t="s">
        <v>4020</v>
      </c>
      <c r="I108" t="s">
        <v>5692</v>
      </c>
      <c r="J108" t="s">
        <v>719</v>
      </c>
      <c r="K108">
        <v>1</v>
      </c>
      <c r="L108">
        <v>930</v>
      </c>
      <c r="M108" t="s">
        <v>4019</v>
      </c>
      <c r="N108">
        <v>0</v>
      </c>
      <c r="O108">
        <v>6065</v>
      </c>
      <c r="P108">
        <v>6995</v>
      </c>
      <c r="Q108">
        <v>7</v>
      </c>
      <c r="R108" t="s">
        <v>719</v>
      </c>
      <c r="S108" t="s">
        <v>719</v>
      </c>
      <c r="T108" t="s">
        <v>719</v>
      </c>
      <c r="U108" t="s">
        <v>4326</v>
      </c>
      <c r="V108">
        <v>436515</v>
      </c>
      <c r="W108" t="s">
        <v>42</v>
      </c>
      <c r="X108" t="b">
        <v>1</v>
      </c>
      <c r="Y108" t="s">
        <v>719</v>
      </c>
      <c r="Z108" t="s">
        <v>719</v>
      </c>
      <c r="AA108">
        <v>436515</v>
      </c>
      <c r="AB108" t="s">
        <v>42</v>
      </c>
      <c r="AC108">
        <v>34072</v>
      </c>
      <c r="AD108" t="s">
        <v>48</v>
      </c>
      <c r="AE108">
        <v>80864</v>
      </c>
      <c r="AF108" t="s">
        <v>45</v>
      </c>
      <c r="AG108">
        <v>80840</v>
      </c>
      <c r="AH108" t="s">
        <v>116</v>
      </c>
      <c r="AI108">
        <v>28216</v>
      </c>
      <c r="AJ108" t="s">
        <v>142</v>
      </c>
      <c r="AK108">
        <v>1224</v>
      </c>
      <c r="AL108" t="s">
        <v>91</v>
      </c>
      <c r="AM108">
        <v>2</v>
      </c>
      <c r="AN108" t="s">
        <v>152</v>
      </c>
      <c r="AO108">
        <v>131567</v>
      </c>
      <c r="AP108" t="s">
        <v>153</v>
      </c>
    </row>
    <row r="109" spans="1:42" x14ac:dyDescent="0.2">
      <c r="A109">
        <v>108</v>
      </c>
      <c r="B109" t="s">
        <v>4004</v>
      </c>
      <c r="C109" t="s">
        <v>42</v>
      </c>
      <c r="D109">
        <v>436515</v>
      </c>
      <c r="E109" t="s">
        <v>312</v>
      </c>
      <c r="F109" t="s">
        <v>304</v>
      </c>
      <c r="G109" t="s">
        <v>304</v>
      </c>
      <c r="H109" t="s">
        <v>4018</v>
      </c>
      <c r="I109" t="s">
        <v>5691</v>
      </c>
      <c r="J109" t="s">
        <v>719</v>
      </c>
      <c r="K109">
        <v>1</v>
      </c>
      <c r="L109">
        <v>1038</v>
      </c>
      <c r="M109" t="s">
        <v>4017</v>
      </c>
      <c r="N109">
        <v>0</v>
      </c>
      <c r="O109">
        <v>7066</v>
      </c>
      <c r="P109">
        <v>8104</v>
      </c>
      <c r="Q109">
        <v>8</v>
      </c>
      <c r="R109" t="s">
        <v>4316</v>
      </c>
      <c r="S109" t="s">
        <v>719</v>
      </c>
      <c r="T109" t="s">
        <v>719</v>
      </c>
      <c r="U109" t="s">
        <v>4326</v>
      </c>
      <c r="V109">
        <v>436515</v>
      </c>
      <c r="W109" t="s">
        <v>42</v>
      </c>
      <c r="X109" t="b">
        <v>1</v>
      </c>
      <c r="Y109" t="s">
        <v>719</v>
      </c>
      <c r="Z109" t="s">
        <v>719</v>
      </c>
      <c r="AA109">
        <v>436515</v>
      </c>
      <c r="AB109" t="s">
        <v>42</v>
      </c>
      <c r="AC109">
        <v>34072</v>
      </c>
      <c r="AD109" t="s">
        <v>48</v>
      </c>
      <c r="AE109">
        <v>80864</v>
      </c>
      <c r="AF109" t="s">
        <v>45</v>
      </c>
      <c r="AG109">
        <v>80840</v>
      </c>
      <c r="AH109" t="s">
        <v>116</v>
      </c>
      <c r="AI109">
        <v>28216</v>
      </c>
      <c r="AJ109" t="s">
        <v>142</v>
      </c>
      <c r="AK109">
        <v>1224</v>
      </c>
      <c r="AL109" t="s">
        <v>91</v>
      </c>
      <c r="AM109">
        <v>2</v>
      </c>
      <c r="AN109" t="s">
        <v>152</v>
      </c>
      <c r="AO109">
        <v>131567</v>
      </c>
      <c r="AP109" t="s">
        <v>153</v>
      </c>
    </row>
    <row r="110" spans="1:42" x14ac:dyDescent="0.2">
      <c r="A110">
        <v>109</v>
      </c>
      <c r="B110" t="s">
        <v>4004</v>
      </c>
      <c r="C110" t="s">
        <v>42</v>
      </c>
      <c r="D110">
        <v>436515</v>
      </c>
      <c r="E110" t="s">
        <v>2241</v>
      </c>
      <c r="F110" t="s">
        <v>671</v>
      </c>
      <c r="G110" t="s">
        <v>671</v>
      </c>
      <c r="H110" t="s">
        <v>4016</v>
      </c>
      <c r="I110" t="s">
        <v>5690</v>
      </c>
      <c r="J110" t="s">
        <v>719</v>
      </c>
      <c r="K110">
        <v>-1</v>
      </c>
      <c r="L110">
        <v>330</v>
      </c>
      <c r="M110" t="s">
        <v>4015</v>
      </c>
      <c r="N110">
        <v>0</v>
      </c>
      <c r="O110">
        <v>8229</v>
      </c>
      <c r="P110">
        <v>8559</v>
      </c>
      <c r="Q110">
        <v>9</v>
      </c>
      <c r="R110" t="s">
        <v>719</v>
      </c>
      <c r="S110" t="s">
        <v>719</v>
      </c>
      <c r="T110" t="s">
        <v>719</v>
      </c>
      <c r="U110" t="s">
        <v>4326</v>
      </c>
      <c r="V110">
        <v>436515</v>
      </c>
      <c r="W110" t="s">
        <v>42</v>
      </c>
      <c r="X110" t="b">
        <v>1</v>
      </c>
      <c r="Y110" t="s">
        <v>719</v>
      </c>
      <c r="Z110" t="s">
        <v>719</v>
      </c>
      <c r="AA110">
        <v>436515</v>
      </c>
      <c r="AB110" t="s">
        <v>42</v>
      </c>
      <c r="AC110">
        <v>34072</v>
      </c>
      <c r="AD110" t="s">
        <v>48</v>
      </c>
      <c r="AE110">
        <v>80864</v>
      </c>
      <c r="AF110" t="s">
        <v>45</v>
      </c>
      <c r="AG110">
        <v>80840</v>
      </c>
      <c r="AH110" t="s">
        <v>116</v>
      </c>
      <c r="AI110">
        <v>28216</v>
      </c>
      <c r="AJ110" t="s">
        <v>142</v>
      </c>
      <c r="AK110">
        <v>1224</v>
      </c>
      <c r="AL110" t="s">
        <v>91</v>
      </c>
      <c r="AM110">
        <v>2</v>
      </c>
      <c r="AN110" t="s">
        <v>152</v>
      </c>
      <c r="AO110">
        <v>131567</v>
      </c>
      <c r="AP110" t="s">
        <v>153</v>
      </c>
    </row>
    <row r="111" spans="1:42" x14ac:dyDescent="0.2">
      <c r="A111">
        <v>110</v>
      </c>
      <c r="B111" t="s">
        <v>4004</v>
      </c>
      <c r="C111" t="s">
        <v>42</v>
      </c>
      <c r="D111">
        <v>436515</v>
      </c>
      <c r="E111" t="s">
        <v>2057</v>
      </c>
      <c r="F111" t="s">
        <v>667</v>
      </c>
      <c r="G111" t="s">
        <v>667</v>
      </c>
      <c r="H111" t="s">
        <v>4014</v>
      </c>
      <c r="I111" t="s">
        <v>5689</v>
      </c>
      <c r="J111" t="s">
        <v>719</v>
      </c>
      <c r="K111">
        <v>-1</v>
      </c>
      <c r="L111">
        <v>1269</v>
      </c>
      <c r="M111" t="s">
        <v>4013</v>
      </c>
      <c r="N111">
        <v>0</v>
      </c>
      <c r="O111">
        <v>8576</v>
      </c>
      <c r="P111">
        <v>9845</v>
      </c>
      <c r="Q111">
        <v>10</v>
      </c>
      <c r="R111" t="s">
        <v>719</v>
      </c>
      <c r="S111" t="s">
        <v>719</v>
      </c>
      <c r="T111" t="s">
        <v>719</v>
      </c>
      <c r="U111" t="s">
        <v>4326</v>
      </c>
      <c r="V111">
        <v>436515</v>
      </c>
      <c r="W111" t="s">
        <v>42</v>
      </c>
      <c r="X111" t="b">
        <v>1</v>
      </c>
      <c r="Y111" t="s">
        <v>719</v>
      </c>
      <c r="Z111" t="s">
        <v>719</v>
      </c>
      <c r="AA111">
        <v>436515</v>
      </c>
      <c r="AB111" t="s">
        <v>42</v>
      </c>
      <c r="AC111">
        <v>34072</v>
      </c>
      <c r="AD111" t="s">
        <v>48</v>
      </c>
      <c r="AE111">
        <v>80864</v>
      </c>
      <c r="AF111" t="s">
        <v>45</v>
      </c>
      <c r="AG111">
        <v>80840</v>
      </c>
      <c r="AH111" t="s">
        <v>116</v>
      </c>
      <c r="AI111">
        <v>28216</v>
      </c>
      <c r="AJ111" t="s">
        <v>142</v>
      </c>
      <c r="AK111">
        <v>1224</v>
      </c>
      <c r="AL111" t="s">
        <v>91</v>
      </c>
      <c r="AM111">
        <v>2</v>
      </c>
      <c r="AN111" t="s">
        <v>152</v>
      </c>
      <c r="AO111">
        <v>131567</v>
      </c>
      <c r="AP111" t="s">
        <v>153</v>
      </c>
    </row>
    <row r="112" spans="1:42" x14ac:dyDescent="0.2">
      <c r="A112">
        <v>111</v>
      </c>
      <c r="B112" t="s">
        <v>4004</v>
      </c>
      <c r="C112" t="s">
        <v>42</v>
      </c>
      <c r="D112">
        <v>436515</v>
      </c>
      <c r="E112" t="s">
        <v>2742</v>
      </c>
      <c r="F112" t="s">
        <v>815</v>
      </c>
      <c r="G112" t="s">
        <v>815</v>
      </c>
      <c r="H112" t="s">
        <v>4012</v>
      </c>
      <c r="I112" t="s">
        <v>5688</v>
      </c>
      <c r="J112" t="s">
        <v>719</v>
      </c>
      <c r="K112">
        <v>1</v>
      </c>
      <c r="L112">
        <v>2385</v>
      </c>
      <c r="M112" t="s">
        <v>4011</v>
      </c>
      <c r="N112">
        <v>0</v>
      </c>
      <c r="O112">
        <v>9964</v>
      </c>
      <c r="P112">
        <v>12349</v>
      </c>
      <c r="Q112">
        <v>11</v>
      </c>
      <c r="R112" t="s">
        <v>719</v>
      </c>
      <c r="S112" t="s">
        <v>719</v>
      </c>
      <c r="T112" t="s">
        <v>719</v>
      </c>
      <c r="U112" t="s">
        <v>4326</v>
      </c>
      <c r="V112">
        <v>436515</v>
      </c>
      <c r="W112" t="s">
        <v>42</v>
      </c>
      <c r="X112" t="b">
        <v>1</v>
      </c>
      <c r="Y112" t="s">
        <v>719</v>
      </c>
      <c r="Z112" t="s">
        <v>719</v>
      </c>
      <c r="AA112">
        <v>436515</v>
      </c>
      <c r="AB112" t="s">
        <v>42</v>
      </c>
      <c r="AC112">
        <v>34072</v>
      </c>
      <c r="AD112" t="s">
        <v>48</v>
      </c>
      <c r="AE112">
        <v>80864</v>
      </c>
      <c r="AF112" t="s">
        <v>45</v>
      </c>
      <c r="AG112">
        <v>80840</v>
      </c>
      <c r="AH112" t="s">
        <v>116</v>
      </c>
      <c r="AI112">
        <v>28216</v>
      </c>
      <c r="AJ112" t="s">
        <v>142</v>
      </c>
      <c r="AK112">
        <v>1224</v>
      </c>
      <c r="AL112" t="s">
        <v>91</v>
      </c>
      <c r="AM112">
        <v>2</v>
      </c>
      <c r="AN112" t="s">
        <v>152</v>
      </c>
      <c r="AO112">
        <v>131567</v>
      </c>
      <c r="AP112" t="s">
        <v>153</v>
      </c>
    </row>
    <row r="113" spans="1:42" x14ac:dyDescent="0.2">
      <c r="A113">
        <v>112</v>
      </c>
      <c r="B113" t="s">
        <v>4004</v>
      </c>
      <c r="C113" t="s">
        <v>42</v>
      </c>
      <c r="D113">
        <v>436515</v>
      </c>
      <c r="E113" t="s">
        <v>1004</v>
      </c>
      <c r="F113" t="s">
        <v>811</v>
      </c>
      <c r="G113" t="s">
        <v>811</v>
      </c>
      <c r="H113" t="s">
        <v>4010</v>
      </c>
      <c r="I113" t="s">
        <v>5687</v>
      </c>
      <c r="J113" t="s">
        <v>719</v>
      </c>
      <c r="K113">
        <v>1</v>
      </c>
      <c r="L113">
        <v>480</v>
      </c>
      <c r="M113" t="s">
        <v>4009</v>
      </c>
      <c r="N113">
        <v>0</v>
      </c>
      <c r="O113">
        <v>12350</v>
      </c>
      <c r="P113">
        <v>12830</v>
      </c>
      <c r="Q113">
        <v>12</v>
      </c>
      <c r="R113" t="s">
        <v>719</v>
      </c>
      <c r="S113" t="s">
        <v>719</v>
      </c>
      <c r="T113" t="s">
        <v>719</v>
      </c>
      <c r="U113" t="s">
        <v>4326</v>
      </c>
      <c r="V113">
        <v>436515</v>
      </c>
      <c r="W113" t="s">
        <v>42</v>
      </c>
      <c r="X113" t="b">
        <v>1</v>
      </c>
      <c r="Y113" t="s">
        <v>719</v>
      </c>
      <c r="Z113" t="s">
        <v>719</v>
      </c>
      <c r="AA113">
        <v>436515</v>
      </c>
      <c r="AB113" t="s">
        <v>42</v>
      </c>
      <c r="AC113">
        <v>34072</v>
      </c>
      <c r="AD113" t="s">
        <v>48</v>
      </c>
      <c r="AE113">
        <v>80864</v>
      </c>
      <c r="AF113" t="s">
        <v>45</v>
      </c>
      <c r="AG113">
        <v>80840</v>
      </c>
      <c r="AH113" t="s">
        <v>116</v>
      </c>
      <c r="AI113">
        <v>28216</v>
      </c>
      <c r="AJ113" t="s">
        <v>142</v>
      </c>
      <c r="AK113">
        <v>1224</v>
      </c>
      <c r="AL113" t="s">
        <v>91</v>
      </c>
      <c r="AM113">
        <v>2</v>
      </c>
      <c r="AN113" t="s">
        <v>152</v>
      </c>
      <c r="AO113">
        <v>131567</v>
      </c>
      <c r="AP113" t="s">
        <v>153</v>
      </c>
    </row>
    <row r="114" spans="1:42" x14ac:dyDescent="0.2">
      <c r="A114">
        <v>113</v>
      </c>
      <c r="B114" t="s">
        <v>4004</v>
      </c>
      <c r="C114" t="s">
        <v>42</v>
      </c>
      <c r="D114">
        <v>436515</v>
      </c>
      <c r="E114" t="s">
        <v>2737</v>
      </c>
      <c r="F114" t="s">
        <v>807</v>
      </c>
      <c r="G114" t="s">
        <v>807</v>
      </c>
      <c r="H114" t="s">
        <v>4008</v>
      </c>
      <c r="I114" t="s">
        <v>5686</v>
      </c>
      <c r="J114" t="s">
        <v>719</v>
      </c>
      <c r="K114">
        <v>1</v>
      </c>
      <c r="L114">
        <v>855</v>
      </c>
      <c r="M114" t="s">
        <v>4007</v>
      </c>
      <c r="N114">
        <v>0</v>
      </c>
      <c r="O114">
        <v>12826</v>
      </c>
      <c r="P114">
        <v>13681</v>
      </c>
      <c r="Q114">
        <v>13</v>
      </c>
      <c r="R114" t="s">
        <v>719</v>
      </c>
      <c r="S114" t="s">
        <v>719</v>
      </c>
      <c r="T114" t="s">
        <v>719</v>
      </c>
      <c r="U114" t="s">
        <v>4326</v>
      </c>
      <c r="V114">
        <v>436515</v>
      </c>
      <c r="W114" t="s">
        <v>42</v>
      </c>
      <c r="X114" t="b">
        <v>1</v>
      </c>
      <c r="Y114" t="s">
        <v>719</v>
      </c>
      <c r="Z114" t="s">
        <v>719</v>
      </c>
      <c r="AA114">
        <v>436515</v>
      </c>
      <c r="AB114" t="s">
        <v>42</v>
      </c>
      <c r="AC114">
        <v>34072</v>
      </c>
      <c r="AD114" t="s">
        <v>48</v>
      </c>
      <c r="AE114">
        <v>80864</v>
      </c>
      <c r="AF114" t="s">
        <v>45</v>
      </c>
      <c r="AG114">
        <v>80840</v>
      </c>
      <c r="AH114" t="s">
        <v>116</v>
      </c>
      <c r="AI114">
        <v>28216</v>
      </c>
      <c r="AJ114" t="s">
        <v>142</v>
      </c>
      <c r="AK114">
        <v>1224</v>
      </c>
      <c r="AL114" t="s">
        <v>91</v>
      </c>
      <c r="AM114">
        <v>2</v>
      </c>
      <c r="AN114" t="s">
        <v>152</v>
      </c>
      <c r="AO114">
        <v>131567</v>
      </c>
      <c r="AP114" t="s">
        <v>153</v>
      </c>
    </row>
    <row r="115" spans="1:42" x14ac:dyDescent="0.2">
      <c r="A115">
        <v>114</v>
      </c>
      <c r="B115" t="s">
        <v>4004</v>
      </c>
      <c r="C115" t="s">
        <v>42</v>
      </c>
      <c r="D115">
        <v>436515</v>
      </c>
      <c r="E115" t="s">
        <v>2734</v>
      </c>
      <c r="F115" t="s">
        <v>803</v>
      </c>
      <c r="G115" t="s">
        <v>803</v>
      </c>
      <c r="H115" t="s">
        <v>4006</v>
      </c>
      <c r="I115" t="s">
        <v>5685</v>
      </c>
      <c r="J115" t="s">
        <v>719</v>
      </c>
      <c r="K115">
        <v>1</v>
      </c>
      <c r="L115">
        <v>1194</v>
      </c>
      <c r="M115" t="s">
        <v>4005</v>
      </c>
      <c r="N115">
        <v>0</v>
      </c>
      <c r="O115">
        <v>13689</v>
      </c>
      <c r="P115">
        <v>14883</v>
      </c>
      <c r="Q115">
        <v>14</v>
      </c>
      <c r="R115" t="s">
        <v>719</v>
      </c>
      <c r="S115" t="s">
        <v>719</v>
      </c>
      <c r="T115" t="s">
        <v>719</v>
      </c>
      <c r="U115" t="s">
        <v>4326</v>
      </c>
      <c r="V115">
        <v>436515</v>
      </c>
      <c r="W115" t="s">
        <v>42</v>
      </c>
      <c r="X115" t="b">
        <v>1</v>
      </c>
      <c r="Y115" t="s">
        <v>719</v>
      </c>
      <c r="Z115" t="s">
        <v>719</v>
      </c>
      <c r="AA115">
        <v>436515</v>
      </c>
      <c r="AB115" t="s">
        <v>42</v>
      </c>
      <c r="AC115">
        <v>34072</v>
      </c>
      <c r="AD115" t="s">
        <v>48</v>
      </c>
      <c r="AE115">
        <v>80864</v>
      </c>
      <c r="AF115" t="s">
        <v>45</v>
      </c>
      <c r="AG115">
        <v>80840</v>
      </c>
      <c r="AH115" t="s">
        <v>116</v>
      </c>
      <c r="AI115">
        <v>28216</v>
      </c>
      <c r="AJ115" t="s">
        <v>142</v>
      </c>
      <c r="AK115">
        <v>1224</v>
      </c>
      <c r="AL115" t="s">
        <v>91</v>
      </c>
      <c r="AM115">
        <v>2</v>
      </c>
      <c r="AN115" t="s">
        <v>152</v>
      </c>
      <c r="AO115">
        <v>131567</v>
      </c>
      <c r="AP115" t="s">
        <v>153</v>
      </c>
    </row>
    <row r="116" spans="1:42" x14ac:dyDescent="0.2">
      <c r="A116">
        <v>115</v>
      </c>
      <c r="B116" t="s">
        <v>4004</v>
      </c>
      <c r="C116" t="s">
        <v>42</v>
      </c>
      <c r="D116">
        <v>436515</v>
      </c>
      <c r="E116" t="s">
        <v>2236</v>
      </c>
      <c r="F116" t="s">
        <v>679</v>
      </c>
      <c r="G116" t="s">
        <v>679</v>
      </c>
      <c r="H116" t="s">
        <v>4003</v>
      </c>
      <c r="I116" t="s">
        <v>5684</v>
      </c>
      <c r="J116" t="s">
        <v>719</v>
      </c>
      <c r="K116">
        <v>1</v>
      </c>
      <c r="L116">
        <v>405</v>
      </c>
      <c r="M116" t="s">
        <v>4002</v>
      </c>
      <c r="N116">
        <v>1</v>
      </c>
      <c r="O116">
        <v>14887</v>
      </c>
      <c r="P116">
        <v>15292</v>
      </c>
      <c r="Q116">
        <v>15</v>
      </c>
      <c r="R116" t="s">
        <v>719</v>
      </c>
      <c r="S116" t="s">
        <v>719</v>
      </c>
      <c r="T116" t="s">
        <v>719</v>
      </c>
      <c r="U116" t="s">
        <v>4326</v>
      </c>
      <c r="V116">
        <v>436515</v>
      </c>
      <c r="W116" t="s">
        <v>42</v>
      </c>
      <c r="X116" t="b">
        <v>1</v>
      </c>
      <c r="Y116" t="s">
        <v>719</v>
      </c>
      <c r="Z116" t="s">
        <v>719</v>
      </c>
      <c r="AA116">
        <v>436515</v>
      </c>
      <c r="AB116" t="s">
        <v>42</v>
      </c>
      <c r="AC116">
        <v>34072</v>
      </c>
      <c r="AD116" t="s">
        <v>48</v>
      </c>
      <c r="AE116">
        <v>80864</v>
      </c>
      <c r="AF116" t="s">
        <v>45</v>
      </c>
      <c r="AG116">
        <v>80840</v>
      </c>
      <c r="AH116" t="s">
        <v>116</v>
      </c>
      <c r="AI116">
        <v>28216</v>
      </c>
      <c r="AJ116" t="s">
        <v>142</v>
      </c>
      <c r="AK116">
        <v>1224</v>
      </c>
      <c r="AL116" t="s">
        <v>91</v>
      </c>
      <c r="AM116">
        <v>2</v>
      </c>
      <c r="AN116" t="s">
        <v>152</v>
      </c>
      <c r="AO116">
        <v>131567</v>
      </c>
      <c r="AP116" t="s">
        <v>153</v>
      </c>
    </row>
    <row r="117" spans="1:42" x14ac:dyDescent="0.2">
      <c r="A117">
        <v>116</v>
      </c>
      <c r="B117" t="s">
        <v>3973</v>
      </c>
      <c r="C117" t="s">
        <v>42</v>
      </c>
      <c r="D117">
        <v>436515</v>
      </c>
      <c r="E117" t="s">
        <v>1004</v>
      </c>
      <c r="F117" t="s">
        <v>811</v>
      </c>
      <c r="G117" t="s">
        <v>811</v>
      </c>
      <c r="H117" t="s">
        <v>4001</v>
      </c>
      <c r="I117" t="s">
        <v>5683</v>
      </c>
      <c r="J117" t="s">
        <v>719</v>
      </c>
      <c r="K117">
        <v>1</v>
      </c>
      <c r="L117">
        <v>453</v>
      </c>
      <c r="M117" t="s">
        <v>4000</v>
      </c>
      <c r="N117">
        <v>0</v>
      </c>
      <c r="O117">
        <v>758</v>
      </c>
      <c r="P117">
        <v>1211</v>
      </c>
      <c r="Q117">
        <v>1</v>
      </c>
      <c r="R117" t="s">
        <v>719</v>
      </c>
      <c r="S117" t="s">
        <v>719</v>
      </c>
      <c r="T117" t="s">
        <v>719</v>
      </c>
      <c r="U117" t="s">
        <v>4326</v>
      </c>
      <c r="V117">
        <v>436515</v>
      </c>
      <c r="W117" t="s">
        <v>42</v>
      </c>
      <c r="X117" t="b">
        <v>1</v>
      </c>
      <c r="Y117" t="s">
        <v>719</v>
      </c>
      <c r="Z117" t="s">
        <v>719</v>
      </c>
      <c r="AA117">
        <v>436515</v>
      </c>
      <c r="AB117" t="s">
        <v>42</v>
      </c>
      <c r="AC117">
        <v>34072</v>
      </c>
      <c r="AD117" t="s">
        <v>48</v>
      </c>
      <c r="AE117">
        <v>80864</v>
      </c>
      <c r="AF117" t="s">
        <v>45</v>
      </c>
      <c r="AG117">
        <v>80840</v>
      </c>
      <c r="AH117" t="s">
        <v>116</v>
      </c>
      <c r="AI117">
        <v>28216</v>
      </c>
      <c r="AJ117" t="s">
        <v>142</v>
      </c>
      <c r="AK117">
        <v>1224</v>
      </c>
      <c r="AL117" t="s">
        <v>91</v>
      </c>
      <c r="AM117">
        <v>2</v>
      </c>
      <c r="AN117" t="s">
        <v>152</v>
      </c>
      <c r="AO117">
        <v>131567</v>
      </c>
      <c r="AP117" t="s">
        <v>153</v>
      </c>
    </row>
    <row r="118" spans="1:42" x14ac:dyDescent="0.2">
      <c r="A118">
        <v>117</v>
      </c>
      <c r="B118" t="s">
        <v>3973</v>
      </c>
      <c r="C118" t="s">
        <v>42</v>
      </c>
      <c r="D118">
        <v>436515</v>
      </c>
      <c r="E118" t="s">
        <v>2913</v>
      </c>
      <c r="F118" t="s">
        <v>2912</v>
      </c>
      <c r="G118" t="s">
        <v>2912</v>
      </c>
      <c r="H118" t="s">
        <v>3999</v>
      </c>
      <c r="I118" t="s">
        <v>5682</v>
      </c>
      <c r="J118" t="s">
        <v>719</v>
      </c>
      <c r="K118">
        <v>1</v>
      </c>
      <c r="L118">
        <v>426</v>
      </c>
      <c r="M118" t="s">
        <v>3998</v>
      </c>
      <c r="N118">
        <v>0</v>
      </c>
      <c r="O118">
        <v>1290</v>
      </c>
      <c r="P118">
        <v>1716</v>
      </c>
      <c r="Q118">
        <v>2</v>
      </c>
      <c r="R118" t="s">
        <v>719</v>
      </c>
      <c r="S118" t="s">
        <v>719</v>
      </c>
      <c r="T118" t="s">
        <v>719</v>
      </c>
      <c r="U118" t="s">
        <v>4326</v>
      </c>
      <c r="V118">
        <v>436515</v>
      </c>
      <c r="W118" t="s">
        <v>42</v>
      </c>
      <c r="X118" t="b">
        <v>1</v>
      </c>
      <c r="Y118" t="s">
        <v>719</v>
      </c>
      <c r="Z118" t="s">
        <v>719</v>
      </c>
      <c r="AA118">
        <v>436515</v>
      </c>
      <c r="AB118" t="s">
        <v>42</v>
      </c>
      <c r="AC118">
        <v>34072</v>
      </c>
      <c r="AD118" t="s">
        <v>48</v>
      </c>
      <c r="AE118">
        <v>80864</v>
      </c>
      <c r="AF118" t="s">
        <v>45</v>
      </c>
      <c r="AG118">
        <v>80840</v>
      </c>
      <c r="AH118" t="s">
        <v>116</v>
      </c>
      <c r="AI118">
        <v>28216</v>
      </c>
      <c r="AJ118" t="s">
        <v>142</v>
      </c>
      <c r="AK118">
        <v>1224</v>
      </c>
      <c r="AL118" t="s">
        <v>91</v>
      </c>
      <c r="AM118">
        <v>2</v>
      </c>
      <c r="AN118" t="s">
        <v>152</v>
      </c>
      <c r="AO118">
        <v>131567</v>
      </c>
      <c r="AP118" t="s">
        <v>153</v>
      </c>
    </row>
    <row r="119" spans="1:42" x14ac:dyDescent="0.2">
      <c r="A119">
        <v>118</v>
      </c>
      <c r="B119" t="s">
        <v>3973</v>
      </c>
      <c r="C119" t="s">
        <v>42</v>
      </c>
      <c r="D119">
        <v>436515</v>
      </c>
      <c r="E119" t="s">
        <v>2901</v>
      </c>
      <c r="F119" t="s">
        <v>2900</v>
      </c>
      <c r="G119" t="s">
        <v>2900</v>
      </c>
      <c r="H119" t="s">
        <v>3997</v>
      </c>
      <c r="I119" t="s">
        <v>5681</v>
      </c>
      <c r="J119" t="s">
        <v>719</v>
      </c>
      <c r="K119">
        <v>1</v>
      </c>
      <c r="L119">
        <v>1119</v>
      </c>
      <c r="M119" t="s">
        <v>3996</v>
      </c>
      <c r="N119">
        <v>0</v>
      </c>
      <c r="O119">
        <v>1906</v>
      </c>
      <c r="P119">
        <v>3025</v>
      </c>
      <c r="Q119">
        <v>3</v>
      </c>
      <c r="R119" t="s">
        <v>719</v>
      </c>
      <c r="S119" t="s">
        <v>719</v>
      </c>
      <c r="T119" t="s">
        <v>719</v>
      </c>
      <c r="U119" t="s">
        <v>4326</v>
      </c>
      <c r="V119">
        <v>436515</v>
      </c>
      <c r="W119" t="s">
        <v>42</v>
      </c>
      <c r="X119" t="b">
        <v>1</v>
      </c>
      <c r="Y119" t="s">
        <v>719</v>
      </c>
      <c r="Z119" t="s">
        <v>719</v>
      </c>
      <c r="AA119">
        <v>436515</v>
      </c>
      <c r="AB119" t="s">
        <v>42</v>
      </c>
      <c r="AC119">
        <v>34072</v>
      </c>
      <c r="AD119" t="s">
        <v>48</v>
      </c>
      <c r="AE119">
        <v>80864</v>
      </c>
      <c r="AF119" t="s">
        <v>45</v>
      </c>
      <c r="AG119">
        <v>80840</v>
      </c>
      <c r="AH119" t="s">
        <v>116</v>
      </c>
      <c r="AI119">
        <v>28216</v>
      </c>
      <c r="AJ119" t="s">
        <v>142</v>
      </c>
      <c r="AK119">
        <v>1224</v>
      </c>
      <c r="AL119" t="s">
        <v>91</v>
      </c>
      <c r="AM119">
        <v>2</v>
      </c>
      <c r="AN119" t="s">
        <v>152</v>
      </c>
      <c r="AO119">
        <v>131567</v>
      </c>
      <c r="AP119" t="s">
        <v>153</v>
      </c>
    </row>
    <row r="120" spans="1:42" x14ac:dyDescent="0.2">
      <c r="A120">
        <v>119</v>
      </c>
      <c r="B120" t="s">
        <v>3973</v>
      </c>
      <c r="C120" t="s">
        <v>42</v>
      </c>
      <c r="D120">
        <v>436515</v>
      </c>
      <c r="E120" t="s">
        <v>2897</v>
      </c>
      <c r="F120" t="s">
        <v>2896</v>
      </c>
      <c r="G120" t="s">
        <v>2896</v>
      </c>
      <c r="H120" t="s">
        <v>3995</v>
      </c>
      <c r="I120" t="s">
        <v>5680</v>
      </c>
      <c r="J120" t="s">
        <v>719</v>
      </c>
      <c r="K120">
        <v>1</v>
      </c>
      <c r="L120">
        <v>1044</v>
      </c>
      <c r="M120" t="s">
        <v>3994</v>
      </c>
      <c r="N120">
        <v>0</v>
      </c>
      <c r="O120">
        <v>3058</v>
      </c>
      <c r="P120">
        <v>4102</v>
      </c>
      <c r="Q120">
        <v>4</v>
      </c>
      <c r="R120" t="s">
        <v>719</v>
      </c>
      <c r="S120" t="s">
        <v>719</v>
      </c>
      <c r="T120" t="s">
        <v>719</v>
      </c>
      <c r="U120" t="s">
        <v>4326</v>
      </c>
      <c r="V120">
        <v>436515</v>
      </c>
      <c r="W120" t="s">
        <v>42</v>
      </c>
      <c r="X120" t="b">
        <v>1</v>
      </c>
      <c r="Y120" t="s">
        <v>719</v>
      </c>
      <c r="Z120" t="s">
        <v>719</v>
      </c>
      <c r="AA120">
        <v>436515</v>
      </c>
      <c r="AB120" t="s">
        <v>42</v>
      </c>
      <c r="AC120">
        <v>34072</v>
      </c>
      <c r="AD120" t="s">
        <v>48</v>
      </c>
      <c r="AE120">
        <v>80864</v>
      </c>
      <c r="AF120" t="s">
        <v>45</v>
      </c>
      <c r="AG120">
        <v>80840</v>
      </c>
      <c r="AH120" t="s">
        <v>116</v>
      </c>
      <c r="AI120">
        <v>28216</v>
      </c>
      <c r="AJ120" t="s">
        <v>142</v>
      </c>
      <c r="AK120">
        <v>1224</v>
      </c>
      <c r="AL120" t="s">
        <v>91</v>
      </c>
      <c r="AM120">
        <v>2</v>
      </c>
      <c r="AN120" t="s">
        <v>152</v>
      </c>
      <c r="AO120">
        <v>131567</v>
      </c>
      <c r="AP120" t="s">
        <v>153</v>
      </c>
    </row>
    <row r="121" spans="1:42" x14ac:dyDescent="0.2">
      <c r="A121">
        <v>120</v>
      </c>
      <c r="B121" t="s">
        <v>3973</v>
      </c>
      <c r="C121" t="s">
        <v>42</v>
      </c>
      <c r="D121">
        <v>436515</v>
      </c>
      <c r="E121" t="s">
        <v>606</v>
      </c>
      <c r="F121" t="s">
        <v>605</v>
      </c>
      <c r="G121" t="s">
        <v>605</v>
      </c>
      <c r="H121" t="s">
        <v>3993</v>
      </c>
      <c r="I121" t="s">
        <v>5679</v>
      </c>
      <c r="J121" t="s">
        <v>719</v>
      </c>
      <c r="K121">
        <v>-1</v>
      </c>
      <c r="L121">
        <v>897</v>
      </c>
      <c r="M121" t="s">
        <v>3992</v>
      </c>
      <c r="N121">
        <v>0</v>
      </c>
      <c r="O121">
        <v>4102</v>
      </c>
      <c r="P121">
        <v>4999</v>
      </c>
      <c r="Q121">
        <v>5</v>
      </c>
      <c r="R121" t="s">
        <v>719</v>
      </c>
      <c r="S121" t="s">
        <v>719</v>
      </c>
      <c r="T121" t="s">
        <v>719</v>
      </c>
      <c r="U121" t="s">
        <v>4326</v>
      </c>
      <c r="V121">
        <v>436515</v>
      </c>
      <c r="W121" t="s">
        <v>42</v>
      </c>
      <c r="X121" t="b">
        <v>1</v>
      </c>
      <c r="Y121" t="s">
        <v>719</v>
      </c>
      <c r="Z121" t="s">
        <v>719</v>
      </c>
      <c r="AA121">
        <v>436515</v>
      </c>
      <c r="AB121" t="s">
        <v>42</v>
      </c>
      <c r="AC121">
        <v>34072</v>
      </c>
      <c r="AD121" t="s">
        <v>48</v>
      </c>
      <c r="AE121">
        <v>80864</v>
      </c>
      <c r="AF121" t="s">
        <v>45</v>
      </c>
      <c r="AG121">
        <v>80840</v>
      </c>
      <c r="AH121" t="s">
        <v>116</v>
      </c>
      <c r="AI121">
        <v>28216</v>
      </c>
      <c r="AJ121" t="s">
        <v>142</v>
      </c>
      <c r="AK121">
        <v>1224</v>
      </c>
      <c r="AL121" t="s">
        <v>91</v>
      </c>
      <c r="AM121">
        <v>2</v>
      </c>
      <c r="AN121" t="s">
        <v>152</v>
      </c>
      <c r="AO121">
        <v>131567</v>
      </c>
      <c r="AP121" t="s">
        <v>153</v>
      </c>
    </row>
    <row r="122" spans="1:42" x14ac:dyDescent="0.2">
      <c r="A122">
        <v>121</v>
      </c>
      <c r="B122" t="s">
        <v>3973</v>
      </c>
      <c r="C122" t="s">
        <v>42</v>
      </c>
      <c r="D122">
        <v>436515</v>
      </c>
      <c r="E122" t="s">
        <v>2734</v>
      </c>
      <c r="F122" t="s">
        <v>803</v>
      </c>
      <c r="G122" t="s">
        <v>803</v>
      </c>
      <c r="H122" t="s">
        <v>3991</v>
      </c>
      <c r="I122" t="s">
        <v>5678</v>
      </c>
      <c r="J122" t="s">
        <v>719</v>
      </c>
      <c r="K122">
        <v>1</v>
      </c>
      <c r="L122">
        <v>1710</v>
      </c>
      <c r="M122" t="s">
        <v>3990</v>
      </c>
      <c r="N122">
        <v>0</v>
      </c>
      <c r="O122">
        <v>5089</v>
      </c>
      <c r="P122">
        <v>6799</v>
      </c>
      <c r="Q122">
        <v>6</v>
      </c>
      <c r="R122" t="s">
        <v>719</v>
      </c>
      <c r="S122" t="s">
        <v>719</v>
      </c>
      <c r="T122" t="s">
        <v>719</v>
      </c>
      <c r="U122" t="s">
        <v>4326</v>
      </c>
      <c r="V122">
        <v>436515</v>
      </c>
      <c r="W122" t="s">
        <v>42</v>
      </c>
      <c r="X122" t="b">
        <v>1</v>
      </c>
      <c r="Y122" t="s">
        <v>719</v>
      </c>
      <c r="Z122" t="s">
        <v>719</v>
      </c>
      <c r="AA122">
        <v>436515</v>
      </c>
      <c r="AB122" t="s">
        <v>42</v>
      </c>
      <c r="AC122">
        <v>34072</v>
      </c>
      <c r="AD122" t="s">
        <v>48</v>
      </c>
      <c r="AE122">
        <v>80864</v>
      </c>
      <c r="AF122" t="s">
        <v>45</v>
      </c>
      <c r="AG122">
        <v>80840</v>
      </c>
      <c r="AH122" t="s">
        <v>116</v>
      </c>
      <c r="AI122">
        <v>28216</v>
      </c>
      <c r="AJ122" t="s">
        <v>142</v>
      </c>
      <c r="AK122">
        <v>1224</v>
      </c>
      <c r="AL122" t="s">
        <v>91</v>
      </c>
      <c r="AM122">
        <v>2</v>
      </c>
      <c r="AN122" t="s">
        <v>152</v>
      </c>
      <c r="AO122">
        <v>131567</v>
      </c>
      <c r="AP122" t="s">
        <v>153</v>
      </c>
    </row>
    <row r="123" spans="1:42" x14ac:dyDescent="0.2">
      <c r="A123">
        <v>122</v>
      </c>
      <c r="B123" t="s">
        <v>3973</v>
      </c>
      <c r="C123" t="s">
        <v>42</v>
      </c>
      <c r="D123">
        <v>436515</v>
      </c>
      <c r="E123" t="s">
        <v>312</v>
      </c>
      <c r="F123" t="s">
        <v>304</v>
      </c>
      <c r="G123" t="s">
        <v>304</v>
      </c>
      <c r="H123" t="s">
        <v>3989</v>
      </c>
      <c r="I123" t="s">
        <v>5677</v>
      </c>
      <c r="J123" t="s">
        <v>719</v>
      </c>
      <c r="K123">
        <v>1</v>
      </c>
      <c r="L123">
        <v>990</v>
      </c>
      <c r="M123" t="s">
        <v>3988</v>
      </c>
      <c r="N123">
        <v>0</v>
      </c>
      <c r="O123">
        <v>6833</v>
      </c>
      <c r="P123">
        <v>7823</v>
      </c>
      <c r="Q123">
        <v>7</v>
      </c>
      <c r="R123" t="s">
        <v>4316</v>
      </c>
      <c r="S123" t="s">
        <v>719</v>
      </c>
      <c r="T123" t="s">
        <v>719</v>
      </c>
      <c r="U123" t="s">
        <v>4326</v>
      </c>
      <c r="V123">
        <v>436515</v>
      </c>
      <c r="W123" t="s">
        <v>42</v>
      </c>
      <c r="X123" t="b">
        <v>1</v>
      </c>
      <c r="Y123" t="s">
        <v>719</v>
      </c>
      <c r="Z123" t="s">
        <v>719</v>
      </c>
      <c r="AA123">
        <v>436515</v>
      </c>
      <c r="AB123" t="s">
        <v>42</v>
      </c>
      <c r="AC123">
        <v>34072</v>
      </c>
      <c r="AD123" t="s">
        <v>48</v>
      </c>
      <c r="AE123">
        <v>80864</v>
      </c>
      <c r="AF123" t="s">
        <v>45</v>
      </c>
      <c r="AG123">
        <v>80840</v>
      </c>
      <c r="AH123" t="s">
        <v>116</v>
      </c>
      <c r="AI123">
        <v>28216</v>
      </c>
      <c r="AJ123" t="s">
        <v>142</v>
      </c>
      <c r="AK123">
        <v>1224</v>
      </c>
      <c r="AL123" t="s">
        <v>91</v>
      </c>
      <c r="AM123">
        <v>2</v>
      </c>
      <c r="AN123" t="s">
        <v>152</v>
      </c>
      <c r="AO123">
        <v>131567</v>
      </c>
      <c r="AP123" t="s">
        <v>153</v>
      </c>
    </row>
    <row r="124" spans="1:42" x14ac:dyDescent="0.2">
      <c r="A124">
        <v>123</v>
      </c>
      <c r="B124" t="s">
        <v>3973</v>
      </c>
      <c r="C124" t="s">
        <v>42</v>
      </c>
      <c r="D124">
        <v>436515</v>
      </c>
      <c r="E124" t="s">
        <v>312</v>
      </c>
      <c r="F124" t="s">
        <v>304</v>
      </c>
      <c r="G124" t="s">
        <v>304</v>
      </c>
      <c r="H124" t="s">
        <v>3987</v>
      </c>
      <c r="I124" t="s">
        <v>5676</v>
      </c>
      <c r="J124" t="s">
        <v>719</v>
      </c>
      <c r="K124">
        <v>1</v>
      </c>
      <c r="L124">
        <v>969</v>
      </c>
      <c r="M124" t="s">
        <v>3986</v>
      </c>
      <c r="N124">
        <v>0</v>
      </c>
      <c r="O124">
        <v>7860</v>
      </c>
      <c r="P124">
        <v>8829</v>
      </c>
      <c r="Q124">
        <v>8</v>
      </c>
      <c r="R124" t="s">
        <v>719</v>
      </c>
      <c r="S124" t="s">
        <v>719</v>
      </c>
      <c r="T124" t="s">
        <v>719</v>
      </c>
      <c r="U124" t="s">
        <v>4326</v>
      </c>
      <c r="V124">
        <v>436515</v>
      </c>
      <c r="W124" t="s">
        <v>42</v>
      </c>
      <c r="X124" t="b">
        <v>1</v>
      </c>
      <c r="Y124" t="s">
        <v>719</v>
      </c>
      <c r="Z124" t="s">
        <v>719</v>
      </c>
      <c r="AA124">
        <v>436515</v>
      </c>
      <c r="AB124" t="s">
        <v>42</v>
      </c>
      <c r="AC124">
        <v>34072</v>
      </c>
      <c r="AD124" t="s">
        <v>48</v>
      </c>
      <c r="AE124">
        <v>80864</v>
      </c>
      <c r="AF124" t="s">
        <v>45</v>
      </c>
      <c r="AG124">
        <v>80840</v>
      </c>
      <c r="AH124" t="s">
        <v>116</v>
      </c>
      <c r="AI124">
        <v>28216</v>
      </c>
      <c r="AJ124" t="s">
        <v>142</v>
      </c>
      <c r="AK124">
        <v>1224</v>
      </c>
      <c r="AL124" t="s">
        <v>91</v>
      </c>
      <c r="AM124">
        <v>2</v>
      </c>
      <c r="AN124" t="s">
        <v>152</v>
      </c>
      <c r="AO124">
        <v>131567</v>
      </c>
      <c r="AP124" t="s">
        <v>153</v>
      </c>
    </row>
    <row r="125" spans="1:42" x14ac:dyDescent="0.2">
      <c r="A125">
        <v>124</v>
      </c>
      <c r="B125" t="s">
        <v>3973</v>
      </c>
      <c r="C125" t="s">
        <v>42</v>
      </c>
      <c r="D125">
        <v>436515</v>
      </c>
      <c r="E125" t="s">
        <v>3985</v>
      </c>
      <c r="F125" t="s">
        <v>3984</v>
      </c>
      <c r="G125" t="s">
        <v>3984</v>
      </c>
      <c r="H125" t="s">
        <v>3983</v>
      </c>
      <c r="I125" t="s">
        <v>5675</v>
      </c>
      <c r="J125" t="s">
        <v>719</v>
      </c>
      <c r="K125">
        <v>1</v>
      </c>
      <c r="L125">
        <v>447</v>
      </c>
      <c r="M125" t="s">
        <v>3982</v>
      </c>
      <c r="N125">
        <v>0</v>
      </c>
      <c r="O125">
        <v>8845</v>
      </c>
      <c r="P125">
        <v>9292</v>
      </c>
      <c r="Q125">
        <v>9</v>
      </c>
      <c r="R125" t="s">
        <v>719</v>
      </c>
      <c r="S125" t="s">
        <v>719</v>
      </c>
      <c r="T125" t="s">
        <v>719</v>
      </c>
      <c r="U125" t="s">
        <v>4326</v>
      </c>
      <c r="V125">
        <v>436515</v>
      </c>
      <c r="W125" t="s">
        <v>42</v>
      </c>
      <c r="X125" t="b">
        <v>1</v>
      </c>
      <c r="Y125" t="s">
        <v>719</v>
      </c>
      <c r="Z125" t="s">
        <v>719</v>
      </c>
      <c r="AA125">
        <v>436515</v>
      </c>
      <c r="AB125" t="s">
        <v>42</v>
      </c>
      <c r="AC125">
        <v>34072</v>
      </c>
      <c r="AD125" t="s">
        <v>48</v>
      </c>
      <c r="AE125">
        <v>80864</v>
      </c>
      <c r="AF125" t="s">
        <v>45</v>
      </c>
      <c r="AG125">
        <v>80840</v>
      </c>
      <c r="AH125" t="s">
        <v>116</v>
      </c>
      <c r="AI125">
        <v>28216</v>
      </c>
      <c r="AJ125" t="s">
        <v>142</v>
      </c>
      <c r="AK125">
        <v>1224</v>
      </c>
      <c r="AL125" t="s">
        <v>91</v>
      </c>
      <c r="AM125">
        <v>2</v>
      </c>
      <c r="AN125" t="s">
        <v>152</v>
      </c>
      <c r="AO125">
        <v>131567</v>
      </c>
      <c r="AP125" t="s">
        <v>153</v>
      </c>
    </row>
    <row r="126" spans="1:42" x14ac:dyDescent="0.2">
      <c r="A126">
        <v>125</v>
      </c>
      <c r="B126" t="s">
        <v>3973</v>
      </c>
      <c r="C126" t="s">
        <v>42</v>
      </c>
      <c r="D126">
        <v>436515</v>
      </c>
      <c r="E126" t="s">
        <v>2122</v>
      </c>
      <c r="F126" t="s">
        <v>387</v>
      </c>
      <c r="G126" t="s">
        <v>387</v>
      </c>
      <c r="H126" t="s">
        <v>3981</v>
      </c>
      <c r="I126" t="s">
        <v>5674</v>
      </c>
      <c r="J126" t="s">
        <v>719</v>
      </c>
      <c r="K126">
        <v>1</v>
      </c>
      <c r="L126">
        <v>1149</v>
      </c>
      <c r="M126" t="s">
        <v>3980</v>
      </c>
      <c r="N126">
        <v>0</v>
      </c>
      <c r="O126">
        <v>9288</v>
      </c>
      <c r="P126">
        <v>10437</v>
      </c>
      <c r="Q126">
        <v>10</v>
      </c>
      <c r="R126" t="s">
        <v>719</v>
      </c>
      <c r="S126" t="s">
        <v>719</v>
      </c>
      <c r="T126" t="s">
        <v>719</v>
      </c>
      <c r="U126" t="s">
        <v>4326</v>
      </c>
      <c r="V126">
        <v>436515</v>
      </c>
      <c r="W126" t="s">
        <v>42</v>
      </c>
      <c r="X126" t="b">
        <v>1</v>
      </c>
      <c r="Y126" t="s">
        <v>719</v>
      </c>
      <c r="Z126" t="s">
        <v>719</v>
      </c>
      <c r="AA126">
        <v>436515</v>
      </c>
      <c r="AB126" t="s">
        <v>42</v>
      </c>
      <c r="AC126">
        <v>34072</v>
      </c>
      <c r="AD126" t="s">
        <v>48</v>
      </c>
      <c r="AE126">
        <v>80864</v>
      </c>
      <c r="AF126" t="s">
        <v>45</v>
      </c>
      <c r="AG126">
        <v>80840</v>
      </c>
      <c r="AH126" t="s">
        <v>116</v>
      </c>
      <c r="AI126">
        <v>28216</v>
      </c>
      <c r="AJ126" t="s">
        <v>142</v>
      </c>
      <c r="AK126">
        <v>1224</v>
      </c>
      <c r="AL126" t="s">
        <v>91</v>
      </c>
      <c r="AM126">
        <v>2</v>
      </c>
      <c r="AN126" t="s">
        <v>152</v>
      </c>
      <c r="AO126">
        <v>131567</v>
      </c>
      <c r="AP126" t="s">
        <v>153</v>
      </c>
    </row>
    <row r="127" spans="1:42" x14ac:dyDescent="0.2">
      <c r="A127">
        <v>126</v>
      </c>
      <c r="B127" t="s">
        <v>3973</v>
      </c>
      <c r="C127" t="s">
        <v>42</v>
      </c>
      <c r="D127">
        <v>436515</v>
      </c>
      <c r="E127" t="s">
        <v>305</v>
      </c>
      <c r="F127" t="s">
        <v>304</v>
      </c>
      <c r="G127" t="s">
        <v>304</v>
      </c>
      <c r="H127" t="s">
        <v>3979</v>
      </c>
      <c r="I127" t="s">
        <v>5673</v>
      </c>
      <c r="J127" t="s">
        <v>719</v>
      </c>
      <c r="K127">
        <v>-1</v>
      </c>
      <c r="L127">
        <v>975</v>
      </c>
      <c r="M127" t="s">
        <v>3978</v>
      </c>
      <c r="N127">
        <v>0</v>
      </c>
      <c r="O127">
        <v>10442</v>
      </c>
      <c r="P127">
        <v>11417</v>
      </c>
      <c r="Q127">
        <v>11</v>
      </c>
      <c r="R127" t="s">
        <v>719</v>
      </c>
      <c r="S127" t="s">
        <v>719</v>
      </c>
      <c r="T127" t="s">
        <v>719</v>
      </c>
      <c r="U127" t="s">
        <v>4326</v>
      </c>
      <c r="V127">
        <v>436515</v>
      </c>
      <c r="W127" t="s">
        <v>42</v>
      </c>
      <c r="X127" t="b">
        <v>1</v>
      </c>
      <c r="Y127" t="s">
        <v>719</v>
      </c>
      <c r="Z127" t="s">
        <v>719</v>
      </c>
      <c r="AA127">
        <v>436515</v>
      </c>
      <c r="AB127" t="s">
        <v>42</v>
      </c>
      <c r="AC127">
        <v>34072</v>
      </c>
      <c r="AD127" t="s">
        <v>48</v>
      </c>
      <c r="AE127">
        <v>80864</v>
      </c>
      <c r="AF127" t="s">
        <v>45</v>
      </c>
      <c r="AG127">
        <v>80840</v>
      </c>
      <c r="AH127" t="s">
        <v>116</v>
      </c>
      <c r="AI127">
        <v>28216</v>
      </c>
      <c r="AJ127" t="s">
        <v>142</v>
      </c>
      <c r="AK127">
        <v>1224</v>
      </c>
      <c r="AL127" t="s">
        <v>91</v>
      </c>
      <c r="AM127">
        <v>2</v>
      </c>
      <c r="AN127" t="s">
        <v>152</v>
      </c>
      <c r="AO127">
        <v>131567</v>
      </c>
      <c r="AP127" t="s">
        <v>153</v>
      </c>
    </row>
    <row r="128" spans="1:42" x14ac:dyDescent="0.2">
      <c r="A128">
        <v>127</v>
      </c>
      <c r="B128" t="s">
        <v>3973</v>
      </c>
      <c r="C128" t="s">
        <v>42</v>
      </c>
      <c r="D128">
        <v>436515</v>
      </c>
      <c r="E128" t="s">
        <v>3977</v>
      </c>
      <c r="F128" t="s">
        <v>3976</v>
      </c>
      <c r="G128" t="s">
        <v>3976</v>
      </c>
      <c r="H128" t="s">
        <v>3975</v>
      </c>
      <c r="I128" t="s">
        <v>5672</v>
      </c>
      <c r="J128" t="s">
        <v>719</v>
      </c>
      <c r="K128">
        <v>-1</v>
      </c>
      <c r="L128">
        <v>1215</v>
      </c>
      <c r="M128" t="s">
        <v>3974</v>
      </c>
      <c r="N128">
        <v>0</v>
      </c>
      <c r="O128">
        <v>11428</v>
      </c>
      <c r="P128">
        <v>12643</v>
      </c>
      <c r="Q128">
        <v>12</v>
      </c>
      <c r="R128" t="s">
        <v>719</v>
      </c>
      <c r="S128" t="s">
        <v>719</v>
      </c>
      <c r="T128" t="s">
        <v>719</v>
      </c>
      <c r="U128" t="s">
        <v>4326</v>
      </c>
      <c r="V128">
        <v>436515</v>
      </c>
      <c r="W128" t="s">
        <v>42</v>
      </c>
      <c r="X128" t="b">
        <v>1</v>
      </c>
      <c r="Y128" t="s">
        <v>719</v>
      </c>
      <c r="Z128" t="s">
        <v>719</v>
      </c>
      <c r="AA128">
        <v>436515</v>
      </c>
      <c r="AB128" t="s">
        <v>42</v>
      </c>
      <c r="AC128">
        <v>34072</v>
      </c>
      <c r="AD128" t="s">
        <v>48</v>
      </c>
      <c r="AE128">
        <v>80864</v>
      </c>
      <c r="AF128" t="s">
        <v>45</v>
      </c>
      <c r="AG128">
        <v>80840</v>
      </c>
      <c r="AH128" t="s">
        <v>116</v>
      </c>
      <c r="AI128">
        <v>28216</v>
      </c>
      <c r="AJ128" t="s">
        <v>142</v>
      </c>
      <c r="AK128">
        <v>1224</v>
      </c>
      <c r="AL128" t="s">
        <v>91</v>
      </c>
      <c r="AM128">
        <v>2</v>
      </c>
      <c r="AN128" t="s">
        <v>152</v>
      </c>
      <c r="AO128">
        <v>131567</v>
      </c>
      <c r="AP128" t="s">
        <v>153</v>
      </c>
    </row>
    <row r="129" spans="1:42" x14ac:dyDescent="0.2">
      <c r="A129">
        <v>128</v>
      </c>
      <c r="B129" t="s">
        <v>3973</v>
      </c>
      <c r="C129" t="s">
        <v>42</v>
      </c>
      <c r="D129">
        <v>436515</v>
      </c>
      <c r="E129" t="s">
        <v>497</v>
      </c>
      <c r="F129" t="s">
        <v>429</v>
      </c>
      <c r="G129" t="s">
        <v>429</v>
      </c>
      <c r="H129" t="s">
        <v>3972</v>
      </c>
      <c r="I129" t="s">
        <v>5671</v>
      </c>
      <c r="J129" t="s">
        <v>719</v>
      </c>
      <c r="K129">
        <v>-1</v>
      </c>
      <c r="L129">
        <v>2146</v>
      </c>
      <c r="M129" t="s">
        <v>3971</v>
      </c>
      <c r="N129">
        <v>1</v>
      </c>
      <c r="O129">
        <v>12639</v>
      </c>
      <c r="P129">
        <v>14785</v>
      </c>
      <c r="Q129">
        <v>13</v>
      </c>
      <c r="R129" t="s">
        <v>719</v>
      </c>
      <c r="S129" t="s">
        <v>719</v>
      </c>
      <c r="T129" t="s">
        <v>719</v>
      </c>
      <c r="U129" t="s">
        <v>4326</v>
      </c>
      <c r="V129">
        <v>436515</v>
      </c>
      <c r="W129" t="s">
        <v>42</v>
      </c>
      <c r="X129" t="b">
        <v>1</v>
      </c>
      <c r="Y129" t="s">
        <v>719</v>
      </c>
      <c r="Z129" t="s">
        <v>719</v>
      </c>
      <c r="AA129">
        <v>436515</v>
      </c>
      <c r="AB129" t="s">
        <v>42</v>
      </c>
      <c r="AC129">
        <v>34072</v>
      </c>
      <c r="AD129" t="s">
        <v>48</v>
      </c>
      <c r="AE129">
        <v>80864</v>
      </c>
      <c r="AF129" t="s">
        <v>45</v>
      </c>
      <c r="AG129">
        <v>80840</v>
      </c>
      <c r="AH129" t="s">
        <v>116</v>
      </c>
      <c r="AI129">
        <v>28216</v>
      </c>
      <c r="AJ129" t="s">
        <v>142</v>
      </c>
      <c r="AK129">
        <v>1224</v>
      </c>
      <c r="AL129" t="s">
        <v>91</v>
      </c>
      <c r="AM129">
        <v>2</v>
      </c>
      <c r="AN129" t="s">
        <v>152</v>
      </c>
      <c r="AO129">
        <v>131567</v>
      </c>
      <c r="AP129" t="s">
        <v>153</v>
      </c>
    </row>
    <row r="130" spans="1:42" x14ac:dyDescent="0.2">
      <c r="A130">
        <v>129</v>
      </c>
      <c r="B130" t="s">
        <v>3929</v>
      </c>
      <c r="C130" t="s">
        <v>30</v>
      </c>
      <c r="D130">
        <v>2511166</v>
      </c>
      <c r="E130" t="s">
        <v>3970</v>
      </c>
      <c r="F130" t="s">
        <v>3969</v>
      </c>
      <c r="G130" t="s">
        <v>3969</v>
      </c>
      <c r="H130" t="s">
        <v>3968</v>
      </c>
      <c r="I130" t="s">
        <v>5670</v>
      </c>
      <c r="J130" t="s">
        <v>719</v>
      </c>
      <c r="K130">
        <v>-1</v>
      </c>
      <c r="L130">
        <v>1533</v>
      </c>
      <c r="M130" t="s">
        <v>3967</v>
      </c>
      <c r="N130">
        <v>1</v>
      </c>
      <c r="O130">
        <v>0</v>
      </c>
      <c r="P130">
        <v>1533</v>
      </c>
      <c r="Q130">
        <v>1</v>
      </c>
      <c r="R130" t="s">
        <v>719</v>
      </c>
      <c r="S130">
        <v>1</v>
      </c>
      <c r="T130" t="s">
        <v>5317</v>
      </c>
      <c r="U130" t="s">
        <v>4326</v>
      </c>
      <c r="V130">
        <v>2511166</v>
      </c>
      <c r="W130" t="s">
        <v>30</v>
      </c>
      <c r="X130" t="b">
        <v>1</v>
      </c>
      <c r="Y130" t="s">
        <v>719</v>
      </c>
      <c r="Z130" t="s">
        <v>719</v>
      </c>
      <c r="AA130">
        <v>2511166</v>
      </c>
      <c r="AB130" t="s">
        <v>30</v>
      </c>
      <c r="AC130">
        <v>374</v>
      </c>
      <c r="AD130" t="s">
        <v>105</v>
      </c>
      <c r="AE130">
        <v>41294</v>
      </c>
      <c r="AF130" t="s">
        <v>106</v>
      </c>
      <c r="AG130">
        <v>356</v>
      </c>
      <c r="AH130" t="s">
        <v>137</v>
      </c>
      <c r="AI130">
        <v>28211</v>
      </c>
      <c r="AJ130" t="s">
        <v>151</v>
      </c>
      <c r="AK130">
        <v>1224</v>
      </c>
      <c r="AL130" t="s">
        <v>91</v>
      </c>
      <c r="AM130">
        <v>2</v>
      </c>
      <c r="AN130" t="s">
        <v>152</v>
      </c>
      <c r="AO130">
        <v>131567</v>
      </c>
      <c r="AP130" t="s">
        <v>153</v>
      </c>
    </row>
    <row r="131" spans="1:42" x14ac:dyDescent="0.2">
      <c r="A131">
        <v>130</v>
      </c>
      <c r="B131" t="s">
        <v>3929</v>
      </c>
      <c r="C131" t="s">
        <v>30</v>
      </c>
      <c r="D131">
        <v>2511166</v>
      </c>
      <c r="E131" t="s">
        <v>3966</v>
      </c>
      <c r="F131" t="s">
        <v>3965</v>
      </c>
      <c r="G131" t="s">
        <v>3965</v>
      </c>
      <c r="H131" t="s">
        <v>3964</v>
      </c>
      <c r="I131" t="s">
        <v>5669</v>
      </c>
      <c r="J131" t="s">
        <v>719</v>
      </c>
      <c r="K131">
        <v>1</v>
      </c>
      <c r="L131">
        <v>555</v>
      </c>
      <c r="M131" t="s">
        <v>3963</v>
      </c>
      <c r="N131">
        <v>0</v>
      </c>
      <c r="O131">
        <v>1832</v>
      </c>
      <c r="P131">
        <v>2387</v>
      </c>
      <c r="Q131">
        <v>2</v>
      </c>
      <c r="R131" t="s">
        <v>719</v>
      </c>
      <c r="S131">
        <v>1</v>
      </c>
      <c r="T131" t="s">
        <v>5317</v>
      </c>
      <c r="U131" t="s">
        <v>4326</v>
      </c>
      <c r="V131">
        <v>2511166</v>
      </c>
      <c r="W131" t="s">
        <v>30</v>
      </c>
      <c r="X131" t="b">
        <v>1</v>
      </c>
      <c r="Y131" t="s">
        <v>719</v>
      </c>
      <c r="Z131" t="s">
        <v>719</v>
      </c>
      <c r="AA131">
        <v>2511166</v>
      </c>
      <c r="AB131" t="s">
        <v>30</v>
      </c>
      <c r="AC131">
        <v>374</v>
      </c>
      <c r="AD131" t="s">
        <v>105</v>
      </c>
      <c r="AE131">
        <v>41294</v>
      </c>
      <c r="AF131" t="s">
        <v>106</v>
      </c>
      <c r="AG131">
        <v>356</v>
      </c>
      <c r="AH131" t="s">
        <v>137</v>
      </c>
      <c r="AI131">
        <v>28211</v>
      </c>
      <c r="AJ131" t="s">
        <v>151</v>
      </c>
      <c r="AK131">
        <v>1224</v>
      </c>
      <c r="AL131" t="s">
        <v>91</v>
      </c>
      <c r="AM131">
        <v>2</v>
      </c>
      <c r="AN131" t="s">
        <v>152</v>
      </c>
      <c r="AO131">
        <v>131567</v>
      </c>
      <c r="AP131" t="s">
        <v>153</v>
      </c>
    </row>
    <row r="132" spans="1:42" x14ac:dyDescent="0.2">
      <c r="A132">
        <v>131</v>
      </c>
      <c r="B132" t="s">
        <v>3929</v>
      </c>
      <c r="C132" t="s">
        <v>30</v>
      </c>
      <c r="D132">
        <v>2511166</v>
      </c>
      <c r="E132" t="s">
        <v>422</v>
      </c>
      <c r="F132" t="s">
        <v>308</v>
      </c>
      <c r="G132" t="s">
        <v>308</v>
      </c>
      <c r="H132" t="s">
        <v>3962</v>
      </c>
      <c r="I132" t="s">
        <v>5668</v>
      </c>
      <c r="J132">
        <v>38</v>
      </c>
      <c r="K132">
        <v>-1</v>
      </c>
      <c r="L132">
        <v>735</v>
      </c>
      <c r="M132" t="s">
        <v>3961</v>
      </c>
      <c r="N132">
        <v>0</v>
      </c>
      <c r="O132">
        <v>2390</v>
      </c>
      <c r="P132">
        <v>3125</v>
      </c>
      <c r="Q132">
        <v>3</v>
      </c>
      <c r="R132" t="s">
        <v>4318</v>
      </c>
      <c r="S132">
        <v>1</v>
      </c>
      <c r="T132" t="s">
        <v>5317</v>
      </c>
      <c r="U132" t="s">
        <v>4332</v>
      </c>
      <c r="V132">
        <v>2511166</v>
      </c>
      <c r="W132" t="s">
        <v>30</v>
      </c>
      <c r="X132" t="b">
        <v>1</v>
      </c>
      <c r="Y132" t="s">
        <v>719</v>
      </c>
      <c r="Z132" t="s">
        <v>719</v>
      </c>
      <c r="AA132">
        <v>2511166</v>
      </c>
      <c r="AB132" t="s">
        <v>30</v>
      </c>
      <c r="AC132">
        <v>374</v>
      </c>
      <c r="AD132" t="s">
        <v>105</v>
      </c>
      <c r="AE132">
        <v>41294</v>
      </c>
      <c r="AF132" t="s">
        <v>106</v>
      </c>
      <c r="AG132">
        <v>356</v>
      </c>
      <c r="AH132" t="s">
        <v>137</v>
      </c>
      <c r="AI132">
        <v>28211</v>
      </c>
      <c r="AJ132" t="s">
        <v>151</v>
      </c>
      <c r="AK132">
        <v>1224</v>
      </c>
      <c r="AL132" t="s">
        <v>91</v>
      </c>
      <c r="AM132">
        <v>2</v>
      </c>
      <c r="AN132" t="s">
        <v>152</v>
      </c>
      <c r="AO132">
        <v>131567</v>
      </c>
      <c r="AP132" t="s">
        <v>153</v>
      </c>
    </row>
    <row r="133" spans="1:42" x14ac:dyDescent="0.2">
      <c r="A133">
        <v>132</v>
      </c>
      <c r="B133" t="s">
        <v>3929</v>
      </c>
      <c r="C133" t="s">
        <v>30</v>
      </c>
      <c r="D133">
        <v>2511166</v>
      </c>
      <c r="E133" t="s">
        <v>367</v>
      </c>
      <c r="F133" t="s">
        <v>301</v>
      </c>
      <c r="G133" t="s">
        <v>301</v>
      </c>
      <c r="H133" t="s">
        <v>3960</v>
      </c>
      <c r="I133" t="s">
        <v>5667</v>
      </c>
      <c r="J133">
        <v>64</v>
      </c>
      <c r="K133">
        <v>1</v>
      </c>
      <c r="L133">
        <v>1257</v>
      </c>
      <c r="M133" t="s">
        <v>3959</v>
      </c>
      <c r="N133">
        <v>0</v>
      </c>
      <c r="O133">
        <v>3285</v>
      </c>
      <c r="P133">
        <v>4542</v>
      </c>
      <c r="Q133">
        <v>4</v>
      </c>
      <c r="R133" t="s">
        <v>4317</v>
      </c>
      <c r="S133">
        <v>1</v>
      </c>
      <c r="T133" t="s">
        <v>5317</v>
      </c>
      <c r="U133" t="s">
        <v>4332</v>
      </c>
      <c r="V133">
        <v>2511166</v>
      </c>
      <c r="W133" t="s">
        <v>30</v>
      </c>
      <c r="X133" t="b">
        <v>1</v>
      </c>
      <c r="Y133" t="s">
        <v>719</v>
      </c>
      <c r="Z133" t="s">
        <v>719</v>
      </c>
      <c r="AA133">
        <v>2511166</v>
      </c>
      <c r="AB133" t="s">
        <v>30</v>
      </c>
      <c r="AC133">
        <v>374</v>
      </c>
      <c r="AD133" t="s">
        <v>105</v>
      </c>
      <c r="AE133">
        <v>41294</v>
      </c>
      <c r="AF133" t="s">
        <v>106</v>
      </c>
      <c r="AG133">
        <v>356</v>
      </c>
      <c r="AH133" t="s">
        <v>137</v>
      </c>
      <c r="AI133">
        <v>28211</v>
      </c>
      <c r="AJ133" t="s">
        <v>151</v>
      </c>
      <c r="AK133">
        <v>1224</v>
      </c>
      <c r="AL133" t="s">
        <v>91</v>
      </c>
      <c r="AM133">
        <v>2</v>
      </c>
      <c r="AN133" t="s">
        <v>152</v>
      </c>
      <c r="AO133">
        <v>131567</v>
      </c>
      <c r="AP133" t="s">
        <v>153</v>
      </c>
    </row>
    <row r="134" spans="1:42" x14ac:dyDescent="0.2">
      <c r="A134">
        <v>133</v>
      </c>
      <c r="B134" t="s">
        <v>3929</v>
      </c>
      <c r="C134" t="s">
        <v>30</v>
      </c>
      <c r="D134">
        <v>2511166</v>
      </c>
      <c r="E134" t="s">
        <v>2329</v>
      </c>
      <c r="F134" t="s">
        <v>613</v>
      </c>
      <c r="G134" t="s">
        <v>613</v>
      </c>
      <c r="H134" t="s">
        <v>3958</v>
      </c>
      <c r="I134" t="s">
        <v>5666</v>
      </c>
      <c r="J134">
        <v>49</v>
      </c>
      <c r="K134">
        <v>1</v>
      </c>
      <c r="L134">
        <v>474</v>
      </c>
      <c r="M134" t="s">
        <v>3957</v>
      </c>
      <c r="N134">
        <v>0</v>
      </c>
      <c r="O134">
        <v>4546</v>
      </c>
      <c r="P134">
        <v>5020</v>
      </c>
      <c r="Q134">
        <v>5</v>
      </c>
      <c r="R134" t="s">
        <v>4319</v>
      </c>
      <c r="S134">
        <v>1</v>
      </c>
      <c r="T134" t="s">
        <v>5317</v>
      </c>
      <c r="U134" t="s">
        <v>4332</v>
      </c>
      <c r="V134">
        <v>2511166</v>
      </c>
      <c r="W134" t="s">
        <v>30</v>
      </c>
      <c r="X134" t="b">
        <v>1</v>
      </c>
      <c r="Y134" t="s">
        <v>719</v>
      </c>
      <c r="Z134" t="s">
        <v>719</v>
      </c>
      <c r="AA134">
        <v>2511166</v>
      </c>
      <c r="AB134" t="s">
        <v>30</v>
      </c>
      <c r="AC134">
        <v>374</v>
      </c>
      <c r="AD134" t="s">
        <v>105</v>
      </c>
      <c r="AE134">
        <v>41294</v>
      </c>
      <c r="AF134" t="s">
        <v>106</v>
      </c>
      <c r="AG134">
        <v>356</v>
      </c>
      <c r="AH134" t="s">
        <v>137</v>
      </c>
      <c r="AI134">
        <v>28211</v>
      </c>
      <c r="AJ134" t="s">
        <v>151</v>
      </c>
      <c r="AK134">
        <v>1224</v>
      </c>
      <c r="AL134" t="s">
        <v>91</v>
      </c>
      <c r="AM134">
        <v>2</v>
      </c>
      <c r="AN134" t="s">
        <v>152</v>
      </c>
      <c r="AO134">
        <v>131567</v>
      </c>
      <c r="AP134" t="s">
        <v>153</v>
      </c>
    </row>
    <row r="135" spans="1:42" x14ac:dyDescent="0.2">
      <c r="A135">
        <v>134</v>
      </c>
      <c r="B135" t="s">
        <v>3929</v>
      </c>
      <c r="C135" t="s">
        <v>30</v>
      </c>
      <c r="D135">
        <v>2511166</v>
      </c>
      <c r="E135" t="s">
        <v>373</v>
      </c>
      <c r="F135" t="s">
        <v>289</v>
      </c>
      <c r="G135" t="s">
        <v>289</v>
      </c>
      <c r="H135" t="s">
        <v>3956</v>
      </c>
      <c r="I135" t="s">
        <v>5665</v>
      </c>
      <c r="J135">
        <v>48</v>
      </c>
      <c r="K135">
        <v>1</v>
      </c>
      <c r="L135">
        <v>1011</v>
      </c>
      <c r="M135" t="s">
        <v>3955</v>
      </c>
      <c r="N135">
        <v>0</v>
      </c>
      <c r="O135">
        <v>5016</v>
      </c>
      <c r="P135">
        <v>6027</v>
      </c>
      <c r="Q135">
        <v>6</v>
      </c>
      <c r="R135" t="s">
        <v>4320</v>
      </c>
      <c r="S135">
        <v>1</v>
      </c>
      <c r="T135" t="s">
        <v>5317</v>
      </c>
      <c r="U135" t="s">
        <v>4332</v>
      </c>
      <c r="V135">
        <v>2511166</v>
      </c>
      <c r="W135" t="s">
        <v>30</v>
      </c>
      <c r="X135" t="b">
        <v>1</v>
      </c>
      <c r="Y135" t="s">
        <v>719</v>
      </c>
      <c r="Z135" t="s">
        <v>719</v>
      </c>
      <c r="AA135">
        <v>2511166</v>
      </c>
      <c r="AB135" t="s">
        <v>30</v>
      </c>
      <c r="AC135">
        <v>374</v>
      </c>
      <c r="AD135" t="s">
        <v>105</v>
      </c>
      <c r="AE135">
        <v>41294</v>
      </c>
      <c r="AF135" t="s">
        <v>106</v>
      </c>
      <c r="AG135">
        <v>356</v>
      </c>
      <c r="AH135" t="s">
        <v>137</v>
      </c>
      <c r="AI135">
        <v>28211</v>
      </c>
      <c r="AJ135" t="s">
        <v>151</v>
      </c>
      <c r="AK135">
        <v>1224</v>
      </c>
      <c r="AL135" t="s">
        <v>91</v>
      </c>
      <c r="AM135">
        <v>2</v>
      </c>
      <c r="AN135" t="s">
        <v>152</v>
      </c>
      <c r="AO135">
        <v>131567</v>
      </c>
      <c r="AP135" t="s">
        <v>153</v>
      </c>
    </row>
    <row r="136" spans="1:42" x14ac:dyDescent="0.2">
      <c r="A136">
        <v>135</v>
      </c>
      <c r="B136" t="s">
        <v>3929</v>
      </c>
      <c r="C136" t="s">
        <v>30</v>
      </c>
      <c r="D136">
        <v>2511166</v>
      </c>
      <c r="E136" t="s">
        <v>376</v>
      </c>
      <c r="F136" t="s">
        <v>293</v>
      </c>
      <c r="G136" t="s">
        <v>293</v>
      </c>
      <c r="H136" t="s">
        <v>3954</v>
      </c>
      <c r="I136" t="s">
        <v>5664</v>
      </c>
      <c r="J136">
        <v>38</v>
      </c>
      <c r="K136">
        <v>1</v>
      </c>
      <c r="L136">
        <v>1026</v>
      </c>
      <c r="M136" t="s">
        <v>3953</v>
      </c>
      <c r="N136">
        <v>0</v>
      </c>
      <c r="O136">
        <v>6023</v>
      </c>
      <c r="P136">
        <v>7049</v>
      </c>
      <c r="Q136">
        <v>7</v>
      </c>
      <c r="R136" t="s">
        <v>4321</v>
      </c>
      <c r="S136">
        <v>1</v>
      </c>
      <c r="T136" t="s">
        <v>5317</v>
      </c>
      <c r="U136" t="s">
        <v>4332</v>
      </c>
      <c r="V136">
        <v>2511166</v>
      </c>
      <c r="W136" t="s">
        <v>30</v>
      </c>
      <c r="X136" t="b">
        <v>1</v>
      </c>
      <c r="Y136" t="s">
        <v>719</v>
      </c>
      <c r="Z136" t="s">
        <v>719</v>
      </c>
      <c r="AA136">
        <v>2511166</v>
      </c>
      <c r="AB136" t="s">
        <v>30</v>
      </c>
      <c r="AC136">
        <v>374</v>
      </c>
      <c r="AD136" t="s">
        <v>105</v>
      </c>
      <c r="AE136">
        <v>41294</v>
      </c>
      <c r="AF136" t="s">
        <v>106</v>
      </c>
      <c r="AG136">
        <v>356</v>
      </c>
      <c r="AH136" t="s">
        <v>137</v>
      </c>
      <c r="AI136">
        <v>28211</v>
      </c>
      <c r="AJ136" t="s">
        <v>151</v>
      </c>
      <c r="AK136">
        <v>1224</v>
      </c>
      <c r="AL136" t="s">
        <v>91</v>
      </c>
      <c r="AM136">
        <v>2</v>
      </c>
      <c r="AN136" t="s">
        <v>152</v>
      </c>
      <c r="AO136">
        <v>131567</v>
      </c>
      <c r="AP136" t="s">
        <v>153</v>
      </c>
    </row>
    <row r="137" spans="1:42" x14ac:dyDescent="0.2">
      <c r="A137">
        <v>136</v>
      </c>
      <c r="B137" t="s">
        <v>3929</v>
      </c>
      <c r="C137" t="s">
        <v>30</v>
      </c>
      <c r="D137">
        <v>2511166</v>
      </c>
      <c r="E137" t="s">
        <v>312</v>
      </c>
      <c r="F137" t="s">
        <v>304</v>
      </c>
      <c r="G137" t="s">
        <v>304</v>
      </c>
      <c r="H137" t="s">
        <v>232</v>
      </c>
      <c r="I137" t="s">
        <v>5663</v>
      </c>
      <c r="J137">
        <v>47</v>
      </c>
      <c r="K137">
        <v>1</v>
      </c>
      <c r="L137">
        <v>978</v>
      </c>
      <c r="M137" t="s">
        <v>3952</v>
      </c>
      <c r="N137">
        <v>0</v>
      </c>
      <c r="O137">
        <v>7045</v>
      </c>
      <c r="P137">
        <v>8023</v>
      </c>
      <c r="Q137">
        <v>8</v>
      </c>
      <c r="R137" t="s">
        <v>4316</v>
      </c>
      <c r="S137">
        <v>1</v>
      </c>
      <c r="T137" t="s">
        <v>5317</v>
      </c>
      <c r="U137" t="s">
        <v>4332</v>
      </c>
      <c r="V137">
        <v>2511166</v>
      </c>
      <c r="W137" t="s">
        <v>30</v>
      </c>
      <c r="X137" t="b">
        <v>1</v>
      </c>
      <c r="Y137" t="s">
        <v>719</v>
      </c>
      <c r="Z137" t="s">
        <v>719</v>
      </c>
      <c r="AA137">
        <v>2511166</v>
      </c>
      <c r="AB137" t="s">
        <v>30</v>
      </c>
      <c r="AC137">
        <v>374</v>
      </c>
      <c r="AD137" t="s">
        <v>105</v>
      </c>
      <c r="AE137">
        <v>41294</v>
      </c>
      <c r="AF137" t="s">
        <v>106</v>
      </c>
      <c r="AG137">
        <v>356</v>
      </c>
      <c r="AH137" t="s">
        <v>137</v>
      </c>
      <c r="AI137">
        <v>28211</v>
      </c>
      <c r="AJ137" t="s">
        <v>151</v>
      </c>
      <c r="AK137">
        <v>1224</v>
      </c>
      <c r="AL137" t="s">
        <v>91</v>
      </c>
      <c r="AM137">
        <v>2</v>
      </c>
      <c r="AN137" t="s">
        <v>152</v>
      </c>
      <c r="AO137">
        <v>131567</v>
      </c>
      <c r="AP137" t="s">
        <v>153</v>
      </c>
    </row>
    <row r="138" spans="1:42" x14ac:dyDescent="0.2">
      <c r="A138">
        <v>137</v>
      </c>
      <c r="B138" t="s">
        <v>3929</v>
      </c>
      <c r="C138" t="s">
        <v>30</v>
      </c>
      <c r="D138">
        <v>2511166</v>
      </c>
      <c r="E138" t="s">
        <v>1886</v>
      </c>
      <c r="F138" t="s">
        <v>1885</v>
      </c>
      <c r="G138" t="s">
        <v>1885</v>
      </c>
      <c r="H138" t="s">
        <v>3951</v>
      </c>
      <c r="I138" t="s">
        <v>5662</v>
      </c>
      <c r="J138" t="s">
        <v>719</v>
      </c>
      <c r="K138">
        <v>-1</v>
      </c>
      <c r="L138">
        <v>399</v>
      </c>
      <c r="M138" t="s">
        <v>3950</v>
      </c>
      <c r="N138">
        <v>0</v>
      </c>
      <c r="O138">
        <v>8044</v>
      </c>
      <c r="P138">
        <v>8443</v>
      </c>
      <c r="Q138">
        <v>9</v>
      </c>
      <c r="R138" t="s">
        <v>719</v>
      </c>
      <c r="S138">
        <v>1</v>
      </c>
      <c r="T138" t="s">
        <v>5317</v>
      </c>
      <c r="U138" t="s">
        <v>4326</v>
      </c>
      <c r="V138">
        <v>2511166</v>
      </c>
      <c r="W138" t="s">
        <v>30</v>
      </c>
      <c r="X138" t="b">
        <v>1</v>
      </c>
      <c r="Y138" t="s">
        <v>719</v>
      </c>
      <c r="Z138" t="s">
        <v>719</v>
      </c>
      <c r="AA138">
        <v>2511166</v>
      </c>
      <c r="AB138" t="s">
        <v>30</v>
      </c>
      <c r="AC138">
        <v>374</v>
      </c>
      <c r="AD138" t="s">
        <v>105</v>
      </c>
      <c r="AE138">
        <v>41294</v>
      </c>
      <c r="AF138" t="s">
        <v>106</v>
      </c>
      <c r="AG138">
        <v>356</v>
      </c>
      <c r="AH138" t="s">
        <v>137</v>
      </c>
      <c r="AI138">
        <v>28211</v>
      </c>
      <c r="AJ138" t="s">
        <v>151</v>
      </c>
      <c r="AK138">
        <v>1224</v>
      </c>
      <c r="AL138" t="s">
        <v>91</v>
      </c>
      <c r="AM138">
        <v>2</v>
      </c>
      <c r="AN138" t="s">
        <v>152</v>
      </c>
      <c r="AO138">
        <v>131567</v>
      </c>
      <c r="AP138" t="s">
        <v>153</v>
      </c>
    </row>
    <row r="139" spans="1:42" x14ac:dyDescent="0.2">
      <c r="A139">
        <v>138</v>
      </c>
      <c r="B139" t="s">
        <v>3929</v>
      </c>
      <c r="C139" t="s">
        <v>30</v>
      </c>
      <c r="D139">
        <v>2511166</v>
      </c>
      <c r="E139" t="s">
        <v>3947</v>
      </c>
      <c r="F139" t="s">
        <v>3946</v>
      </c>
      <c r="G139" t="s">
        <v>3946</v>
      </c>
      <c r="H139" t="s">
        <v>3949</v>
      </c>
      <c r="I139" t="s">
        <v>5661</v>
      </c>
      <c r="J139" t="s">
        <v>719</v>
      </c>
      <c r="K139">
        <v>-1</v>
      </c>
      <c r="L139">
        <v>813</v>
      </c>
      <c r="M139" t="s">
        <v>3948</v>
      </c>
      <c r="N139">
        <v>0</v>
      </c>
      <c r="O139">
        <v>8487</v>
      </c>
      <c r="P139">
        <v>9300</v>
      </c>
      <c r="Q139">
        <v>10</v>
      </c>
      <c r="R139" t="s">
        <v>719</v>
      </c>
      <c r="S139">
        <v>1</v>
      </c>
      <c r="T139" t="s">
        <v>5317</v>
      </c>
      <c r="U139" t="s">
        <v>4326</v>
      </c>
      <c r="V139">
        <v>2511166</v>
      </c>
      <c r="W139" t="s">
        <v>30</v>
      </c>
      <c r="X139" t="b">
        <v>1</v>
      </c>
      <c r="Y139" t="s">
        <v>719</v>
      </c>
      <c r="Z139" t="s">
        <v>719</v>
      </c>
      <c r="AA139">
        <v>2511166</v>
      </c>
      <c r="AB139" t="s">
        <v>30</v>
      </c>
      <c r="AC139">
        <v>374</v>
      </c>
      <c r="AD139" t="s">
        <v>105</v>
      </c>
      <c r="AE139">
        <v>41294</v>
      </c>
      <c r="AF139" t="s">
        <v>106</v>
      </c>
      <c r="AG139">
        <v>356</v>
      </c>
      <c r="AH139" t="s">
        <v>137</v>
      </c>
      <c r="AI139">
        <v>28211</v>
      </c>
      <c r="AJ139" t="s">
        <v>151</v>
      </c>
      <c r="AK139">
        <v>1224</v>
      </c>
      <c r="AL139" t="s">
        <v>91</v>
      </c>
      <c r="AM139">
        <v>2</v>
      </c>
      <c r="AN139" t="s">
        <v>152</v>
      </c>
      <c r="AO139">
        <v>131567</v>
      </c>
      <c r="AP139" t="s">
        <v>153</v>
      </c>
    </row>
    <row r="140" spans="1:42" x14ac:dyDescent="0.2">
      <c r="A140">
        <v>139</v>
      </c>
      <c r="B140" t="s">
        <v>3929</v>
      </c>
      <c r="C140" t="s">
        <v>30</v>
      </c>
      <c r="D140">
        <v>2511166</v>
      </c>
      <c r="E140" t="s">
        <v>3947</v>
      </c>
      <c r="F140" t="s">
        <v>3946</v>
      </c>
      <c r="G140" t="s">
        <v>3946</v>
      </c>
      <c r="H140" t="s">
        <v>3945</v>
      </c>
      <c r="I140" t="s">
        <v>5660</v>
      </c>
      <c r="J140" t="s">
        <v>719</v>
      </c>
      <c r="K140">
        <v>-1</v>
      </c>
      <c r="L140">
        <v>897</v>
      </c>
      <c r="M140" t="s">
        <v>3944</v>
      </c>
      <c r="N140">
        <v>0</v>
      </c>
      <c r="O140">
        <v>9302</v>
      </c>
      <c r="P140">
        <v>10199</v>
      </c>
      <c r="Q140">
        <v>11</v>
      </c>
      <c r="R140" t="s">
        <v>719</v>
      </c>
      <c r="S140">
        <v>1</v>
      </c>
      <c r="T140" t="s">
        <v>5317</v>
      </c>
      <c r="U140" t="s">
        <v>4326</v>
      </c>
      <c r="V140">
        <v>2511166</v>
      </c>
      <c r="W140" t="s">
        <v>30</v>
      </c>
      <c r="X140" t="b">
        <v>1</v>
      </c>
      <c r="Y140" t="s">
        <v>719</v>
      </c>
      <c r="Z140" t="s">
        <v>719</v>
      </c>
      <c r="AA140">
        <v>2511166</v>
      </c>
      <c r="AB140" t="s">
        <v>30</v>
      </c>
      <c r="AC140">
        <v>374</v>
      </c>
      <c r="AD140" t="s">
        <v>105</v>
      </c>
      <c r="AE140">
        <v>41294</v>
      </c>
      <c r="AF140" t="s">
        <v>106</v>
      </c>
      <c r="AG140">
        <v>356</v>
      </c>
      <c r="AH140" t="s">
        <v>137</v>
      </c>
      <c r="AI140">
        <v>28211</v>
      </c>
      <c r="AJ140" t="s">
        <v>151</v>
      </c>
      <c r="AK140">
        <v>1224</v>
      </c>
      <c r="AL140" t="s">
        <v>91</v>
      </c>
      <c r="AM140">
        <v>2</v>
      </c>
      <c r="AN140" t="s">
        <v>152</v>
      </c>
      <c r="AO140">
        <v>131567</v>
      </c>
      <c r="AP140" t="s">
        <v>153</v>
      </c>
    </row>
    <row r="141" spans="1:42" x14ac:dyDescent="0.2">
      <c r="A141">
        <v>140</v>
      </c>
      <c r="B141" t="s">
        <v>3929</v>
      </c>
      <c r="C141" t="s">
        <v>30</v>
      </c>
      <c r="D141">
        <v>2511166</v>
      </c>
      <c r="E141" t="s">
        <v>3943</v>
      </c>
      <c r="F141" t="s">
        <v>3942</v>
      </c>
      <c r="G141" t="s">
        <v>3942</v>
      </c>
      <c r="H141" t="s">
        <v>3941</v>
      </c>
      <c r="I141" t="s">
        <v>5659</v>
      </c>
      <c r="J141" t="s">
        <v>719</v>
      </c>
      <c r="K141">
        <v>1</v>
      </c>
      <c r="L141">
        <v>798</v>
      </c>
      <c r="M141" t="s">
        <v>3940</v>
      </c>
      <c r="N141">
        <v>0</v>
      </c>
      <c r="O141">
        <v>10302</v>
      </c>
      <c r="P141">
        <v>11100</v>
      </c>
      <c r="Q141">
        <v>12</v>
      </c>
      <c r="R141" t="s">
        <v>719</v>
      </c>
      <c r="S141">
        <v>1</v>
      </c>
      <c r="T141" t="s">
        <v>5317</v>
      </c>
      <c r="U141" t="s">
        <v>4326</v>
      </c>
      <c r="V141">
        <v>2511166</v>
      </c>
      <c r="W141" t="s">
        <v>30</v>
      </c>
      <c r="X141" t="b">
        <v>1</v>
      </c>
      <c r="Y141" t="s">
        <v>719</v>
      </c>
      <c r="Z141" t="s">
        <v>719</v>
      </c>
      <c r="AA141">
        <v>2511166</v>
      </c>
      <c r="AB141" t="s">
        <v>30</v>
      </c>
      <c r="AC141">
        <v>374</v>
      </c>
      <c r="AD141" t="s">
        <v>105</v>
      </c>
      <c r="AE141">
        <v>41294</v>
      </c>
      <c r="AF141" t="s">
        <v>106</v>
      </c>
      <c r="AG141">
        <v>356</v>
      </c>
      <c r="AH141" t="s">
        <v>137</v>
      </c>
      <c r="AI141">
        <v>28211</v>
      </c>
      <c r="AJ141" t="s">
        <v>151</v>
      </c>
      <c r="AK141">
        <v>1224</v>
      </c>
      <c r="AL141" t="s">
        <v>91</v>
      </c>
      <c r="AM141">
        <v>2</v>
      </c>
      <c r="AN141" t="s">
        <v>152</v>
      </c>
      <c r="AO141">
        <v>131567</v>
      </c>
      <c r="AP141" t="s">
        <v>153</v>
      </c>
    </row>
    <row r="142" spans="1:42" x14ac:dyDescent="0.2">
      <c r="A142">
        <v>141</v>
      </c>
      <c r="B142" t="s">
        <v>3929</v>
      </c>
      <c r="C142" t="s">
        <v>30</v>
      </c>
      <c r="D142">
        <v>2511166</v>
      </c>
      <c r="E142" t="s">
        <v>3939</v>
      </c>
      <c r="F142" t="s">
        <v>3938</v>
      </c>
      <c r="G142" t="s">
        <v>3938</v>
      </c>
      <c r="H142" t="s">
        <v>3937</v>
      </c>
      <c r="I142" t="s">
        <v>5658</v>
      </c>
      <c r="J142" t="s">
        <v>719</v>
      </c>
      <c r="K142">
        <v>-1</v>
      </c>
      <c r="L142">
        <v>1035</v>
      </c>
      <c r="M142" t="s">
        <v>3936</v>
      </c>
      <c r="N142">
        <v>0</v>
      </c>
      <c r="O142">
        <v>11237</v>
      </c>
      <c r="P142">
        <v>12272</v>
      </c>
      <c r="Q142">
        <v>13</v>
      </c>
      <c r="R142" t="s">
        <v>719</v>
      </c>
      <c r="S142">
        <v>1</v>
      </c>
      <c r="T142" t="s">
        <v>5317</v>
      </c>
      <c r="U142" t="s">
        <v>4326</v>
      </c>
      <c r="V142">
        <v>2511166</v>
      </c>
      <c r="W142" t="s">
        <v>30</v>
      </c>
      <c r="X142" t="b">
        <v>1</v>
      </c>
      <c r="Y142" t="s">
        <v>719</v>
      </c>
      <c r="Z142" t="s">
        <v>719</v>
      </c>
      <c r="AA142">
        <v>2511166</v>
      </c>
      <c r="AB142" t="s">
        <v>30</v>
      </c>
      <c r="AC142">
        <v>374</v>
      </c>
      <c r="AD142" t="s">
        <v>105</v>
      </c>
      <c r="AE142">
        <v>41294</v>
      </c>
      <c r="AF142" t="s">
        <v>106</v>
      </c>
      <c r="AG142">
        <v>356</v>
      </c>
      <c r="AH142" t="s">
        <v>137</v>
      </c>
      <c r="AI142">
        <v>28211</v>
      </c>
      <c r="AJ142" t="s">
        <v>151</v>
      </c>
      <c r="AK142">
        <v>1224</v>
      </c>
      <c r="AL142" t="s">
        <v>91</v>
      </c>
      <c r="AM142">
        <v>2</v>
      </c>
      <c r="AN142" t="s">
        <v>152</v>
      </c>
      <c r="AO142">
        <v>131567</v>
      </c>
      <c r="AP142" t="s">
        <v>153</v>
      </c>
    </row>
    <row r="143" spans="1:42" x14ac:dyDescent="0.2">
      <c r="A143">
        <v>142</v>
      </c>
      <c r="B143" t="s">
        <v>3929</v>
      </c>
      <c r="C143" t="s">
        <v>30</v>
      </c>
      <c r="D143">
        <v>2511166</v>
      </c>
      <c r="E143" t="s">
        <v>3935</v>
      </c>
      <c r="F143" t="s">
        <v>3934</v>
      </c>
      <c r="G143" t="s">
        <v>3934</v>
      </c>
      <c r="H143" t="s">
        <v>3933</v>
      </c>
      <c r="I143" t="s">
        <v>5657</v>
      </c>
      <c r="J143" t="s">
        <v>719</v>
      </c>
      <c r="K143">
        <v>-1</v>
      </c>
      <c r="L143">
        <v>1029</v>
      </c>
      <c r="M143" t="s">
        <v>3932</v>
      </c>
      <c r="N143">
        <v>0</v>
      </c>
      <c r="O143">
        <v>12268</v>
      </c>
      <c r="P143">
        <v>13297</v>
      </c>
      <c r="Q143">
        <v>14</v>
      </c>
      <c r="R143" t="s">
        <v>719</v>
      </c>
      <c r="S143">
        <v>1</v>
      </c>
      <c r="T143" t="s">
        <v>5317</v>
      </c>
      <c r="U143" t="s">
        <v>4326</v>
      </c>
      <c r="V143">
        <v>2511166</v>
      </c>
      <c r="W143" t="s">
        <v>30</v>
      </c>
      <c r="X143" t="b">
        <v>1</v>
      </c>
      <c r="Y143" t="s">
        <v>719</v>
      </c>
      <c r="Z143" t="s">
        <v>719</v>
      </c>
      <c r="AA143">
        <v>2511166</v>
      </c>
      <c r="AB143" t="s">
        <v>30</v>
      </c>
      <c r="AC143">
        <v>374</v>
      </c>
      <c r="AD143" t="s">
        <v>105</v>
      </c>
      <c r="AE143">
        <v>41294</v>
      </c>
      <c r="AF143" t="s">
        <v>106</v>
      </c>
      <c r="AG143">
        <v>356</v>
      </c>
      <c r="AH143" t="s">
        <v>137</v>
      </c>
      <c r="AI143">
        <v>28211</v>
      </c>
      <c r="AJ143" t="s">
        <v>151</v>
      </c>
      <c r="AK143">
        <v>1224</v>
      </c>
      <c r="AL143" t="s">
        <v>91</v>
      </c>
      <c r="AM143">
        <v>2</v>
      </c>
      <c r="AN143" t="s">
        <v>152</v>
      </c>
      <c r="AO143">
        <v>131567</v>
      </c>
      <c r="AP143" t="s">
        <v>153</v>
      </c>
    </row>
    <row r="144" spans="1:42" x14ac:dyDescent="0.2">
      <c r="A144">
        <v>143</v>
      </c>
      <c r="B144" t="s">
        <v>3929</v>
      </c>
      <c r="C144" t="s">
        <v>30</v>
      </c>
      <c r="D144">
        <v>2511166</v>
      </c>
      <c r="E144" t="s">
        <v>2818</v>
      </c>
      <c r="F144" t="s">
        <v>1668</v>
      </c>
      <c r="G144" t="s">
        <v>1668</v>
      </c>
      <c r="H144" t="s">
        <v>3931</v>
      </c>
      <c r="I144" t="s">
        <v>5656</v>
      </c>
      <c r="J144" t="s">
        <v>719</v>
      </c>
      <c r="K144">
        <v>1</v>
      </c>
      <c r="L144">
        <v>951</v>
      </c>
      <c r="M144" t="s">
        <v>3930</v>
      </c>
      <c r="N144">
        <v>0</v>
      </c>
      <c r="O144">
        <v>13789</v>
      </c>
      <c r="P144">
        <v>14740</v>
      </c>
      <c r="Q144">
        <v>15</v>
      </c>
      <c r="R144" t="s">
        <v>719</v>
      </c>
      <c r="S144">
        <v>1</v>
      </c>
      <c r="T144" t="s">
        <v>5317</v>
      </c>
      <c r="U144" t="s">
        <v>4326</v>
      </c>
      <c r="V144">
        <v>2511166</v>
      </c>
      <c r="W144" t="s">
        <v>30</v>
      </c>
      <c r="X144" t="b">
        <v>1</v>
      </c>
      <c r="Y144" t="s">
        <v>719</v>
      </c>
      <c r="Z144" t="s">
        <v>719</v>
      </c>
      <c r="AA144">
        <v>2511166</v>
      </c>
      <c r="AB144" t="s">
        <v>30</v>
      </c>
      <c r="AC144">
        <v>374</v>
      </c>
      <c r="AD144" t="s">
        <v>105</v>
      </c>
      <c r="AE144">
        <v>41294</v>
      </c>
      <c r="AF144" t="s">
        <v>106</v>
      </c>
      <c r="AG144">
        <v>356</v>
      </c>
      <c r="AH144" t="s">
        <v>137</v>
      </c>
      <c r="AI144">
        <v>28211</v>
      </c>
      <c r="AJ144" t="s">
        <v>151</v>
      </c>
      <c r="AK144">
        <v>1224</v>
      </c>
      <c r="AL144" t="s">
        <v>91</v>
      </c>
      <c r="AM144">
        <v>2</v>
      </c>
      <c r="AN144" t="s">
        <v>152</v>
      </c>
      <c r="AO144">
        <v>131567</v>
      </c>
      <c r="AP144" t="s">
        <v>153</v>
      </c>
    </row>
    <row r="145" spans="1:42" x14ac:dyDescent="0.2">
      <c r="A145">
        <v>144</v>
      </c>
      <c r="B145" t="s">
        <v>3929</v>
      </c>
      <c r="C145" t="s">
        <v>30</v>
      </c>
      <c r="D145">
        <v>2511166</v>
      </c>
      <c r="E145" t="s">
        <v>3928</v>
      </c>
      <c r="F145" t="s">
        <v>3927</v>
      </c>
      <c r="G145" t="s">
        <v>3927</v>
      </c>
      <c r="H145" t="s">
        <v>3926</v>
      </c>
      <c r="I145" t="s">
        <v>5655</v>
      </c>
      <c r="J145" t="s">
        <v>719</v>
      </c>
      <c r="K145">
        <v>1</v>
      </c>
      <c r="L145">
        <v>274</v>
      </c>
      <c r="M145" t="s">
        <v>3925</v>
      </c>
      <c r="N145">
        <v>1</v>
      </c>
      <c r="O145">
        <v>14773</v>
      </c>
      <c r="P145">
        <v>15047</v>
      </c>
      <c r="Q145">
        <v>16</v>
      </c>
      <c r="R145" t="s">
        <v>719</v>
      </c>
      <c r="S145">
        <v>1</v>
      </c>
      <c r="T145" t="s">
        <v>5317</v>
      </c>
      <c r="U145" t="s">
        <v>4326</v>
      </c>
      <c r="V145">
        <v>2511166</v>
      </c>
      <c r="W145" t="s">
        <v>30</v>
      </c>
      <c r="X145" t="b">
        <v>1</v>
      </c>
      <c r="Y145" t="s">
        <v>719</v>
      </c>
      <c r="Z145" t="s">
        <v>719</v>
      </c>
      <c r="AA145">
        <v>2511166</v>
      </c>
      <c r="AB145" t="s">
        <v>30</v>
      </c>
      <c r="AC145">
        <v>374</v>
      </c>
      <c r="AD145" t="s">
        <v>105</v>
      </c>
      <c r="AE145">
        <v>41294</v>
      </c>
      <c r="AF145" t="s">
        <v>106</v>
      </c>
      <c r="AG145">
        <v>356</v>
      </c>
      <c r="AH145" t="s">
        <v>137</v>
      </c>
      <c r="AI145">
        <v>28211</v>
      </c>
      <c r="AJ145" t="s">
        <v>151</v>
      </c>
      <c r="AK145">
        <v>1224</v>
      </c>
      <c r="AL145" t="s">
        <v>91</v>
      </c>
      <c r="AM145">
        <v>2</v>
      </c>
      <c r="AN145" t="s">
        <v>152</v>
      </c>
      <c r="AO145">
        <v>131567</v>
      </c>
      <c r="AP145" t="s">
        <v>153</v>
      </c>
    </row>
    <row r="146" spans="1:42" x14ac:dyDescent="0.2">
      <c r="A146">
        <v>145</v>
      </c>
      <c r="B146" t="s">
        <v>3896</v>
      </c>
      <c r="C146" t="s">
        <v>69</v>
      </c>
      <c r="D146">
        <v>1353890</v>
      </c>
      <c r="E146" t="s">
        <v>606</v>
      </c>
      <c r="F146" t="s">
        <v>605</v>
      </c>
      <c r="G146" t="s">
        <v>605</v>
      </c>
      <c r="H146" t="s">
        <v>3924</v>
      </c>
      <c r="I146" t="s">
        <v>5654</v>
      </c>
      <c r="J146" t="s">
        <v>719</v>
      </c>
      <c r="K146">
        <v>-1</v>
      </c>
      <c r="L146">
        <v>305</v>
      </c>
      <c r="M146" t="s">
        <v>3923</v>
      </c>
      <c r="N146">
        <v>1</v>
      </c>
      <c r="O146">
        <v>0</v>
      </c>
      <c r="P146">
        <v>305</v>
      </c>
      <c r="Q146">
        <v>1</v>
      </c>
      <c r="R146" t="s">
        <v>719</v>
      </c>
      <c r="S146" t="s">
        <v>719</v>
      </c>
      <c r="T146" t="s">
        <v>719</v>
      </c>
      <c r="U146" t="s">
        <v>4326</v>
      </c>
      <c r="V146">
        <v>1353890</v>
      </c>
      <c r="W146" t="s">
        <v>69</v>
      </c>
      <c r="X146" t="b">
        <v>1</v>
      </c>
      <c r="Y146" t="s">
        <v>719</v>
      </c>
      <c r="Z146" t="s">
        <v>719</v>
      </c>
      <c r="AA146">
        <v>1353890</v>
      </c>
      <c r="AB146" t="s">
        <v>69</v>
      </c>
      <c r="AC146">
        <v>222</v>
      </c>
      <c r="AD146" t="s">
        <v>118</v>
      </c>
      <c r="AE146">
        <v>506</v>
      </c>
      <c r="AF146" t="s">
        <v>124</v>
      </c>
      <c r="AG146">
        <v>80840</v>
      </c>
      <c r="AH146" t="s">
        <v>116</v>
      </c>
      <c r="AI146">
        <v>28216</v>
      </c>
      <c r="AJ146" t="s">
        <v>142</v>
      </c>
      <c r="AK146">
        <v>1224</v>
      </c>
      <c r="AL146" t="s">
        <v>91</v>
      </c>
      <c r="AM146">
        <v>2</v>
      </c>
      <c r="AN146" t="s">
        <v>152</v>
      </c>
      <c r="AO146">
        <v>131567</v>
      </c>
      <c r="AP146" t="s">
        <v>153</v>
      </c>
    </row>
    <row r="147" spans="1:42" x14ac:dyDescent="0.2">
      <c r="A147">
        <v>146</v>
      </c>
      <c r="B147" t="s">
        <v>3896</v>
      </c>
      <c r="C147" t="s">
        <v>69</v>
      </c>
      <c r="D147">
        <v>1353890</v>
      </c>
      <c r="E147" t="s">
        <v>3606</v>
      </c>
      <c r="F147" t="s">
        <v>1938</v>
      </c>
      <c r="G147" t="s">
        <v>1938</v>
      </c>
      <c r="H147" t="s">
        <v>3922</v>
      </c>
      <c r="I147" t="s">
        <v>5653</v>
      </c>
      <c r="J147" t="s">
        <v>719</v>
      </c>
      <c r="K147">
        <v>1</v>
      </c>
      <c r="L147">
        <v>1233</v>
      </c>
      <c r="M147" t="s">
        <v>3921</v>
      </c>
      <c r="N147">
        <v>0</v>
      </c>
      <c r="O147">
        <v>418</v>
      </c>
      <c r="P147">
        <v>1651</v>
      </c>
      <c r="Q147">
        <v>2</v>
      </c>
      <c r="R147" t="s">
        <v>719</v>
      </c>
      <c r="S147" t="s">
        <v>719</v>
      </c>
      <c r="T147" t="s">
        <v>719</v>
      </c>
      <c r="U147" t="s">
        <v>4326</v>
      </c>
      <c r="V147">
        <v>1353890</v>
      </c>
      <c r="W147" t="s">
        <v>69</v>
      </c>
      <c r="X147" t="b">
        <v>1</v>
      </c>
      <c r="Y147" t="s">
        <v>719</v>
      </c>
      <c r="Z147" t="s">
        <v>719</v>
      </c>
      <c r="AA147">
        <v>1353890</v>
      </c>
      <c r="AB147" t="s">
        <v>69</v>
      </c>
      <c r="AC147">
        <v>222</v>
      </c>
      <c r="AD147" t="s">
        <v>118</v>
      </c>
      <c r="AE147">
        <v>506</v>
      </c>
      <c r="AF147" t="s">
        <v>124</v>
      </c>
      <c r="AG147">
        <v>80840</v>
      </c>
      <c r="AH147" t="s">
        <v>116</v>
      </c>
      <c r="AI147">
        <v>28216</v>
      </c>
      <c r="AJ147" t="s">
        <v>142</v>
      </c>
      <c r="AK147">
        <v>1224</v>
      </c>
      <c r="AL147" t="s">
        <v>91</v>
      </c>
      <c r="AM147">
        <v>2</v>
      </c>
      <c r="AN147" t="s">
        <v>152</v>
      </c>
      <c r="AO147">
        <v>131567</v>
      </c>
      <c r="AP147" t="s">
        <v>153</v>
      </c>
    </row>
    <row r="148" spans="1:42" x14ac:dyDescent="0.2">
      <c r="A148">
        <v>147</v>
      </c>
      <c r="B148" t="s">
        <v>3896</v>
      </c>
      <c r="C148" t="s">
        <v>69</v>
      </c>
      <c r="D148">
        <v>1353890</v>
      </c>
      <c r="E148" t="s">
        <v>3603</v>
      </c>
      <c r="F148" t="s">
        <v>1934</v>
      </c>
      <c r="G148" t="s">
        <v>1934</v>
      </c>
      <c r="H148" t="s">
        <v>3920</v>
      </c>
      <c r="I148" t="s">
        <v>5652</v>
      </c>
      <c r="J148" t="s">
        <v>719</v>
      </c>
      <c r="K148">
        <v>-1</v>
      </c>
      <c r="L148">
        <v>768</v>
      </c>
      <c r="M148" t="s">
        <v>3919</v>
      </c>
      <c r="N148">
        <v>0</v>
      </c>
      <c r="O148">
        <v>1799</v>
      </c>
      <c r="P148">
        <v>2567</v>
      </c>
      <c r="Q148">
        <v>3</v>
      </c>
      <c r="R148" t="s">
        <v>719</v>
      </c>
      <c r="S148" t="s">
        <v>719</v>
      </c>
      <c r="T148" t="s">
        <v>719</v>
      </c>
      <c r="U148" t="s">
        <v>4326</v>
      </c>
      <c r="V148">
        <v>1353890</v>
      </c>
      <c r="W148" t="s">
        <v>69</v>
      </c>
      <c r="X148" t="b">
        <v>1</v>
      </c>
      <c r="Y148" t="s">
        <v>719</v>
      </c>
      <c r="Z148" t="s">
        <v>719</v>
      </c>
      <c r="AA148">
        <v>1353890</v>
      </c>
      <c r="AB148" t="s">
        <v>69</v>
      </c>
      <c r="AC148">
        <v>222</v>
      </c>
      <c r="AD148" t="s">
        <v>118</v>
      </c>
      <c r="AE148">
        <v>506</v>
      </c>
      <c r="AF148" t="s">
        <v>124</v>
      </c>
      <c r="AG148">
        <v>80840</v>
      </c>
      <c r="AH148" t="s">
        <v>116</v>
      </c>
      <c r="AI148">
        <v>28216</v>
      </c>
      <c r="AJ148" t="s">
        <v>142</v>
      </c>
      <c r="AK148">
        <v>1224</v>
      </c>
      <c r="AL148" t="s">
        <v>91</v>
      </c>
      <c r="AM148">
        <v>2</v>
      </c>
      <c r="AN148" t="s">
        <v>152</v>
      </c>
      <c r="AO148">
        <v>131567</v>
      </c>
      <c r="AP148" t="s">
        <v>153</v>
      </c>
    </row>
    <row r="149" spans="1:42" x14ac:dyDescent="0.2">
      <c r="A149">
        <v>148</v>
      </c>
      <c r="B149" t="s">
        <v>3896</v>
      </c>
      <c r="C149" t="s">
        <v>69</v>
      </c>
      <c r="D149">
        <v>1353890</v>
      </c>
      <c r="E149" t="s">
        <v>305</v>
      </c>
      <c r="F149" t="s">
        <v>304</v>
      </c>
      <c r="G149" t="s">
        <v>304</v>
      </c>
      <c r="H149" t="s">
        <v>3918</v>
      </c>
      <c r="I149" t="s">
        <v>5651</v>
      </c>
      <c r="J149" t="s">
        <v>719</v>
      </c>
      <c r="K149">
        <v>-1</v>
      </c>
      <c r="L149">
        <v>1014</v>
      </c>
      <c r="M149" t="s">
        <v>3917</v>
      </c>
      <c r="N149">
        <v>0</v>
      </c>
      <c r="O149">
        <v>2664</v>
      </c>
      <c r="P149">
        <v>3678</v>
      </c>
      <c r="Q149">
        <v>4</v>
      </c>
      <c r="R149" t="s">
        <v>719</v>
      </c>
      <c r="S149" t="s">
        <v>719</v>
      </c>
      <c r="T149" t="s">
        <v>719</v>
      </c>
      <c r="U149" t="s">
        <v>4326</v>
      </c>
      <c r="V149">
        <v>1353890</v>
      </c>
      <c r="W149" t="s">
        <v>69</v>
      </c>
      <c r="X149" t="b">
        <v>1</v>
      </c>
      <c r="Y149" t="s">
        <v>719</v>
      </c>
      <c r="Z149" t="s">
        <v>719</v>
      </c>
      <c r="AA149">
        <v>1353890</v>
      </c>
      <c r="AB149" t="s">
        <v>69</v>
      </c>
      <c r="AC149">
        <v>222</v>
      </c>
      <c r="AD149" t="s">
        <v>118</v>
      </c>
      <c r="AE149">
        <v>506</v>
      </c>
      <c r="AF149" t="s">
        <v>124</v>
      </c>
      <c r="AG149">
        <v>80840</v>
      </c>
      <c r="AH149" t="s">
        <v>116</v>
      </c>
      <c r="AI149">
        <v>28216</v>
      </c>
      <c r="AJ149" t="s">
        <v>142</v>
      </c>
      <c r="AK149">
        <v>1224</v>
      </c>
      <c r="AL149" t="s">
        <v>91</v>
      </c>
      <c r="AM149">
        <v>2</v>
      </c>
      <c r="AN149" t="s">
        <v>152</v>
      </c>
      <c r="AO149">
        <v>131567</v>
      </c>
      <c r="AP149" t="s">
        <v>153</v>
      </c>
    </row>
    <row r="150" spans="1:42" x14ac:dyDescent="0.2">
      <c r="A150">
        <v>149</v>
      </c>
      <c r="B150" t="s">
        <v>3896</v>
      </c>
      <c r="C150" t="s">
        <v>69</v>
      </c>
      <c r="D150">
        <v>1353890</v>
      </c>
      <c r="E150" t="s">
        <v>3426</v>
      </c>
      <c r="F150" t="s">
        <v>1926</v>
      </c>
      <c r="G150" t="s">
        <v>1926</v>
      </c>
      <c r="H150" t="s">
        <v>3916</v>
      </c>
      <c r="I150" t="s">
        <v>5650</v>
      </c>
      <c r="J150" t="s">
        <v>719</v>
      </c>
      <c r="K150">
        <v>-1</v>
      </c>
      <c r="L150">
        <v>1113</v>
      </c>
      <c r="M150" t="s">
        <v>3915</v>
      </c>
      <c r="N150">
        <v>0</v>
      </c>
      <c r="O150">
        <v>3772</v>
      </c>
      <c r="P150">
        <v>4885</v>
      </c>
      <c r="Q150">
        <v>5</v>
      </c>
      <c r="R150" t="s">
        <v>719</v>
      </c>
      <c r="S150" t="s">
        <v>719</v>
      </c>
      <c r="T150" t="s">
        <v>719</v>
      </c>
      <c r="U150" t="s">
        <v>4326</v>
      </c>
      <c r="V150">
        <v>1353890</v>
      </c>
      <c r="W150" t="s">
        <v>69</v>
      </c>
      <c r="X150" t="b">
        <v>1</v>
      </c>
      <c r="Y150" t="s">
        <v>719</v>
      </c>
      <c r="Z150" t="s">
        <v>719</v>
      </c>
      <c r="AA150">
        <v>1353890</v>
      </c>
      <c r="AB150" t="s">
        <v>69</v>
      </c>
      <c r="AC150">
        <v>222</v>
      </c>
      <c r="AD150" t="s">
        <v>118</v>
      </c>
      <c r="AE150">
        <v>506</v>
      </c>
      <c r="AF150" t="s">
        <v>124</v>
      </c>
      <c r="AG150">
        <v>80840</v>
      </c>
      <c r="AH150" t="s">
        <v>116</v>
      </c>
      <c r="AI150">
        <v>28216</v>
      </c>
      <c r="AJ150" t="s">
        <v>142</v>
      </c>
      <c r="AK150">
        <v>1224</v>
      </c>
      <c r="AL150" t="s">
        <v>91</v>
      </c>
      <c r="AM150">
        <v>2</v>
      </c>
      <c r="AN150" t="s">
        <v>152</v>
      </c>
      <c r="AO150">
        <v>131567</v>
      </c>
      <c r="AP150" t="s">
        <v>153</v>
      </c>
    </row>
    <row r="151" spans="1:42" x14ac:dyDescent="0.2">
      <c r="A151">
        <v>150</v>
      </c>
      <c r="B151" t="s">
        <v>3896</v>
      </c>
      <c r="C151" t="s">
        <v>69</v>
      </c>
      <c r="D151">
        <v>1353890</v>
      </c>
      <c r="E151" t="s">
        <v>2176</v>
      </c>
      <c r="F151" t="s">
        <v>1967</v>
      </c>
      <c r="G151" t="s">
        <v>1967</v>
      </c>
      <c r="H151" t="s">
        <v>3914</v>
      </c>
      <c r="I151" t="s">
        <v>5649</v>
      </c>
      <c r="J151" t="s">
        <v>719</v>
      </c>
      <c r="K151">
        <v>-1</v>
      </c>
      <c r="L151">
        <v>774</v>
      </c>
      <c r="M151" t="s">
        <v>3913</v>
      </c>
      <c r="N151">
        <v>0</v>
      </c>
      <c r="O151">
        <v>4950</v>
      </c>
      <c r="P151">
        <v>5724</v>
      </c>
      <c r="Q151">
        <v>6</v>
      </c>
      <c r="R151" t="s">
        <v>719</v>
      </c>
      <c r="S151" t="s">
        <v>719</v>
      </c>
      <c r="T151" t="s">
        <v>719</v>
      </c>
      <c r="U151" t="s">
        <v>4326</v>
      </c>
      <c r="V151">
        <v>1353890</v>
      </c>
      <c r="W151" t="s">
        <v>69</v>
      </c>
      <c r="X151" t="b">
        <v>1</v>
      </c>
      <c r="Y151" t="s">
        <v>719</v>
      </c>
      <c r="Z151" t="s">
        <v>719</v>
      </c>
      <c r="AA151">
        <v>1353890</v>
      </c>
      <c r="AB151" t="s">
        <v>69</v>
      </c>
      <c r="AC151">
        <v>222</v>
      </c>
      <c r="AD151" t="s">
        <v>118</v>
      </c>
      <c r="AE151">
        <v>506</v>
      </c>
      <c r="AF151" t="s">
        <v>124</v>
      </c>
      <c r="AG151">
        <v>80840</v>
      </c>
      <c r="AH151" t="s">
        <v>116</v>
      </c>
      <c r="AI151">
        <v>28216</v>
      </c>
      <c r="AJ151" t="s">
        <v>142</v>
      </c>
      <c r="AK151">
        <v>1224</v>
      </c>
      <c r="AL151" t="s">
        <v>91</v>
      </c>
      <c r="AM151">
        <v>2</v>
      </c>
      <c r="AN151" t="s">
        <v>152</v>
      </c>
      <c r="AO151">
        <v>131567</v>
      </c>
      <c r="AP151" t="s">
        <v>153</v>
      </c>
    </row>
    <row r="152" spans="1:42" x14ac:dyDescent="0.2">
      <c r="A152">
        <v>151</v>
      </c>
      <c r="B152" t="s">
        <v>3896</v>
      </c>
      <c r="C152" t="s">
        <v>69</v>
      </c>
      <c r="D152">
        <v>1353890</v>
      </c>
      <c r="E152" t="s">
        <v>328</v>
      </c>
      <c r="F152" t="s">
        <v>327</v>
      </c>
      <c r="G152" t="s">
        <v>327</v>
      </c>
      <c r="H152" t="s">
        <v>3912</v>
      </c>
      <c r="I152" t="s">
        <v>5648</v>
      </c>
      <c r="J152" t="s">
        <v>719</v>
      </c>
      <c r="K152">
        <v>-1</v>
      </c>
      <c r="L152">
        <v>930</v>
      </c>
      <c r="M152" t="s">
        <v>3911</v>
      </c>
      <c r="N152">
        <v>0</v>
      </c>
      <c r="O152">
        <v>5828</v>
      </c>
      <c r="P152">
        <v>6758</v>
      </c>
      <c r="Q152">
        <v>7</v>
      </c>
      <c r="R152" t="s">
        <v>719</v>
      </c>
      <c r="S152" t="s">
        <v>719</v>
      </c>
      <c r="T152" t="s">
        <v>719</v>
      </c>
      <c r="U152" t="s">
        <v>4326</v>
      </c>
      <c r="V152">
        <v>1353890</v>
      </c>
      <c r="W152" t="s">
        <v>69</v>
      </c>
      <c r="X152" t="b">
        <v>1</v>
      </c>
      <c r="Y152" t="s">
        <v>719</v>
      </c>
      <c r="Z152" t="s">
        <v>719</v>
      </c>
      <c r="AA152">
        <v>1353890</v>
      </c>
      <c r="AB152" t="s">
        <v>69</v>
      </c>
      <c r="AC152">
        <v>222</v>
      </c>
      <c r="AD152" t="s">
        <v>118</v>
      </c>
      <c r="AE152">
        <v>506</v>
      </c>
      <c r="AF152" t="s">
        <v>124</v>
      </c>
      <c r="AG152">
        <v>80840</v>
      </c>
      <c r="AH152" t="s">
        <v>116</v>
      </c>
      <c r="AI152">
        <v>28216</v>
      </c>
      <c r="AJ152" t="s">
        <v>142</v>
      </c>
      <c r="AK152">
        <v>1224</v>
      </c>
      <c r="AL152" t="s">
        <v>91</v>
      </c>
      <c r="AM152">
        <v>2</v>
      </c>
      <c r="AN152" t="s">
        <v>152</v>
      </c>
      <c r="AO152">
        <v>131567</v>
      </c>
      <c r="AP152" t="s">
        <v>153</v>
      </c>
    </row>
    <row r="153" spans="1:42" x14ac:dyDescent="0.2">
      <c r="A153">
        <v>152</v>
      </c>
      <c r="B153" t="s">
        <v>3896</v>
      </c>
      <c r="C153" t="s">
        <v>69</v>
      </c>
      <c r="D153">
        <v>1353890</v>
      </c>
      <c r="E153" t="s">
        <v>312</v>
      </c>
      <c r="F153" t="s">
        <v>304</v>
      </c>
      <c r="G153" t="s">
        <v>304</v>
      </c>
      <c r="H153" t="s">
        <v>3910</v>
      </c>
      <c r="I153" t="s">
        <v>5647</v>
      </c>
      <c r="J153" t="s">
        <v>719</v>
      </c>
      <c r="K153">
        <v>1</v>
      </c>
      <c r="L153">
        <v>1002</v>
      </c>
      <c r="M153" t="s">
        <v>3909</v>
      </c>
      <c r="N153">
        <v>0</v>
      </c>
      <c r="O153">
        <v>6984</v>
      </c>
      <c r="P153">
        <v>7986</v>
      </c>
      <c r="Q153">
        <v>8</v>
      </c>
      <c r="R153" t="s">
        <v>4316</v>
      </c>
      <c r="S153" t="s">
        <v>719</v>
      </c>
      <c r="T153" t="s">
        <v>719</v>
      </c>
      <c r="U153" t="s">
        <v>4326</v>
      </c>
      <c r="V153">
        <v>1353890</v>
      </c>
      <c r="W153" t="s">
        <v>69</v>
      </c>
      <c r="X153" t="b">
        <v>1</v>
      </c>
      <c r="Y153" t="s">
        <v>719</v>
      </c>
      <c r="Z153" t="s">
        <v>719</v>
      </c>
      <c r="AA153">
        <v>1353890</v>
      </c>
      <c r="AB153" t="s">
        <v>69</v>
      </c>
      <c r="AC153">
        <v>222</v>
      </c>
      <c r="AD153" t="s">
        <v>118</v>
      </c>
      <c r="AE153">
        <v>506</v>
      </c>
      <c r="AF153" t="s">
        <v>124</v>
      </c>
      <c r="AG153">
        <v>80840</v>
      </c>
      <c r="AH153" t="s">
        <v>116</v>
      </c>
      <c r="AI153">
        <v>28216</v>
      </c>
      <c r="AJ153" t="s">
        <v>142</v>
      </c>
      <c r="AK153">
        <v>1224</v>
      </c>
      <c r="AL153" t="s">
        <v>91</v>
      </c>
      <c r="AM153">
        <v>2</v>
      </c>
      <c r="AN153" t="s">
        <v>152</v>
      </c>
      <c r="AO153">
        <v>131567</v>
      </c>
      <c r="AP153" t="s">
        <v>153</v>
      </c>
    </row>
    <row r="154" spans="1:42" x14ac:dyDescent="0.2">
      <c r="A154">
        <v>153</v>
      </c>
      <c r="B154" t="s">
        <v>3896</v>
      </c>
      <c r="C154" t="s">
        <v>69</v>
      </c>
      <c r="D154">
        <v>1353890</v>
      </c>
      <c r="E154" t="s">
        <v>312</v>
      </c>
      <c r="F154" t="s">
        <v>304</v>
      </c>
      <c r="G154" t="s">
        <v>304</v>
      </c>
      <c r="H154" t="s">
        <v>3908</v>
      </c>
      <c r="I154" t="s">
        <v>5646</v>
      </c>
      <c r="J154" t="s">
        <v>719</v>
      </c>
      <c r="K154">
        <v>1</v>
      </c>
      <c r="L154">
        <v>972</v>
      </c>
      <c r="M154" t="s">
        <v>3907</v>
      </c>
      <c r="N154">
        <v>0</v>
      </c>
      <c r="O154">
        <v>8109</v>
      </c>
      <c r="P154">
        <v>9081</v>
      </c>
      <c r="Q154">
        <v>9</v>
      </c>
      <c r="R154" t="s">
        <v>719</v>
      </c>
      <c r="S154" t="s">
        <v>719</v>
      </c>
      <c r="T154" t="s">
        <v>719</v>
      </c>
      <c r="U154" t="s">
        <v>4326</v>
      </c>
      <c r="V154">
        <v>1353890</v>
      </c>
      <c r="W154" t="s">
        <v>69</v>
      </c>
      <c r="X154" t="b">
        <v>1</v>
      </c>
      <c r="Y154" t="s">
        <v>719</v>
      </c>
      <c r="Z154" t="s">
        <v>719</v>
      </c>
      <c r="AA154">
        <v>1353890</v>
      </c>
      <c r="AB154" t="s">
        <v>69</v>
      </c>
      <c r="AC154">
        <v>222</v>
      </c>
      <c r="AD154" t="s">
        <v>118</v>
      </c>
      <c r="AE154">
        <v>506</v>
      </c>
      <c r="AF154" t="s">
        <v>124</v>
      </c>
      <c r="AG154">
        <v>80840</v>
      </c>
      <c r="AH154" t="s">
        <v>116</v>
      </c>
      <c r="AI154">
        <v>28216</v>
      </c>
      <c r="AJ154" t="s">
        <v>142</v>
      </c>
      <c r="AK154">
        <v>1224</v>
      </c>
      <c r="AL154" t="s">
        <v>91</v>
      </c>
      <c r="AM154">
        <v>2</v>
      </c>
      <c r="AN154" t="s">
        <v>152</v>
      </c>
      <c r="AO154">
        <v>131567</v>
      </c>
      <c r="AP154" t="s">
        <v>153</v>
      </c>
    </row>
    <row r="155" spans="1:42" x14ac:dyDescent="0.2">
      <c r="A155">
        <v>154</v>
      </c>
      <c r="B155" t="s">
        <v>3896</v>
      </c>
      <c r="C155" t="s">
        <v>69</v>
      </c>
      <c r="D155">
        <v>1353890</v>
      </c>
      <c r="E155" t="s">
        <v>3415</v>
      </c>
      <c r="F155" t="s">
        <v>1911</v>
      </c>
      <c r="G155" t="s">
        <v>1911</v>
      </c>
      <c r="H155" t="s">
        <v>3906</v>
      </c>
      <c r="I155" t="s">
        <v>5645</v>
      </c>
      <c r="J155" t="s">
        <v>719</v>
      </c>
      <c r="K155">
        <v>1</v>
      </c>
      <c r="L155">
        <v>957</v>
      </c>
      <c r="M155" t="s">
        <v>3905</v>
      </c>
      <c r="N155">
        <v>0</v>
      </c>
      <c r="O155">
        <v>9196</v>
      </c>
      <c r="P155">
        <v>10153</v>
      </c>
      <c r="Q155">
        <v>10</v>
      </c>
      <c r="R155" t="s">
        <v>719</v>
      </c>
      <c r="S155" t="s">
        <v>719</v>
      </c>
      <c r="T155" t="s">
        <v>719</v>
      </c>
      <c r="U155" t="s">
        <v>4326</v>
      </c>
      <c r="V155">
        <v>1353890</v>
      </c>
      <c r="W155" t="s">
        <v>69</v>
      </c>
      <c r="X155" t="b">
        <v>1</v>
      </c>
      <c r="Y155" t="s">
        <v>719</v>
      </c>
      <c r="Z155" t="s">
        <v>719</v>
      </c>
      <c r="AA155">
        <v>1353890</v>
      </c>
      <c r="AB155" t="s">
        <v>69</v>
      </c>
      <c r="AC155">
        <v>222</v>
      </c>
      <c r="AD155" t="s">
        <v>118</v>
      </c>
      <c r="AE155">
        <v>506</v>
      </c>
      <c r="AF155" t="s">
        <v>124</v>
      </c>
      <c r="AG155">
        <v>80840</v>
      </c>
      <c r="AH155" t="s">
        <v>116</v>
      </c>
      <c r="AI155">
        <v>28216</v>
      </c>
      <c r="AJ155" t="s">
        <v>142</v>
      </c>
      <c r="AK155">
        <v>1224</v>
      </c>
      <c r="AL155" t="s">
        <v>91</v>
      </c>
      <c r="AM155">
        <v>2</v>
      </c>
      <c r="AN155" t="s">
        <v>152</v>
      </c>
      <c r="AO155">
        <v>131567</v>
      </c>
      <c r="AP155" t="s">
        <v>153</v>
      </c>
    </row>
    <row r="156" spans="1:42" x14ac:dyDescent="0.2">
      <c r="A156">
        <v>155</v>
      </c>
      <c r="B156" t="s">
        <v>3896</v>
      </c>
      <c r="C156" t="s">
        <v>69</v>
      </c>
      <c r="D156">
        <v>1353890</v>
      </c>
      <c r="E156" t="s">
        <v>497</v>
      </c>
      <c r="F156" t="s">
        <v>429</v>
      </c>
      <c r="G156" t="s">
        <v>429</v>
      </c>
      <c r="H156" t="s">
        <v>3808</v>
      </c>
      <c r="I156" t="s">
        <v>5644</v>
      </c>
      <c r="J156" t="s">
        <v>719</v>
      </c>
      <c r="K156">
        <v>-1</v>
      </c>
      <c r="L156">
        <v>240</v>
      </c>
      <c r="M156" t="s">
        <v>3807</v>
      </c>
      <c r="N156">
        <v>0</v>
      </c>
      <c r="O156">
        <v>10277</v>
      </c>
      <c r="P156">
        <v>10517</v>
      </c>
      <c r="Q156">
        <v>11</v>
      </c>
      <c r="R156" t="s">
        <v>719</v>
      </c>
      <c r="S156" t="s">
        <v>719</v>
      </c>
      <c r="T156" t="s">
        <v>719</v>
      </c>
      <c r="U156" t="s">
        <v>4326</v>
      </c>
      <c r="V156">
        <v>1353890</v>
      </c>
      <c r="W156" t="s">
        <v>69</v>
      </c>
      <c r="X156" t="b">
        <v>1</v>
      </c>
      <c r="Y156" t="s">
        <v>719</v>
      </c>
      <c r="Z156" t="s">
        <v>719</v>
      </c>
      <c r="AA156">
        <v>1353890</v>
      </c>
      <c r="AB156" t="s">
        <v>69</v>
      </c>
      <c r="AC156">
        <v>222</v>
      </c>
      <c r="AD156" t="s">
        <v>118</v>
      </c>
      <c r="AE156">
        <v>506</v>
      </c>
      <c r="AF156" t="s">
        <v>124</v>
      </c>
      <c r="AG156">
        <v>80840</v>
      </c>
      <c r="AH156" t="s">
        <v>116</v>
      </c>
      <c r="AI156">
        <v>28216</v>
      </c>
      <c r="AJ156" t="s">
        <v>142</v>
      </c>
      <c r="AK156">
        <v>1224</v>
      </c>
      <c r="AL156" t="s">
        <v>91</v>
      </c>
      <c r="AM156">
        <v>2</v>
      </c>
      <c r="AN156" t="s">
        <v>152</v>
      </c>
      <c r="AO156">
        <v>131567</v>
      </c>
      <c r="AP156" t="s">
        <v>153</v>
      </c>
    </row>
    <row r="157" spans="1:42" x14ac:dyDescent="0.2">
      <c r="A157">
        <v>156</v>
      </c>
      <c r="B157" t="s">
        <v>3896</v>
      </c>
      <c r="C157" t="s">
        <v>69</v>
      </c>
      <c r="D157">
        <v>1353890</v>
      </c>
      <c r="E157" t="s">
        <v>934</v>
      </c>
      <c r="F157" t="s">
        <v>933</v>
      </c>
      <c r="G157" t="s">
        <v>933</v>
      </c>
      <c r="H157" t="s">
        <v>3904</v>
      </c>
      <c r="I157" t="s">
        <v>5643</v>
      </c>
      <c r="J157" t="s">
        <v>719</v>
      </c>
      <c r="K157">
        <v>-1</v>
      </c>
      <c r="L157">
        <v>810</v>
      </c>
      <c r="M157" t="s">
        <v>3903</v>
      </c>
      <c r="N157">
        <v>0</v>
      </c>
      <c r="O157">
        <v>10690</v>
      </c>
      <c r="P157">
        <v>11500</v>
      </c>
      <c r="Q157">
        <v>12</v>
      </c>
      <c r="R157" t="s">
        <v>719</v>
      </c>
      <c r="S157" t="s">
        <v>719</v>
      </c>
      <c r="T157" t="s">
        <v>719</v>
      </c>
      <c r="U157" t="s">
        <v>4326</v>
      </c>
      <c r="V157">
        <v>1353890</v>
      </c>
      <c r="W157" t="s">
        <v>69</v>
      </c>
      <c r="X157" t="b">
        <v>1</v>
      </c>
      <c r="Y157" t="s">
        <v>719</v>
      </c>
      <c r="Z157" t="s">
        <v>719</v>
      </c>
      <c r="AA157">
        <v>1353890</v>
      </c>
      <c r="AB157" t="s">
        <v>69</v>
      </c>
      <c r="AC157">
        <v>222</v>
      </c>
      <c r="AD157" t="s">
        <v>118</v>
      </c>
      <c r="AE157">
        <v>506</v>
      </c>
      <c r="AF157" t="s">
        <v>124</v>
      </c>
      <c r="AG157">
        <v>80840</v>
      </c>
      <c r="AH157" t="s">
        <v>116</v>
      </c>
      <c r="AI157">
        <v>28216</v>
      </c>
      <c r="AJ157" t="s">
        <v>142</v>
      </c>
      <c r="AK157">
        <v>1224</v>
      </c>
      <c r="AL157" t="s">
        <v>91</v>
      </c>
      <c r="AM157">
        <v>2</v>
      </c>
      <c r="AN157" t="s">
        <v>152</v>
      </c>
      <c r="AO157">
        <v>131567</v>
      </c>
      <c r="AP157" t="s">
        <v>153</v>
      </c>
    </row>
    <row r="158" spans="1:42" x14ac:dyDescent="0.2">
      <c r="A158">
        <v>157</v>
      </c>
      <c r="B158" t="s">
        <v>3896</v>
      </c>
      <c r="C158" t="s">
        <v>69</v>
      </c>
      <c r="D158">
        <v>1353890</v>
      </c>
      <c r="E158" t="s">
        <v>3407</v>
      </c>
      <c r="F158" t="s">
        <v>1902</v>
      </c>
      <c r="G158" t="s">
        <v>1902</v>
      </c>
      <c r="H158" t="s">
        <v>3902</v>
      </c>
      <c r="I158" t="s">
        <v>5642</v>
      </c>
      <c r="J158" t="s">
        <v>719</v>
      </c>
      <c r="K158">
        <v>-1</v>
      </c>
      <c r="L158">
        <v>1362</v>
      </c>
      <c r="M158" t="s">
        <v>3901</v>
      </c>
      <c r="N158">
        <v>0</v>
      </c>
      <c r="O158">
        <v>11513</v>
      </c>
      <c r="P158">
        <v>12875</v>
      </c>
      <c r="Q158">
        <v>13</v>
      </c>
      <c r="R158" t="s">
        <v>719</v>
      </c>
      <c r="S158" t="s">
        <v>719</v>
      </c>
      <c r="T158" t="s">
        <v>719</v>
      </c>
      <c r="U158" t="s">
        <v>4326</v>
      </c>
      <c r="V158">
        <v>1353890</v>
      </c>
      <c r="W158" t="s">
        <v>69</v>
      </c>
      <c r="X158" t="b">
        <v>1</v>
      </c>
      <c r="Y158" t="s">
        <v>719</v>
      </c>
      <c r="Z158" t="s">
        <v>719</v>
      </c>
      <c r="AA158">
        <v>1353890</v>
      </c>
      <c r="AB158" t="s">
        <v>69</v>
      </c>
      <c r="AC158">
        <v>222</v>
      </c>
      <c r="AD158" t="s">
        <v>118</v>
      </c>
      <c r="AE158">
        <v>506</v>
      </c>
      <c r="AF158" t="s">
        <v>124</v>
      </c>
      <c r="AG158">
        <v>80840</v>
      </c>
      <c r="AH158" t="s">
        <v>116</v>
      </c>
      <c r="AI158">
        <v>28216</v>
      </c>
      <c r="AJ158" t="s">
        <v>142</v>
      </c>
      <c r="AK158">
        <v>1224</v>
      </c>
      <c r="AL158" t="s">
        <v>91</v>
      </c>
      <c r="AM158">
        <v>2</v>
      </c>
      <c r="AN158" t="s">
        <v>152</v>
      </c>
      <c r="AO158">
        <v>131567</v>
      </c>
      <c r="AP158" t="s">
        <v>153</v>
      </c>
    </row>
    <row r="159" spans="1:42" x14ac:dyDescent="0.2">
      <c r="A159">
        <v>158</v>
      </c>
      <c r="B159" t="s">
        <v>3896</v>
      </c>
      <c r="C159" t="s">
        <v>69</v>
      </c>
      <c r="D159">
        <v>1353890</v>
      </c>
      <c r="E159" t="s">
        <v>430</v>
      </c>
      <c r="F159" t="s">
        <v>429</v>
      </c>
      <c r="G159" t="s">
        <v>429</v>
      </c>
      <c r="H159" t="s">
        <v>3900</v>
      </c>
      <c r="I159" t="s">
        <v>5641</v>
      </c>
      <c r="J159" t="s">
        <v>719</v>
      </c>
      <c r="K159">
        <v>1</v>
      </c>
      <c r="L159">
        <v>651</v>
      </c>
      <c r="M159" t="s">
        <v>3899</v>
      </c>
      <c r="N159">
        <v>0</v>
      </c>
      <c r="O159">
        <v>13217</v>
      </c>
      <c r="P159">
        <v>13868</v>
      </c>
      <c r="Q159">
        <v>14</v>
      </c>
      <c r="R159" t="s">
        <v>719</v>
      </c>
      <c r="S159" t="s">
        <v>719</v>
      </c>
      <c r="T159" t="s">
        <v>719</v>
      </c>
      <c r="U159" t="s">
        <v>4326</v>
      </c>
      <c r="V159">
        <v>1353890</v>
      </c>
      <c r="W159" t="s">
        <v>69</v>
      </c>
      <c r="X159" t="b">
        <v>1</v>
      </c>
      <c r="Y159" t="s">
        <v>719</v>
      </c>
      <c r="Z159" t="s">
        <v>719</v>
      </c>
      <c r="AA159">
        <v>1353890</v>
      </c>
      <c r="AB159" t="s">
        <v>69</v>
      </c>
      <c r="AC159">
        <v>222</v>
      </c>
      <c r="AD159" t="s">
        <v>118</v>
      </c>
      <c r="AE159">
        <v>506</v>
      </c>
      <c r="AF159" t="s">
        <v>124</v>
      </c>
      <c r="AG159">
        <v>80840</v>
      </c>
      <c r="AH159" t="s">
        <v>116</v>
      </c>
      <c r="AI159">
        <v>28216</v>
      </c>
      <c r="AJ159" t="s">
        <v>142</v>
      </c>
      <c r="AK159">
        <v>1224</v>
      </c>
      <c r="AL159" t="s">
        <v>91</v>
      </c>
      <c r="AM159">
        <v>2</v>
      </c>
      <c r="AN159" t="s">
        <v>152</v>
      </c>
      <c r="AO159">
        <v>131567</v>
      </c>
      <c r="AP159" t="s">
        <v>153</v>
      </c>
    </row>
    <row r="160" spans="1:42" x14ac:dyDescent="0.2">
      <c r="A160">
        <v>159</v>
      </c>
      <c r="B160" t="s">
        <v>3896</v>
      </c>
      <c r="C160" t="s">
        <v>69</v>
      </c>
      <c r="D160">
        <v>1353890</v>
      </c>
      <c r="E160" t="s">
        <v>3402</v>
      </c>
      <c r="F160" t="s">
        <v>1896</v>
      </c>
      <c r="G160" t="s">
        <v>1896</v>
      </c>
      <c r="H160" t="s">
        <v>3898</v>
      </c>
      <c r="I160" t="s">
        <v>5640</v>
      </c>
      <c r="J160" t="s">
        <v>719</v>
      </c>
      <c r="K160">
        <v>1</v>
      </c>
      <c r="L160">
        <v>465</v>
      </c>
      <c r="M160" t="s">
        <v>3897</v>
      </c>
      <c r="N160">
        <v>0</v>
      </c>
      <c r="O160">
        <v>14056</v>
      </c>
      <c r="P160">
        <v>14521</v>
      </c>
      <c r="Q160">
        <v>15</v>
      </c>
      <c r="R160" t="s">
        <v>719</v>
      </c>
      <c r="S160" t="s">
        <v>719</v>
      </c>
      <c r="T160" t="s">
        <v>719</v>
      </c>
      <c r="U160" t="s">
        <v>4326</v>
      </c>
      <c r="V160">
        <v>1353890</v>
      </c>
      <c r="W160" t="s">
        <v>69</v>
      </c>
      <c r="X160" t="b">
        <v>1</v>
      </c>
      <c r="Y160" t="s">
        <v>719</v>
      </c>
      <c r="Z160" t="s">
        <v>719</v>
      </c>
      <c r="AA160">
        <v>1353890</v>
      </c>
      <c r="AB160" t="s">
        <v>69</v>
      </c>
      <c r="AC160">
        <v>222</v>
      </c>
      <c r="AD160" t="s">
        <v>118</v>
      </c>
      <c r="AE160">
        <v>506</v>
      </c>
      <c r="AF160" t="s">
        <v>124</v>
      </c>
      <c r="AG160">
        <v>80840</v>
      </c>
      <c r="AH160" t="s">
        <v>116</v>
      </c>
      <c r="AI160">
        <v>28216</v>
      </c>
      <c r="AJ160" t="s">
        <v>142</v>
      </c>
      <c r="AK160">
        <v>1224</v>
      </c>
      <c r="AL160" t="s">
        <v>91</v>
      </c>
      <c r="AM160">
        <v>2</v>
      </c>
      <c r="AN160" t="s">
        <v>152</v>
      </c>
      <c r="AO160">
        <v>131567</v>
      </c>
      <c r="AP160" t="s">
        <v>153</v>
      </c>
    </row>
    <row r="161" spans="1:42" x14ac:dyDescent="0.2">
      <c r="A161">
        <v>160</v>
      </c>
      <c r="B161" t="s">
        <v>3896</v>
      </c>
      <c r="C161" t="s">
        <v>69</v>
      </c>
      <c r="D161">
        <v>1353890</v>
      </c>
      <c r="E161" t="s">
        <v>3399</v>
      </c>
      <c r="F161" t="s">
        <v>1942</v>
      </c>
      <c r="G161" t="s">
        <v>1942</v>
      </c>
      <c r="H161" t="s">
        <v>3895</v>
      </c>
      <c r="I161" t="s">
        <v>5639</v>
      </c>
      <c r="J161" t="s">
        <v>719</v>
      </c>
      <c r="K161">
        <v>-1</v>
      </c>
      <c r="L161">
        <v>389</v>
      </c>
      <c r="M161" t="s">
        <v>3894</v>
      </c>
      <c r="N161">
        <v>1</v>
      </c>
      <c r="O161">
        <v>14524</v>
      </c>
      <c r="P161">
        <v>14913</v>
      </c>
      <c r="Q161">
        <v>16</v>
      </c>
      <c r="R161" t="s">
        <v>719</v>
      </c>
      <c r="S161" t="s">
        <v>719</v>
      </c>
      <c r="T161" t="s">
        <v>719</v>
      </c>
      <c r="U161" t="s">
        <v>4326</v>
      </c>
      <c r="V161">
        <v>1353890</v>
      </c>
      <c r="W161" t="s">
        <v>69</v>
      </c>
      <c r="X161" t="b">
        <v>1</v>
      </c>
      <c r="Y161" t="s">
        <v>719</v>
      </c>
      <c r="Z161" t="s">
        <v>719</v>
      </c>
      <c r="AA161">
        <v>1353890</v>
      </c>
      <c r="AB161" t="s">
        <v>69</v>
      </c>
      <c r="AC161">
        <v>222</v>
      </c>
      <c r="AD161" t="s">
        <v>118</v>
      </c>
      <c r="AE161">
        <v>506</v>
      </c>
      <c r="AF161" t="s">
        <v>124</v>
      </c>
      <c r="AG161">
        <v>80840</v>
      </c>
      <c r="AH161" t="s">
        <v>116</v>
      </c>
      <c r="AI161">
        <v>28216</v>
      </c>
      <c r="AJ161" t="s">
        <v>142</v>
      </c>
      <c r="AK161">
        <v>1224</v>
      </c>
      <c r="AL161" t="s">
        <v>91</v>
      </c>
      <c r="AM161">
        <v>2</v>
      </c>
      <c r="AN161" t="s">
        <v>152</v>
      </c>
      <c r="AO161">
        <v>131567</v>
      </c>
      <c r="AP161" t="s">
        <v>153</v>
      </c>
    </row>
    <row r="162" spans="1:42" x14ac:dyDescent="0.2">
      <c r="A162">
        <v>161</v>
      </c>
      <c r="B162" t="s">
        <v>3863</v>
      </c>
      <c r="C162" t="s">
        <v>85</v>
      </c>
      <c r="D162">
        <v>1287736</v>
      </c>
      <c r="E162" t="s">
        <v>3606</v>
      </c>
      <c r="F162" t="s">
        <v>1938</v>
      </c>
      <c r="G162" t="s">
        <v>1938</v>
      </c>
      <c r="H162" t="s">
        <v>3893</v>
      </c>
      <c r="I162" t="s">
        <v>5638</v>
      </c>
      <c r="J162" t="s">
        <v>719</v>
      </c>
      <c r="K162">
        <v>1</v>
      </c>
      <c r="L162">
        <v>111</v>
      </c>
      <c r="M162" t="s">
        <v>3892</v>
      </c>
      <c r="N162">
        <v>1</v>
      </c>
      <c r="O162">
        <v>0</v>
      </c>
      <c r="P162">
        <v>111</v>
      </c>
      <c r="Q162">
        <v>1</v>
      </c>
      <c r="R162" t="s">
        <v>719</v>
      </c>
      <c r="S162" t="s">
        <v>719</v>
      </c>
      <c r="T162" t="s">
        <v>719</v>
      </c>
      <c r="U162" t="s">
        <v>4326</v>
      </c>
      <c r="V162">
        <v>1287736</v>
      </c>
      <c r="W162" t="s">
        <v>85</v>
      </c>
      <c r="X162" t="b">
        <v>1</v>
      </c>
      <c r="Y162" t="s">
        <v>719</v>
      </c>
      <c r="Z162" t="s">
        <v>719</v>
      </c>
      <c r="AA162">
        <v>1287736</v>
      </c>
      <c r="AB162" t="s">
        <v>85</v>
      </c>
      <c r="AC162">
        <v>222</v>
      </c>
      <c r="AD162" t="s">
        <v>118</v>
      </c>
      <c r="AE162">
        <v>506</v>
      </c>
      <c r="AF162" t="s">
        <v>124</v>
      </c>
      <c r="AG162">
        <v>80840</v>
      </c>
      <c r="AH162" t="s">
        <v>116</v>
      </c>
      <c r="AI162">
        <v>28216</v>
      </c>
      <c r="AJ162" t="s">
        <v>142</v>
      </c>
      <c r="AK162">
        <v>1224</v>
      </c>
      <c r="AL162" t="s">
        <v>91</v>
      </c>
      <c r="AM162">
        <v>2</v>
      </c>
      <c r="AN162" t="s">
        <v>152</v>
      </c>
      <c r="AO162">
        <v>131567</v>
      </c>
      <c r="AP162" t="s">
        <v>153</v>
      </c>
    </row>
    <row r="163" spans="1:42" x14ac:dyDescent="0.2">
      <c r="A163">
        <v>162</v>
      </c>
      <c r="B163" t="s">
        <v>3863</v>
      </c>
      <c r="C163" t="s">
        <v>85</v>
      </c>
      <c r="D163">
        <v>1287736</v>
      </c>
      <c r="E163" t="s">
        <v>3603</v>
      </c>
      <c r="F163" t="s">
        <v>1934</v>
      </c>
      <c r="G163" t="s">
        <v>1934</v>
      </c>
      <c r="H163" t="s">
        <v>3891</v>
      </c>
      <c r="I163" t="s">
        <v>5637</v>
      </c>
      <c r="J163" t="s">
        <v>719</v>
      </c>
      <c r="K163">
        <v>-1</v>
      </c>
      <c r="L163">
        <v>768</v>
      </c>
      <c r="M163" t="s">
        <v>3890</v>
      </c>
      <c r="N163">
        <v>0</v>
      </c>
      <c r="O163">
        <v>117</v>
      </c>
      <c r="P163">
        <v>885</v>
      </c>
      <c r="Q163">
        <v>2</v>
      </c>
      <c r="R163" t="s">
        <v>719</v>
      </c>
      <c r="S163" t="s">
        <v>719</v>
      </c>
      <c r="T163" t="s">
        <v>719</v>
      </c>
      <c r="U163" t="s">
        <v>4326</v>
      </c>
      <c r="V163">
        <v>1287736</v>
      </c>
      <c r="W163" t="s">
        <v>85</v>
      </c>
      <c r="X163" t="b">
        <v>1</v>
      </c>
      <c r="Y163" t="s">
        <v>719</v>
      </c>
      <c r="Z163" t="s">
        <v>719</v>
      </c>
      <c r="AA163">
        <v>1287736</v>
      </c>
      <c r="AB163" t="s">
        <v>85</v>
      </c>
      <c r="AC163">
        <v>222</v>
      </c>
      <c r="AD163" t="s">
        <v>118</v>
      </c>
      <c r="AE163">
        <v>506</v>
      </c>
      <c r="AF163" t="s">
        <v>124</v>
      </c>
      <c r="AG163">
        <v>80840</v>
      </c>
      <c r="AH163" t="s">
        <v>116</v>
      </c>
      <c r="AI163">
        <v>28216</v>
      </c>
      <c r="AJ163" t="s">
        <v>142</v>
      </c>
      <c r="AK163">
        <v>1224</v>
      </c>
      <c r="AL163" t="s">
        <v>91</v>
      </c>
      <c r="AM163">
        <v>2</v>
      </c>
      <c r="AN163" t="s">
        <v>152</v>
      </c>
      <c r="AO163">
        <v>131567</v>
      </c>
      <c r="AP163" t="s">
        <v>153</v>
      </c>
    </row>
    <row r="164" spans="1:42" x14ac:dyDescent="0.2">
      <c r="A164">
        <v>163</v>
      </c>
      <c r="B164" t="s">
        <v>3863</v>
      </c>
      <c r="C164" t="s">
        <v>85</v>
      </c>
      <c r="D164">
        <v>1287736</v>
      </c>
      <c r="E164" t="s">
        <v>305</v>
      </c>
      <c r="F164" t="s">
        <v>304</v>
      </c>
      <c r="G164" t="s">
        <v>304</v>
      </c>
      <c r="H164" t="s">
        <v>3889</v>
      </c>
      <c r="I164" t="s">
        <v>5636</v>
      </c>
      <c r="J164" t="s">
        <v>719</v>
      </c>
      <c r="K164">
        <v>-1</v>
      </c>
      <c r="L164">
        <v>996</v>
      </c>
      <c r="M164" t="s">
        <v>3888</v>
      </c>
      <c r="N164">
        <v>0</v>
      </c>
      <c r="O164">
        <v>959</v>
      </c>
      <c r="P164">
        <v>1955</v>
      </c>
      <c r="Q164">
        <v>3</v>
      </c>
      <c r="R164" t="s">
        <v>719</v>
      </c>
      <c r="S164" t="s">
        <v>719</v>
      </c>
      <c r="T164" t="s">
        <v>719</v>
      </c>
      <c r="U164" t="s">
        <v>4326</v>
      </c>
      <c r="V164">
        <v>1287736</v>
      </c>
      <c r="W164" t="s">
        <v>85</v>
      </c>
      <c r="X164" t="b">
        <v>1</v>
      </c>
      <c r="Y164" t="s">
        <v>719</v>
      </c>
      <c r="Z164" t="s">
        <v>719</v>
      </c>
      <c r="AA164">
        <v>1287736</v>
      </c>
      <c r="AB164" t="s">
        <v>85</v>
      </c>
      <c r="AC164">
        <v>222</v>
      </c>
      <c r="AD164" t="s">
        <v>118</v>
      </c>
      <c r="AE164">
        <v>506</v>
      </c>
      <c r="AF164" t="s">
        <v>124</v>
      </c>
      <c r="AG164">
        <v>80840</v>
      </c>
      <c r="AH164" t="s">
        <v>116</v>
      </c>
      <c r="AI164">
        <v>28216</v>
      </c>
      <c r="AJ164" t="s">
        <v>142</v>
      </c>
      <c r="AK164">
        <v>1224</v>
      </c>
      <c r="AL164" t="s">
        <v>91</v>
      </c>
      <c r="AM164">
        <v>2</v>
      </c>
      <c r="AN164" t="s">
        <v>152</v>
      </c>
      <c r="AO164">
        <v>131567</v>
      </c>
      <c r="AP164" t="s">
        <v>153</v>
      </c>
    </row>
    <row r="165" spans="1:42" x14ac:dyDescent="0.2">
      <c r="A165">
        <v>164</v>
      </c>
      <c r="B165" t="s">
        <v>3863</v>
      </c>
      <c r="C165" t="s">
        <v>85</v>
      </c>
      <c r="D165">
        <v>1287736</v>
      </c>
      <c r="E165" t="s">
        <v>3006</v>
      </c>
      <c r="F165" t="s">
        <v>1930</v>
      </c>
      <c r="G165" t="s">
        <v>1930</v>
      </c>
      <c r="H165" t="s">
        <v>3887</v>
      </c>
      <c r="I165" t="s">
        <v>5635</v>
      </c>
      <c r="J165" t="s">
        <v>719</v>
      </c>
      <c r="K165">
        <v>-1</v>
      </c>
      <c r="L165">
        <v>1746</v>
      </c>
      <c r="M165" t="s">
        <v>3886</v>
      </c>
      <c r="N165">
        <v>0</v>
      </c>
      <c r="O165">
        <v>2002</v>
      </c>
      <c r="P165">
        <v>3748</v>
      </c>
      <c r="Q165">
        <v>4</v>
      </c>
      <c r="R165" t="s">
        <v>719</v>
      </c>
      <c r="S165" t="s">
        <v>719</v>
      </c>
      <c r="T165" t="s">
        <v>719</v>
      </c>
      <c r="U165" t="s">
        <v>4326</v>
      </c>
      <c r="V165">
        <v>1287736</v>
      </c>
      <c r="W165" t="s">
        <v>85</v>
      </c>
      <c r="X165" t="b">
        <v>1</v>
      </c>
      <c r="Y165" t="s">
        <v>719</v>
      </c>
      <c r="Z165" t="s">
        <v>719</v>
      </c>
      <c r="AA165">
        <v>1287736</v>
      </c>
      <c r="AB165" t="s">
        <v>85</v>
      </c>
      <c r="AC165">
        <v>222</v>
      </c>
      <c r="AD165" t="s">
        <v>118</v>
      </c>
      <c r="AE165">
        <v>506</v>
      </c>
      <c r="AF165" t="s">
        <v>124</v>
      </c>
      <c r="AG165">
        <v>80840</v>
      </c>
      <c r="AH165" t="s">
        <v>116</v>
      </c>
      <c r="AI165">
        <v>28216</v>
      </c>
      <c r="AJ165" t="s">
        <v>142</v>
      </c>
      <c r="AK165">
        <v>1224</v>
      </c>
      <c r="AL165" t="s">
        <v>91</v>
      </c>
      <c r="AM165">
        <v>2</v>
      </c>
      <c r="AN165" t="s">
        <v>152</v>
      </c>
      <c r="AO165">
        <v>131567</v>
      </c>
      <c r="AP165" t="s">
        <v>153</v>
      </c>
    </row>
    <row r="166" spans="1:42" x14ac:dyDescent="0.2">
      <c r="A166">
        <v>165</v>
      </c>
      <c r="B166" t="s">
        <v>3863</v>
      </c>
      <c r="C166" t="s">
        <v>85</v>
      </c>
      <c r="D166">
        <v>1287736</v>
      </c>
      <c r="E166" t="s">
        <v>3426</v>
      </c>
      <c r="F166" t="s">
        <v>1926</v>
      </c>
      <c r="G166" t="s">
        <v>1926</v>
      </c>
      <c r="H166" t="s">
        <v>3885</v>
      </c>
      <c r="I166" t="s">
        <v>5634</v>
      </c>
      <c r="J166" t="s">
        <v>719</v>
      </c>
      <c r="K166">
        <v>-1</v>
      </c>
      <c r="L166">
        <v>1107</v>
      </c>
      <c r="M166" t="s">
        <v>3884</v>
      </c>
      <c r="N166">
        <v>0</v>
      </c>
      <c r="O166">
        <v>3795</v>
      </c>
      <c r="P166">
        <v>4902</v>
      </c>
      <c r="Q166">
        <v>5</v>
      </c>
      <c r="R166" t="s">
        <v>719</v>
      </c>
      <c r="S166" t="s">
        <v>719</v>
      </c>
      <c r="T166" t="s">
        <v>719</v>
      </c>
      <c r="U166" t="s">
        <v>4326</v>
      </c>
      <c r="V166">
        <v>1287736</v>
      </c>
      <c r="W166" t="s">
        <v>85</v>
      </c>
      <c r="X166" t="b">
        <v>1</v>
      </c>
      <c r="Y166" t="s">
        <v>719</v>
      </c>
      <c r="Z166" t="s">
        <v>719</v>
      </c>
      <c r="AA166">
        <v>1287736</v>
      </c>
      <c r="AB166" t="s">
        <v>85</v>
      </c>
      <c r="AC166">
        <v>222</v>
      </c>
      <c r="AD166" t="s">
        <v>118</v>
      </c>
      <c r="AE166">
        <v>506</v>
      </c>
      <c r="AF166" t="s">
        <v>124</v>
      </c>
      <c r="AG166">
        <v>80840</v>
      </c>
      <c r="AH166" t="s">
        <v>116</v>
      </c>
      <c r="AI166">
        <v>28216</v>
      </c>
      <c r="AJ166" t="s">
        <v>142</v>
      </c>
      <c r="AK166">
        <v>1224</v>
      </c>
      <c r="AL166" t="s">
        <v>91</v>
      </c>
      <c r="AM166">
        <v>2</v>
      </c>
      <c r="AN166" t="s">
        <v>152</v>
      </c>
      <c r="AO166">
        <v>131567</v>
      </c>
      <c r="AP166" t="s">
        <v>153</v>
      </c>
    </row>
    <row r="167" spans="1:42" x14ac:dyDescent="0.2">
      <c r="A167">
        <v>166</v>
      </c>
      <c r="B167" t="s">
        <v>3863</v>
      </c>
      <c r="C167" t="s">
        <v>85</v>
      </c>
      <c r="D167">
        <v>1287736</v>
      </c>
      <c r="E167" t="s">
        <v>3482</v>
      </c>
      <c r="F167" t="s">
        <v>1922</v>
      </c>
      <c r="G167" t="s">
        <v>1922</v>
      </c>
      <c r="H167" t="s">
        <v>3883</v>
      </c>
      <c r="I167" t="s">
        <v>5633</v>
      </c>
      <c r="J167" t="s">
        <v>719</v>
      </c>
      <c r="K167">
        <v>-1</v>
      </c>
      <c r="L167">
        <v>774</v>
      </c>
      <c r="M167" t="s">
        <v>3882</v>
      </c>
      <c r="N167">
        <v>0</v>
      </c>
      <c r="O167">
        <v>4951</v>
      </c>
      <c r="P167">
        <v>5725</v>
      </c>
      <c r="Q167">
        <v>6</v>
      </c>
      <c r="R167" t="s">
        <v>719</v>
      </c>
      <c r="S167" t="s">
        <v>719</v>
      </c>
      <c r="T167" t="s">
        <v>719</v>
      </c>
      <c r="U167" t="s">
        <v>4326</v>
      </c>
      <c r="V167">
        <v>1287736</v>
      </c>
      <c r="W167" t="s">
        <v>85</v>
      </c>
      <c r="X167" t="b">
        <v>1</v>
      </c>
      <c r="Y167" t="s">
        <v>719</v>
      </c>
      <c r="Z167" t="s">
        <v>719</v>
      </c>
      <c r="AA167">
        <v>1287736</v>
      </c>
      <c r="AB167" t="s">
        <v>85</v>
      </c>
      <c r="AC167">
        <v>222</v>
      </c>
      <c r="AD167" t="s">
        <v>118</v>
      </c>
      <c r="AE167">
        <v>506</v>
      </c>
      <c r="AF167" t="s">
        <v>124</v>
      </c>
      <c r="AG167">
        <v>80840</v>
      </c>
      <c r="AH167" t="s">
        <v>116</v>
      </c>
      <c r="AI167">
        <v>28216</v>
      </c>
      <c r="AJ167" t="s">
        <v>142</v>
      </c>
      <c r="AK167">
        <v>1224</v>
      </c>
      <c r="AL167" t="s">
        <v>91</v>
      </c>
      <c r="AM167">
        <v>2</v>
      </c>
      <c r="AN167" t="s">
        <v>152</v>
      </c>
      <c r="AO167">
        <v>131567</v>
      </c>
      <c r="AP167" t="s">
        <v>153</v>
      </c>
    </row>
    <row r="168" spans="1:42" x14ac:dyDescent="0.2">
      <c r="A168">
        <v>167</v>
      </c>
      <c r="B168" t="s">
        <v>3863</v>
      </c>
      <c r="C168" t="s">
        <v>85</v>
      </c>
      <c r="D168">
        <v>1287736</v>
      </c>
      <c r="E168" t="s">
        <v>328</v>
      </c>
      <c r="F168" t="s">
        <v>327</v>
      </c>
      <c r="G168" t="s">
        <v>327</v>
      </c>
      <c r="H168" t="s">
        <v>3881</v>
      </c>
      <c r="I168" t="s">
        <v>5632</v>
      </c>
      <c r="J168" t="s">
        <v>719</v>
      </c>
      <c r="K168">
        <v>-1</v>
      </c>
      <c r="L168">
        <v>930</v>
      </c>
      <c r="M168" t="s">
        <v>3880</v>
      </c>
      <c r="N168">
        <v>0</v>
      </c>
      <c r="O168">
        <v>5805</v>
      </c>
      <c r="P168">
        <v>6735</v>
      </c>
      <c r="Q168">
        <v>7</v>
      </c>
      <c r="R168" t="s">
        <v>719</v>
      </c>
      <c r="S168" t="s">
        <v>719</v>
      </c>
      <c r="T168" t="s">
        <v>719</v>
      </c>
      <c r="U168" t="s">
        <v>4326</v>
      </c>
      <c r="V168">
        <v>1287736</v>
      </c>
      <c r="W168" t="s">
        <v>85</v>
      </c>
      <c r="X168" t="b">
        <v>1</v>
      </c>
      <c r="Y168" t="s">
        <v>719</v>
      </c>
      <c r="Z168" t="s">
        <v>719</v>
      </c>
      <c r="AA168">
        <v>1287736</v>
      </c>
      <c r="AB168" t="s">
        <v>85</v>
      </c>
      <c r="AC168">
        <v>222</v>
      </c>
      <c r="AD168" t="s">
        <v>118</v>
      </c>
      <c r="AE168">
        <v>506</v>
      </c>
      <c r="AF168" t="s">
        <v>124</v>
      </c>
      <c r="AG168">
        <v>80840</v>
      </c>
      <c r="AH168" t="s">
        <v>116</v>
      </c>
      <c r="AI168">
        <v>28216</v>
      </c>
      <c r="AJ168" t="s">
        <v>142</v>
      </c>
      <c r="AK168">
        <v>1224</v>
      </c>
      <c r="AL168" t="s">
        <v>91</v>
      </c>
      <c r="AM168">
        <v>2</v>
      </c>
      <c r="AN168" t="s">
        <v>152</v>
      </c>
      <c r="AO168">
        <v>131567</v>
      </c>
      <c r="AP168" t="s">
        <v>153</v>
      </c>
    </row>
    <row r="169" spans="1:42" x14ac:dyDescent="0.2">
      <c r="A169">
        <v>168</v>
      </c>
      <c r="B169" t="s">
        <v>3863</v>
      </c>
      <c r="C169" t="s">
        <v>85</v>
      </c>
      <c r="D169">
        <v>1287736</v>
      </c>
      <c r="E169" t="s">
        <v>312</v>
      </c>
      <c r="F169" t="s">
        <v>304</v>
      </c>
      <c r="G169" t="s">
        <v>304</v>
      </c>
      <c r="H169" t="s">
        <v>3879</v>
      </c>
      <c r="I169" t="s">
        <v>5631</v>
      </c>
      <c r="J169" t="s">
        <v>719</v>
      </c>
      <c r="K169">
        <v>1</v>
      </c>
      <c r="L169">
        <v>1014</v>
      </c>
      <c r="M169" t="s">
        <v>3878</v>
      </c>
      <c r="N169">
        <v>0</v>
      </c>
      <c r="O169">
        <v>6959</v>
      </c>
      <c r="P169">
        <v>7973</v>
      </c>
      <c r="Q169">
        <v>8</v>
      </c>
      <c r="R169" t="s">
        <v>4316</v>
      </c>
      <c r="S169" t="s">
        <v>719</v>
      </c>
      <c r="T169" t="s">
        <v>719</v>
      </c>
      <c r="U169" t="s">
        <v>4326</v>
      </c>
      <c r="V169">
        <v>1287736</v>
      </c>
      <c r="W169" t="s">
        <v>85</v>
      </c>
      <c r="X169" t="b">
        <v>1</v>
      </c>
      <c r="Y169" t="s">
        <v>719</v>
      </c>
      <c r="Z169" t="s">
        <v>719</v>
      </c>
      <c r="AA169">
        <v>1287736</v>
      </c>
      <c r="AB169" t="s">
        <v>85</v>
      </c>
      <c r="AC169">
        <v>222</v>
      </c>
      <c r="AD169" t="s">
        <v>118</v>
      </c>
      <c r="AE169">
        <v>506</v>
      </c>
      <c r="AF169" t="s">
        <v>124</v>
      </c>
      <c r="AG169">
        <v>80840</v>
      </c>
      <c r="AH169" t="s">
        <v>116</v>
      </c>
      <c r="AI169">
        <v>28216</v>
      </c>
      <c r="AJ169" t="s">
        <v>142</v>
      </c>
      <c r="AK169">
        <v>1224</v>
      </c>
      <c r="AL169" t="s">
        <v>91</v>
      </c>
      <c r="AM169">
        <v>2</v>
      </c>
      <c r="AN169" t="s">
        <v>152</v>
      </c>
      <c r="AO169">
        <v>131567</v>
      </c>
      <c r="AP169" t="s">
        <v>153</v>
      </c>
    </row>
    <row r="170" spans="1:42" x14ac:dyDescent="0.2">
      <c r="A170">
        <v>169</v>
      </c>
      <c r="B170" t="s">
        <v>3863</v>
      </c>
      <c r="C170" t="s">
        <v>85</v>
      </c>
      <c r="D170">
        <v>1287736</v>
      </c>
      <c r="E170" t="s">
        <v>312</v>
      </c>
      <c r="F170" t="s">
        <v>304</v>
      </c>
      <c r="G170" t="s">
        <v>304</v>
      </c>
      <c r="H170" t="s">
        <v>3877</v>
      </c>
      <c r="I170" t="s">
        <v>5630</v>
      </c>
      <c r="J170" t="s">
        <v>719</v>
      </c>
      <c r="K170">
        <v>1</v>
      </c>
      <c r="L170">
        <v>987</v>
      </c>
      <c r="M170" t="s">
        <v>3876</v>
      </c>
      <c r="N170">
        <v>0</v>
      </c>
      <c r="O170">
        <v>8047</v>
      </c>
      <c r="P170">
        <v>9034</v>
      </c>
      <c r="Q170">
        <v>9</v>
      </c>
      <c r="R170" t="s">
        <v>719</v>
      </c>
      <c r="S170" t="s">
        <v>719</v>
      </c>
      <c r="T170" t="s">
        <v>719</v>
      </c>
      <c r="U170" t="s">
        <v>4326</v>
      </c>
      <c r="V170">
        <v>1287736</v>
      </c>
      <c r="W170" t="s">
        <v>85</v>
      </c>
      <c r="X170" t="b">
        <v>1</v>
      </c>
      <c r="Y170" t="s">
        <v>719</v>
      </c>
      <c r="Z170" t="s">
        <v>719</v>
      </c>
      <c r="AA170">
        <v>1287736</v>
      </c>
      <c r="AB170" t="s">
        <v>85</v>
      </c>
      <c r="AC170">
        <v>222</v>
      </c>
      <c r="AD170" t="s">
        <v>118</v>
      </c>
      <c r="AE170">
        <v>506</v>
      </c>
      <c r="AF170" t="s">
        <v>124</v>
      </c>
      <c r="AG170">
        <v>80840</v>
      </c>
      <c r="AH170" t="s">
        <v>116</v>
      </c>
      <c r="AI170">
        <v>28216</v>
      </c>
      <c r="AJ170" t="s">
        <v>142</v>
      </c>
      <c r="AK170">
        <v>1224</v>
      </c>
      <c r="AL170" t="s">
        <v>91</v>
      </c>
      <c r="AM170">
        <v>2</v>
      </c>
      <c r="AN170" t="s">
        <v>152</v>
      </c>
      <c r="AO170">
        <v>131567</v>
      </c>
      <c r="AP170" t="s">
        <v>153</v>
      </c>
    </row>
    <row r="171" spans="1:42" x14ac:dyDescent="0.2">
      <c r="A171">
        <v>170</v>
      </c>
      <c r="B171" t="s">
        <v>3863</v>
      </c>
      <c r="C171" t="s">
        <v>85</v>
      </c>
      <c r="D171">
        <v>1287736</v>
      </c>
      <c r="E171" t="s">
        <v>3415</v>
      </c>
      <c r="F171" t="s">
        <v>1911</v>
      </c>
      <c r="G171" t="s">
        <v>1911</v>
      </c>
      <c r="H171" t="s">
        <v>3875</v>
      </c>
      <c r="I171" t="s">
        <v>5629</v>
      </c>
      <c r="J171" t="s">
        <v>719</v>
      </c>
      <c r="K171">
        <v>1</v>
      </c>
      <c r="L171">
        <v>957</v>
      </c>
      <c r="M171" t="s">
        <v>3874</v>
      </c>
      <c r="N171">
        <v>0</v>
      </c>
      <c r="O171">
        <v>9137</v>
      </c>
      <c r="P171">
        <v>10094</v>
      </c>
      <c r="Q171">
        <v>10</v>
      </c>
      <c r="R171" t="s">
        <v>719</v>
      </c>
      <c r="S171" t="s">
        <v>719</v>
      </c>
      <c r="T171" t="s">
        <v>719</v>
      </c>
      <c r="U171" t="s">
        <v>4326</v>
      </c>
      <c r="V171">
        <v>1287736</v>
      </c>
      <c r="W171" t="s">
        <v>85</v>
      </c>
      <c r="X171" t="b">
        <v>1</v>
      </c>
      <c r="Y171" t="s">
        <v>719</v>
      </c>
      <c r="Z171" t="s">
        <v>719</v>
      </c>
      <c r="AA171">
        <v>1287736</v>
      </c>
      <c r="AB171" t="s">
        <v>85</v>
      </c>
      <c r="AC171">
        <v>222</v>
      </c>
      <c r="AD171" t="s">
        <v>118</v>
      </c>
      <c r="AE171">
        <v>506</v>
      </c>
      <c r="AF171" t="s">
        <v>124</v>
      </c>
      <c r="AG171">
        <v>80840</v>
      </c>
      <c r="AH171" t="s">
        <v>116</v>
      </c>
      <c r="AI171">
        <v>28216</v>
      </c>
      <c r="AJ171" t="s">
        <v>142</v>
      </c>
      <c r="AK171">
        <v>1224</v>
      </c>
      <c r="AL171" t="s">
        <v>91</v>
      </c>
      <c r="AM171">
        <v>2</v>
      </c>
      <c r="AN171" t="s">
        <v>152</v>
      </c>
      <c r="AO171">
        <v>131567</v>
      </c>
      <c r="AP171" t="s">
        <v>153</v>
      </c>
    </row>
    <row r="172" spans="1:42" x14ac:dyDescent="0.2">
      <c r="A172">
        <v>171</v>
      </c>
      <c r="B172" t="s">
        <v>3863</v>
      </c>
      <c r="C172" t="s">
        <v>85</v>
      </c>
      <c r="D172">
        <v>1287736</v>
      </c>
      <c r="E172" t="s">
        <v>497</v>
      </c>
      <c r="F172" t="s">
        <v>429</v>
      </c>
      <c r="G172" t="s">
        <v>429</v>
      </c>
      <c r="H172" t="s">
        <v>3873</v>
      </c>
      <c r="I172" t="s">
        <v>5628</v>
      </c>
      <c r="J172" t="s">
        <v>719</v>
      </c>
      <c r="K172">
        <v>-1</v>
      </c>
      <c r="L172">
        <v>240</v>
      </c>
      <c r="M172" t="s">
        <v>3872</v>
      </c>
      <c r="N172">
        <v>0</v>
      </c>
      <c r="O172">
        <v>10237</v>
      </c>
      <c r="P172">
        <v>10477</v>
      </c>
      <c r="Q172">
        <v>11</v>
      </c>
      <c r="R172" t="s">
        <v>719</v>
      </c>
      <c r="S172" t="s">
        <v>719</v>
      </c>
      <c r="T172" t="s">
        <v>719</v>
      </c>
      <c r="U172" t="s">
        <v>4326</v>
      </c>
      <c r="V172">
        <v>1287736</v>
      </c>
      <c r="W172" t="s">
        <v>85</v>
      </c>
      <c r="X172" t="b">
        <v>1</v>
      </c>
      <c r="Y172" t="s">
        <v>719</v>
      </c>
      <c r="Z172" t="s">
        <v>719</v>
      </c>
      <c r="AA172">
        <v>1287736</v>
      </c>
      <c r="AB172" t="s">
        <v>85</v>
      </c>
      <c r="AC172">
        <v>222</v>
      </c>
      <c r="AD172" t="s">
        <v>118</v>
      </c>
      <c r="AE172">
        <v>506</v>
      </c>
      <c r="AF172" t="s">
        <v>124</v>
      </c>
      <c r="AG172">
        <v>80840</v>
      </c>
      <c r="AH172" t="s">
        <v>116</v>
      </c>
      <c r="AI172">
        <v>28216</v>
      </c>
      <c r="AJ172" t="s">
        <v>142</v>
      </c>
      <c r="AK172">
        <v>1224</v>
      </c>
      <c r="AL172" t="s">
        <v>91</v>
      </c>
      <c r="AM172">
        <v>2</v>
      </c>
      <c r="AN172" t="s">
        <v>152</v>
      </c>
      <c r="AO172">
        <v>131567</v>
      </c>
      <c r="AP172" t="s">
        <v>153</v>
      </c>
    </row>
    <row r="173" spans="1:42" x14ac:dyDescent="0.2">
      <c r="A173">
        <v>172</v>
      </c>
      <c r="B173" t="s">
        <v>3863</v>
      </c>
      <c r="C173" t="s">
        <v>85</v>
      </c>
      <c r="D173">
        <v>1287736</v>
      </c>
      <c r="E173" t="s">
        <v>934</v>
      </c>
      <c r="F173" t="s">
        <v>933</v>
      </c>
      <c r="G173" t="s">
        <v>933</v>
      </c>
      <c r="H173" t="s">
        <v>3871</v>
      </c>
      <c r="I173" t="s">
        <v>5627</v>
      </c>
      <c r="J173" t="s">
        <v>719</v>
      </c>
      <c r="K173">
        <v>-1</v>
      </c>
      <c r="L173">
        <v>780</v>
      </c>
      <c r="M173" t="s">
        <v>3870</v>
      </c>
      <c r="N173">
        <v>0</v>
      </c>
      <c r="O173">
        <v>10639</v>
      </c>
      <c r="P173">
        <v>11419</v>
      </c>
      <c r="Q173">
        <v>12</v>
      </c>
      <c r="R173" t="s">
        <v>719</v>
      </c>
      <c r="S173" t="s">
        <v>719</v>
      </c>
      <c r="T173" t="s">
        <v>719</v>
      </c>
      <c r="U173" t="s">
        <v>4326</v>
      </c>
      <c r="V173">
        <v>1287736</v>
      </c>
      <c r="W173" t="s">
        <v>85</v>
      </c>
      <c r="X173" t="b">
        <v>1</v>
      </c>
      <c r="Y173" t="s">
        <v>719</v>
      </c>
      <c r="Z173" t="s">
        <v>719</v>
      </c>
      <c r="AA173">
        <v>1287736</v>
      </c>
      <c r="AB173" t="s">
        <v>85</v>
      </c>
      <c r="AC173">
        <v>222</v>
      </c>
      <c r="AD173" t="s">
        <v>118</v>
      </c>
      <c r="AE173">
        <v>506</v>
      </c>
      <c r="AF173" t="s">
        <v>124</v>
      </c>
      <c r="AG173">
        <v>80840</v>
      </c>
      <c r="AH173" t="s">
        <v>116</v>
      </c>
      <c r="AI173">
        <v>28216</v>
      </c>
      <c r="AJ173" t="s">
        <v>142</v>
      </c>
      <c r="AK173">
        <v>1224</v>
      </c>
      <c r="AL173" t="s">
        <v>91</v>
      </c>
      <c r="AM173">
        <v>2</v>
      </c>
      <c r="AN173" t="s">
        <v>152</v>
      </c>
      <c r="AO173">
        <v>131567</v>
      </c>
      <c r="AP173" t="s">
        <v>153</v>
      </c>
    </row>
    <row r="174" spans="1:42" x14ac:dyDescent="0.2">
      <c r="A174">
        <v>173</v>
      </c>
      <c r="B174" t="s">
        <v>3863</v>
      </c>
      <c r="C174" t="s">
        <v>85</v>
      </c>
      <c r="D174">
        <v>1287736</v>
      </c>
      <c r="E174" t="s">
        <v>3407</v>
      </c>
      <c r="F174" t="s">
        <v>1902</v>
      </c>
      <c r="G174" t="s">
        <v>1902</v>
      </c>
      <c r="H174" t="s">
        <v>3869</v>
      </c>
      <c r="I174" t="s">
        <v>5626</v>
      </c>
      <c r="J174" t="s">
        <v>719</v>
      </c>
      <c r="K174">
        <v>-1</v>
      </c>
      <c r="L174">
        <v>1362</v>
      </c>
      <c r="M174" t="s">
        <v>3868</v>
      </c>
      <c r="N174">
        <v>0</v>
      </c>
      <c r="O174">
        <v>11502</v>
      </c>
      <c r="P174">
        <v>12864</v>
      </c>
      <c r="Q174">
        <v>13</v>
      </c>
      <c r="R174" t="s">
        <v>719</v>
      </c>
      <c r="S174" t="s">
        <v>719</v>
      </c>
      <c r="T174" t="s">
        <v>719</v>
      </c>
      <c r="U174" t="s">
        <v>4326</v>
      </c>
      <c r="V174">
        <v>1287736</v>
      </c>
      <c r="W174" t="s">
        <v>85</v>
      </c>
      <c r="X174" t="b">
        <v>1</v>
      </c>
      <c r="Y174" t="s">
        <v>719</v>
      </c>
      <c r="Z174" t="s">
        <v>719</v>
      </c>
      <c r="AA174">
        <v>1287736</v>
      </c>
      <c r="AB174" t="s">
        <v>85</v>
      </c>
      <c r="AC174">
        <v>222</v>
      </c>
      <c r="AD174" t="s">
        <v>118</v>
      </c>
      <c r="AE174">
        <v>506</v>
      </c>
      <c r="AF174" t="s">
        <v>124</v>
      </c>
      <c r="AG174">
        <v>80840</v>
      </c>
      <c r="AH174" t="s">
        <v>116</v>
      </c>
      <c r="AI174">
        <v>28216</v>
      </c>
      <c r="AJ174" t="s">
        <v>142</v>
      </c>
      <c r="AK174">
        <v>1224</v>
      </c>
      <c r="AL174" t="s">
        <v>91</v>
      </c>
      <c r="AM174">
        <v>2</v>
      </c>
      <c r="AN174" t="s">
        <v>152</v>
      </c>
      <c r="AO174">
        <v>131567</v>
      </c>
      <c r="AP174" t="s">
        <v>153</v>
      </c>
    </row>
    <row r="175" spans="1:42" x14ac:dyDescent="0.2">
      <c r="A175">
        <v>174</v>
      </c>
      <c r="B175" t="s">
        <v>3863</v>
      </c>
      <c r="C175" t="s">
        <v>85</v>
      </c>
      <c r="D175">
        <v>1287736</v>
      </c>
      <c r="E175" t="s">
        <v>430</v>
      </c>
      <c r="F175" t="s">
        <v>429</v>
      </c>
      <c r="G175" t="s">
        <v>429</v>
      </c>
      <c r="H175" t="s">
        <v>3867</v>
      </c>
      <c r="I175" t="s">
        <v>5625</v>
      </c>
      <c r="J175" t="s">
        <v>719</v>
      </c>
      <c r="K175">
        <v>1</v>
      </c>
      <c r="L175">
        <v>636</v>
      </c>
      <c r="M175" t="s">
        <v>3866</v>
      </c>
      <c r="N175">
        <v>0</v>
      </c>
      <c r="O175">
        <v>13277</v>
      </c>
      <c r="P175">
        <v>13913</v>
      </c>
      <c r="Q175">
        <v>14</v>
      </c>
      <c r="R175" t="s">
        <v>719</v>
      </c>
      <c r="S175" t="s">
        <v>719</v>
      </c>
      <c r="T175" t="s">
        <v>719</v>
      </c>
      <c r="U175" t="s">
        <v>4326</v>
      </c>
      <c r="V175">
        <v>1287736</v>
      </c>
      <c r="W175" t="s">
        <v>85</v>
      </c>
      <c r="X175" t="b">
        <v>1</v>
      </c>
      <c r="Y175" t="s">
        <v>719</v>
      </c>
      <c r="Z175" t="s">
        <v>719</v>
      </c>
      <c r="AA175">
        <v>1287736</v>
      </c>
      <c r="AB175" t="s">
        <v>85</v>
      </c>
      <c r="AC175">
        <v>222</v>
      </c>
      <c r="AD175" t="s">
        <v>118</v>
      </c>
      <c r="AE175">
        <v>506</v>
      </c>
      <c r="AF175" t="s">
        <v>124</v>
      </c>
      <c r="AG175">
        <v>80840</v>
      </c>
      <c r="AH175" t="s">
        <v>116</v>
      </c>
      <c r="AI175">
        <v>28216</v>
      </c>
      <c r="AJ175" t="s">
        <v>142</v>
      </c>
      <c r="AK175">
        <v>1224</v>
      </c>
      <c r="AL175" t="s">
        <v>91</v>
      </c>
      <c r="AM175">
        <v>2</v>
      </c>
      <c r="AN175" t="s">
        <v>152</v>
      </c>
      <c r="AO175">
        <v>131567</v>
      </c>
      <c r="AP175" t="s">
        <v>153</v>
      </c>
    </row>
    <row r="176" spans="1:42" x14ac:dyDescent="0.2">
      <c r="A176">
        <v>175</v>
      </c>
      <c r="B176" t="s">
        <v>3863</v>
      </c>
      <c r="C176" t="s">
        <v>85</v>
      </c>
      <c r="D176">
        <v>1287736</v>
      </c>
      <c r="E176" t="s">
        <v>3402</v>
      </c>
      <c r="F176" t="s">
        <v>1896</v>
      </c>
      <c r="G176" t="s">
        <v>1896</v>
      </c>
      <c r="H176" t="s">
        <v>3865</v>
      </c>
      <c r="I176" t="s">
        <v>5624</v>
      </c>
      <c r="J176" t="s">
        <v>719</v>
      </c>
      <c r="K176">
        <v>1</v>
      </c>
      <c r="L176">
        <v>465</v>
      </c>
      <c r="M176" t="s">
        <v>3864</v>
      </c>
      <c r="N176">
        <v>0</v>
      </c>
      <c r="O176">
        <v>14011</v>
      </c>
      <c r="P176">
        <v>14476</v>
      </c>
      <c r="Q176">
        <v>15</v>
      </c>
      <c r="R176" t="s">
        <v>719</v>
      </c>
      <c r="S176" t="s">
        <v>719</v>
      </c>
      <c r="T176" t="s">
        <v>719</v>
      </c>
      <c r="U176" t="s">
        <v>4326</v>
      </c>
      <c r="V176">
        <v>1287736</v>
      </c>
      <c r="W176" t="s">
        <v>85</v>
      </c>
      <c r="X176" t="b">
        <v>1</v>
      </c>
      <c r="Y176" t="s">
        <v>719</v>
      </c>
      <c r="Z176" t="s">
        <v>719</v>
      </c>
      <c r="AA176">
        <v>1287736</v>
      </c>
      <c r="AB176" t="s">
        <v>85</v>
      </c>
      <c r="AC176">
        <v>222</v>
      </c>
      <c r="AD176" t="s">
        <v>118</v>
      </c>
      <c r="AE176">
        <v>506</v>
      </c>
      <c r="AF176" t="s">
        <v>124</v>
      </c>
      <c r="AG176">
        <v>80840</v>
      </c>
      <c r="AH176" t="s">
        <v>116</v>
      </c>
      <c r="AI176">
        <v>28216</v>
      </c>
      <c r="AJ176" t="s">
        <v>142</v>
      </c>
      <c r="AK176">
        <v>1224</v>
      </c>
      <c r="AL176" t="s">
        <v>91</v>
      </c>
      <c r="AM176">
        <v>2</v>
      </c>
      <c r="AN176" t="s">
        <v>152</v>
      </c>
      <c r="AO176">
        <v>131567</v>
      </c>
      <c r="AP176" t="s">
        <v>153</v>
      </c>
    </row>
    <row r="177" spans="1:42" x14ac:dyDescent="0.2">
      <c r="A177">
        <v>176</v>
      </c>
      <c r="B177" t="s">
        <v>3863</v>
      </c>
      <c r="C177" t="s">
        <v>85</v>
      </c>
      <c r="D177">
        <v>1287736</v>
      </c>
      <c r="E177" t="s">
        <v>3399</v>
      </c>
      <c r="F177" t="s">
        <v>1942</v>
      </c>
      <c r="G177" t="s">
        <v>1942</v>
      </c>
      <c r="H177" t="s">
        <v>3862</v>
      </c>
      <c r="I177" t="s">
        <v>5623</v>
      </c>
      <c r="J177" t="s">
        <v>719</v>
      </c>
      <c r="K177">
        <v>-1</v>
      </c>
      <c r="L177">
        <v>588</v>
      </c>
      <c r="M177" t="s">
        <v>3861</v>
      </c>
      <c r="N177">
        <v>1</v>
      </c>
      <c r="O177">
        <v>14476</v>
      </c>
      <c r="P177">
        <v>15064</v>
      </c>
      <c r="Q177">
        <v>16</v>
      </c>
      <c r="R177" t="s">
        <v>719</v>
      </c>
      <c r="S177" t="s">
        <v>719</v>
      </c>
      <c r="T177" t="s">
        <v>719</v>
      </c>
      <c r="U177" t="s">
        <v>4326</v>
      </c>
      <c r="V177">
        <v>1287736</v>
      </c>
      <c r="W177" t="s">
        <v>85</v>
      </c>
      <c r="X177" t="b">
        <v>1</v>
      </c>
      <c r="Y177" t="s">
        <v>719</v>
      </c>
      <c r="Z177" t="s">
        <v>719</v>
      </c>
      <c r="AA177">
        <v>1287736</v>
      </c>
      <c r="AB177" t="s">
        <v>85</v>
      </c>
      <c r="AC177">
        <v>222</v>
      </c>
      <c r="AD177" t="s">
        <v>118</v>
      </c>
      <c r="AE177">
        <v>506</v>
      </c>
      <c r="AF177" t="s">
        <v>124</v>
      </c>
      <c r="AG177">
        <v>80840</v>
      </c>
      <c r="AH177" t="s">
        <v>116</v>
      </c>
      <c r="AI177">
        <v>28216</v>
      </c>
      <c r="AJ177" t="s">
        <v>142</v>
      </c>
      <c r="AK177">
        <v>1224</v>
      </c>
      <c r="AL177" t="s">
        <v>91</v>
      </c>
      <c r="AM177">
        <v>2</v>
      </c>
      <c r="AN177" t="s">
        <v>152</v>
      </c>
      <c r="AO177">
        <v>131567</v>
      </c>
      <c r="AP177" t="s">
        <v>153</v>
      </c>
    </row>
    <row r="178" spans="1:42" x14ac:dyDescent="0.2">
      <c r="A178">
        <v>177</v>
      </c>
      <c r="B178" t="s">
        <v>3832</v>
      </c>
      <c r="C178" t="s">
        <v>78</v>
      </c>
      <c r="D178">
        <v>1389935</v>
      </c>
      <c r="E178" t="s">
        <v>3612</v>
      </c>
      <c r="F178" t="s">
        <v>3611</v>
      </c>
      <c r="G178" t="s">
        <v>3611</v>
      </c>
      <c r="H178" t="s">
        <v>3610</v>
      </c>
      <c r="I178" t="s">
        <v>5622</v>
      </c>
      <c r="J178" t="s">
        <v>719</v>
      </c>
      <c r="K178">
        <v>1</v>
      </c>
      <c r="L178">
        <v>264</v>
      </c>
      <c r="M178" t="s">
        <v>3609</v>
      </c>
      <c r="N178">
        <v>0</v>
      </c>
      <c r="O178">
        <v>176</v>
      </c>
      <c r="P178">
        <v>440</v>
      </c>
      <c r="Q178">
        <v>1</v>
      </c>
      <c r="R178" t="s">
        <v>719</v>
      </c>
      <c r="S178" t="s">
        <v>719</v>
      </c>
      <c r="T178" t="s">
        <v>719</v>
      </c>
      <c r="U178" t="s">
        <v>4326</v>
      </c>
      <c r="V178">
        <v>1389935</v>
      </c>
      <c r="W178" t="s">
        <v>78</v>
      </c>
      <c r="X178" t="b">
        <v>1</v>
      </c>
      <c r="Y178" t="s">
        <v>719</v>
      </c>
      <c r="Z178" t="s">
        <v>719</v>
      </c>
      <c r="AA178">
        <v>1389935</v>
      </c>
      <c r="AB178" t="s">
        <v>78</v>
      </c>
      <c r="AC178">
        <v>222</v>
      </c>
      <c r="AD178" t="s">
        <v>118</v>
      </c>
      <c r="AE178">
        <v>506</v>
      </c>
      <c r="AF178" t="s">
        <v>124</v>
      </c>
      <c r="AG178">
        <v>80840</v>
      </c>
      <c r="AH178" t="s">
        <v>116</v>
      </c>
      <c r="AI178">
        <v>28216</v>
      </c>
      <c r="AJ178" t="s">
        <v>142</v>
      </c>
      <c r="AK178">
        <v>1224</v>
      </c>
      <c r="AL178" t="s">
        <v>91</v>
      </c>
      <c r="AM178">
        <v>2</v>
      </c>
      <c r="AN178" t="s">
        <v>152</v>
      </c>
      <c r="AO178">
        <v>131567</v>
      </c>
      <c r="AP178" t="s">
        <v>153</v>
      </c>
    </row>
    <row r="179" spans="1:42" x14ac:dyDescent="0.2">
      <c r="A179">
        <v>178</v>
      </c>
      <c r="B179" t="s">
        <v>3832</v>
      </c>
      <c r="C179" t="s">
        <v>78</v>
      </c>
      <c r="D179">
        <v>1389935</v>
      </c>
      <c r="E179" t="s">
        <v>606</v>
      </c>
      <c r="F179" t="s">
        <v>605</v>
      </c>
      <c r="G179" t="s">
        <v>605</v>
      </c>
      <c r="H179" t="s">
        <v>3860</v>
      </c>
      <c r="I179" t="s">
        <v>5621</v>
      </c>
      <c r="J179" t="s">
        <v>719</v>
      </c>
      <c r="K179">
        <v>-1</v>
      </c>
      <c r="L179">
        <v>918</v>
      </c>
      <c r="M179" t="s">
        <v>3859</v>
      </c>
      <c r="N179">
        <v>0</v>
      </c>
      <c r="O179">
        <v>638</v>
      </c>
      <c r="P179">
        <v>1556</v>
      </c>
      <c r="Q179">
        <v>2</v>
      </c>
      <c r="R179" t="s">
        <v>719</v>
      </c>
      <c r="S179" t="s">
        <v>719</v>
      </c>
      <c r="T179" t="s">
        <v>719</v>
      </c>
      <c r="U179" t="s">
        <v>4326</v>
      </c>
      <c r="V179">
        <v>1389935</v>
      </c>
      <c r="W179" t="s">
        <v>78</v>
      </c>
      <c r="X179" t="b">
        <v>1</v>
      </c>
      <c r="Y179" t="s">
        <v>719</v>
      </c>
      <c r="Z179" t="s">
        <v>719</v>
      </c>
      <c r="AA179">
        <v>1389935</v>
      </c>
      <c r="AB179" t="s">
        <v>78</v>
      </c>
      <c r="AC179">
        <v>222</v>
      </c>
      <c r="AD179" t="s">
        <v>118</v>
      </c>
      <c r="AE179">
        <v>506</v>
      </c>
      <c r="AF179" t="s">
        <v>124</v>
      </c>
      <c r="AG179">
        <v>80840</v>
      </c>
      <c r="AH179" t="s">
        <v>116</v>
      </c>
      <c r="AI179">
        <v>28216</v>
      </c>
      <c r="AJ179" t="s">
        <v>142</v>
      </c>
      <c r="AK179">
        <v>1224</v>
      </c>
      <c r="AL179" t="s">
        <v>91</v>
      </c>
      <c r="AM179">
        <v>2</v>
      </c>
      <c r="AN179" t="s">
        <v>152</v>
      </c>
      <c r="AO179">
        <v>131567</v>
      </c>
      <c r="AP179" t="s">
        <v>153</v>
      </c>
    </row>
    <row r="180" spans="1:42" x14ac:dyDescent="0.2">
      <c r="A180">
        <v>179</v>
      </c>
      <c r="B180" t="s">
        <v>3832</v>
      </c>
      <c r="C180" t="s">
        <v>78</v>
      </c>
      <c r="D180">
        <v>1389935</v>
      </c>
      <c r="E180" t="s">
        <v>3606</v>
      </c>
      <c r="F180" t="s">
        <v>1938</v>
      </c>
      <c r="G180" t="s">
        <v>1938</v>
      </c>
      <c r="H180" t="s">
        <v>3858</v>
      </c>
      <c r="I180" t="s">
        <v>5620</v>
      </c>
      <c r="J180" t="s">
        <v>719</v>
      </c>
      <c r="K180">
        <v>1</v>
      </c>
      <c r="L180">
        <v>1233</v>
      </c>
      <c r="M180" t="s">
        <v>3857</v>
      </c>
      <c r="N180">
        <v>0</v>
      </c>
      <c r="O180">
        <v>1669</v>
      </c>
      <c r="P180">
        <v>2902</v>
      </c>
      <c r="Q180">
        <v>3</v>
      </c>
      <c r="R180" t="s">
        <v>719</v>
      </c>
      <c r="S180" t="s">
        <v>719</v>
      </c>
      <c r="T180" t="s">
        <v>719</v>
      </c>
      <c r="U180" t="s">
        <v>4326</v>
      </c>
      <c r="V180">
        <v>1389935</v>
      </c>
      <c r="W180" t="s">
        <v>78</v>
      </c>
      <c r="X180" t="b">
        <v>1</v>
      </c>
      <c r="Y180" t="s">
        <v>719</v>
      </c>
      <c r="Z180" t="s">
        <v>719</v>
      </c>
      <c r="AA180">
        <v>1389935</v>
      </c>
      <c r="AB180" t="s">
        <v>78</v>
      </c>
      <c r="AC180">
        <v>222</v>
      </c>
      <c r="AD180" t="s">
        <v>118</v>
      </c>
      <c r="AE180">
        <v>506</v>
      </c>
      <c r="AF180" t="s">
        <v>124</v>
      </c>
      <c r="AG180">
        <v>80840</v>
      </c>
      <c r="AH180" t="s">
        <v>116</v>
      </c>
      <c r="AI180">
        <v>28216</v>
      </c>
      <c r="AJ180" t="s">
        <v>142</v>
      </c>
      <c r="AK180">
        <v>1224</v>
      </c>
      <c r="AL180" t="s">
        <v>91</v>
      </c>
      <c r="AM180">
        <v>2</v>
      </c>
      <c r="AN180" t="s">
        <v>152</v>
      </c>
      <c r="AO180">
        <v>131567</v>
      </c>
      <c r="AP180" t="s">
        <v>153</v>
      </c>
    </row>
    <row r="181" spans="1:42" x14ac:dyDescent="0.2">
      <c r="A181">
        <v>180</v>
      </c>
      <c r="B181" t="s">
        <v>3832</v>
      </c>
      <c r="C181" t="s">
        <v>78</v>
      </c>
      <c r="D181">
        <v>1389935</v>
      </c>
      <c r="E181" t="s">
        <v>3603</v>
      </c>
      <c r="F181" t="s">
        <v>1934</v>
      </c>
      <c r="G181" t="s">
        <v>1934</v>
      </c>
      <c r="H181" t="s">
        <v>3856</v>
      </c>
      <c r="I181" t="s">
        <v>5619</v>
      </c>
      <c r="J181" t="s">
        <v>719</v>
      </c>
      <c r="K181">
        <v>-1</v>
      </c>
      <c r="L181">
        <v>768</v>
      </c>
      <c r="M181" t="s">
        <v>3855</v>
      </c>
      <c r="N181">
        <v>0</v>
      </c>
      <c r="O181">
        <v>3010</v>
      </c>
      <c r="P181">
        <v>3778</v>
      </c>
      <c r="Q181">
        <v>4</v>
      </c>
      <c r="R181" t="s">
        <v>719</v>
      </c>
      <c r="S181" t="s">
        <v>719</v>
      </c>
      <c r="T181" t="s">
        <v>719</v>
      </c>
      <c r="U181" t="s">
        <v>4326</v>
      </c>
      <c r="V181">
        <v>1389935</v>
      </c>
      <c r="W181" t="s">
        <v>78</v>
      </c>
      <c r="X181" t="b">
        <v>1</v>
      </c>
      <c r="Y181" t="s">
        <v>719</v>
      </c>
      <c r="Z181" t="s">
        <v>719</v>
      </c>
      <c r="AA181">
        <v>1389935</v>
      </c>
      <c r="AB181" t="s">
        <v>78</v>
      </c>
      <c r="AC181">
        <v>222</v>
      </c>
      <c r="AD181" t="s">
        <v>118</v>
      </c>
      <c r="AE181">
        <v>506</v>
      </c>
      <c r="AF181" t="s">
        <v>124</v>
      </c>
      <c r="AG181">
        <v>80840</v>
      </c>
      <c r="AH181" t="s">
        <v>116</v>
      </c>
      <c r="AI181">
        <v>28216</v>
      </c>
      <c r="AJ181" t="s">
        <v>142</v>
      </c>
      <c r="AK181">
        <v>1224</v>
      </c>
      <c r="AL181" t="s">
        <v>91</v>
      </c>
      <c r="AM181">
        <v>2</v>
      </c>
      <c r="AN181" t="s">
        <v>152</v>
      </c>
      <c r="AO181">
        <v>131567</v>
      </c>
      <c r="AP181" t="s">
        <v>153</v>
      </c>
    </row>
    <row r="182" spans="1:42" x14ac:dyDescent="0.2">
      <c r="A182">
        <v>181</v>
      </c>
      <c r="B182" t="s">
        <v>3832</v>
      </c>
      <c r="C182" t="s">
        <v>78</v>
      </c>
      <c r="D182">
        <v>1389935</v>
      </c>
      <c r="E182" t="s">
        <v>3426</v>
      </c>
      <c r="F182" t="s">
        <v>1926</v>
      </c>
      <c r="G182" t="s">
        <v>1926</v>
      </c>
      <c r="H182" t="s">
        <v>3854</v>
      </c>
      <c r="I182" t="s">
        <v>5618</v>
      </c>
      <c r="J182" t="s">
        <v>719</v>
      </c>
      <c r="K182">
        <v>-1</v>
      </c>
      <c r="L182">
        <v>1113</v>
      </c>
      <c r="M182" t="s">
        <v>3853</v>
      </c>
      <c r="N182">
        <v>0</v>
      </c>
      <c r="O182">
        <v>3870</v>
      </c>
      <c r="P182">
        <v>4983</v>
      </c>
      <c r="Q182">
        <v>5</v>
      </c>
      <c r="R182" t="s">
        <v>719</v>
      </c>
      <c r="S182" t="s">
        <v>719</v>
      </c>
      <c r="T182" t="s">
        <v>719</v>
      </c>
      <c r="U182" t="s">
        <v>4326</v>
      </c>
      <c r="V182">
        <v>1389935</v>
      </c>
      <c r="W182" t="s">
        <v>78</v>
      </c>
      <c r="X182" t="b">
        <v>1</v>
      </c>
      <c r="Y182" t="s">
        <v>719</v>
      </c>
      <c r="Z182" t="s">
        <v>719</v>
      </c>
      <c r="AA182">
        <v>1389935</v>
      </c>
      <c r="AB182" t="s">
        <v>78</v>
      </c>
      <c r="AC182">
        <v>222</v>
      </c>
      <c r="AD182" t="s">
        <v>118</v>
      </c>
      <c r="AE182">
        <v>506</v>
      </c>
      <c r="AF182" t="s">
        <v>124</v>
      </c>
      <c r="AG182">
        <v>80840</v>
      </c>
      <c r="AH182" t="s">
        <v>116</v>
      </c>
      <c r="AI182">
        <v>28216</v>
      </c>
      <c r="AJ182" t="s">
        <v>142</v>
      </c>
      <c r="AK182">
        <v>1224</v>
      </c>
      <c r="AL182" t="s">
        <v>91</v>
      </c>
      <c r="AM182">
        <v>2</v>
      </c>
      <c r="AN182" t="s">
        <v>152</v>
      </c>
      <c r="AO182">
        <v>131567</v>
      </c>
      <c r="AP182" t="s">
        <v>153</v>
      </c>
    </row>
    <row r="183" spans="1:42" x14ac:dyDescent="0.2">
      <c r="A183">
        <v>182</v>
      </c>
      <c r="B183" t="s">
        <v>3832</v>
      </c>
      <c r="C183" t="s">
        <v>78</v>
      </c>
      <c r="D183">
        <v>1389935</v>
      </c>
      <c r="E183" t="s">
        <v>2176</v>
      </c>
      <c r="F183" t="s">
        <v>1967</v>
      </c>
      <c r="G183" t="s">
        <v>1967</v>
      </c>
      <c r="H183" t="s">
        <v>3852</v>
      </c>
      <c r="I183" t="s">
        <v>5617</v>
      </c>
      <c r="J183" t="s">
        <v>719</v>
      </c>
      <c r="K183">
        <v>-1</v>
      </c>
      <c r="L183">
        <v>702</v>
      </c>
      <c r="M183" t="s">
        <v>3851</v>
      </c>
      <c r="N183">
        <v>0</v>
      </c>
      <c r="O183">
        <v>5031</v>
      </c>
      <c r="P183">
        <v>5733</v>
      </c>
      <c r="Q183">
        <v>6</v>
      </c>
      <c r="R183" t="s">
        <v>719</v>
      </c>
      <c r="S183" t="s">
        <v>719</v>
      </c>
      <c r="T183" t="s">
        <v>719</v>
      </c>
      <c r="U183" t="s">
        <v>4326</v>
      </c>
      <c r="V183">
        <v>1389935</v>
      </c>
      <c r="W183" t="s">
        <v>78</v>
      </c>
      <c r="X183" t="b">
        <v>1</v>
      </c>
      <c r="Y183" t="s">
        <v>719</v>
      </c>
      <c r="Z183" t="s">
        <v>719</v>
      </c>
      <c r="AA183">
        <v>1389935</v>
      </c>
      <c r="AB183" t="s">
        <v>78</v>
      </c>
      <c r="AC183">
        <v>222</v>
      </c>
      <c r="AD183" t="s">
        <v>118</v>
      </c>
      <c r="AE183">
        <v>506</v>
      </c>
      <c r="AF183" t="s">
        <v>124</v>
      </c>
      <c r="AG183">
        <v>80840</v>
      </c>
      <c r="AH183" t="s">
        <v>116</v>
      </c>
      <c r="AI183">
        <v>28216</v>
      </c>
      <c r="AJ183" t="s">
        <v>142</v>
      </c>
      <c r="AK183">
        <v>1224</v>
      </c>
      <c r="AL183" t="s">
        <v>91</v>
      </c>
      <c r="AM183">
        <v>2</v>
      </c>
      <c r="AN183" t="s">
        <v>152</v>
      </c>
      <c r="AO183">
        <v>131567</v>
      </c>
      <c r="AP183" t="s">
        <v>153</v>
      </c>
    </row>
    <row r="184" spans="1:42" x14ac:dyDescent="0.2">
      <c r="A184">
        <v>183</v>
      </c>
      <c r="B184" t="s">
        <v>3832</v>
      </c>
      <c r="C184" t="s">
        <v>78</v>
      </c>
      <c r="D184">
        <v>1389935</v>
      </c>
      <c r="E184" t="s">
        <v>328</v>
      </c>
      <c r="F184" t="s">
        <v>327</v>
      </c>
      <c r="G184" t="s">
        <v>327</v>
      </c>
      <c r="H184" t="s">
        <v>3850</v>
      </c>
      <c r="I184" t="s">
        <v>5616</v>
      </c>
      <c r="J184" t="s">
        <v>719</v>
      </c>
      <c r="K184">
        <v>-1</v>
      </c>
      <c r="L184">
        <v>930</v>
      </c>
      <c r="M184" t="s">
        <v>3849</v>
      </c>
      <c r="N184">
        <v>0</v>
      </c>
      <c r="O184">
        <v>5919</v>
      </c>
      <c r="P184">
        <v>6849</v>
      </c>
      <c r="Q184">
        <v>7</v>
      </c>
      <c r="R184" t="s">
        <v>719</v>
      </c>
      <c r="S184" t="s">
        <v>719</v>
      </c>
      <c r="T184" t="s">
        <v>719</v>
      </c>
      <c r="U184" t="s">
        <v>4326</v>
      </c>
      <c r="V184">
        <v>1389935</v>
      </c>
      <c r="W184" t="s">
        <v>78</v>
      </c>
      <c r="X184" t="b">
        <v>1</v>
      </c>
      <c r="Y184" t="s">
        <v>719</v>
      </c>
      <c r="Z184" t="s">
        <v>719</v>
      </c>
      <c r="AA184">
        <v>1389935</v>
      </c>
      <c r="AB184" t="s">
        <v>78</v>
      </c>
      <c r="AC184">
        <v>222</v>
      </c>
      <c r="AD184" t="s">
        <v>118</v>
      </c>
      <c r="AE184">
        <v>506</v>
      </c>
      <c r="AF184" t="s">
        <v>124</v>
      </c>
      <c r="AG184">
        <v>80840</v>
      </c>
      <c r="AH184" t="s">
        <v>116</v>
      </c>
      <c r="AI184">
        <v>28216</v>
      </c>
      <c r="AJ184" t="s">
        <v>142</v>
      </c>
      <c r="AK184">
        <v>1224</v>
      </c>
      <c r="AL184" t="s">
        <v>91</v>
      </c>
      <c r="AM184">
        <v>2</v>
      </c>
      <c r="AN184" t="s">
        <v>152</v>
      </c>
      <c r="AO184">
        <v>131567</v>
      </c>
      <c r="AP184" t="s">
        <v>153</v>
      </c>
    </row>
    <row r="185" spans="1:42" x14ac:dyDescent="0.2">
      <c r="A185">
        <v>184</v>
      </c>
      <c r="B185" t="s">
        <v>3832</v>
      </c>
      <c r="C185" t="s">
        <v>78</v>
      </c>
      <c r="D185">
        <v>1389935</v>
      </c>
      <c r="E185" t="s">
        <v>312</v>
      </c>
      <c r="F185" t="s">
        <v>304</v>
      </c>
      <c r="G185" t="s">
        <v>304</v>
      </c>
      <c r="H185" t="s">
        <v>3848</v>
      </c>
      <c r="I185" t="s">
        <v>5615</v>
      </c>
      <c r="J185" t="s">
        <v>719</v>
      </c>
      <c r="K185">
        <v>1</v>
      </c>
      <c r="L185">
        <v>1002</v>
      </c>
      <c r="M185" t="s">
        <v>3847</v>
      </c>
      <c r="N185">
        <v>0</v>
      </c>
      <c r="O185">
        <v>7083</v>
      </c>
      <c r="P185">
        <v>8085</v>
      </c>
      <c r="Q185">
        <v>8</v>
      </c>
      <c r="R185" t="s">
        <v>4316</v>
      </c>
      <c r="S185" t="s">
        <v>719</v>
      </c>
      <c r="T185" t="s">
        <v>719</v>
      </c>
      <c r="U185" t="s">
        <v>4326</v>
      </c>
      <c r="V185">
        <v>1389935</v>
      </c>
      <c r="W185" t="s">
        <v>78</v>
      </c>
      <c r="X185" t="b">
        <v>1</v>
      </c>
      <c r="Y185" t="s">
        <v>719</v>
      </c>
      <c r="Z185" t="s">
        <v>719</v>
      </c>
      <c r="AA185">
        <v>1389935</v>
      </c>
      <c r="AB185" t="s">
        <v>78</v>
      </c>
      <c r="AC185">
        <v>222</v>
      </c>
      <c r="AD185" t="s">
        <v>118</v>
      </c>
      <c r="AE185">
        <v>506</v>
      </c>
      <c r="AF185" t="s">
        <v>124</v>
      </c>
      <c r="AG185">
        <v>80840</v>
      </c>
      <c r="AH185" t="s">
        <v>116</v>
      </c>
      <c r="AI185">
        <v>28216</v>
      </c>
      <c r="AJ185" t="s">
        <v>142</v>
      </c>
      <c r="AK185">
        <v>1224</v>
      </c>
      <c r="AL185" t="s">
        <v>91</v>
      </c>
      <c r="AM185">
        <v>2</v>
      </c>
      <c r="AN185" t="s">
        <v>152</v>
      </c>
      <c r="AO185">
        <v>131567</v>
      </c>
      <c r="AP185" t="s">
        <v>153</v>
      </c>
    </row>
    <row r="186" spans="1:42" x14ac:dyDescent="0.2">
      <c r="A186">
        <v>185</v>
      </c>
      <c r="B186" t="s">
        <v>3832</v>
      </c>
      <c r="C186" t="s">
        <v>78</v>
      </c>
      <c r="D186">
        <v>1389935</v>
      </c>
      <c r="E186" t="s">
        <v>312</v>
      </c>
      <c r="F186" t="s">
        <v>304</v>
      </c>
      <c r="G186" t="s">
        <v>304</v>
      </c>
      <c r="H186" t="s">
        <v>3846</v>
      </c>
      <c r="I186" t="s">
        <v>5614</v>
      </c>
      <c r="J186" t="s">
        <v>719</v>
      </c>
      <c r="K186">
        <v>1</v>
      </c>
      <c r="L186">
        <v>972</v>
      </c>
      <c r="M186" t="s">
        <v>3845</v>
      </c>
      <c r="N186">
        <v>0</v>
      </c>
      <c r="O186">
        <v>8160</v>
      </c>
      <c r="P186">
        <v>9132</v>
      </c>
      <c r="Q186">
        <v>9</v>
      </c>
      <c r="R186" t="s">
        <v>719</v>
      </c>
      <c r="S186" t="s">
        <v>719</v>
      </c>
      <c r="T186" t="s">
        <v>719</v>
      </c>
      <c r="U186" t="s">
        <v>4326</v>
      </c>
      <c r="V186">
        <v>1389935</v>
      </c>
      <c r="W186" t="s">
        <v>78</v>
      </c>
      <c r="X186" t="b">
        <v>1</v>
      </c>
      <c r="Y186" t="s">
        <v>719</v>
      </c>
      <c r="Z186" t="s">
        <v>719</v>
      </c>
      <c r="AA186">
        <v>1389935</v>
      </c>
      <c r="AB186" t="s">
        <v>78</v>
      </c>
      <c r="AC186">
        <v>222</v>
      </c>
      <c r="AD186" t="s">
        <v>118</v>
      </c>
      <c r="AE186">
        <v>506</v>
      </c>
      <c r="AF186" t="s">
        <v>124</v>
      </c>
      <c r="AG186">
        <v>80840</v>
      </c>
      <c r="AH186" t="s">
        <v>116</v>
      </c>
      <c r="AI186">
        <v>28216</v>
      </c>
      <c r="AJ186" t="s">
        <v>142</v>
      </c>
      <c r="AK186">
        <v>1224</v>
      </c>
      <c r="AL186" t="s">
        <v>91</v>
      </c>
      <c r="AM186">
        <v>2</v>
      </c>
      <c r="AN186" t="s">
        <v>152</v>
      </c>
      <c r="AO186">
        <v>131567</v>
      </c>
      <c r="AP186" t="s">
        <v>153</v>
      </c>
    </row>
    <row r="187" spans="1:42" x14ac:dyDescent="0.2">
      <c r="A187">
        <v>186</v>
      </c>
      <c r="B187" t="s">
        <v>3832</v>
      </c>
      <c r="C187" t="s">
        <v>78</v>
      </c>
      <c r="D187">
        <v>1389935</v>
      </c>
      <c r="E187" t="s">
        <v>3415</v>
      </c>
      <c r="F187" t="s">
        <v>1911</v>
      </c>
      <c r="G187" t="s">
        <v>1911</v>
      </c>
      <c r="H187" t="s">
        <v>3844</v>
      </c>
      <c r="I187" t="s">
        <v>5613</v>
      </c>
      <c r="J187" t="s">
        <v>719</v>
      </c>
      <c r="K187">
        <v>1</v>
      </c>
      <c r="L187">
        <v>957</v>
      </c>
      <c r="M187" t="s">
        <v>3843</v>
      </c>
      <c r="N187">
        <v>0</v>
      </c>
      <c r="O187">
        <v>9263</v>
      </c>
      <c r="P187">
        <v>10220</v>
      </c>
      <c r="Q187">
        <v>10</v>
      </c>
      <c r="R187" t="s">
        <v>719</v>
      </c>
      <c r="S187" t="s">
        <v>719</v>
      </c>
      <c r="T187" t="s">
        <v>719</v>
      </c>
      <c r="U187" t="s">
        <v>4326</v>
      </c>
      <c r="V187">
        <v>1389935</v>
      </c>
      <c r="W187" t="s">
        <v>78</v>
      </c>
      <c r="X187" t="b">
        <v>1</v>
      </c>
      <c r="Y187" t="s">
        <v>719</v>
      </c>
      <c r="Z187" t="s">
        <v>719</v>
      </c>
      <c r="AA187">
        <v>1389935</v>
      </c>
      <c r="AB187" t="s">
        <v>78</v>
      </c>
      <c r="AC187">
        <v>222</v>
      </c>
      <c r="AD187" t="s">
        <v>118</v>
      </c>
      <c r="AE187">
        <v>506</v>
      </c>
      <c r="AF187" t="s">
        <v>124</v>
      </c>
      <c r="AG187">
        <v>80840</v>
      </c>
      <c r="AH187" t="s">
        <v>116</v>
      </c>
      <c r="AI187">
        <v>28216</v>
      </c>
      <c r="AJ187" t="s">
        <v>142</v>
      </c>
      <c r="AK187">
        <v>1224</v>
      </c>
      <c r="AL187" t="s">
        <v>91</v>
      </c>
      <c r="AM187">
        <v>2</v>
      </c>
      <c r="AN187" t="s">
        <v>152</v>
      </c>
      <c r="AO187">
        <v>131567</v>
      </c>
      <c r="AP187" t="s">
        <v>153</v>
      </c>
    </row>
    <row r="188" spans="1:42" x14ac:dyDescent="0.2">
      <c r="A188">
        <v>187</v>
      </c>
      <c r="B188" t="s">
        <v>3832</v>
      </c>
      <c r="C188" t="s">
        <v>78</v>
      </c>
      <c r="D188">
        <v>1389935</v>
      </c>
      <c r="E188" t="s">
        <v>497</v>
      </c>
      <c r="F188" t="s">
        <v>429</v>
      </c>
      <c r="G188" t="s">
        <v>429</v>
      </c>
      <c r="H188" t="s">
        <v>3842</v>
      </c>
      <c r="I188" t="s">
        <v>5612</v>
      </c>
      <c r="J188" t="s">
        <v>719</v>
      </c>
      <c r="K188">
        <v>-1</v>
      </c>
      <c r="L188">
        <v>219</v>
      </c>
      <c r="M188" t="s">
        <v>3841</v>
      </c>
      <c r="N188">
        <v>0</v>
      </c>
      <c r="O188">
        <v>10374</v>
      </c>
      <c r="P188">
        <v>10593</v>
      </c>
      <c r="Q188">
        <v>11</v>
      </c>
      <c r="R188" t="s">
        <v>719</v>
      </c>
      <c r="S188" t="s">
        <v>719</v>
      </c>
      <c r="T188" t="s">
        <v>719</v>
      </c>
      <c r="U188" t="s">
        <v>4326</v>
      </c>
      <c r="V188">
        <v>1389935</v>
      </c>
      <c r="W188" t="s">
        <v>78</v>
      </c>
      <c r="X188" t="b">
        <v>1</v>
      </c>
      <c r="Y188" t="s">
        <v>719</v>
      </c>
      <c r="Z188" t="s">
        <v>719</v>
      </c>
      <c r="AA188">
        <v>1389935</v>
      </c>
      <c r="AB188" t="s">
        <v>78</v>
      </c>
      <c r="AC188">
        <v>222</v>
      </c>
      <c r="AD188" t="s">
        <v>118</v>
      </c>
      <c r="AE188">
        <v>506</v>
      </c>
      <c r="AF188" t="s">
        <v>124</v>
      </c>
      <c r="AG188">
        <v>80840</v>
      </c>
      <c r="AH188" t="s">
        <v>116</v>
      </c>
      <c r="AI188">
        <v>28216</v>
      </c>
      <c r="AJ188" t="s">
        <v>142</v>
      </c>
      <c r="AK188">
        <v>1224</v>
      </c>
      <c r="AL188" t="s">
        <v>91</v>
      </c>
      <c r="AM188">
        <v>2</v>
      </c>
      <c r="AN188" t="s">
        <v>152</v>
      </c>
      <c r="AO188">
        <v>131567</v>
      </c>
      <c r="AP188" t="s">
        <v>153</v>
      </c>
    </row>
    <row r="189" spans="1:42" x14ac:dyDescent="0.2">
      <c r="A189">
        <v>188</v>
      </c>
      <c r="B189" t="s">
        <v>3832</v>
      </c>
      <c r="C189" t="s">
        <v>78</v>
      </c>
      <c r="D189">
        <v>1389935</v>
      </c>
      <c r="E189" t="s">
        <v>3410</v>
      </c>
      <c r="F189" t="s">
        <v>1953</v>
      </c>
      <c r="G189" t="s">
        <v>1953</v>
      </c>
      <c r="H189" t="s">
        <v>3840</v>
      </c>
      <c r="I189" t="s">
        <v>5611</v>
      </c>
      <c r="J189" t="s">
        <v>719</v>
      </c>
      <c r="K189">
        <v>-1</v>
      </c>
      <c r="L189">
        <v>780</v>
      </c>
      <c r="M189" t="s">
        <v>3839</v>
      </c>
      <c r="N189">
        <v>0</v>
      </c>
      <c r="O189">
        <v>10835</v>
      </c>
      <c r="P189">
        <v>11615</v>
      </c>
      <c r="Q189">
        <v>12</v>
      </c>
      <c r="R189" t="s">
        <v>719</v>
      </c>
      <c r="S189" t="s">
        <v>719</v>
      </c>
      <c r="T189" t="s">
        <v>719</v>
      </c>
      <c r="U189" t="s">
        <v>4326</v>
      </c>
      <c r="V189">
        <v>1389935</v>
      </c>
      <c r="W189" t="s">
        <v>78</v>
      </c>
      <c r="X189" t="b">
        <v>1</v>
      </c>
      <c r="Y189" t="s">
        <v>719</v>
      </c>
      <c r="Z189" t="s">
        <v>719</v>
      </c>
      <c r="AA189">
        <v>1389935</v>
      </c>
      <c r="AB189" t="s">
        <v>78</v>
      </c>
      <c r="AC189">
        <v>222</v>
      </c>
      <c r="AD189" t="s">
        <v>118</v>
      </c>
      <c r="AE189">
        <v>506</v>
      </c>
      <c r="AF189" t="s">
        <v>124</v>
      </c>
      <c r="AG189">
        <v>80840</v>
      </c>
      <c r="AH189" t="s">
        <v>116</v>
      </c>
      <c r="AI189">
        <v>28216</v>
      </c>
      <c r="AJ189" t="s">
        <v>142</v>
      </c>
      <c r="AK189">
        <v>1224</v>
      </c>
      <c r="AL189" t="s">
        <v>91</v>
      </c>
      <c r="AM189">
        <v>2</v>
      </c>
      <c r="AN189" t="s">
        <v>152</v>
      </c>
      <c r="AO189">
        <v>131567</v>
      </c>
      <c r="AP189" t="s">
        <v>153</v>
      </c>
    </row>
    <row r="190" spans="1:42" x14ac:dyDescent="0.2">
      <c r="A190">
        <v>189</v>
      </c>
      <c r="B190" t="s">
        <v>3832</v>
      </c>
      <c r="C190" t="s">
        <v>78</v>
      </c>
      <c r="D190">
        <v>1389935</v>
      </c>
      <c r="E190" t="s">
        <v>3407</v>
      </c>
      <c r="F190" t="s">
        <v>1902</v>
      </c>
      <c r="G190" t="s">
        <v>1902</v>
      </c>
      <c r="H190" t="s">
        <v>3838</v>
      </c>
      <c r="I190" t="s">
        <v>5610</v>
      </c>
      <c r="J190" t="s">
        <v>719</v>
      </c>
      <c r="K190">
        <v>-1</v>
      </c>
      <c r="L190">
        <v>1362</v>
      </c>
      <c r="M190" t="s">
        <v>3837</v>
      </c>
      <c r="N190">
        <v>0</v>
      </c>
      <c r="O190">
        <v>11643</v>
      </c>
      <c r="P190">
        <v>13005</v>
      </c>
      <c r="Q190">
        <v>13</v>
      </c>
      <c r="R190" t="s">
        <v>719</v>
      </c>
      <c r="S190" t="s">
        <v>719</v>
      </c>
      <c r="T190" t="s">
        <v>719</v>
      </c>
      <c r="U190" t="s">
        <v>4326</v>
      </c>
      <c r="V190">
        <v>1389935</v>
      </c>
      <c r="W190" t="s">
        <v>78</v>
      </c>
      <c r="X190" t="b">
        <v>1</v>
      </c>
      <c r="Y190" t="s">
        <v>719</v>
      </c>
      <c r="Z190" t="s">
        <v>719</v>
      </c>
      <c r="AA190">
        <v>1389935</v>
      </c>
      <c r="AB190" t="s">
        <v>78</v>
      </c>
      <c r="AC190">
        <v>222</v>
      </c>
      <c r="AD190" t="s">
        <v>118</v>
      </c>
      <c r="AE190">
        <v>506</v>
      </c>
      <c r="AF190" t="s">
        <v>124</v>
      </c>
      <c r="AG190">
        <v>80840</v>
      </c>
      <c r="AH190" t="s">
        <v>116</v>
      </c>
      <c r="AI190">
        <v>28216</v>
      </c>
      <c r="AJ190" t="s">
        <v>142</v>
      </c>
      <c r="AK190">
        <v>1224</v>
      </c>
      <c r="AL190" t="s">
        <v>91</v>
      </c>
      <c r="AM190">
        <v>2</v>
      </c>
      <c r="AN190" t="s">
        <v>152</v>
      </c>
      <c r="AO190">
        <v>131567</v>
      </c>
      <c r="AP190" t="s">
        <v>153</v>
      </c>
    </row>
    <row r="191" spans="1:42" x14ac:dyDescent="0.2">
      <c r="A191">
        <v>190</v>
      </c>
      <c r="B191" t="s">
        <v>3832</v>
      </c>
      <c r="C191" t="s">
        <v>78</v>
      </c>
      <c r="D191">
        <v>1389935</v>
      </c>
      <c r="E191" t="s">
        <v>430</v>
      </c>
      <c r="F191" t="s">
        <v>429</v>
      </c>
      <c r="G191" t="s">
        <v>429</v>
      </c>
      <c r="H191" t="s">
        <v>3836</v>
      </c>
      <c r="I191" t="s">
        <v>5609</v>
      </c>
      <c r="J191" t="s">
        <v>719</v>
      </c>
      <c r="K191">
        <v>1</v>
      </c>
      <c r="L191">
        <v>702</v>
      </c>
      <c r="M191" t="s">
        <v>3835</v>
      </c>
      <c r="N191">
        <v>0</v>
      </c>
      <c r="O191">
        <v>13423</v>
      </c>
      <c r="P191">
        <v>14125</v>
      </c>
      <c r="Q191">
        <v>14</v>
      </c>
      <c r="R191" t="s">
        <v>719</v>
      </c>
      <c r="S191" t="s">
        <v>719</v>
      </c>
      <c r="T191" t="s">
        <v>719</v>
      </c>
      <c r="U191" t="s">
        <v>4326</v>
      </c>
      <c r="V191">
        <v>1389935</v>
      </c>
      <c r="W191" t="s">
        <v>78</v>
      </c>
      <c r="X191" t="b">
        <v>1</v>
      </c>
      <c r="Y191" t="s">
        <v>719</v>
      </c>
      <c r="Z191" t="s">
        <v>719</v>
      </c>
      <c r="AA191">
        <v>1389935</v>
      </c>
      <c r="AB191" t="s">
        <v>78</v>
      </c>
      <c r="AC191">
        <v>222</v>
      </c>
      <c r="AD191" t="s">
        <v>118</v>
      </c>
      <c r="AE191">
        <v>506</v>
      </c>
      <c r="AF191" t="s">
        <v>124</v>
      </c>
      <c r="AG191">
        <v>80840</v>
      </c>
      <c r="AH191" t="s">
        <v>116</v>
      </c>
      <c r="AI191">
        <v>28216</v>
      </c>
      <c r="AJ191" t="s">
        <v>142</v>
      </c>
      <c r="AK191">
        <v>1224</v>
      </c>
      <c r="AL191" t="s">
        <v>91</v>
      </c>
      <c r="AM191">
        <v>2</v>
      </c>
      <c r="AN191" t="s">
        <v>152</v>
      </c>
      <c r="AO191">
        <v>131567</v>
      </c>
      <c r="AP191" t="s">
        <v>153</v>
      </c>
    </row>
    <row r="192" spans="1:42" x14ac:dyDescent="0.2">
      <c r="A192">
        <v>191</v>
      </c>
      <c r="B192" t="s">
        <v>3832</v>
      </c>
      <c r="C192" t="s">
        <v>78</v>
      </c>
      <c r="D192">
        <v>1389935</v>
      </c>
      <c r="E192" t="s">
        <v>3402</v>
      </c>
      <c r="F192" t="s">
        <v>1896</v>
      </c>
      <c r="G192" t="s">
        <v>1896</v>
      </c>
      <c r="H192" t="s">
        <v>3834</v>
      </c>
      <c r="I192" t="s">
        <v>5608</v>
      </c>
      <c r="J192" t="s">
        <v>719</v>
      </c>
      <c r="K192">
        <v>1</v>
      </c>
      <c r="L192">
        <v>462</v>
      </c>
      <c r="M192" t="s">
        <v>3833</v>
      </c>
      <c r="N192">
        <v>0</v>
      </c>
      <c r="O192">
        <v>14313</v>
      </c>
      <c r="P192">
        <v>14775</v>
      </c>
      <c r="Q192">
        <v>15</v>
      </c>
      <c r="R192" t="s">
        <v>719</v>
      </c>
      <c r="S192" t="s">
        <v>719</v>
      </c>
      <c r="T192" t="s">
        <v>719</v>
      </c>
      <c r="U192" t="s">
        <v>4326</v>
      </c>
      <c r="V192">
        <v>1389935</v>
      </c>
      <c r="W192" t="s">
        <v>78</v>
      </c>
      <c r="X192" t="b">
        <v>1</v>
      </c>
      <c r="Y192" t="s">
        <v>719</v>
      </c>
      <c r="Z192" t="s">
        <v>719</v>
      </c>
      <c r="AA192">
        <v>1389935</v>
      </c>
      <c r="AB192" t="s">
        <v>78</v>
      </c>
      <c r="AC192">
        <v>222</v>
      </c>
      <c r="AD192" t="s">
        <v>118</v>
      </c>
      <c r="AE192">
        <v>506</v>
      </c>
      <c r="AF192" t="s">
        <v>124</v>
      </c>
      <c r="AG192">
        <v>80840</v>
      </c>
      <c r="AH192" t="s">
        <v>116</v>
      </c>
      <c r="AI192">
        <v>28216</v>
      </c>
      <c r="AJ192" t="s">
        <v>142</v>
      </c>
      <c r="AK192">
        <v>1224</v>
      </c>
      <c r="AL192" t="s">
        <v>91</v>
      </c>
      <c r="AM192">
        <v>2</v>
      </c>
      <c r="AN192" t="s">
        <v>152</v>
      </c>
      <c r="AO192">
        <v>131567</v>
      </c>
      <c r="AP192" t="s">
        <v>153</v>
      </c>
    </row>
    <row r="193" spans="1:42" x14ac:dyDescent="0.2">
      <c r="A193">
        <v>192</v>
      </c>
      <c r="B193" t="s">
        <v>3832</v>
      </c>
      <c r="C193" t="s">
        <v>78</v>
      </c>
      <c r="D193">
        <v>1389935</v>
      </c>
      <c r="E193" t="s">
        <v>3831</v>
      </c>
      <c r="F193" t="s">
        <v>1891</v>
      </c>
      <c r="G193" t="s">
        <v>1891</v>
      </c>
      <c r="H193" t="s">
        <v>3830</v>
      </c>
      <c r="I193" t="s">
        <v>5607</v>
      </c>
      <c r="J193" t="s">
        <v>719</v>
      </c>
      <c r="K193">
        <v>1</v>
      </c>
      <c r="L193">
        <v>349</v>
      </c>
      <c r="M193" t="s">
        <v>3829</v>
      </c>
      <c r="N193">
        <v>1</v>
      </c>
      <c r="O193">
        <v>14815</v>
      </c>
      <c r="P193">
        <v>15164</v>
      </c>
      <c r="Q193">
        <v>16</v>
      </c>
      <c r="R193" t="s">
        <v>719</v>
      </c>
      <c r="S193" t="s">
        <v>719</v>
      </c>
      <c r="T193" t="s">
        <v>719</v>
      </c>
      <c r="U193" t="s">
        <v>4326</v>
      </c>
      <c r="V193">
        <v>1389935</v>
      </c>
      <c r="W193" t="s">
        <v>78</v>
      </c>
      <c r="X193" t="b">
        <v>1</v>
      </c>
      <c r="Y193" t="s">
        <v>719</v>
      </c>
      <c r="Z193" t="s">
        <v>719</v>
      </c>
      <c r="AA193">
        <v>1389935</v>
      </c>
      <c r="AB193" t="s">
        <v>78</v>
      </c>
      <c r="AC193">
        <v>222</v>
      </c>
      <c r="AD193" t="s">
        <v>118</v>
      </c>
      <c r="AE193">
        <v>506</v>
      </c>
      <c r="AF193" t="s">
        <v>124</v>
      </c>
      <c r="AG193">
        <v>80840</v>
      </c>
      <c r="AH193" t="s">
        <v>116</v>
      </c>
      <c r="AI193">
        <v>28216</v>
      </c>
      <c r="AJ193" t="s">
        <v>142</v>
      </c>
      <c r="AK193">
        <v>1224</v>
      </c>
      <c r="AL193" t="s">
        <v>91</v>
      </c>
      <c r="AM193">
        <v>2</v>
      </c>
      <c r="AN193" t="s">
        <v>152</v>
      </c>
      <c r="AO193">
        <v>131567</v>
      </c>
      <c r="AP193" t="s">
        <v>153</v>
      </c>
    </row>
    <row r="194" spans="1:42" x14ac:dyDescent="0.2">
      <c r="A194">
        <v>193</v>
      </c>
      <c r="B194" t="s">
        <v>3798</v>
      </c>
      <c r="C194" t="s">
        <v>59</v>
      </c>
      <c r="D194">
        <v>72556</v>
      </c>
      <c r="E194" t="s">
        <v>606</v>
      </c>
      <c r="F194" t="s">
        <v>605</v>
      </c>
      <c r="G194" t="s">
        <v>605</v>
      </c>
      <c r="H194" t="s">
        <v>3828</v>
      </c>
      <c r="I194" t="s">
        <v>5606</v>
      </c>
      <c r="J194" t="s">
        <v>719</v>
      </c>
      <c r="K194">
        <v>-1</v>
      </c>
      <c r="L194">
        <v>567</v>
      </c>
      <c r="M194" t="s">
        <v>3827</v>
      </c>
      <c r="N194">
        <v>1</v>
      </c>
      <c r="O194">
        <v>0</v>
      </c>
      <c r="P194">
        <v>567</v>
      </c>
      <c r="Q194">
        <v>1</v>
      </c>
      <c r="R194" t="s">
        <v>719</v>
      </c>
      <c r="S194" t="s">
        <v>719</v>
      </c>
      <c r="T194" t="s">
        <v>719</v>
      </c>
      <c r="U194" t="s">
        <v>4326</v>
      </c>
      <c r="V194">
        <v>72556</v>
      </c>
      <c r="W194" t="s">
        <v>59</v>
      </c>
      <c r="X194" t="b">
        <v>1</v>
      </c>
      <c r="Y194" t="s">
        <v>719</v>
      </c>
      <c r="Z194" t="s">
        <v>719</v>
      </c>
      <c r="AA194">
        <v>72556</v>
      </c>
      <c r="AB194" t="s">
        <v>59</v>
      </c>
      <c r="AC194">
        <v>222</v>
      </c>
      <c r="AD194" t="s">
        <v>118</v>
      </c>
      <c r="AE194">
        <v>506</v>
      </c>
      <c r="AF194" t="s">
        <v>124</v>
      </c>
      <c r="AG194">
        <v>80840</v>
      </c>
      <c r="AH194" t="s">
        <v>116</v>
      </c>
      <c r="AI194">
        <v>28216</v>
      </c>
      <c r="AJ194" t="s">
        <v>142</v>
      </c>
      <c r="AK194">
        <v>1224</v>
      </c>
      <c r="AL194" t="s">
        <v>91</v>
      </c>
      <c r="AM194">
        <v>2</v>
      </c>
      <c r="AN194" t="s">
        <v>152</v>
      </c>
      <c r="AO194">
        <v>131567</v>
      </c>
      <c r="AP194" t="s">
        <v>153</v>
      </c>
    </row>
    <row r="195" spans="1:42" x14ac:dyDescent="0.2">
      <c r="A195">
        <v>194</v>
      </c>
      <c r="B195" t="s">
        <v>3798</v>
      </c>
      <c r="C195" t="s">
        <v>59</v>
      </c>
      <c r="D195">
        <v>72556</v>
      </c>
      <c r="E195" t="s">
        <v>3606</v>
      </c>
      <c r="F195" t="s">
        <v>1938</v>
      </c>
      <c r="G195" t="s">
        <v>1938</v>
      </c>
      <c r="H195" t="s">
        <v>3826</v>
      </c>
      <c r="I195" t="s">
        <v>5605</v>
      </c>
      <c r="J195" t="s">
        <v>719</v>
      </c>
      <c r="K195">
        <v>1</v>
      </c>
      <c r="L195">
        <v>1233</v>
      </c>
      <c r="M195" t="s">
        <v>3825</v>
      </c>
      <c r="N195">
        <v>0</v>
      </c>
      <c r="O195">
        <v>681</v>
      </c>
      <c r="P195">
        <v>1914</v>
      </c>
      <c r="Q195">
        <v>2</v>
      </c>
      <c r="R195" t="s">
        <v>719</v>
      </c>
      <c r="S195" t="s">
        <v>719</v>
      </c>
      <c r="T195" t="s">
        <v>719</v>
      </c>
      <c r="U195" t="s">
        <v>4326</v>
      </c>
      <c r="V195">
        <v>72556</v>
      </c>
      <c r="W195" t="s">
        <v>59</v>
      </c>
      <c r="X195" t="b">
        <v>1</v>
      </c>
      <c r="Y195" t="s">
        <v>719</v>
      </c>
      <c r="Z195" t="s">
        <v>719</v>
      </c>
      <c r="AA195">
        <v>72556</v>
      </c>
      <c r="AB195" t="s">
        <v>59</v>
      </c>
      <c r="AC195">
        <v>222</v>
      </c>
      <c r="AD195" t="s">
        <v>118</v>
      </c>
      <c r="AE195">
        <v>506</v>
      </c>
      <c r="AF195" t="s">
        <v>124</v>
      </c>
      <c r="AG195">
        <v>80840</v>
      </c>
      <c r="AH195" t="s">
        <v>116</v>
      </c>
      <c r="AI195">
        <v>28216</v>
      </c>
      <c r="AJ195" t="s">
        <v>142</v>
      </c>
      <c r="AK195">
        <v>1224</v>
      </c>
      <c r="AL195" t="s">
        <v>91</v>
      </c>
      <c r="AM195">
        <v>2</v>
      </c>
      <c r="AN195" t="s">
        <v>152</v>
      </c>
      <c r="AO195">
        <v>131567</v>
      </c>
      <c r="AP195" t="s">
        <v>153</v>
      </c>
    </row>
    <row r="196" spans="1:42" x14ac:dyDescent="0.2">
      <c r="A196">
        <v>195</v>
      </c>
      <c r="B196" t="s">
        <v>3798</v>
      </c>
      <c r="C196" t="s">
        <v>59</v>
      </c>
      <c r="D196">
        <v>72556</v>
      </c>
      <c r="E196" t="s">
        <v>3603</v>
      </c>
      <c r="F196" t="s">
        <v>1934</v>
      </c>
      <c r="G196" t="s">
        <v>1934</v>
      </c>
      <c r="H196" t="s">
        <v>3824</v>
      </c>
      <c r="I196" t="s">
        <v>5604</v>
      </c>
      <c r="J196" t="s">
        <v>719</v>
      </c>
      <c r="K196">
        <v>-1</v>
      </c>
      <c r="L196">
        <v>768</v>
      </c>
      <c r="M196" t="s">
        <v>3823</v>
      </c>
      <c r="N196">
        <v>0</v>
      </c>
      <c r="O196">
        <v>1975</v>
      </c>
      <c r="P196">
        <v>2743</v>
      </c>
      <c r="Q196">
        <v>3</v>
      </c>
      <c r="R196" t="s">
        <v>719</v>
      </c>
      <c r="S196" t="s">
        <v>719</v>
      </c>
      <c r="T196" t="s">
        <v>719</v>
      </c>
      <c r="U196" t="s">
        <v>4326</v>
      </c>
      <c r="V196">
        <v>72556</v>
      </c>
      <c r="W196" t="s">
        <v>59</v>
      </c>
      <c r="X196" t="b">
        <v>1</v>
      </c>
      <c r="Y196" t="s">
        <v>719</v>
      </c>
      <c r="Z196" t="s">
        <v>719</v>
      </c>
      <c r="AA196">
        <v>72556</v>
      </c>
      <c r="AB196" t="s">
        <v>59</v>
      </c>
      <c r="AC196">
        <v>222</v>
      </c>
      <c r="AD196" t="s">
        <v>118</v>
      </c>
      <c r="AE196">
        <v>506</v>
      </c>
      <c r="AF196" t="s">
        <v>124</v>
      </c>
      <c r="AG196">
        <v>80840</v>
      </c>
      <c r="AH196" t="s">
        <v>116</v>
      </c>
      <c r="AI196">
        <v>28216</v>
      </c>
      <c r="AJ196" t="s">
        <v>142</v>
      </c>
      <c r="AK196">
        <v>1224</v>
      </c>
      <c r="AL196" t="s">
        <v>91</v>
      </c>
      <c r="AM196">
        <v>2</v>
      </c>
      <c r="AN196" t="s">
        <v>152</v>
      </c>
      <c r="AO196">
        <v>131567</v>
      </c>
      <c r="AP196" t="s">
        <v>153</v>
      </c>
    </row>
    <row r="197" spans="1:42" x14ac:dyDescent="0.2">
      <c r="A197">
        <v>196</v>
      </c>
      <c r="B197" t="s">
        <v>3798</v>
      </c>
      <c r="C197" t="s">
        <v>59</v>
      </c>
      <c r="D197">
        <v>72556</v>
      </c>
      <c r="E197" t="s">
        <v>305</v>
      </c>
      <c r="F197" t="s">
        <v>304</v>
      </c>
      <c r="G197" t="s">
        <v>304</v>
      </c>
      <c r="H197" t="s">
        <v>3822</v>
      </c>
      <c r="I197" t="s">
        <v>5603</v>
      </c>
      <c r="J197" t="s">
        <v>719</v>
      </c>
      <c r="K197">
        <v>-1</v>
      </c>
      <c r="L197">
        <v>1002</v>
      </c>
      <c r="M197" t="s">
        <v>3821</v>
      </c>
      <c r="N197">
        <v>0</v>
      </c>
      <c r="O197">
        <v>2820</v>
      </c>
      <c r="P197">
        <v>3822</v>
      </c>
      <c r="Q197">
        <v>4</v>
      </c>
      <c r="R197" t="s">
        <v>719</v>
      </c>
      <c r="S197" t="s">
        <v>719</v>
      </c>
      <c r="T197" t="s">
        <v>719</v>
      </c>
      <c r="U197" t="s">
        <v>4326</v>
      </c>
      <c r="V197">
        <v>72556</v>
      </c>
      <c r="W197" t="s">
        <v>59</v>
      </c>
      <c r="X197" t="b">
        <v>1</v>
      </c>
      <c r="Y197" t="s">
        <v>719</v>
      </c>
      <c r="Z197" t="s">
        <v>719</v>
      </c>
      <c r="AA197">
        <v>72556</v>
      </c>
      <c r="AB197" t="s">
        <v>59</v>
      </c>
      <c r="AC197">
        <v>222</v>
      </c>
      <c r="AD197" t="s">
        <v>118</v>
      </c>
      <c r="AE197">
        <v>506</v>
      </c>
      <c r="AF197" t="s">
        <v>124</v>
      </c>
      <c r="AG197">
        <v>80840</v>
      </c>
      <c r="AH197" t="s">
        <v>116</v>
      </c>
      <c r="AI197">
        <v>28216</v>
      </c>
      <c r="AJ197" t="s">
        <v>142</v>
      </c>
      <c r="AK197">
        <v>1224</v>
      </c>
      <c r="AL197" t="s">
        <v>91</v>
      </c>
      <c r="AM197">
        <v>2</v>
      </c>
      <c r="AN197" t="s">
        <v>152</v>
      </c>
      <c r="AO197">
        <v>131567</v>
      </c>
      <c r="AP197" t="s">
        <v>153</v>
      </c>
    </row>
    <row r="198" spans="1:42" x14ac:dyDescent="0.2">
      <c r="A198">
        <v>197</v>
      </c>
      <c r="B198" t="s">
        <v>3798</v>
      </c>
      <c r="C198" t="s">
        <v>59</v>
      </c>
      <c r="D198">
        <v>72556</v>
      </c>
      <c r="E198" t="s">
        <v>3426</v>
      </c>
      <c r="F198" t="s">
        <v>1926</v>
      </c>
      <c r="G198" t="s">
        <v>1926</v>
      </c>
      <c r="H198" t="s">
        <v>3820</v>
      </c>
      <c r="I198" t="s">
        <v>5602</v>
      </c>
      <c r="J198" t="s">
        <v>719</v>
      </c>
      <c r="K198">
        <v>-1</v>
      </c>
      <c r="L198">
        <v>1113</v>
      </c>
      <c r="M198" t="s">
        <v>3819</v>
      </c>
      <c r="N198">
        <v>0</v>
      </c>
      <c r="O198">
        <v>3918</v>
      </c>
      <c r="P198">
        <v>5031</v>
      </c>
      <c r="Q198">
        <v>5</v>
      </c>
      <c r="R198" t="s">
        <v>719</v>
      </c>
      <c r="S198" t="s">
        <v>719</v>
      </c>
      <c r="T198" t="s">
        <v>719</v>
      </c>
      <c r="U198" t="s">
        <v>4326</v>
      </c>
      <c r="V198">
        <v>72556</v>
      </c>
      <c r="W198" t="s">
        <v>59</v>
      </c>
      <c r="X198" t="b">
        <v>1</v>
      </c>
      <c r="Y198" t="s">
        <v>719</v>
      </c>
      <c r="Z198" t="s">
        <v>719</v>
      </c>
      <c r="AA198">
        <v>72556</v>
      </c>
      <c r="AB198" t="s">
        <v>59</v>
      </c>
      <c r="AC198">
        <v>222</v>
      </c>
      <c r="AD198" t="s">
        <v>118</v>
      </c>
      <c r="AE198">
        <v>506</v>
      </c>
      <c r="AF198" t="s">
        <v>124</v>
      </c>
      <c r="AG198">
        <v>80840</v>
      </c>
      <c r="AH198" t="s">
        <v>116</v>
      </c>
      <c r="AI198">
        <v>28216</v>
      </c>
      <c r="AJ198" t="s">
        <v>142</v>
      </c>
      <c r="AK198">
        <v>1224</v>
      </c>
      <c r="AL198" t="s">
        <v>91</v>
      </c>
      <c r="AM198">
        <v>2</v>
      </c>
      <c r="AN198" t="s">
        <v>152</v>
      </c>
      <c r="AO198">
        <v>131567</v>
      </c>
      <c r="AP198" t="s">
        <v>153</v>
      </c>
    </row>
    <row r="199" spans="1:42" x14ac:dyDescent="0.2">
      <c r="A199">
        <v>198</v>
      </c>
      <c r="B199" t="s">
        <v>3798</v>
      </c>
      <c r="C199" t="s">
        <v>59</v>
      </c>
      <c r="D199">
        <v>72556</v>
      </c>
      <c r="E199" t="s">
        <v>3482</v>
      </c>
      <c r="F199" t="s">
        <v>1922</v>
      </c>
      <c r="G199" t="s">
        <v>1922</v>
      </c>
      <c r="H199" t="s">
        <v>3818</v>
      </c>
      <c r="I199" t="s">
        <v>5601</v>
      </c>
      <c r="J199" t="s">
        <v>719</v>
      </c>
      <c r="K199">
        <v>-1</v>
      </c>
      <c r="L199">
        <v>774</v>
      </c>
      <c r="M199" t="s">
        <v>3817</v>
      </c>
      <c r="N199">
        <v>0</v>
      </c>
      <c r="O199">
        <v>5085</v>
      </c>
      <c r="P199">
        <v>5859</v>
      </c>
      <c r="Q199">
        <v>6</v>
      </c>
      <c r="R199" t="s">
        <v>719</v>
      </c>
      <c r="S199" t="s">
        <v>719</v>
      </c>
      <c r="T199" t="s">
        <v>719</v>
      </c>
      <c r="U199" t="s">
        <v>4326</v>
      </c>
      <c r="V199">
        <v>72556</v>
      </c>
      <c r="W199" t="s">
        <v>59</v>
      </c>
      <c r="X199" t="b">
        <v>1</v>
      </c>
      <c r="Y199" t="s">
        <v>719</v>
      </c>
      <c r="Z199" t="s">
        <v>719</v>
      </c>
      <c r="AA199">
        <v>72556</v>
      </c>
      <c r="AB199" t="s">
        <v>59</v>
      </c>
      <c r="AC199">
        <v>222</v>
      </c>
      <c r="AD199" t="s">
        <v>118</v>
      </c>
      <c r="AE199">
        <v>506</v>
      </c>
      <c r="AF199" t="s">
        <v>124</v>
      </c>
      <c r="AG199">
        <v>80840</v>
      </c>
      <c r="AH199" t="s">
        <v>116</v>
      </c>
      <c r="AI199">
        <v>28216</v>
      </c>
      <c r="AJ199" t="s">
        <v>142</v>
      </c>
      <c r="AK199">
        <v>1224</v>
      </c>
      <c r="AL199" t="s">
        <v>91</v>
      </c>
      <c r="AM199">
        <v>2</v>
      </c>
      <c r="AN199" t="s">
        <v>152</v>
      </c>
      <c r="AO199">
        <v>131567</v>
      </c>
      <c r="AP199" t="s">
        <v>153</v>
      </c>
    </row>
    <row r="200" spans="1:42" x14ac:dyDescent="0.2">
      <c r="A200">
        <v>199</v>
      </c>
      <c r="B200" t="s">
        <v>3798</v>
      </c>
      <c r="C200" t="s">
        <v>59</v>
      </c>
      <c r="D200">
        <v>72556</v>
      </c>
      <c r="E200" t="s">
        <v>328</v>
      </c>
      <c r="F200" t="s">
        <v>327</v>
      </c>
      <c r="G200" t="s">
        <v>327</v>
      </c>
      <c r="H200" t="s">
        <v>3816</v>
      </c>
      <c r="I200" t="s">
        <v>5600</v>
      </c>
      <c r="J200" t="s">
        <v>719</v>
      </c>
      <c r="K200">
        <v>-1</v>
      </c>
      <c r="L200">
        <v>930</v>
      </c>
      <c r="M200" t="s">
        <v>3815</v>
      </c>
      <c r="N200">
        <v>0</v>
      </c>
      <c r="O200">
        <v>5962</v>
      </c>
      <c r="P200">
        <v>6892</v>
      </c>
      <c r="Q200">
        <v>7</v>
      </c>
      <c r="R200" t="s">
        <v>719</v>
      </c>
      <c r="S200" t="s">
        <v>719</v>
      </c>
      <c r="T200" t="s">
        <v>719</v>
      </c>
      <c r="U200" t="s">
        <v>4326</v>
      </c>
      <c r="V200">
        <v>72556</v>
      </c>
      <c r="W200" t="s">
        <v>59</v>
      </c>
      <c r="X200" t="b">
        <v>1</v>
      </c>
      <c r="Y200" t="s">
        <v>719</v>
      </c>
      <c r="Z200" t="s">
        <v>719</v>
      </c>
      <c r="AA200">
        <v>72556</v>
      </c>
      <c r="AB200" t="s">
        <v>59</v>
      </c>
      <c r="AC200">
        <v>222</v>
      </c>
      <c r="AD200" t="s">
        <v>118</v>
      </c>
      <c r="AE200">
        <v>506</v>
      </c>
      <c r="AF200" t="s">
        <v>124</v>
      </c>
      <c r="AG200">
        <v>80840</v>
      </c>
      <c r="AH200" t="s">
        <v>116</v>
      </c>
      <c r="AI200">
        <v>28216</v>
      </c>
      <c r="AJ200" t="s">
        <v>142</v>
      </c>
      <c r="AK200">
        <v>1224</v>
      </c>
      <c r="AL200" t="s">
        <v>91</v>
      </c>
      <c r="AM200">
        <v>2</v>
      </c>
      <c r="AN200" t="s">
        <v>152</v>
      </c>
      <c r="AO200">
        <v>131567</v>
      </c>
      <c r="AP200" t="s">
        <v>153</v>
      </c>
    </row>
    <row r="201" spans="1:42" x14ac:dyDescent="0.2">
      <c r="A201">
        <v>200</v>
      </c>
      <c r="B201" t="s">
        <v>3798</v>
      </c>
      <c r="C201" t="s">
        <v>59</v>
      </c>
      <c r="D201">
        <v>72556</v>
      </c>
      <c r="E201" t="s">
        <v>312</v>
      </c>
      <c r="F201" t="s">
        <v>304</v>
      </c>
      <c r="G201" t="s">
        <v>304</v>
      </c>
      <c r="H201" t="s">
        <v>3814</v>
      </c>
      <c r="I201" t="s">
        <v>5599</v>
      </c>
      <c r="J201" t="s">
        <v>719</v>
      </c>
      <c r="K201">
        <v>1</v>
      </c>
      <c r="L201">
        <v>1002</v>
      </c>
      <c r="M201" t="s">
        <v>3813</v>
      </c>
      <c r="N201">
        <v>0</v>
      </c>
      <c r="O201">
        <v>7123</v>
      </c>
      <c r="P201">
        <v>8125</v>
      </c>
      <c r="Q201">
        <v>8</v>
      </c>
      <c r="R201" t="s">
        <v>4316</v>
      </c>
      <c r="S201" t="s">
        <v>719</v>
      </c>
      <c r="T201" t="s">
        <v>719</v>
      </c>
      <c r="U201" t="s">
        <v>4326</v>
      </c>
      <c r="V201">
        <v>72556</v>
      </c>
      <c r="W201" t="s">
        <v>59</v>
      </c>
      <c r="X201" t="b">
        <v>1</v>
      </c>
      <c r="Y201" t="s">
        <v>719</v>
      </c>
      <c r="Z201" t="s">
        <v>719</v>
      </c>
      <c r="AA201">
        <v>72556</v>
      </c>
      <c r="AB201" t="s">
        <v>59</v>
      </c>
      <c r="AC201">
        <v>222</v>
      </c>
      <c r="AD201" t="s">
        <v>118</v>
      </c>
      <c r="AE201">
        <v>506</v>
      </c>
      <c r="AF201" t="s">
        <v>124</v>
      </c>
      <c r="AG201">
        <v>80840</v>
      </c>
      <c r="AH201" t="s">
        <v>116</v>
      </c>
      <c r="AI201">
        <v>28216</v>
      </c>
      <c r="AJ201" t="s">
        <v>142</v>
      </c>
      <c r="AK201">
        <v>1224</v>
      </c>
      <c r="AL201" t="s">
        <v>91</v>
      </c>
      <c r="AM201">
        <v>2</v>
      </c>
      <c r="AN201" t="s">
        <v>152</v>
      </c>
      <c r="AO201">
        <v>131567</v>
      </c>
      <c r="AP201" t="s">
        <v>153</v>
      </c>
    </row>
    <row r="202" spans="1:42" x14ac:dyDescent="0.2">
      <c r="A202">
        <v>201</v>
      </c>
      <c r="B202" t="s">
        <v>3798</v>
      </c>
      <c r="C202" t="s">
        <v>59</v>
      </c>
      <c r="D202">
        <v>72556</v>
      </c>
      <c r="E202" t="s">
        <v>312</v>
      </c>
      <c r="F202" t="s">
        <v>304</v>
      </c>
      <c r="G202" t="s">
        <v>304</v>
      </c>
      <c r="H202" t="s">
        <v>3812</v>
      </c>
      <c r="I202" t="s">
        <v>5598</v>
      </c>
      <c r="J202" t="s">
        <v>719</v>
      </c>
      <c r="K202">
        <v>1</v>
      </c>
      <c r="L202">
        <v>972</v>
      </c>
      <c r="M202" t="s">
        <v>3811</v>
      </c>
      <c r="N202">
        <v>0</v>
      </c>
      <c r="O202">
        <v>8199</v>
      </c>
      <c r="P202">
        <v>9171</v>
      </c>
      <c r="Q202">
        <v>9</v>
      </c>
      <c r="R202" t="s">
        <v>719</v>
      </c>
      <c r="S202" t="s">
        <v>719</v>
      </c>
      <c r="T202" t="s">
        <v>719</v>
      </c>
      <c r="U202" t="s">
        <v>4326</v>
      </c>
      <c r="V202">
        <v>72556</v>
      </c>
      <c r="W202" t="s">
        <v>59</v>
      </c>
      <c r="X202" t="b">
        <v>1</v>
      </c>
      <c r="Y202" t="s">
        <v>719</v>
      </c>
      <c r="Z202" t="s">
        <v>719</v>
      </c>
      <c r="AA202">
        <v>72556</v>
      </c>
      <c r="AB202" t="s">
        <v>59</v>
      </c>
      <c r="AC202">
        <v>222</v>
      </c>
      <c r="AD202" t="s">
        <v>118</v>
      </c>
      <c r="AE202">
        <v>506</v>
      </c>
      <c r="AF202" t="s">
        <v>124</v>
      </c>
      <c r="AG202">
        <v>80840</v>
      </c>
      <c r="AH202" t="s">
        <v>116</v>
      </c>
      <c r="AI202">
        <v>28216</v>
      </c>
      <c r="AJ202" t="s">
        <v>142</v>
      </c>
      <c r="AK202">
        <v>1224</v>
      </c>
      <c r="AL202" t="s">
        <v>91</v>
      </c>
      <c r="AM202">
        <v>2</v>
      </c>
      <c r="AN202" t="s">
        <v>152</v>
      </c>
      <c r="AO202">
        <v>131567</v>
      </c>
      <c r="AP202" t="s">
        <v>153</v>
      </c>
    </row>
    <row r="203" spans="1:42" x14ac:dyDescent="0.2">
      <c r="A203">
        <v>202</v>
      </c>
      <c r="B203" t="s">
        <v>3798</v>
      </c>
      <c r="C203" t="s">
        <v>59</v>
      </c>
      <c r="D203">
        <v>72556</v>
      </c>
      <c r="E203" t="s">
        <v>3415</v>
      </c>
      <c r="F203" t="s">
        <v>1911</v>
      </c>
      <c r="G203" t="s">
        <v>1911</v>
      </c>
      <c r="H203" t="s">
        <v>3810</v>
      </c>
      <c r="I203" t="s">
        <v>5597</v>
      </c>
      <c r="J203" t="s">
        <v>719</v>
      </c>
      <c r="K203">
        <v>1</v>
      </c>
      <c r="L203">
        <v>957</v>
      </c>
      <c r="M203" t="s">
        <v>3809</v>
      </c>
      <c r="N203">
        <v>0</v>
      </c>
      <c r="O203">
        <v>9276</v>
      </c>
      <c r="P203">
        <v>10233</v>
      </c>
      <c r="Q203">
        <v>10</v>
      </c>
      <c r="R203" t="s">
        <v>719</v>
      </c>
      <c r="S203" t="s">
        <v>719</v>
      </c>
      <c r="T203" t="s">
        <v>719</v>
      </c>
      <c r="U203" t="s">
        <v>4326</v>
      </c>
      <c r="V203">
        <v>72556</v>
      </c>
      <c r="W203" t="s">
        <v>59</v>
      </c>
      <c r="X203" t="b">
        <v>1</v>
      </c>
      <c r="Y203" t="s">
        <v>719</v>
      </c>
      <c r="Z203" t="s">
        <v>719</v>
      </c>
      <c r="AA203">
        <v>72556</v>
      </c>
      <c r="AB203" t="s">
        <v>59</v>
      </c>
      <c r="AC203">
        <v>222</v>
      </c>
      <c r="AD203" t="s">
        <v>118</v>
      </c>
      <c r="AE203">
        <v>506</v>
      </c>
      <c r="AF203" t="s">
        <v>124</v>
      </c>
      <c r="AG203">
        <v>80840</v>
      </c>
      <c r="AH203" t="s">
        <v>116</v>
      </c>
      <c r="AI203">
        <v>28216</v>
      </c>
      <c r="AJ203" t="s">
        <v>142</v>
      </c>
      <c r="AK203">
        <v>1224</v>
      </c>
      <c r="AL203" t="s">
        <v>91</v>
      </c>
      <c r="AM203">
        <v>2</v>
      </c>
      <c r="AN203" t="s">
        <v>152</v>
      </c>
      <c r="AO203">
        <v>131567</v>
      </c>
      <c r="AP203" t="s">
        <v>153</v>
      </c>
    </row>
    <row r="204" spans="1:42" x14ac:dyDescent="0.2">
      <c r="A204">
        <v>203</v>
      </c>
      <c r="B204" t="s">
        <v>3798</v>
      </c>
      <c r="C204" t="s">
        <v>59</v>
      </c>
      <c r="D204">
        <v>72556</v>
      </c>
      <c r="E204" t="s">
        <v>497</v>
      </c>
      <c r="F204" t="s">
        <v>429</v>
      </c>
      <c r="G204" t="s">
        <v>429</v>
      </c>
      <c r="H204" t="s">
        <v>3808</v>
      </c>
      <c r="I204" t="s">
        <v>5596</v>
      </c>
      <c r="J204" t="s">
        <v>719</v>
      </c>
      <c r="K204">
        <v>-1</v>
      </c>
      <c r="L204">
        <v>240</v>
      </c>
      <c r="M204" t="s">
        <v>3807</v>
      </c>
      <c r="N204">
        <v>0</v>
      </c>
      <c r="O204">
        <v>10379</v>
      </c>
      <c r="P204">
        <v>10619</v>
      </c>
      <c r="Q204">
        <v>11</v>
      </c>
      <c r="R204" t="s">
        <v>719</v>
      </c>
      <c r="S204" t="s">
        <v>719</v>
      </c>
      <c r="T204" t="s">
        <v>719</v>
      </c>
      <c r="U204" t="s">
        <v>4326</v>
      </c>
      <c r="V204">
        <v>72556</v>
      </c>
      <c r="W204" t="s">
        <v>59</v>
      </c>
      <c r="X204" t="b">
        <v>1</v>
      </c>
      <c r="Y204" t="s">
        <v>719</v>
      </c>
      <c r="Z204" t="s">
        <v>719</v>
      </c>
      <c r="AA204">
        <v>72556</v>
      </c>
      <c r="AB204" t="s">
        <v>59</v>
      </c>
      <c r="AC204">
        <v>222</v>
      </c>
      <c r="AD204" t="s">
        <v>118</v>
      </c>
      <c r="AE204">
        <v>506</v>
      </c>
      <c r="AF204" t="s">
        <v>124</v>
      </c>
      <c r="AG204">
        <v>80840</v>
      </c>
      <c r="AH204" t="s">
        <v>116</v>
      </c>
      <c r="AI204">
        <v>28216</v>
      </c>
      <c r="AJ204" t="s">
        <v>142</v>
      </c>
      <c r="AK204">
        <v>1224</v>
      </c>
      <c r="AL204" t="s">
        <v>91</v>
      </c>
      <c r="AM204">
        <v>2</v>
      </c>
      <c r="AN204" t="s">
        <v>152</v>
      </c>
      <c r="AO204">
        <v>131567</v>
      </c>
      <c r="AP204" t="s">
        <v>153</v>
      </c>
    </row>
    <row r="205" spans="1:42" x14ac:dyDescent="0.2">
      <c r="A205">
        <v>204</v>
      </c>
      <c r="B205" t="s">
        <v>3798</v>
      </c>
      <c r="C205" t="s">
        <v>59</v>
      </c>
      <c r="D205">
        <v>72556</v>
      </c>
      <c r="E205" t="s">
        <v>3410</v>
      </c>
      <c r="F205" t="s">
        <v>1953</v>
      </c>
      <c r="G205" t="s">
        <v>1953</v>
      </c>
      <c r="H205" t="s">
        <v>3806</v>
      </c>
      <c r="I205" t="s">
        <v>5595</v>
      </c>
      <c r="J205" t="s">
        <v>719</v>
      </c>
      <c r="K205">
        <v>-1</v>
      </c>
      <c r="L205">
        <v>828</v>
      </c>
      <c r="M205" t="s">
        <v>3805</v>
      </c>
      <c r="N205">
        <v>0</v>
      </c>
      <c r="O205">
        <v>10781</v>
      </c>
      <c r="P205">
        <v>11609</v>
      </c>
      <c r="Q205">
        <v>12</v>
      </c>
      <c r="R205" t="s">
        <v>719</v>
      </c>
      <c r="S205" t="s">
        <v>719</v>
      </c>
      <c r="T205" t="s">
        <v>719</v>
      </c>
      <c r="U205" t="s">
        <v>4326</v>
      </c>
      <c r="V205">
        <v>72556</v>
      </c>
      <c r="W205" t="s">
        <v>59</v>
      </c>
      <c r="X205" t="b">
        <v>1</v>
      </c>
      <c r="Y205" t="s">
        <v>719</v>
      </c>
      <c r="Z205" t="s">
        <v>719</v>
      </c>
      <c r="AA205">
        <v>72556</v>
      </c>
      <c r="AB205" t="s">
        <v>59</v>
      </c>
      <c r="AC205">
        <v>222</v>
      </c>
      <c r="AD205" t="s">
        <v>118</v>
      </c>
      <c r="AE205">
        <v>506</v>
      </c>
      <c r="AF205" t="s">
        <v>124</v>
      </c>
      <c r="AG205">
        <v>80840</v>
      </c>
      <c r="AH205" t="s">
        <v>116</v>
      </c>
      <c r="AI205">
        <v>28216</v>
      </c>
      <c r="AJ205" t="s">
        <v>142</v>
      </c>
      <c r="AK205">
        <v>1224</v>
      </c>
      <c r="AL205" t="s">
        <v>91</v>
      </c>
      <c r="AM205">
        <v>2</v>
      </c>
      <c r="AN205" t="s">
        <v>152</v>
      </c>
      <c r="AO205">
        <v>131567</v>
      </c>
      <c r="AP205" t="s">
        <v>153</v>
      </c>
    </row>
    <row r="206" spans="1:42" x14ac:dyDescent="0.2">
      <c r="A206">
        <v>205</v>
      </c>
      <c r="B206" t="s">
        <v>3798</v>
      </c>
      <c r="C206" t="s">
        <v>59</v>
      </c>
      <c r="D206">
        <v>72556</v>
      </c>
      <c r="E206" t="s">
        <v>3407</v>
      </c>
      <c r="F206" t="s">
        <v>1902</v>
      </c>
      <c r="G206" t="s">
        <v>1902</v>
      </c>
      <c r="H206" t="s">
        <v>3804</v>
      </c>
      <c r="I206" t="s">
        <v>5594</v>
      </c>
      <c r="J206" t="s">
        <v>719</v>
      </c>
      <c r="K206">
        <v>-1</v>
      </c>
      <c r="L206">
        <v>1362</v>
      </c>
      <c r="M206" t="s">
        <v>3803</v>
      </c>
      <c r="N206">
        <v>0</v>
      </c>
      <c r="O206">
        <v>11655</v>
      </c>
      <c r="P206">
        <v>13017</v>
      </c>
      <c r="Q206">
        <v>13</v>
      </c>
      <c r="R206" t="s">
        <v>719</v>
      </c>
      <c r="S206" t="s">
        <v>719</v>
      </c>
      <c r="T206" t="s">
        <v>719</v>
      </c>
      <c r="U206" t="s">
        <v>4326</v>
      </c>
      <c r="V206">
        <v>72556</v>
      </c>
      <c r="W206" t="s">
        <v>59</v>
      </c>
      <c r="X206" t="b">
        <v>1</v>
      </c>
      <c r="Y206" t="s">
        <v>719</v>
      </c>
      <c r="Z206" t="s">
        <v>719</v>
      </c>
      <c r="AA206">
        <v>72556</v>
      </c>
      <c r="AB206" t="s">
        <v>59</v>
      </c>
      <c r="AC206">
        <v>222</v>
      </c>
      <c r="AD206" t="s">
        <v>118</v>
      </c>
      <c r="AE206">
        <v>506</v>
      </c>
      <c r="AF206" t="s">
        <v>124</v>
      </c>
      <c r="AG206">
        <v>80840</v>
      </c>
      <c r="AH206" t="s">
        <v>116</v>
      </c>
      <c r="AI206">
        <v>28216</v>
      </c>
      <c r="AJ206" t="s">
        <v>142</v>
      </c>
      <c r="AK206">
        <v>1224</v>
      </c>
      <c r="AL206" t="s">
        <v>91</v>
      </c>
      <c r="AM206">
        <v>2</v>
      </c>
      <c r="AN206" t="s">
        <v>152</v>
      </c>
      <c r="AO206">
        <v>131567</v>
      </c>
      <c r="AP206" t="s">
        <v>153</v>
      </c>
    </row>
    <row r="207" spans="1:42" x14ac:dyDescent="0.2">
      <c r="A207">
        <v>206</v>
      </c>
      <c r="B207" t="s">
        <v>3798</v>
      </c>
      <c r="C207" t="s">
        <v>59</v>
      </c>
      <c r="D207">
        <v>72556</v>
      </c>
      <c r="E207" t="s">
        <v>430</v>
      </c>
      <c r="F207" t="s">
        <v>429</v>
      </c>
      <c r="G207" t="s">
        <v>429</v>
      </c>
      <c r="H207" t="s">
        <v>3802</v>
      </c>
      <c r="I207" t="s">
        <v>5593</v>
      </c>
      <c r="J207" t="s">
        <v>719</v>
      </c>
      <c r="K207">
        <v>1</v>
      </c>
      <c r="L207">
        <v>654</v>
      </c>
      <c r="M207" t="s">
        <v>3801</v>
      </c>
      <c r="N207">
        <v>0</v>
      </c>
      <c r="O207">
        <v>13376</v>
      </c>
      <c r="P207">
        <v>14030</v>
      </c>
      <c r="Q207">
        <v>14</v>
      </c>
      <c r="R207" t="s">
        <v>719</v>
      </c>
      <c r="S207" t="s">
        <v>719</v>
      </c>
      <c r="T207" t="s">
        <v>719</v>
      </c>
      <c r="U207" t="s">
        <v>4326</v>
      </c>
      <c r="V207">
        <v>72556</v>
      </c>
      <c r="W207" t="s">
        <v>59</v>
      </c>
      <c r="X207" t="b">
        <v>1</v>
      </c>
      <c r="Y207" t="s">
        <v>719</v>
      </c>
      <c r="Z207" t="s">
        <v>719</v>
      </c>
      <c r="AA207">
        <v>72556</v>
      </c>
      <c r="AB207" t="s">
        <v>59</v>
      </c>
      <c r="AC207">
        <v>222</v>
      </c>
      <c r="AD207" t="s">
        <v>118</v>
      </c>
      <c r="AE207">
        <v>506</v>
      </c>
      <c r="AF207" t="s">
        <v>124</v>
      </c>
      <c r="AG207">
        <v>80840</v>
      </c>
      <c r="AH207" t="s">
        <v>116</v>
      </c>
      <c r="AI207">
        <v>28216</v>
      </c>
      <c r="AJ207" t="s">
        <v>142</v>
      </c>
      <c r="AK207">
        <v>1224</v>
      </c>
      <c r="AL207" t="s">
        <v>91</v>
      </c>
      <c r="AM207">
        <v>2</v>
      </c>
      <c r="AN207" t="s">
        <v>152</v>
      </c>
      <c r="AO207">
        <v>131567</v>
      </c>
      <c r="AP207" t="s">
        <v>153</v>
      </c>
    </row>
    <row r="208" spans="1:42" x14ac:dyDescent="0.2">
      <c r="A208">
        <v>207</v>
      </c>
      <c r="B208" t="s">
        <v>3798</v>
      </c>
      <c r="C208" t="s">
        <v>59</v>
      </c>
      <c r="D208">
        <v>72556</v>
      </c>
      <c r="E208" t="s">
        <v>3402</v>
      </c>
      <c r="F208" t="s">
        <v>1896</v>
      </c>
      <c r="G208" t="s">
        <v>1896</v>
      </c>
      <c r="H208" t="s">
        <v>3800</v>
      </c>
      <c r="I208" t="s">
        <v>5592</v>
      </c>
      <c r="J208" t="s">
        <v>719</v>
      </c>
      <c r="K208">
        <v>1</v>
      </c>
      <c r="L208">
        <v>474</v>
      </c>
      <c r="M208" t="s">
        <v>3799</v>
      </c>
      <c r="N208">
        <v>0</v>
      </c>
      <c r="O208">
        <v>14182</v>
      </c>
      <c r="P208">
        <v>14656</v>
      </c>
      <c r="Q208">
        <v>15</v>
      </c>
      <c r="R208" t="s">
        <v>719</v>
      </c>
      <c r="S208" t="s">
        <v>719</v>
      </c>
      <c r="T208" t="s">
        <v>719</v>
      </c>
      <c r="U208" t="s">
        <v>4326</v>
      </c>
      <c r="V208">
        <v>72556</v>
      </c>
      <c r="W208" t="s">
        <v>59</v>
      </c>
      <c r="X208" t="b">
        <v>1</v>
      </c>
      <c r="Y208" t="s">
        <v>719</v>
      </c>
      <c r="Z208" t="s">
        <v>719</v>
      </c>
      <c r="AA208">
        <v>72556</v>
      </c>
      <c r="AB208" t="s">
        <v>59</v>
      </c>
      <c r="AC208">
        <v>222</v>
      </c>
      <c r="AD208" t="s">
        <v>118</v>
      </c>
      <c r="AE208">
        <v>506</v>
      </c>
      <c r="AF208" t="s">
        <v>124</v>
      </c>
      <c r="AG208">
        <v>80840</v>
      </c>
      <c r="AH208" t="s">
        <v>116</v>
      </c>
      <c r="AI208">
        <v>28216</v>
      </c>
      <c r="AJ208" t="s">
        <v>142</v>
      </c>
      <c r="AK208">
        <v>1224</v>
      </c>
      <c r="AL208" t="s">
        <v>91</v>
      </c>
      <c r="AM208">
        <v>2</v>
      </c>
      <c r="AN208" t="s">
        <v>152</v>
      </c>
      <c r="AO208">
        <v>131567</v>
      </c>
      <c r="AP208" t="s">
        <v>153</v>
      </c>
    </row>
    <row r="209" spans="1:42" x14ac:dyDescent="0.2">
      <c r="A209">
        <v>208</v>
      </c>
      <c r="B209" t="s">
        <v>3798</v>
      </c>
      <c r="C209" t="s">
        <v>59</v>
      </c>
      <c r="D209">
        <v>72556</v>
      </c>
      <c r="E209" t="s">
        <v>3399</v>
      </c>
      <c r="F209" t="s">
        <v>1942</v>
      </c>
      <c r="G209" t="s">
        <v>1942</v>
      </c>
      <c r="H209" t="s">
        <v>3797</v>
      </c>
      <c r="I209" t="s">
        <v>5591</v>
      </c>
      <c r="J209" t="s">
        <v>719</v>
      </c>
      <c r="K209">
        <v>-1</v>
      </c>
      <c r="L209">
        <v>424</v>
      </c>
      <c r="M209" t="s">
        <v>3796</v>
      </c>
      <c r="N209">
        <v>1</v>
      </c>
      <c r="O209">
        <v>14660</v>
      </c>
      <c r="P209">
        <v>15084</v>
      </c>
      <c r="Q209">
        <v>16</v>
      </c>
      <c r="R209" t="s">
        <v>719</v>
      </c>
      <c r="S209" t="s">
        <v>719</v>
      </c>
      <c r="T209" t="s">
        <v>719</v>
      </c>
      <c r="U209" t="s">
        <v>4326</v>
      </c>
      <c r="V209">
        <v>72556</v>
      </c>
      <c r="W209" t="s">
        <v>59</v>
      </c>
      <c r="X209" t="b">
        <v>1</v>
      </c>
      <c r="Y209" t="s">
        <v>719</v>
      </c>
      <c r="Z209" t="s">
        <v>719</v>
      </c>
      <c r="AA209">
        <v>72556</v>
      </c>
      <c r="AB209" t="s">
        <v>59</v>
      </c>
      <c r="AC209">
        <v>222</v>
      </c>
      <c r="AD209" t="s">
        <v>118</v>
      </c>
      <c r="AE209">
        <v>506</v>
      </c>
      <c r="AF209" t="s">
        <v>124</v>
      </c>
      <c r="AG209">
        <v>80840</v>
      </c>
      <c r="AH209" t="s">
        <v>116</v>
      </c>
      <c r="AI209">
        <v>28216</v>
      </c>
      <c r="AJ209" t="s">
        <v>142</v>
      </c>
      <c r="AK209">
        <v>1224</v>
      </c>
      <c r="AL209" t="s">
        <v>91</v>
      </c>
      <c r="AM209">
        <v>2</v>
      </c>
      <c r="AN209" t="s">
        <v>152</v>
      </c>
      <c r="AO209">
        <v>131567</v>
      </c>
      <c r="AP209" t="s">
        <v>153</v>
      </c>
    </row>
    <row r="210" spans="1:42" x14ac:dyDescent="0.2">
      <c r="A210">
        <v>209</v>
      </c>
      <c r="B210" t="s">
        <v>3767</v>
      </c>
      <c r="C210" t="s">
        <v>70</v>
      </c>
      <c r="D210">
        <v>68895</v>
      </c>
      <c r="E210" t="s">
        <v>3795</v>
      </c>
      <c r="F210" t="s">
        <v>3794</v>
      </c>
      <c r="G210" t="s">
        <v>3794</v>
      </c>
      <c r="H210" t="s">
        <v>3793</v>
      </c>
      <c r="I210" t="s">
        <v>5590</v>
      </c>
      <c r="J210" t="s">
        <v>719</v>
      </c>
      <c r="K210">
        <v>-1</v>
      </c>
      <c r="L210">
        <v>1362</v>
      </c>
      <c r="M210" t="s">
        <v>3792</v>
      </c>
      <c r="N210">
        <v>1</v>
      </c>
      <c r="O210">
        <v>0</v>
      </c>
      <c r="P210">
        <v>1362</v>
      </c>
      <c r="Q210">
        <v>1</v>
      </c>
      <c r="R210" t="s">
        <v>719</v>
      </c>
      <c r="S210" t="s">
        <v>719</v>
      </c>
      <c r="T210" t="s">
        <v>719</v>
      </c>
      <c r="U210" t="s">
        <v>4326</v>
      </c>
      <c r="V210">
        <v>68895</v>
      </c>
      <c r="W210" t="s">
        <v>70</v>
      </c>
      <c r="X210" t="b">
        <v>1</v>
      </c>
      <c r="Y210" t="s">
        <v>719</v>
      </c>
      <c r="Z210" t="s">
        <v>719</v>
      </c>
      <c r="AA210">
        <v>68895</v>
      </c>
      <c r="AB210" t="s">
        <v>70</v>
      </c>
      <c r="AC210">
        <v>106589</v>
      </c>
      <c r="AD210" t="s">
        <v>60</v>
      </c>
      <c r="AE210">
        <v>119060</v>
      </c>
      <c r="AF210" t="s">
        <v>122</v>
      </c>
      <c r="AG210">
        <v>80840</v>
      </c>
      <c r="AH210" t="s">
        <v>116</v>
      </c>
      <c r="AI210">
        <v>28216</v>
      </c>
      <c r="AJ210" t="s">
        <v>142</v>
      </c>
      <c r="AK210">
        <v>1224</v>
      </c>
      <c r="AL210" t="s">
        <v>91</v>
      </c>
      <c r="AM210">
        <v>2</v>
      </c>
      <c r="AN210" t="s">
        <v>152</v>
      </c>
      <c r="AO210">
        <v>131567</v>
      </c>
      <c r="AP210" t="s">
        <v>153</v>
      </c>
    </row>
    <row r="211" spans="1:42" x14ac:dyDescent="0.2">
      <c r="A211">
        <v>210</v>
      </c>
      <c r="B211" t="s">
        <v>3767</v>
      </c>
      <c r="C211" t="s">
        <v>70</v>
      </c>
      <c r="D211">
        <v>68895</v>
      </c>
      <c r="E211" t="s">
        <v>1004</v>
      </c>
      <c r="F211" t="s">
        <v>811</v>
      </c>
      <c r="G211" t="s">
        <v>811</v>
      </c>
      <c r="H211" t="s">
        <v>3791</v>
      </c>
      <c r="I211" t="s">
        <v>5589</v>
      </c>
      <c r="J211" t="s">
        <v>719</v>
      </c>
      <c r="K211">
        <v>1</v>
      </c>
      <c r="L211">
        <v>546</v>
      </c>
      <c r="M211" t="s">
        <v>3790</v>
      </c>
      <c r="N211">
        <v>0</v>
      </c>
      <c r="O211">
        <v>1810</v>
      </c>
      <c r="P211">
        <v>2356</v>
      </c>
      <c r="Q211">
        <v>2</v>
      </c>
      <c r="R211" t="s">
        <v>719</v>
      </c>
      <c r="S211" t="s">
        <v>719</v>
      </c>
      <c r="T211" t="s">
        <v>719</v>
      </c>
      <c r="U211" t="s">
        <v>4326</v>
      </c>
      <c r="V211">
        <v>68895</v>
      </c>
      <c r="W211" t="s">
        <v>70</v>
      </c>
      <c r="X211" t="b">
        <v>1</v>
      </c>
      <c r="Y211" t="s">
        <v>719</v>
      </c>
      <c r="Z211" t="s">
        <v>719</v>
      </c>
      <c r="AA211">
        <v>68895</v>
      </c>
      <c r="AB211" t="s">
        <v>70</v>
      </c>
      <c r="AC211">
        <v>106589</v>
      </c>
      <c r="AD211" t="s">
        <v>60</v>
      </c>
      <c r="AE211">
        <v>119060</v>
      </c>
      <c r="AF211" t="s">
        <v>122</v>
      </c>
      <c r="AG211">
        <v>80840</v>
      </c>
      <c r="AH211" t="s">
        <v>116</v>
      </c>
      <c r="AI211">
        <v>28216</v>
      </c>
      <c r="AJ211" t="s">
        <v>142</v>
      </c>
      <c r="AK211">
        <v>1224</v>
      </c>
      <c r="AL211" t="s">
        <v>91</v>
      </c>
      <c r="AM211">
        <v>2</v>
      </c>
      <c r="AN211" t="s">
        <v>152</v>
      </c>
      <c r="AO211">
        <v>131567</v>
      </c>
      <c r="AP211" t="s">
        <v>153</v>
      </c>
    </row>
    <row r="212" spans="1:42" x14ac:dyDescent="0.2">
      <c r="A212">
        <v>211</v>
      </c>
      <c r="B212" t="s">
        <v>3767</v>
      </c>
      <c r="C212" t="s">
        <v>70</v>
      </c>
      <c r="D212">
        <v>68895</v>
      </c>
      <c r="E212" t="s">
        <v>3789</v>
      </c>
      <c r="F212" t="s">
        <v>3788</v>
      </c>
      <c r="G212" t="s">
        <v>3788</v>
      </c>
      <c r="H212" t="s">
        <v>3787</v>
      </c>
      <c r="I212" t="s">
        <v>5588</v>
      </c>
      <c r="J212" t="s">
        <v>719</v>
      </c>
      <c r="K212">
        <v>-1</v>
      </c>
      <c r="L212">
        <v>837</v>
      </c>
      <c r="M212" t="s">
        <v>3786</v>
      </c>
      <c r="N212">
        <v>0</v>
      </c>
      <c r="O212">
        <v>2506</v>
      </c>
      <c r="P212">
        <v>3343</v>
      </c>
      <c r="Q212">
        <v>3</v>
      </c>
      <c r="R212" t="s">
        <v>719</v>
      </c>
      <c r="S212" t="s">
        <v>719</v>
      </c>
      <c r="T212" t="s">
        <v>719</v>
      </c>
      <c r="U212" t="s">
        <v>4326</v>
      </c>
      <c r="V212">
        <v>68895</v>
      </c>
      <c r="W212" t="s">
        <v>70</v>
      </c>
      <c r="X212" t="b">
        <v>1</v>
      </c>
      <c r="Y212" t="s">
        <v>719</v>
      </c>
      <c r="Z212" t="s">
        <v>719</v>
      </c>
      <c r="AA212">
        <v>68895</v>
      </c>
      <c r="AB212" t="s">
        <v>70</v>
      </c>
      <c r="AC212">
        <v>106589</v>
      </c>
      <c r="AD212" t="s">
        <v>60</v>
      </c>
      <c r="AE212">
        <v>119060</v>
      </c>
      <c r="AF212" t="s">
        <v>122</v>
      </c>
      <c r="AG212">
        <v>80840</v>
      </c>
      <c r="AH212" t="s">
        <v>116</v>
      </c>
      <c r="AI212">
        <v>28216</v>
      </c>
      <c r="AJ212" t="s">
        <v>142</v>
      </c>
      <c r="AK212">
        <v>1224</v>
      </c>
      <c r="AL212" t="s">
        <v>91</v>
      </c>
      <c r="AM212">
        <v>2</v>
      </c>
      <c r="AN212" t="s">
        <v>152</v>
      </c>
      <c r="AO212">
        <v>131567</v>
      </c>
      <c r="AP212" t="s">
        <v>153</v>
      </c>
    </row>
    <row r="213" spans="1:42" x14ac:dyDescent="0.2">
      <c r="A213">
        <v>212</v>
      </c>
      <c r="B213" t="s">
        <v>3767</v>
      </c>
      <c r="C213" t="s">
        <v>70</v>
      </c>
      <c r="D213">
        <v>68895</v>
      </c>
      <c r="E213" t="s">
        <v>2350</v>
      </c>
      <c r="F213" t="s">
        <v>2349</v>
      </c>
      <c r="G213" t="s">
        <v>2349</v>
      </c>
      <c r="H213" t="s">
        <v>3785</v>
      </c>
      <c r="I213" t="s">
        <v>5587</v>
      </c>
      <c r="J213" t="s">
        <v>719</v>
      </c>
      <c r="K213">
        <v>1</v>
      </c>
      <c r="L213">
        <v>300</v>
      </c>
      <c r="M213" t="s">
        <v>3784</v>
      </c>
      <c r="N213">
        <v>0</v>
      </c>
      <c r="O213">
        <v>3590</v>
      </c>
      <c r="P213">
        <v>3890</v>
      </c>
      <c r="Q213">
        <v>4</v>
      </c>
      <c r="R213" t="s">
        <v>719</v>
      </c>
      <c r="S213" t="s">
        <v>719</v>
      </c>
      <c r="T213" t="s">
        <v>719</v>
      </c>
      <c r="U213" t="s">
        <v>4326</v>
      </c>
      <c r="V213">
        <v>68895</v>
      </c>
      <c r="W213" t="s">
        <v>70</v>
      </c>
      <c r="X213" t="b">
        <v>1</v>
      </c>
      <c r="Y213" t="s">
        <v>719</v>
      </c>
      <c r="Z213" t="s">
        <v>719</v>
      </c>
      <c r="AA213">
        <v>68895</v>
      </c>
      <c r="AB213" t="s">
        <v>70</v>
      </c>
      <c r="AC213">
        <v>106589</v>
      </c>
      <c r="AD213" t="s">
        <v>60</v>
      </c>
      <c r="AE213">
        <v>119060</v>
      </c>
      <c r="AF213" t="s">
        <v>122</v>
      </c>
      <c r="AG213">
        <v>80840</v>
      </c>
      <c r="AH213" t="s">
        <v>116</v>
      </c>
      <c r="AI213">
        <v>28216</v>
      </c>
      <c r="AJ213" t="s">
        <v>142</v>
      </c>
      <c r="AK213">
        <v>1224</v>
      </c>
      <c r="AL213" t="s">
        <v>91</v>
      </c>
      <c r="AM213">
        <v>2</v>
      </c>
      <c r="AN213" t="s">
        <v>152</v>
      </c>
      <c r="AO213">
        <v>131567</v>
      </c>
      <c r="AP213" t="s">
        <v>153</v>
      </c>
    </row>
    <row r="214" spans="1:42" x14ac:dyDescent="0.2">
      <c r="A214">
        <v>213</v>
      </c>
      <c r="B214" t="s">
        <v>3767</v>
      </c>
      <c r="C214" t="s">
        <v>70</v>
      </c>
      <c r="D214">
        <v>68895</v>
      </c>
      <c r="E214" t="s">
        <v>606</v>
      </c>
      <c r="F214" t="s">
        <v>605</v>
      </c>
      <c r="G214" t="s">
        <v>605</v>
      </c>
      <c r="H214" t="s">
        <v>3783</v>
      </c>
      <c r="I214" t="s">
        <v>5586</v>
      </c>
      <c r="J214" t="s">
        <v>719</v>
      </c>
      <c r="K214">
        <v>-1</v>
      </c>
      <c r="L214">
        <v>879</v>
      </c>
      <c r="M214" t="s">
        <v>3782</v>
      </c>
      <c r="N214">
        <v>0</v>
      </c>
      <c r="O214">
        <v>4158</v>
      </c>
      <c r="P214">
        <v>5037</v>
      </c>
      <c r="Q214">
        <v>5</v>
      </c>
      <c r="R214" t="s">
        <v>719</v>
      </c>
      <c r="S214" t="s">
        <v>719</v>
      </c>
      <c r="T214" t="s">
        <v>719</v>
      </c>
      <c r="U214" t="s">
        <v>4326</v>
      </c>
      <c r="V214">
        <v>68895</v>
      </c>
      <c r="W214" t="s">
        <v>70</v>
      </c>
      <c r="X214" t="b">
        <v>1</v>
      </c>
      <c r="Y214" t="s">
        <v>719</v>
      </c>
      <c r="Z214" t="s">
        <v>719</v>
      </c>
      <c r="AA214">
        <v>68895</v>
      </c>
      <c r="AB214" t="s">
        <v>70</v>
      </c>
      <c r="AC214">
        <v>106589</v>
      </c>
      <c r="AD214" t="s">
        <v>60</v>
      </c>
      <c r="AE214">
        <v>119060</v>
      </c>
      <c r="AF214" t="s">
        <v>122</v>
      </c>
      <c r="AG214">
        <v>80840</v>
      </c>
      <c r="AH214" t="s">
        <v>116</v>
      </c>
      <c r="AI214">
        <v>28216</v>
      </c>
      <c r="AJ214" t="s">
        <v>142</v>
      </c>
      <c r="AK214">
        <v>1224</v>
      </c>
      <c r="AL214" t="s">
        <v>91</v>
      </c>
      <c r="AM214">
        <v>2</v>
      </c>
      <c r="AN214" t="s">
        <v>152</v>
      </c>
      <c r="AO214">
        <v>131567</v>
      </c>
      <c r="AP214" t="s">
        <v>153</v>
      </c>
    </row>
    <row r="215" spans="1:42" x14ac:dyDescent="0.2">
      <c r="A215">
        <v>214</v>
      </c>
      <c r="B215" t="s">
        <v>3767</v>
      </c>
      <c r="C215" t="s">
        <v>70</v>
      </c>
      <c r="D215">
        <v>68895</v>
      </c>
      <c r="E215" t="s">
        <v>2734</v>
      </c>
      <c r="F215" t="s">
        <v>803</v>
      </c>
      <c r="G215" t="s">
        <v>803</v>
      </c>
      <c r="H215" t="s">
        <v>3781</v>
      </c>
      <c r="I215" t="s">
        <v>5585</v>
      </c>
      <c r="J215" t="s">
        <v>719</v>
      </c>
      <c r="K215">
        <v>1</v>
      </c>
      <c r="L215">
        <v>1797</v>
      </c>
      <c r="M215" t="s">
        <v>3780</v>
      </c>
      <c r="N215">
        <v>0</v>
      </c>
      <c r="O215">
        <v>5155</v>
      </c>
      <c r="P215">
        <v>6952</v>
      </c>
      <c r="Q215">
        <v>6</v>
      </c>
      <c r="R215" t="s">
        <v>719</v>
      </c>
      <c r="S215" t="s">
        <v>719</v>
      </c>
      <c r="T215" t="s">
        <v>719</v>
      </c>
      <c r="U215" t="s">
        <v>4326</v>
      </c>
      <c r="V215">
        <v>68895</v>
      </c>
      <c r="W215" t="s">
        <v>70</v>
      </c>
      <c r="X215" t="b">
        <v>1</v>
      </c>
      <c r="Y215" t="s">
        <v>719</v>
      </c>
      <c r="Z215" t="s">
        <v>719</v>
      </c>
      <c r="AA215">
        <v>68895</v>
      </c>
      <c r="AB215" t="s">
        <v>70</v>
      </c>
      <c r="AC215">
        <v>106589</v>
      </c>
      <c r="AD215" t="s">
        <v>60</v>
      </c>
      <c r="AE215">
        <v>119060</v>
      </c>
      <c r="AF215" t="s">
        <v>122</v>
      </c>
      <c r="AG215">
        <v>80840</v>
      </c>
      <c r="AH215" t="s">
        <v>116</v>
      </c>
      <c r="AI215">
        <v>28216</v>
      </c>
      <c r="AJ215" t="s">
        <v>142</v>
      </c>
      <c r="AK215">
        <v>1224</v>
      </c>
      <c r="AL215" t="s">
        <v>91</v>
      </c>
      <c r="AM215">
        <v>2</v>
      </c>
      <c r="AN215" t="s">
        <v>152</v>
      </c>
      <c r="AO215">
        <v>131567</v>
      </c>
      <c r="AP215" t="s">
        <v>153</v>
      </c>
    </row>
    <row r="216" spans="1:42" x14ac:dyDescent="0.2">
      <c r="A216">
        <v>215</v>
      </c>
      <c r="B216" t="s">
        <v>3767</v>
      </c>
      <c r="C216" t="s">
        <v>70</v>
      </c>
      <c r="D216">
        <v>68895</v>
      </c>
      <c r="E216" t="s">
        <v>312</v>
      </c>
      <c r="F216" t="s">
        <v>304</v>
      </c>
      <c r="G216" t="s">
        <v>304</v>
      </c>
      <c r="H216" t="s">
        <v>3779</v>
      </c>
      <c r="I216" t="s">
        <v>5584</v>
      </c>
      <c r="J216" t="s">
        <v>719</v>
      </c>
      <c r="K216">
        <v>1</v>
      </c>
      <c r="L216">
        <v>981</v>
      </c>
      <c r="M216" t="s">
        <v>3778</v>
      </c>
      <c r="N216">
        <v>0</v>
      </c>
      <c r="O216">
        <v>7058</v>
      </c>
      <c r="P216">
        <v>8039</v>
      </c>
      <c r="Q216">
        <v>7</v>
      </c>
      <c r="R216" t="s">
        <v>4316</v>
      </c>
      <c r="S216" t="s">
        <v>719</v>
      </c>
      <c r="T216" t="s">
        <v>719</v>
      </c>
      <c r="U216" t="s">
        <v>4326</v>
      </c>
      <c r="V216">
        <v>68895</v>
      </c>
      <c r="W216" t="s">
        <v>70</v>
      </c>
      <c r="X216" t="b">
        <v>1</v>
      </c>
      <c r="Y216" t="s">
        <v>719</v>
      </c>
      <c r="Z216" t="s">
        <v>719</v>
      </c>
      <c r="AA216">
        <v>68895</v>
      </c>
      <c r="AB216" t="s">
        <v>70</v>
      </c>
      <c r="AC216">
        <v>106589</v>
      </c>
      <c r="AD216" t="s">
        <v>60</v>
      </c>
      <c r="AE216">
        <v>119060</v>
      </c>
      <c r="AF216" t="s">
        <v>122</v>
      </c>
      <c r="AG216">
        <v>80840</v>
      </c>
      <c r="AH216" t="s">
        <v>116</v>
      </c>
      <c r="AI216">
        <v>28216</v>
      </c>
      <c r="AJ216" t="s">
        <v>142</v>
      </c>
      <c r="AK216">
        <v>1224</v>
      </c>
      <c r="AL216" t="s">
        <v>91</v>
      </c>
      <c r="AM216">
        <v>2</v>
      </c>
      <c r="AN216" t="s">
        <v>152</v>
      </c>
      <c r="AO216">
        <v>131567</v>
      </c>
      <c r="AP216" t="s">
        <v>153</v>
      </c>
    </row>
    <row r="217" spans="1:42" x14ac:dyDescent="0.2">
      <c r="A217">
        <v>216</v>
      </c>
      <c r="B217" t="s">
        <v>3767</v>
      </c>
      <c r="C217" t="s">
        <v>70</v>
      </c>
      <c r="D217">
        <v>68895</v>
      </c>
      <c r="E217" t="s">
        <v>3634</v>
      </c>
      <c r="F217" t="s">
        <v>1196</v>
      </c>
      <c r="G217" t="s">
        <v>1196</v>
      </c>
      <c r="H217" t="s">
        <v>3777</v>
      </c>
      <c r="I217" t="s">
        <v>5583</v>
      </c>
      <c r="J217" t="s">
        <v>719</v>
      </c>
      <c r="K217">
        <v>1</v>
      </c>
      <c r="L217">
        <v>456</v>
      </c>
      <c r="M217" t="s">
        <v>3776</v>
      </c>
      <c r="N217">
        <v>0</v>
      </c>
      <c r="O217">
        <v>8219</v>
      </c>
      <c r="P217">
        <v>8675</v>
      </c>
      <c r="Q217">
        <v>8</v>
      </c>
      <c r="R217" t="s">
        <v>719</v>
      </c>
      <c r="S217" t="s">
        <v>719</v>
      </c>
      <c r="T217" t="s">
        <v>719</v>
      </c>
      <c r="U217" t="s">
        <v>4326</v>
      </c>
      <c r="V217">
        <v>68895</v>
      </c>
      <c r="W217" t="s">
        <v>70</v>
      </c>
      <c r="X217" t="b">
        <v>1</v>
      </c>
      <c r="Y217" t="s">
        <v>719</v>
      </c>
      <c r="Z217" t="s">
        <v>719</v>
      </c>
      <c r="AA217">
        <v>68895</v>
      </c>
      <c r="AB217" t="s">
        <v>70</v>
      </c>
      <c r="AC217">
        <v>106589</v>
      </c>
      <c r="AD217" t="s">
        <v>60</v>
      </c>
      <c r="AE217">
        <v>119060</v>
      </c>
      <c r="AF217" t="s">
        <v>122</v>
      </c>
      <c r="AG217">
        <v>80840</v>
      </c>
      <c r="AH217" t="s">
        <v>116</v>
      </c>
      <c r="AI217">
        <v>28216</v>
      </c>
      <c r="AJ217" t="s">
        <v>142</v>
      </c>
      <c r="AK217">
        <v>1224</v>
      </c>
      <c r="AL217" t="s">
        <v>91</v>
      </c>
      <c r="AM217">
        <v>2</v>
      </c>
      <c r="AN217" t="s">
        <v>152</v>
      </c>
      <c r="AO217">
        <v>131567</v>
      </c>
      <c r="AP217" t="s">
        <v>153</v>
      </c>
    </row>
    <row r="218" spans="1:42" x14ac:dyDescent="0.2">
      <c r="A218">
        <v>217</v>
      </c>
      <c r="B218" t="s">
        <v>3767</v>
      </c>
      <c r="C218" t="s">
        <v>70</v>
      </c>
      <c r="D218">
        <v>68895</v>
      </c>
      <c r="E218" t="s">
        <v>2122</v>
      </c>
      <c r="F218" t="s">
        <v>387</v>
      </c>
      <c r="G218" t="s">
        <v>387</v>
      </c>
      <c r="H218" t="s">
        <v>3775</v>
      </c>
      <c r="I218" t="s">
        <v>5582</v>
      </c>
      <c r="J218" t="s">
        <v>719</v>
      </c>
      <c r="K218">
        <v>1</v>
      </c>
      <c r="L218">
        <v>1152</v>
      </c>
      <c r="M218" t="s">
        <v>3774</v>
      </c>
      <c r="N218">
        <v>0</v>
      </c>
      <c r="O218">
        <v>8744</v>
      </c>
      <c r="P218">
        <v>9896</v>
      </c>
      <c r="Q218">
        <v>9</v>
      </c>
      <c r="R218" t="s">
        <v>719</v>
      </c>
      <c r="S218" t="s">
        <v>719</v>
      </c>
      <c r="T218" t="s">
        <v>719</v>
      </c>
      <c r="U218" t="s">
        <v>4326</v>
      </c>
      <c r="V218">
        <v>68895</v>
      </c>
      <c r="W218" t="s">
        <v>70</v>
      </c>
      <c r="X218" t="b">
        <v>1</v>
      </c>
      <c r="Y218" t="s">
        <v>719</v>
      </c>
      <c r="Z218" t="s">
        <v>719</v>
      </c>
      <c r="AA218">
        <v>68895</v>
      </c>
      <c r="AB218" t="s">
        <v>70</v>
      </c>
      <c r="AC218">
        <v>106589</v>
      </c>
      <c r="AD218" t="s">
        <v>60</v>
      </c>
      <c r="AE218">
        <v>119060</v>
      </c>
      <c r="AF218" t="s">
        <v>122</v>
      </c>
      <c r="AG218">
        <v>80840</v>
      </c>
      <c r="AH218" t="s">
        <v>116</v>
      </c>
      <c r="AI218">
        <v>28216</v>
      </c>
      <c r="AJ218" t="s">
        <v>142</v>
      </c>
      <c r="AK218">
        <v>1224</v>
      </c>
      <c r="AL218" t="s">
        <v>91</v>
      </c>
      <c r="AM218">
        <v>2</v>
      </c>
      <c r="AN218" t="s">
        <v>152</v>
      </c>
      <c r="AO218">
        <v>131567</v>
      </c>
      <c r="AP218" t="s">
        <v>153</v>
      </c>
    </row>
    <row r="219" spans="1:42" x14ac:dyDescent="0.2">
      <c r="A219">
        <v>218</v>
      </c>
      <c r="B219" t="s">
        <v>3767</v>
      </c>
      <c r="C219" t="s">
        <v>70</v>
      </c>
      <c r="D219">
        <v>68895</v>
      </c>
      <c r="E219" t="s">
        <v>2943</v>
      </c>
      <c r="F219" t="s">
        <v>2191</v>
      </c>
      <c r="G219" t="s">
        <v>2191</v>
      </c>
      <c r="H219" t="s">
        <v>3773</v>
      </c>
      <c r="I219" t="s">
        <v>5581</v>
      </c>
      <c r="J219" t="s">
        <v>719</v>
      </c>
      <c r="K219">
        <v>-1</v>
      </c>
      <c r="L219">
        <v>1743</v>
      </c>
      <c r="M219" t="s">
        <v>3772</v>
      </c>
      <c r="N219">
        <v>0</v>
      </c>
      <c r="O219">
        <v>9947</v>
      </c>
      <c r="P219">
        <v>11690</v>
      </c>
      <c r="Q219">
        <v>10</v>
      </c>
      <c r="R219" t="s">
        <v>719</v>
      </c>
      <c r="S219" t="s">
        <v>719</v>
      </c>
      <c r="T219" t="s">
        <v>719</v>
      </c>
      <c r="U219" t="s">
        <v>4326</v>
      </c>
      <c r="V219">
        <v>68895</v>
      </c>
      <c r="W219" t="s">
        <v>70</v>
      </c>
      <c r="X219" t="b">
        <v>1</v>
      </c>
      <c r="Y219" t="s">
        <v>719</v>
      </c>
      <c r="Z219" t="s">
        <v>719</v>
      </c>
      <c r="AA219">
        <v>68895</v>
      </c>
      <c r="AB219" t="s">
        <v>70</v>
      </c>
      <c r="AC219">
        <v>106589</v>
      </c>
      <c r="AD219" t="s">
        <v>60</v>
      </c>
      <c r="AE219">
        <v>119060</v>
      </c>
      <c r="AF219" t="s">
        <v>122</v>
      </c>
      <c r="AG219">
        <v>80840</v>
      </c>
      <c r="AH219" t="s">
        <v>116</v>
      </c>
      <c r="AI219">
        <v>28216</v>
      </c>
      <c r="AJ219" t="s">
        <v>142</v>
      </c>
      <c r="AK219">
        <v>1224</v>
      </c>
      <c r="AL219" t="s">
        <v>91</v>
      </c>
      <c r="AM219">
        <v>2</v>
      </c>
      <c r="AN219" t="s">
        <v>152</v>
      </c>
      <c r="AO219">
        <v>131567</v>
      </c>
      <c r="AP219" t="s">
        <v>153</v>
      </c>
    </row>
    <row r="220" spans="1:42" x14ac:dyDescent="0.2">
      <c r="A220">
        <v>219</v>
      </c>
      <c r="B220" t="s">
        <v>3767</v>
      </c>
      <c r="C220" t="s">
        <v>70</v>
      </c>
      <c r="D220">
        <v>68895</v>
      </c>
      <c r="E220" t="s">
        <v>2940</v>
      </c>
      <c r="F220" t="s">
        <v>2187</v>
      </c>
      <c r="G220" t="s">
        <v>2187</v>
      </c>
      <c r="H220" t="s">
        <v>3771</v>
      </c>
      <c r="I220" t="s">
        <v>5580</v>
      </c>
      <c r="J220" t="s">
        <v>719</v>
      </c>
      <c r="K220">
        <v>-1</v>
      </c>
      <c r="L220">
        <v>1470</v>
      </c>
      <c r="M220" t="s">
        <v>3770</v>
      </c>
      <c r="N220">
        <v>0</v>
      </c>
      <c r="O220">
        <v>12200</v>
      </c>
      <c r="P220">
        <v>13670</v>
      </c>
      <c r="Q220">
        <v>11</v>
      </c>
      <c r="R220" t="s">
        <v>719</v>
      </c>
      <c r="S220" t="s">
        <v>719</v>
      </c>
      <c r="T220" t="s">
        <v>719</v>
      </c>
      <c r="U220" t="s">
        <v>4326</v>
      </c>
      <c r="V220">
        <v>68895</v>
      </c>
      <c r="W220" t="s">
        <v>70</v>
      </c>
      <c r="X220" t="b">
        <v>1</v>
      </c>
      <c r="Y220" t="s">
        <v>719</v>
      </c>
      <c r="Z220" t="s">
        <v>719</v>
      </c>
      <c r="AA220">
        <v>68895</v>
      </c>
      <c r="AB220" t="s">
        <v>70</v>
      </c>
      <c r="AC220">
        <v>106589</v>
      </c>
      <c r="AD220" t="s">
        <v>60</v>
      </c>
      <c r="AE220">
        <v>119060</v>
      </c>
      <c r="AF220" t="s">
        <v>122</v>
      </c>
      <c r="AG220">
        <v>80840</v>
      </c>
      <c r="AH220" t="s">
        <v>116</v>
      </c>
      <c r="AI220">
        <v>28216</v>
      </c>
      <c r="AJ220" t="s">
        <v>142</v>
      </c>
      <c r="AK220">
        <v>1224</v>
      </c>
      <c r="AL220" t="s">
        <v>91</v>
      </c>
      <c r="AM220">
        <v>2</v>
      </c>
      <c r="AN220" t="s">
        <v>152</v>
      </c>
      <c r="AO220">
        <v>131567</v>
      </c>
      <c r="AP220" t="s">
        <v>153</v>
      </c>
    </row>
    <row r="221" spans="1:42" x14ac:dyDescent="0.2">
      <c r="A221">
        <v>220</v>
      </c>
      <c r="B221" t="s">
        <v>3767</v>
      </c>
      <c r="C221" t="s">
        <v>70</v>
      </c>
      <c r="D221">
        <v>68895</v>
      </c>
      <c r="E221" t="s">
        <v>2937</v>
      </c>
      <c r="F221" t="s">
        <v>2183</v>
      </c>
      <c r="G221" t="s">
        <v>2183</v>
      </c>
      <c r="H221" t="s">
        <v>3769</v>
      </c>
      <c r="I221" t="s">
        <v>5579</v>
      </c>
      <c r="J221" t="s">
        <v>719</v>
      </c>
      <c r="K221">
        <v>-1</v>
      </c>
      <c r="L221">
        <v>705</v>
      </c>
      <c r="M221" t="s">
        <v>3768</v>
      </c>
      <c r="N221">
        <v>0</v>
      </c>
      <c r="O221">
        <v>13666</v>
      </c>
      <c r="P221">
        <v>14371</v>
      </c>
      <c r="Q221">
        <v>12</v>
      </c>
      <c r="R221" t="s">
        <v>719</v>
      </c>
      <c r="S221" t="s">
        <v>719</v>
      </c>
      <c r="T221" t="s">
        <v>719</v>
      </c>
      <c r="U221" t="s">
        <v>4326</v>
      </c>
      <c r="V221">
        <v>68895</v>
      </c>
      <c r="W221" t="s">
        <v>70</v>
      </c>
      <c r="X221" t="b">
        <v>1</v>
      </c>
      <c r="Y221" t="s">
        <v>719</v>
      </c>
      <c r="Z221" t="s">
        <v>719</v>
      </c>
      <c r="AA221">
        <v>68895</v>
      </c>
      <c r="AB221" t="s">
        <v>70</v>
      </c>
      <c r="AC221">
        <v>106589</v>
      </c>
      <c r="AD221" t="s">
        <v>60</v>
      </c>
      <c r="AE221">
        <v>119060</v>
      </c>
      <c r="AF221" t="s">
        <v>122</v>
      </c>
      <c r="AG221">
        <v>80840</v>
      </c>
      <c r="AH221" t="s">
        <v>116</v>
      </c>
      <c r="AI221">
        <v>28216</v>
      </c>
      <c r="AJ221" t="s">
        <v>142</v>
      </c>
      <c r="AK221">
        <v>1224</v>
      </c>
      <c r="AL221" t="s">
        <v>91</v>
      </c>
      <c r="AM221">
        <v>2</v>
      </c>
      <c r="AN221" t="s">
        <v>152</v>
      </c>
      <c r="AO221">
        <v>131567</v>
      </c>
      <c r="AP221" t="s">
        <v>153</v>
      </c>
    </row>
    <row r="222" spans="1:42" x14ac:dyDescent="0.2">
      <c r="A222">
        <v>221</v>
      </c>
      <c r="B222" t="s">
        <v>3767</v>
      </c>
      <c r="C222" t="s">
        <v>70</v>
      </c>
      <c r="D222">
        <v>68895</v>
      </c>
      <c r="E222" t="s">
        <v>2934</v>
      </c>
      <c r="F222" t="s">
        <v>2179</v>
      </c>
      <c r="G222" t="s">
        <v>2179</v>
      </c>
      <c r="H222" t="s">
        <v>3766</v>
      </c>
      <c r="I222" t="s">
        <v>5578</v>
      </c>
      <c r="J222" t="s">
        <v>719</v>
      </c>
      <c r="K222">
        <v>-1</v>
      </c>
      <c r="L222">
        <v>789</v>
      </c>
      <c r="M222" t="s">
        <v>3765</v>
      </c>
      <c r="N222">
        <v>0</v>
      </c>
      <c r="O222">
        <v>14367</v>
      </c>
      <c r="P222">
        <v>15156</v>
      </c>
      <c r="Q222">
        <v>13</v>
      </c>
      <c r="R222" t="s">
        <v>719</v>
      </c>
      <c r="S222" t="s">
        <v>719</v>
      </c>
      <c r="T222" t="s">
        <v>719</v>
      </c>
      <c r="U222" t="s">
        <v>4326</v>
      </c>
      <c r="V222">
        <v>68895</v>
      </c>
      <c r="W222" t="s">
        <v>70</v>
      </c>
      <c r="X222" t="b">
        <v>1</v>
      </c>
      <c r="Y222" t="s">
        <v>719</v>
      </c>
      <c r="Z222" t="s">
        <v>719</v>
      </c>
      <c r="AA222">
        <v>68895</v>
      </c>
      <c r="AB222" t="s">
        <v>70</v>
      </c>
      <c r="AC222">
        <v>106589</v>
      </c>
      <c r="AD222" t="s">
        <v>60</v>
      </c>
      <c r="AE222">
        <v>119060</v>
      </c>
      <c r="AF222" t="s">
        <v>122</v>
      </c>
      <c r="AG222">
        <v>80840</v>
      </c>
      <c r="AH222" t="s">
        <v>116</v>
      </c>
      <c r="AI222">
        <v>28216</v>
      </c>
      <c r="AJ222" t="s">
        <v>142</v>
      </c>
      <c r="AK222">
        <v>1224</v>
      </c>
      <c r="AL222" t="s">
        <v>91</v>
      </c>
      <c r="AM222">
        <v>2</v>
      </c>
      <c r="AN222" t="s">
        <v>152</v>
      </c>
      <c r="AO222">
        <v>131567</v>
      </c>
      <c r="AP222" t="s">
        <v>153</v>
      </c>
    </row>
    <row r="223" spans="1:42" x14ac:dyDescent="0.2">
      <c r="A223">
        <v>222</v>
      </c>
      <c r="B223" t="s">
        <v>3733</v>
      </c>
      <c r="C223" t="s">
        <v>67</v>
      </c>
      <c r="D223">
        <v>1796606</v>
      </c>
      <c r="E223" t="s">
        <v>3764</v>
      </c>
      <c r="F223" t="s">
        <v>895</v>
      </c>
      <c r="G223" t="s">
        <v>895</v>
      </c>
      <c r="H223" t="s">
        <v>3763</v>
      </c>
      <c r="I223" t="s">
        <v>5577</v>
      </c>
      <c r="J223" t="s">
        <v>719</v>
      </c>
      <c r="K223">
        <v>-1</v>
      </c>
      <c r="L223">
        <v>779</v>
      </c>
      <c r="M223" t="s">
        <v>3762</v>
      </c>
      <c r="N223">
        <v>1</v>
      </c>
      <c r="O223">
        <v>0</v>
      </c>
      <c r="P223">
        <v>779</v>
      </c>
      <c r="Q223">
        <v>1</v>
      </c>
      <c r="R223" t="s">
        <v>719</v>
      </c>
      <c r="S223" t="s">
        <v>719</v>
      </c>
      <c r="T223" t="s">
        <v>719</v>
      </c>
      <c r="U223" t="s">
        <v>4326</v>
      </c>
      <c r="V223">
        <v>1796606</v>
      </c>
      <c r="W223" t="s">
        <v>67</v>
      </c>
      <c r="X223" t="b">
        <v>1</v>
      </c>
      <c r="Y223" t="s">
        <v>719</v>
      </c>
      <c r="Z223" t="s">
        <v>719</v>
      </c>
      <c r="AA223">
        <v>1796606</v>
      </c>
      <c r="AB223" t="s">
        <v>67</v>
      </c>
      <c r="AC223">
        <v>106589</v>
      </c>
      <c r="AD223" t="s">
        <v>60</v>
      </c>
      <c r="AE223">
        <v>119060</v>
      </c>
      <c r="AF223" t="s">
        <v>122</v>
      </c>
      <c r="AG223">
        <v>80840</v>
      </c>
      <c r="AH223" t="s">
        <v>116</v>
      </c>
      <c r="AI223">
        <v>28216</v>
      </c>
      <c r="AJ223" t="s">
        <v>142</v>
      </c>
      <c r="AK223">
        <v>1224</v>
      </c>
      <c r="AL223" t="s">
        <v>91</v>
      </c>
      <c r="AM223">
        <v>2</v>
      </c>
      <c r="AN223" t="s">
        <v>152</v>
      </c>
      <c r="AO223">
        <v>131567</v>
      </c>
      <c r="AP223" t="s">
        <v>153</v>
      </c>
    </row>
    <row r="224" spans="1:42" x14ac:dyDescent="0.2">
      <c r="A224">
        <v>223</v>
      </c>
      <c r="B224" t="s">
        <v>3733</v>
      </c>
      <c r="C224" t="s">
        <v>67</v>
      </c>
      <c r="D224">
        <v>1796606</v>
      </c>
      <c r="E224" t="s">
        <v>3761</v>
      </c>
      <c r="F224" t="s">
        <v>891</v>
      </c>
      <c r="G224" t="s">
        <v>891</v>
      </c>
      <c r="H224" t="s">
        <v>3760</v>
      </c>
      <c r="I224" t="s">
        <v>5576</v>
      </c>
      <c r="J224" t="s">
        <v>719</v>
      </c>
      <c r="K224">
        <v>-1</v>
      </c>
      <c r="L224">
        <v>1806</v>
      </c>
      <c r="M224" t="s">
        <v>3759</v>
      </c>
      <c r="N224">
        <v>0</v>
      </c>
      <c r="O224">
        <v>789</v>
      </c>
      <c r="P224">
        <v>2595</v>
      </c>
      <c r="Q224">
        <v>2</v>
      </c>
      <c r="R224" t="s">
        <v>719</v>
      </c>
      <c r="S224" t="s">
        <v>719</v>
      </c>
      <c r="T224" t="s">
        <v>719</v>
      </c>
      <c r="U224" t="s">
        <v>4326</v>
      </c>
      <c r="V224">
        <v>1796606</v>
      </c>
      <c r="W224" t="s">
        <v>67</v>
      </c>
      <c r="X224" t="b">
        <v>1</v>
      </c>
      <c r="Y224" t="s">
        <v>719</v>
      </c>
      <c r="Z224" t="s">
        <v>719</v>
      </c>
      <c r="AA224">
        <v>1796606</v>
      </c>
      <c r="AB224" t="s">
        <v>67</v>
      </c>
      <c r="AC224">
        <v>106589</v>
      </c>
      <c r="AD224" t="s">
        <v>60</v>
      </c>
      <c r="AE224">
        <v>119060</v>
      </c>
      <c r="AF224" t="s">
        <v>122</v>
      </c>
      <c r="AG224">
        <v>80840</v>
      </c>
      <c r="AH224" t="s">
        <v>116</v>
      </c>
      <c r="AI224">
        <v>28216</v>
      </c>
      <c r="AJ224" t="s">
        <v>142</v>
      </c>
      <c r="AK224">
        <v>1224</v>
      </c>
      <c r="AL224" t="s">
        <v>91</v>
      </c>
      <c r="AM224">
        <v>2</v>
      </c>
      <c r="AN224" t="s">
        <v>152</v>
      </c>
      <c r="AO224">
        <v>131567</v>
      </c>
      <c r="AP224" t="s">
        <v>153</v>
      </c>
    </row>
    <row r="225" spans="1:42" x14ac:dyDescent="0.2">
      <c r="A225">
        <v>224</v>
      </c>
      <c r="B225" t="s">
        <v>3733</v>
      </c>
      <c r="C225" t="s">
        <v>67</v>
      </c>
      <c r="D225">
        <v>1796606</v>
      </c>
      <c r="E225" t="s">
        <v>3758</v>
      </c>
      <c r="F225" t="s">
        <v>887</v>
      </c>
      <c r="G225" t="s">
        <v>887</v>
      </c>
      <c r="H225" t="s">
        <v>3757</v>
      </c>
      <c r="I225" t="s">
        <v>5575</v>
      </c>
      <c r="J225" t="s">
        <v>719</v>
      </c>
      <c r="K225">
        <v>-1</v>
      </c>
      <c r="L225">
        <v>312</v>
      </c>
      <c r="M225" t="s">
        <v>3756</v>
      </c>
      <c r="N225">
        <v>0</v>
      </c>
      <c r="O225">
        <v>2594</v>
      </c>
      <c r="P225">
        <v>2906</v>
      </c>
      <c r="Q225">
        <v>3</v>
      </c>
      <c r="R225" t="s">
        <v>719</v>
      </c>
      <c r="S225" t="s">
        <v>719</v>
      </c>
      <c r="T225" t="s">
        <v>719</v>
      </c>
      <c r="U225" t="s">
        <v>4326</v>
      </c>
      <c r="V225">
        <v>1796606</v>
      </c>
      <c r="W225" t="s">
        <v>67</v>
      </c>
      <c r="X225" t="b">
        <v>1</v>
      </c>
      <c r="Y225" t="s">
        <v>719</v>
      </c>
      <c r="Z225" t="s">
        <v>719</v>
      </c>
      <c r="AA225">
        <v>1796606</v>
      </c>
      <c r="AB225" t="s">
        <v>67</v>
      </c>
      <c r="AC225">
        <v>106589</v>
      </c>
      <c r="AD225" t="s">
        <v>60</v>
      </c>
      <c r="AE225">
        <v>119060</v>
      </c>
      <c r="AF225" t="s">
        <v>122</v>
      </c>
      <c r="AG225">
        <v>80840</v>
      </c>
      <c r="AH225" t="s">
        <v>116</v>
      </c>
      <c r="AI225">
        <v>28216</v>
      </c>
      <c r="AJ225" t="s">
        <v>142</v>
      </c>
      <c r="AK225">
        <v>1224</v>
      </c>
      <c r="AL225" t="s">
        <v>91</v>
      </c>
      <c r="AM225">
        <v>2</v>
      </c>
      <c r="AN225" t="s">
        <v>152</v>
      </c>
      <c r="AO225">
        <v>131567</v>
      </c>
      <c r="AP225" t="s">
        <v>153</v>
      </c>
    </row>
    <row r="226" spans="1:42" x14ac:dyDescent="0.2">
      <c r="A226">
        <v>225</v>
      </c>
      <c r="B226" t="s">
        <v>3733</v>
      </c>
      <c r="C226" t="s">
        <v>67</v>
      </c>
      <c r="D226">
        <v>1796606</v>
      </c>
      <c r="E226" t="s">
        <v>3755</v>
      </c>
      <c r="F226" t="s">
        <v>883</v>
      </c>
      <c r="G226" t="s">
        <v>883</v>
      </c>
      <c r="H226" t="s">
        <v>3754</v>
      </c>
      <c r="I226" t="s">
        <v>5574</v>
      </c>
      <c r="J226" t="s">
        <v>719</v>
      </c>
      <c r="K226">
        <v>-1</v>
      </c>
      <c r="L226">
        <v>1002</v>
      </c>
      <c r="M226" t="s">
        <v>3753</v>
      </c>
      <c r="N226">
        <v>0</v>
      </c>
      <c r="O226">
        <v>2902</v>
      </c>
      <c r="P226">
        <v>3904</v>
      </c>
      <c r="Q226">
        <v>4</v>
      </c>
      <c r="R226" t="s">
        <v>719</v>
      </c>
      <c r="S226" t="s">
        <v>719</v>
      </c>
      <c r="T226" t="s">
        <v>719</v>
      </c>
      <c r="U226" t="s">
        <v>4326</v>
      </c>
      <c r="V226">
        <v>1796606</v>
      </c>
      <c r="W226" t="s">
        <v>67</v>
      </c>
      <c r="X226" t="b">
        <v>1</v>
      </c>
      <c r="Y226" t="s">
        <v>719</v>
      </c>
      <c r="Z226" t="s">
        <v>719</v>
      </c>
      <c r="AA226">
        <v>1796606</v>
      </c>
      <c r="AB226" t="s">
        <v>67</v>
      </c>
      <c r="AC226">
        <v>106589</v>
      </c>
      <c r="AD226" t="s">
        <v>60</v>
      </c>
      <c r="AE226">
        <v>119060</v>
      </c>
      <c r="AF226" t="s">
        <v>122</v>
      </c>
      <c r="AG226">
        <v>80840</v>
      </c>
      <c r="AH226" t="s">
        <v>116</v>
      </c>
      <c r="AI226">
        <v>28216</v>
      </c>
      <c r="AJ226" t="s">
        <v>142</v>
      </c>
      <c r="AK226">
        <v>1224</v>
      </c>
      <c r="AL226" t="s">
        <v>91</v>
      </c>
      <c r="AM226">
        <v>2</v>
      </c>
      <c r="AN226" t="s">
        <v>152</v>
      </c>
      <c r="AO226">
        <v>131567</v>
      </c>
      <c r="AP226" t="s">
        <v>153</v>
      </c>
    </row>
    <row r="227" spans="1:42" x14ac:dyDescent="0.2">
      <c r="A227">
        <v>226</v>
      </c>
      <c r="B227" t="s">
        <v>3733</v>
      </c>
      <c r="C227" t="s">
        <v>67</v>
      </c>
      <c r="D227">
        <v>1796606</v>
      </c>
      <c r="E227" t="s">
        <v>3752</v>
      </c>
      <c r="F227" t="s">
        <v>879</v>
      </c>
      <c r="G227" t="s">
        <v>879</v>
      </c>
      <c r="H227" t="s">
        <v>3751</v>
      </c>
      <c r="I227" t="s">
        <v>5573</v>
      </c>
      <c r="J227" t="s">
        <v>719</v>
      </c>
      <c r="K227">
        <v>-1</v>
      </c>
      <c r="L227">
        <v>429</v>
      </c>
      <c r="M227" t="s">
        <v>3750</v>
      </c>
      <c r="N227">
        <v>0</v>
      </c>
      <c r="O227">
        <v>3911</v>
      </c>
      <c r="P227">
        <v>4340</v>
      </c>
      <c r="Q227">
        <v>5</v>
      </c>
      <c r="R227" t="s">
        <v>719</v>
      </c>
      <c r="S227" t="s">
        <v>719</v>
      </c>
      <c r="T227" t="s">
        <v>719</v>
      </c>
      <c r="U227" t="s">
        <v>4326</v>
      </c>
      <c r="V227">
        <v>1796606</v>
      </c>
      <c r="W227" t="s">
        <v>67</v>
      </c>
      <c r="X227" t="b">
        <v>1</v>
      </c>
      <c r="Y227" t="s">
        <v>719</v>
      </c>
      <c r="Z227" t="s">
        <v>719</v>
      </c>
      <c r="AA227">
        <v>1796606</v>
      </c>
      <c r="AB227" t="s">
        <v>67</v>
      </c>
      <c r="AC227">
        <v>106589</v>
      </c>
      <c r="AD227" t="s">
        <v>60</v>
      </c>
      <c r="AE227">
        <v>119060</v>
      </c>
      <c r="AF227" t="s">
        <v>122</v>
      </c>
      <c r="AG227">
        <v>80840</v>
      </c>
      <c r="AH227" t="s">
        <v>116</v>
      </c>
      <c r="AI227">
        <v>28216</v>
      </c>
      <c r="AJ227" t="s">
        <v>142</v>
      </c>
      <c r="AK227">
        <v>1224</v>
      </c>
      <c r="AL227" t="s">
        <v>91</v>
      </c>
      <c r="AM227">
        <v>2</v>
      </c>
      <c r="AN227" t="s">
        <v>152</v>
      </c>
      <c r="AO227">
        <v>131567</v>
      </c>
      <c r="AP227" t="s">
        <v>153</v>
      </c>
    </row>
    <row r="228" spans="1:42" x14ac:dyDescent="0.2">
      <c r="A228">
        <v>227</v>
      </c>
      <c r="B228" t="s">
        <v>3733</v>
      </c>
      <c r="C228" t="s">
        <v>67</v>
      </c>
      <c r="D228">
        <v>1796606</v>
      </c>
      <c r="E228" t="s">
        <v>3749</v>
      </c>
      <c r="F228" t="s">
        <v>875</v>
      </c>
      <c r="G228" t="s">
        <v>875</v>
      </c>
      <c r="H228" t="s">
        <v>3748</v>
      </c>
      <c r="I228" t="s">
        <v>5572</v>
      </c>
      <c r="J228" t="s">
        <v>719</v>
      </c>
      <c r="K228">
        <v>-1</v>
      </c>
      <c r="L228">
        <v>624</v>
      </c>
      <c r="M228" t="s">
        <v>3747</v>
      </c>
      <c r="N228">
        <v>0</v>
      </c>
      <c r="O228">
        <v>4777</v>
      </c>
      <c r="P228">
        <v>5401</v>
      </c>
      <c r="Q228">
        <v>6</v>
      </c>
      <c r="R228" t="s">
        <v>719</v>
      </c>
      <c r="S228" t="s">
        <v>719</v>
      </c>
      <c r="T228" t="s">
        <v>719</v>
      </c>
      <c r="U228" t="s">
        <v>4326</v>
      </c>
      <c r="V228">
        <v>1796606</v>
      </c>
      <c r="W228" t="s">
        <v>67</v>
      </c>
      <c r="X228" t="b">
        <v>1</v>
      </c>
      <c r="Y228" t="s">
        <v>719</v>
      </c>
      <c r="Z228" t="s">
        <v>719</v>
      </c>
      <c r="AA228">
        <v>1796606</v>
      </c>
      <c r="AB228" t="s">
        <v>67</v>
      </c>
      <c r="AC228">
        <v>106589</v>
      </c>
      <c r="AD228" t="s">
        <v>60</v>
      </c>
      <c r="AE228">
        <v>119060</v>
      </c>
      <c r="AF228" t="s">
        <v>122</v>
      </c>
      <c r="AG228">
        <v>80840</v>
      </c>
      <c r="AH228" t="s">
        <v>116</v>
      </c>
      <c r="AI228">
        <v>28216</v>
      </c>
      <c r="AJ228" t="s">
        <v>142</v>
      </c>
      <c r="AK228">
        <v>1224</v>
      </c>
      <c r="AL228" t="s">
        <v>91</v>
      </c>
      <c r="AM228">
        <v>2</v>
      </c>
      <c r="AN228" t="s">
        <v>152</v>
      </c>
      <c r="AO228">
        <v>131567</v>
      </c>
      <c r="AP228" t="s">
        <v>153</v>
      </c>
    </row>
    <row r="229" spans="1:42" x14ac:dyDescent="0.2">
      <c r="A229">
        <v>228</v>
      </c>
      <c r="B229" t="s">
        <v>3733</v>
      </c>
      <c r="C229" t="s">
        <v>67</v>
      </c>
      <c r="D229">
        <v>1796606</v>
      </c>
      <c r="E229" t="s">
        <v>1242</v>
      </c>
      <c r="F229" t="s">
        <v>871</v>
      </c>
      <c r="G229" t="s">
        <v>871</v>
      </c>
      <c r="H229" t="s">
        <v>3746</v>
      </c>
      <c r="I229" t="s">
        <v>5571</v>
      </c>
      <c r="J229" t="s">
        <v>719</v>
      </c>
      <c r="K229">
        <v>1</v>
      </c>
      <c r="L229">
        <v>1134</v>
      </c>
      <c r="M229" t="s">
        <v>3745</v>
      </c>
      <c r="N229">
        <v>0</v>
      </c>
      <c r="O229">
        <v>5748</v>
      </c>
      <c r="P229">
        <v>6882</v>
      </c>
      <c r="Q229">
        <v>7</v>
      </c>
      <c r="R229" t="s">
        <v>719</v>
      </c>
      <c r="S229" t="s">
        <v>719</v>
      </c>
      <c r="T229" t="s">
        <v>719</v>
      </c>
      <c r="U229" t="s">
        <v>4326</v>
      </c>
      <c r="V229">
        <v>1796606</v>
      </c>
      <c r="W229" t="s">
        <v>67</v>
      </c>
      <c r="X229" t="b">
        <v>1</v>
      </c>
      <c r="Y229" t="s">
        <v>719</v>
      </c>
      <c r="Z229" t="s">
        <v>719</v>
      </c>
      <c r="AA229">
        <v>1796606</v>
      </c>
      <c r="AB229" t="s">
        <v>67</v>
      </c>
      <c r="AC229">
        <v>106589</v>
      </c>
      <c r="AD229" t="s">
        <v>60</v>
      </c>
      <c r="AE229">
        <v>119060</v>
      </c>
      <c r="AF229" t="s">
        <v>122</v>
      </c>
      <c r="AG229">
        <v>80840</v>
      </c>
      <c r="AH229" t="s">
        <v>116</v>
      </c>
      <c r="AI229">
        <v>28216</v>
      </c>
      <c r="AJ229" t="s">
        <v>142</v>
      </c>
      <c r="AK229">
        <v>1224</v>
      </c>
      <c r="AL229" t="s">
        <v>91</v>
      </c>
      <c r="AM229">
        <v>2</v>
      </c>
      <c r="AN229" t="s">
        <v>152</v>
      </c>
      <c r="AO229">
        <v>131567</v>
      </c>
      <c r="AP229" t="s">
        <v>153</v>
      </c>
    </row>
    <row r="230" spans="1:42" x14ac:dyDescent="0.2">
      <c r="A230">
        <v>229</v>
      </c>
      <c r="B230" t="s">
        <v>3733</v>
      </c>
      <c r="C230" t="s">
        <v>67</v>
      </c>
      <c r="D230">
        <v>1796606</v>
      </c>
      <c r="E230" t="s">
        <v>312</v>
      </c>
      <c r="F230" t="s">
        <v>304</v>
      </c>
      <c r="G230" t="s">
        <v>304</v>
      </c>
      <c r="H230" t="s">
        <v>3744</v>
      </c>
      <c r="I230" t="s">
        <v>5570</v>
      </c>
      <c r="J230" t="s">
        <v>719</v>
      </c>
      <c r="K230">
        <v>1</v>
      </c>
      <c r="L230">
        <v>1002</v>
      </c>
      <c r="M230" t="s">
        <v>3743</v>
      </c>
      <c r="N230">
        <v>0</v>
      </c>
      <c r="O230">
        <v>7063</v>
      </c>
      <c r="P230">
        <v>8065</v>
      </c>
      <c r="Q230">
        <v>8</v>
      </c>
      <c r="R230" t="s">
        <v>4316</v>
      </c>
      <c r="S230" t="s">
        <v>719</v>
      </c>
      <c r="T230" t="s">
        <v>719</v>
      </c>
      <c r="U230" t="s">
        <v>4326</v>
      </c>
      <c r="V230">
        <v>1796606</v>
      </c>
      <c r="W230" t="s">
        <v>67</v>
      </c>
      <c r="X230" t="b">
        <v>1</v>
      </c>
      <c r="Y230" t="s">
        <v>719</v>
      </c>
      <c r="Z230" t="s">
        <v>719</v>
      </c>
      <c r="AA230">
        <v>1796606</v>
      </c>
      <c r="AB230" t="s">
        <v>67</v>
      </c>
      <c r="AC230">
        <v>106589</v>
      </c>
      <c r="AD230" t="s">
        <v>60</v>
      </c>
      <c r="AE230">
        <v>119060</v>
      </c>
      <c r="AF230" t="s">
        <v>122</v>
      </c>
      <c r="AG230">
        <v>80840</v>
      </c>
      <c r="AH230" t="s">
        <v>116</v>
      </c>
      <c r="AI230">
        <v>28216</v>
      </c>
      <c r="AJ230" t="s">
        <v>142</v>
      </c>
      <c r="AK230">
        <v>1224</v>
      </c>
      <c r="AL230" t="s">
        <v>91</v>
      </c>
      <c r="AM230">
        <v>2</v>
      </c>
      <c r="AN230" t="s">
        <v>152</v>
      </c>
      <c r="AO230">
        <v>131567</v>
      </c>
      <c r="AP230" t="s">
        <v>153</v>
      </c>
    </row>
    <row r="231" spans="1:42" x14ac:dyDescent="0.2">
      <c r="A231">
        <v>230</v>
      </c>
      <c r="B231" t="s">
        <v>3733</v>
      </c>
      <c r="C231" t="s">
        <v>67</v>
      </c>
      <c r="D231">
        <v>1796606</v>
      </c>
      <c r="E231" t="s">
        <v>1004</v>
      </c>
      <c r="F231" t="s">
        <v>811</v>
      </c>
      <c r="G231" t="s">
        <v>811</v>
      </c>
      <c r="H231" t="s">
        <v>866</v>
      </c>
      <c r="I231" t="s">
        <v>5569</v>
      </c>
      <c r="J231" t="s">
        <v>719</v>
      </c>
      <c r="K231">
        <v>1</v>
      </c>
      <c r="L231">
        <v>504</v>
      </c>
      <c r="M231" t="s">
        <v>865</v>
      </c>
      <c r="N231">
        <v>0</v>
      </c>
      <c r="O231">
        <v>8229</v>
      </c>
      <c r="P231">
        <v>8733</v>
      </c>
      <c r="Q231">
        <v>9</v>
      </c>
      <c r="R231" t="s">
        <v>719</v>
      </c>
      <c r="S231" t="s">
        <v>719</v>
      </c>
      <c r="T231" t="s">
        <v>719</v>
      </c>
      <c r="U231" t="s">
        <v>4326</v>
      </c>
      <c r="V231">
        <v>1796606</v>
      </c>
      <c r="W231" t="s">
        <v>67</v>
      </c>
      <c r="X231" t="b">
        <v>1</v>
      </c>
      <c r="Y231" t="s">
        <v>719</v>
      </c>
      <c r="Z231" t="s">
        <v>719</v>
      </c>
      <c r="AA231">
        <v>1796606</v>
      </c>
      <c r="AB231" t="s">
        <v>67</v>
      </c>
      <c r="AC231">
        <v>106589</v>
      </c>
      <c r="AD231" t="s">
        <v>60</v>
      </c>
      <c r="AE231">
        <v>119060</v>
      </c>
      <c r="AF231" t="s">
        <v>122</v>
      </c>
      <c r="AG231">
        <v>80840</v>
      </c>
      <c r="AH231" t="s">
        <v>116</v>
      </c>
      <c r="AI231">
        <v>28216</v>
      </c>
      <c r="AJ231" t="s">
        <v>142</v>
      </c>
      <c r="AK231">
        <v>1224</v>
      </c>
      <c r="AL231" t="s">
        <v>91</v>
      </c>
      <c r="AM231">
        <v>2</v>
      </c>
      <c r="AN231" t="s">
        <v>152</v>
      </c>
      <c r="AO231">
        <v>131567</v>
      </c>
      <c r="AP231" t="s">
        <v>153</v>
      </c>
    </row>
    <row r="232" spans="1:42" x14ac:dyDescent="0.2">
      <c r="A232">
        <v>231</v>
      </c>
      <c r="B232" t="s">
        <v>3733</v>
      </c>
      <c r="C232" t="s">
        <v>67</v>
      </c>
      <c r="D232">
        <v>1796606</v>
      </c>
      <c r="E232" t="s">
        <v>430</v>
      </c>
      <c r="F232" t="s">
        <v>429</v>
      </c>
      <c r="G232" t="s">
        <v>429</v>
      </c>
      <c r="H232" t="s">
        <v>3742</v>
      </c>
      <c r="I232" t="s">
        <v>5568</v>
      </c>
      <c r="J232" t="s">
        <v>719</v>
      </c>
      <c r="K232">
        <v>1</v>
      </c>
      <c r="L232">
        <v>444</v>
      </c>
      <c r="M232" t="s">
        <v>3741</v>
      </c>
      <c r="N232">
        <v>0</v>
      </c>
      <c r="O232">
        <v>8729</v>
      </c>
      <c r="P232">
        <v>9173</v>
      </c>
      <c r="Q232">
        <v>10</v>
      </c>
      <c r="R232" t="s">
        <v>719</v>
      </c>
      <c r="S232" t="s">
        <v>719</v>
      </c>
      <c r="T232" t="s">
        <v>719</v>
      </c>
      <c r="U232" t="s">
        <v>4326</v>
      </c>
      <c r="V232">
        <v>1796606</v>
      </c>
      <c r="W232" t="s">
        <v>67</v>
      </c>
      <c r="X232" t="b">
        <v>1</v>
      </c>
      <c r="Y232" t="s">
        <v>719</v>
      </c>
      <c r="Z232" t="s">
        <v>719</v>
      </c>
      <c r="AA232">
        <v>1796606</v>
      </c>
      <c r="AB232" t="s">
        <v>67</v>
      </c>
      <c r="AC232">
        <v>106589</v>
      </c>
      <c r="AD232" t="s">
        <v>60</v>
      </c>
      <c r="AE232">
        <v>119060</v>
      </c>
      <c r="AF232" t="s">
        <v>122</v>
      </c>
      <c r="AG232">
        <v>80840</v>
      </c>
      <c r="AH232" t="s">
        <v>116</v>
      </c>
      <c r="AI232">
        <v>28216</v>
      </c>
      <c r="AJ232" t="s">
        <v>142</v>
      </c>
      <c r="AK232">
        <v>1224</v>
      </c>
      <c r="AL232" t="s">
        <v>91</v>
      </c>
      <c r="AM232">
        <v>2</v>
      </c>
      <c r="AN232" t="s">
        <v>152</v>
      </c>
      <c r="AO232">
        <v>131567</v>
      </c>
      <c r="AP232" t="s">
        <v>153</v>
      </c>
    </row>
    <row r="233" spans="1:42" x14ac:dyDescent="0.2">
      <c r="A233">
        <v>232</v>
      </c>
      <c r="B233" t="s">
        <v>3733</v>
      </c>
      <c r="C233" t="s">
        <v>67</v>
      </c>
      <c r="D233">
        <v>1796606</v>
      </c>
      <c r="E233" t="s">
        <v>3740</v>
      </c>
      <c r="F233" t="s">
        <v>861</v>
      </c>
      <c r="G233" t="s">
        <v>861</v>
      </c>
      <c r="H233" t="s">
        <v>3739</v>
      </c>
      <c r="I233" t="s">
        <v>5567</v>
      </c>
      <c r="J233" t="s">
        <v>719</v>
      </c>
      <c r="K233">
        <v>-1</v>
      </c>
      <c r="L233">
        <v>1683</v>
      </c>
      <c r="M233" t="s">
        <v>3738</v>
      </c>
      <c r="N233">
        <v>0</v>
      </c>
      <c r="O233">
        <v>9249</v>
      </c>
      <c r="P233">
        <v>10932</v>
      </c>
      <c r="Q233">
        <v>11</v>
      </c>
      <c r="R233" t="s">
        <v>719</v>
      </c>
      <c r="S233" t="s">
        <v>719</v>
      </c>
      <c r="T233" t="s">
        <v>719</v>
      </c>
      <c r="U233" t="s">
        <v>4326</v>
      </c>
      <c r="V233">
        <v>1796606</v>
      </c>
      <c r="W233" t="s">
        <v>67</v>
      </c>
      <c r="X233" t="b">
        <v>1</v>
      </c>
      <c r="Y233" t="s">
        <v>719</v>
      </c>
      <c r="Z233" t="s">
        <v>719</v>
      </c>
      <c r="AA233">
        <v>1796606</v>
      </c>
      <c r="AB233" t="s">
        <v>67</v>
      </c>
      <c r="AC233">
        <v>106589</v>
      </c>
      <c r="AD233" t="s">
        <v>60</v>
      </c>
      <c r="AE233">
        <v>119060</v>
      </c>
      <c r="AF233" t="s">
        <v>122</v>
      </c>
      <c r="AG233">
        <v>80840</v>
      </c>
      <c r="AH233" t="s">
        <v>116</v>
      </c>
      <c r="AI233">
        <v>28216</v>
      </c>
      <c r="AJ233" t="s">
        <v>142</v>
      </c>
      <c r="AK233">
        <v>1224</v>
      </c>
      <c r="AL233" t="s">
        <v>91</v>
      </c>
      <c r="AM233">
        <v>2</v>
      </c>
      <c r="AN233" t="s">
        <v>152</v>
      </c>
      <c r="AO233">
        <v>131567</v>
      </c>
      <c r="AP233" t="s">
        <v>153</v>
      </c>
    </row>
    <row r="234" spans="1:42" x14ac:dyDescent="0.2">
      <c r="A234">
        <v>233</v>
      </c>
      <c r="B234" t="s">
        <v>3733</v>
      </c>
      <c r="C234" t="s">
        <v>67</v>
      </c>
      <c r="D234">
        <v>1796606</v>
      </c>
      <c r="E234" t="s">
        <v>1764</v>
      </c>
      <c r="F234" t="s">
        <v>857</v>
      </c>
      <c r="G234" t="s">
        <v>857</v>
      </c>
      <c r="H234" t="s">
        <v>3737</v>
      </c>
      <c r="I234" t="s">
        <v>5566</v>
      </c>
      <c r="J234" t="s">
        <v>719</v>
      </c>
      <c r="K234">
        <v>-1</v>
      </c>
      <c r="L234">
        <v>663</v>
      </c>
      <c r="M234" t="s">
        <v>3736</v>
      </c>
      <c r="N234">
        <v>0</v>
      </c>
      <c r="O234">
        <v>11121</v>
      </c>
      <c r="P234">
        <v>11784</v>
      </c>
      <c r="Q234">
        <v>12</v>
      </c>
      <c r="R234" t="s">
        <v>719</v>
      </c>
      <c r="S234" t="s">
        <v>719</v>
      </c>
      <c r="T234" t="s">
        <v>719</v>
      </c>
      <c r="U234" t="s">
        <v>4326</v>
      </c>
      <c r="V234">
        <v>1796606</v>
      </c>
      <c r="W234" t="s">
        <v>67</v>
      </c>
      <c r="X234" t="b">
        <v>1</v>
      </c>
      <c r="Y234" t="s">
        <v>719</v>
      </c>
      <c r="Z234" t="s">
        <v>719</v>
      </c>
      <c r="AA234">
        <v>1796606</v>
      </c>
      <c r="AB234" t="s">
        <v>67</v>
      </c>
      <c r="AC234">
        <v>106589</v>
      </c>
      <c r="AD234" t="s">
        <v>60</v>
      </c>
      <c r="AE234">
        <v>119060</v>
      </c>
      <c r="AF234" t="s">
        <v>122</v>
      </c>
      <c r="AG234">
        <v>80840</v>
      </c>
      <c r="AH234" t="s">
        <v>116</v>
      </c>
      <c r="AI234">
        <v>28216</v>
      </c>
      <c r="AJ234" t="s">
        <v>142</v>
      </c>
      <c r="AK234">
        <v>1224</v>
      </c>
      <c r="AL234" t="s">
        <v>91</v>
      </c>
      <c r="AM234">
        <v>2</v>
      </c>
      <c r="AN234" t="s">
        <v>152</v>
      </c>
      <c r="AO234">
        <v>131567</v>
      </c>
      <c r="AP234" t="s">
        <v>153</v>
      </c>
    </row>
    <row r="235" spans="1:42" x14ac:dyDescent="0.2">
      <c r="A235">
        <v>234</v>
      </c>
      <c r="B235" t="s">
        <v>3733</v>
      </c>
      <c r="C235" t="s">
        <v>67</v>
      </c>
      <c r="D235">
        <v>1796606</v>
      </c>
      <c r="E235" t="s">
        <v>656</v>
      </c>
      <c r="F235" t="s">
        <v>655</v>
      </c>
      <c r="G235" t="s">
        <v>655</v>
      </c>
      <c r="H235" t="s">
        <v>3735</v>
      </c>
      <c r="I235" t="s">
        <v>5565</v>
      </c>
      <c r="J235" t="s">
        <v>719</v>
      </c>
      <c r="K235">
        <v>-1</v>
      </c>
      <c r="L235">
        <v>1134</v>
      </c>
      <c r="M235" t="s">
        <v>3734</v>
      </c>
      <c r="N235">
        <v>0</v>
      </c>
      <c r="O235">
        <v>11852</v>
      </c>
      <c r="P235">
        <v>12986</v>
      </c>
      <c r="Q235">
        <v>13</v>
      </c>
      <c r="R235" t="s">
        <v>719</v>
      </c>
      <c r="S235" t="s">
        <v>719</v>
      </c>
      <c r="T235" t="s">
        <v>719</v>
      </c>
      <c r="U235" t="s">
        <v>4326</v>
      </c>
      <c r="V235">
        <v>1796606</v>
      </c>
      <c r="W235" t="s">
        <v>67</v>
      </c>
      <c r="X235" t="b">
        <v>1</v>
      </c>
      <c r="Y235" t="s">
        <v>719</v>
      </c>
      <c r="Z235" t="s">
        <v>719</v>
      </c>
      <c r="AA235">
        <v>1796606</v>
      </c>
      <c r="AB235" t="s">
        <v>67</v>
      </c>
      <c r="AC235">
        <v>106589</v>
      </c>
      <c r="AD235" t="s">
        <v>60</v>
      </c>
      <c r="AE235">
        <v>119060</v>
      </c>
      <c r="AF235" t="s">
        <v>122</v>
      </c>
      <c r="AG235">
        <v>80840</v>
      </c>
      <c r="AH235" t="s">
        <v>116</v>
      </c>
      <c r="AI235">
        <v>28216</v>
      </c>
      <c r="AJ235" t="s">
        <v>142</v>
      </c>
      <c r="AK235">
        <v>1224</v>
      </c>
      <c r="AL235" t="s">
        <v>91</v>
      </c>
      <c r="AM235">
        <v>2</v>
      </c>
      <c r="AN235" t="s">
        <v>152</v>
      </c>
      <c r="AO235">
        <v>131567</v>
      </c>
      <c r="AP235" t="s">
        <v>153</v>
      </c>
    </row>
    <row r="236" spans="1:42" x14ac:dyDescent="0.2">
      <c r="A236">
        <v>235</v>
      </c>
      <c r="B236" t="s">
        <v>3733</v>
      </c>
      <c r="C236" t="s">
        <v>67</v>
      </c>
      <c r="D236">
        <v>1796606</v>
      </c>
      <c r="E236" t="s">
        <v>1353</v>
      </c>
      <c r="F236" t="s">
        <v>849</v>
      </c>
      <c r="G236" t="s">
        <v>849</v>
      </c>
      <c r="H236" t="s">
        <v>3732</v>
      </c>
      <c r="I236" t="s">
        <v>5564</v>
      </c>
      <c r="J236" t="s">
        <v>719</v>
      </c>
      <c r="K236">
        <v>-1</v>
      </c>
      <c r="L236">
        <v>2050</v>
      </c>
      <c r="M236" t="s">
        <v>3731</v>
      </c>
      <c r="N236">
        <v>1</v>
      </c>
      <c r="O236">
        <v>12982</v>
      </c>
      <c r="P236">
        <v>15032</v>
      </c>
      <c r="Q236">
        <v>14</v>
      </c>
      <c r="R236" t="s">
        <v>719</v>
      </c>
      <c r="S236" t="s">
        <v>719</v>
      </c>
      <c r="T236" t="s">
        <v>719</v>
      </c>
      <c r="U236" t="s">
        <v>4326</v>
      </c>
      <c r="V236">
        <v>1796606</v>
      </c>
      <c r="W236" t="s">
        <v>67</v>
      </c>
      <c r="X236" t="b">
        <v>1</v>
      </c>
      <c r="Y236" t="s">
        <v>719</v>
      </c>
      <c r="Z236" t="s">
        <v>719</v>
      </c>
      <c r="AA236">
        <v>1796606</v>
      </c>
      <c r="AB236" t="s">
        <v>67</v>
      </c>
      <c r="AC236">
        <v>106589</v>
      </c>
      <c r="AD236" t="s">
        <v>60</v>
      </c>
      <c r="AE236">
        <v>119060</v>
      </c>
      <c r="AF236" t="s">
        <v>122</v>
      </c>
      <c r="AG236">
        <v>80840</v>
      </c>
      <c r="AH236" t="s">
        <v>116</v>
      </c>
      <c r="AI236">
        <v>28216</v>
      </c>
      <c r="AJ236" t="s">
        <v>142</v>
      </c>
      <c r="AK236">
        <v>1224</v>
      </c>
      <c r="AL236" t="s">
        <v>91</v>
      </c>
      <c r="AM236">
        <v>2</v>
      </c>
      <c r="AN236" t="s">
        <v>152</v>
      </c>
      <c r="AO236">
        <v>131567</v>
      </c>
      <c r="AP236" t="s">
        <v>153</v>
      </c>
    </row>
    <row r="237" spans="1:42" x14ac:dyDescent="0.2">
      <c r="A237">
        <v>236</v>
      </c>
      <c r="B237" t="s">
        <v>3704</v>
      </c>
      <c r="C237" t="s">
        <v>67</v>
      </c>
      <c r="D237">
        <v>1796606</v>
      </c>
      <c r="E237" t="s">
        <v>430</v>
      </c>
      <c r="F237" t="s">
        <v>429</v>
      </c>
      <c r="G237" t="s">
        <v>429</v>
      </c>
      <c r="H237" t="s">
        <v>3730</v>
      </c>
      <c r="I237" t="s">
        <v>5563</v>
      </c>
      <c r="J237" t="s">
        <v>719</v>
      </c>
      <c r="K237">
        <v>1</v>
      </c>
      <c r="L237">
        <v>910</v>
      </c>
      <c r="M237" t="s">
        <v>3729</v>
      </c>
      <c r="N237">
        <v>1</v>
      </c>
      <c r="O237">
        <v>0</v>
      </c>
      <c r="P237">
        <v>910</v>
      </c>
      <c r="Q237">
        <v>1</v>
      </c>
      <c r="R237" t="s">
        <v>719</v>
      </c>
      <c r="S237" t="s">
        <v>719</v>
      </c>
      <c r="T237" t="s">
        <v>719</v>
      </c>
      <c r="U237" t="s">
        <v>4326</v>
      </c>
      <c r="V237">
        <v>1796606</v>
      </c>
      <c r="W237" t="s">
        <v>67</v>
      </c>
      <c r="X237" t="b">
        <v>1</v>
      </c>
      <c r="Y237" t="s">
        <v>719</v>
      </c>
      <c r="Z237" t="s">
        <v>719</v>
      </c>
      <c r="AA237">
        <v>1796606</v>
      </c>
      <c r="AB237" t="s">
        <v>67</v>
      </c>
      <c r="AC237">
        <v>106589</v>
      </c>
      <c r="AD237" t="s">
        <v>60</v>
      </c>
      <c r="AE237">
        <v>119060</v>
      </c>
      <c r="AF237" t="s">
        <v>122</v>
      </c>
      <c r="AG237">
        <v>80840</v>
      </c>
      <c r="AH237" t="s">
        <v>116</v>
      </c>
      <c r="AI237">
        <v>28216</v>
      </c>
      <c r="AJ237" t="s">
        <v>142</v>
      </c>
      <c r="AK237">
        <v>1224</v>
      </c>
      <c r="AL237" t="s">
        <v>91</v>
      </c>
      <c r="AM237">
        <v>2</v>
      </c>
      <c r="AN237" t="s">
        <v>152</v>
      </c>
      <c r="AO237">
        <v>131567</v>
      </c>
      <c r="AP237" t="s">
        <v>153</v>
      </c>
    </row>
    <row r="238" spans="1:42" x14ac:dyDescent="0.2">
      <c r="A238">
        <v>237</v>
      </c>
      <c r="B238" t="s">
        <v>3704</v>
      </c>
      <c r="C238" t="s">
        <v>67</v>
      </c>
      <c r="D238">
        <v>1796606</v>
      </c>
      <c r="E238" t="s">
        <v>497</v>
      </c>
      <c r="F238" t="s">
        <v>429</v>
      </c>
      <c r="G238" t="s">
        <v>429</v>
      </c>
      <c r="H238" t="s">
        <v>3728</v>
      </c>
      <c r="I238" t="s">
        <v>5562</v>
      </c>
      <c r="J238" t="s">
        <v>719</v>
      </c>
      <c r="K238">
        <v>-1</v>
      </c>
      <c r="L238">
        <v>312</v>
      </c>
      <c r="M238" t="s">
        <v>3727</v>
      </c>
      <c r="N238">
        <v>0</v>
      </c>
      <c r="O238">
        <v>1245</v>
      </c>
      <c r="P238">
        <v>1557</v>
      </c>
      <c r="Q238">
        <v>2</v>
      </c>
      <c r="R238" t="s">
        <v>719</v>
      </c>
      <c r="S238" t="s">
        <v>719</v>
      </c>
      <c r="T238" t="s">
        <v>719</v>
      </c>
      <c r="U238" t="s">
        <v>4326</v>
      </c>
      <c r="V238">
        <v>1796606</v>
      </c>
      <c r="W238" t="s">
        <v>67</v>
      </c>
      <c r="X238" t="b">
        <v>1</v>
      </c>
      <c r="Y238" t="s">
        <v>719</v>
      </c>
      <c r="Z238" t="s">
        <v>719</v>
      </c>
      <c r="AA238">
        <v>1796606</v>
      </c>
      <c r="AB238" t="s">
        <v>67</v>
      </c>
      <c r="AC238">
        <v>106589</v>
      </c>
      <c r="AD238" t="s">
        <v>60</v>
      </c>
      <c r="AE238">
        <v>119060</v>
      </c>
      <c r="AF238" t="s">
        <v>122</v>
      </c>
      <c r="AG238">
        <v>80840</v>
      </c>
      <c r="AH238" t="s">
        <v>116</v>
      </c>
      <c r="AI238">
        <v>28216</v>
      </c>
      <c r="AJ238" t="s">
        <v>142</v>
      </c>
      <c r="AK238">
        <v>1224</v>
      </c>
      <c r="AL238" t="s">
        <v>91</v>
      </c>
      <c r="AM238">
        <v>2</v>
      </c>
      <c r="AN238" t="s">
        <v>152</v>
      </c>
      <c r="AO238">
        <v>131567</v>
      </c>
      <c r="AP238" t="s">
        <v>153</v>
      </c>
    </row>
    <row r="239" spans="1:42" x14ac:dyDescent="0.2">
      <c r="A239">
        <v>238</v>
      </c>
      <c r="B239" t="s">
        <v>3704</v>
      </c>
      <c r="C239" t="s">
        <v>67</v>
      </c>
      <c r="D239">
        <v>1796606</v>
      </c>
      <c r="E239" t="s">
        <v>2955</v>
      </c>
      <c r="F239" t="s">
        <v>2207</v>
      </c>
      <c r="G239" t="s">
        <v>2207</v>
      </c>
      <c r="H239" t="s">
        <v>3726</v>
      </c>
      <c r="I239" t="s">
        <v>5561</v>
      </c>
      <c r="J239" t="s">
        <v>719</v>
      </c>
      <c r="K239">
        <v>-1</v>
      </c>
      <c r="L239">
        <v>1857</v>
      </c>
      <c r="M239" t="s">
        <v>3725</v>
      </c>
      <c r="N239">
        <v>0</v>
      </c>
      <c r="O239">
        <v>1571</v>
      </c>
      <c r="P239">
        <v>3428</v>
      </c>
      <c r="Q239">
        <v>3</v>
      </c>
      <c r="R239" t="s">
        <v>719</v>
      </c>
      <c r="S239" t="s">
        <v>719</v>
      </c>
      <c r="T239" t="s">
        <v>719</v>
      </c>
      <c r="U239" t="s">
        <v>4326</v>
      </c>
      <c r="V239">
        <v>1796606</v>
      </c>
      <c r="W239" t="s">
        <v>67</v>
      </c>
      <c r="X239" t="b">
        <v>1</v>
      </c>
      <c r="Y239" t="s">
        <v>719</v>
      </c>
      <c r="Z239" t="s">
        <v>719</v>
      </c>
      <c r="AA239">
        <v>1796606</v>
      </c>
      <c r="AB239" t="s">
        <v>67</v>
      </c>
      <c r="AC239">
        <v>106589</v>
      </c>
      <c r="AD239" t="s">
        <v>60</v>
      </c>
      <c r="AE239">
        <v>119060</v>
      </c>
      <c r="AF239" t="s">
        <v>122</v>
      </c>
      <c r="AG239">
        <v>80840</v>
      </c>
      <c r="AH239" t="s">
        <v>116</v>
      </c>
      <c r="AI239">
        <v>28216</v>
      </c>
      <c r="AJ239" t="s">
        <v>142</v>
      </c>
      <c r="AK239">
        <v>1224</v>
      </c>
      <c r="AL239" t="s">
        <v>91</v>
      </c>
      <c r="AM239">
        <v>2</v>
      </c>
      <c r="AN239" t="s">
        <v>152</v>
      </c>
      <c r="AO239">
        <v>131567</v>
      </c>
      <c r="AP239" t="s">
        <v>153</v>
      </c>
    </row>
    <row r="240" spans="1:42" x14ac:dyDescent="0.2">
      <c r="A240">
        <v>239</v>
      </c>
      <c r="B240" t="s">
        <v>3704</v>
      </c>
      <c r="C240" t="s">
        <v>67</v>
      </c>
      <c r="D240">
        <v>1796606</v>
      </c>
      <c r="E240" t="s">
        <v>2952</v>
      </c>
      <c r="F240" t="s">
        <v>2203</v>
      </c>
      <c r="G240" t="s">
        <v>2203</v>
      </c>
      <c r="H240" t="s">
        <v>3724</v>
      </c>
      <c r="I240" t="s">
        <v>5560</v>
      </c>
      <c r="J240" t="s">
        <v>719</v>
      </c>
      <c r="K240">
        <v>-1</v>
      </c>
      <c r="L240">
        <v>312</v>
      </c>
      <c r="M240" t="s">
        <v>3723</v>
      </c>
      <c r="N240">
        <v>0</v>
      </c>
      <c r="O240">
        <v>3443</v>
      </c>
      <c r="P240">
        <v>3755</v>
      </c>
      <c r="Q240">
        <v>4</v>
      </c>
      <c r="R240" t="s">
        <v>719</v>
      </c>
      <c r="S240" t="s">
        <v>719</v>
      </c>
      <c r="T240" t="s">
        <v>719</v>
      </c>
      <c r="U240" t="s">
        <v>4326</v>
      </c>
      <c r="V240">
        <v>1796606</v>
      </c>
      <c r="W240" t="s">
        <v>67</v>
      </c>
      <c r="X240" t="b">
        <v>1</v>
      </c>
      <c r="Y240" t="s">
        <v>719</v>
      </c>
      <c r="Z240" t="s">
        <v>719</v>
      </c>
      <c r="AA240">
        <v>1796606</v>
      </c>
      <c r="AB240" t="s">
        <v>67</v>
      </c>
      <c r="AC240">
        <v>106589</v>
      </c>
      <c r="AD240" t="s">
        <v>60</v>
      </c>
      <c r="AE240">
        <v>119060</v>
      </c>
      <c r="AF240" t="s">
        <v>122</v>
      </c>
      <c r="AG240">
        <v>80840</v>
      </c>
      <c r="AH240" t="s">
        <v>116</v>
      </c>
      <c r="AI240">
        <v>28216</v>
      </c>
      <c r="AJ240" t="s">
        <v>142</v>
      </c>
      <c r="AK240">
        <v>1224</v>
      </c>
      <c r="AL240" t="s">
        <v>91</v>
      </c>
      <c r="AM240">
        <v>2</v>
      </c>
      <c r="AN240" t="s">
        <v>152</v>
      </c>
      <c r="AO240">
        <v>131567</v>
      </c>
      <c r="AP240" t="s">
        <v>153</v>
      </c>
    </row>
    <row r="241" spans="1:42" x14ac:dyDescent="0.2">
      <c r="A241">
        <v>240</v>
      </c>
      <c r="B241" t="s">
        <v>3704</v>
      </c>
      <c r="C241" t="s">
        <v>67</v>
      </c>
      <c r="D241">
        <v>1796606</v>
      </c>
      <c r="E241" t="s">
        <v>606</v>
      </c>
      <c r="F241" t="s">
        <v>605</v>
      </c>
      <c r="G241" t="s">
        <v>605</v>
      </c>
      <c r="H241" t="s">
        <v>3722</v>
      </c>
      <c r="I241" t="s">
        <v>5559</v>
      </c>
      <c r="J241" t="s">
        <v>719</v>
      </c>
      <c r="K241">
        <v>-1</v>
      </c>
      <c r="L241">
        <v>900</v>
      </c>
      <c r="M241" t="s">
        <v>3721</v>
      </c>
      <c r="N241">
        <v>0</v>
      </c>
      <c r="O241">
        <v>4172</v>
      </c>
      <c r="P241">
        <v>5072</v>
      </c>
      <c r="Q241">
        <v>5</v>
      </c>
      <c r="R241" t="s">
        <v>719</v>
      </c>
      <c r="S241" t="s">
        <v>719</v>
      </c>
      <c r="T241" t="s">
        <v>719</v>
      </c>
      <c r="U241" t="s">
        <v>4326</v>
      </c>
      <c r="V241">
        <v>1796606</v>
      </c>
      <c r="W241" t="s">
        <v>67</v>
      </c>
      <c r="X241" t="b">
        <v>1</v>
      </c>
      <c r="Y241" t="s">
        <v>719</v>
      </c>
      <c r="Z241" t="s">
        <v>719</v>
      </c>
      <c r="AA241">
        <v>1796606</v>
      </c>
      <c r="AB241" t="s">
        <v>67</v>
      </c>
      <c r="AC241">
        <v>106589</v>
      </c>
      <c r="AD241" t="s">
        <v>60</v>
      </c>
      <c r="AE241">
        <v>119060</v>
      </c>
      <c r="AF241" t="s">
        <v>122</v>
      </c>
      <c r="AG241">
        <v>80840</v>
      </c>
      <c r="AH241" t="s">
        <v>116</v>
      </c>
      <c r="AI241">
        <v>28216</v>
      </c>
      <c r="AJ241" t="s">
        <v>142</v>
      </c>
      <c r="AK241">
        <v>1224</v>
      </c>
      <c r="AL241" t="s">
        <v>91</v>
      </c>
      <c r="AM241">
        <v>2</v>
      </c>
      <c r="AN241" t="s">
        <v>152</v>
      </c>
      <c r="AO241">
        <v>131567</v>
      </c>
      <c r="AP241" t="s">
        <v>153</v>
      </c>
    </row>
    <row r="242" spans="1:42" x14ac:dyDescent="0.2">
      <c r="A242">
        <v>241</v>
      </c>
      <c r="B242" t="s">
        <v>3704</v>
      </c>
      <c r="C242" t="s">
        <v>67</v>
      </c>
      <c r="D242">
        <v>1796606</v>
      </c>
      <c r="E242" t="s">
        <v>2734</v>
      </c>
      <c r="F242" t="s">
        <v>803</v>
      </c>
      <c r="G242" t="s">
        <v>803</v>
      </c>
      <c r="H242" t="s">
        <v>3720</v>
      </c>
      <c r="I242" t="s">
        <v>5558</v>
      </c>
      <c r="J242" t="s">
        <v>719</v>
      </c>
      <c r="K242">
        <v>1</v>
      </c>
      <c r="L242">
        <v>1803</v>
      </c>
      <c r="M242" t="s">
        <v>3719</v>
      </c>
      <c r="N242">
        <v>0</v>
      </c>
      <c r="O242">
        <v>5190</v>
      </c>
      <c r="P242">
        <v>6993</v>
      </c>
      <c r="Q242">
        <v>6</v>
      </c>
      <c r="R242" t="s">
        <v>719</v>
      </c>
      <c r="S242" t="s">
        <v>719</v>
      </c>
      <c r="T242" t="s">
        <v>719</v>
      </c>
      <c r="U242" t="s">
        <v>4326</v>
      </c>
      <c r="V242">
        <v>1796606</v>
      </c>
      <c r="W242" t="s">
        <v>67</v>
      </c>
      <c r="X242" t="b">
        <v>1</v>
      </c>
      <c r="Y242" t="s">
        <v>719</v>
      </c>
      <c r="Z242" t="s">
        <v>719</v>
      </c>
      <c r="AA242">
        <v>1796606</v>
      </c>
      <c r="AB242" t="s">
        <v>67</v>
      </c>
      <c r="AC242">
        <v>106589</v>
      </c>
      <c r="AD242" t="s">
        <v>60</v>
      </c>
      <c r="AE242">
        <v>119060</v>
      </c>
      <c r="AF242" t="s">
        <v>122</v>
      </c>
      <c r="AG242">
        <v>80840</v>
      </c>
      <c r="AH242" t="s">
        <v>116</v>
      </c>
      <c r="AI242">
        <v>28216</v>
      </c>
      <c r="AJ242" t="s">
        <v>142</v>
      </c>
      <c r="AK242">
        <v>1224</v>
      </c>
      <c r="AL242" t="s">
        <v>91</v>
      </c>
      <c r="AM242">
        <v>2</v>
      </c>
      <c r="AN242" t="s">
        <v>152</v>
      </c>
      <c r="AO242">
        <v>131567</v>
      </c>
      <c r="AP242" t="s">
        <v>153</v>
      </c>
    </row>
    <row r="243" spans="1:42" x14ac:dyDescent="0.2">
      <c r="A243">
        <v>242</v>
      </c>
      <c r="B243" t="s">
        <v>3704</v>
      </c>
      <c r="C243" t="s">
        <v>67</v>
      </c>
      <c r="D243">
        <v>1796606</v>
      </c>
      <c r="E243" t="s">
        <v>312</v>
      </c>
      <c r="F243" t="s">
        <v>304</v>
      </c>
      <c r="G243" t="s">
        <v>304</v>
      </c>
      <c r="H243" t="s">
        <v>3718</v>
      </c>
      <c r="I243" t="s">
        <v>5557</v>
      </c>
      <c r="J243" t="s">
        <v>719</v>
      </c>
      <c r="K243">
        <v>1</v>
      </c>
      <c r="L243">
        <v>975</v>
      </c>
      <c r="M243" t="s">
        <v>3717</v>
      </c>
      <c r="N243">
        <v>0</v>
      </c>
      <c r="O243">
        <v>7119</v>
      </c>
      <c r="P243">
        <v>8094</v>
      </c>
      <c r="Q243">
        <v>7</v>
      </c>
      <c r="R243" t="s">
        <v>4316</v>
      </c>
      <c r="S243" t="s">
        <v>719</v>
      </c>
      <c r="T243" t="s">
        <v>719</v>
      </c>
      <c r="U243" t="s">
        <v>4326</v>
      </c>
      <c r="V243">
        <v>1796606</v>
      </c>
      <c r="W243" t="s">
        <v>67</v>
      </c>
      <c r="X243" t="b">
        <v>1</v>
      </c>
      <c r="Y243" t="s">
        <v>719</v>
      </c>
      <c r="Z243" t="s">
        <v>719</v>
      </c>
      <c r="AA243">
        <v>1796606</v>
      </c>
      <c r="AB243" t="s">
        <v>67</v>
      </c>
      <c r="AC243">
        <v>106589</v>
      </c>
      <c r="AD243" t="s">
        <v>60</v>
      </c>
      <c r="AE243">
        <v>119060</v>
      </c>
      <c r="AF243" t="s">
        <v>122</v>
      </c>
      <c r="AG243">
        <v>80840</v>
      </c>
      <c r="AH243" t="s">
        <v>116</v>
      </c>
      <c r="AI243">
        <v>28216</v>
      </c>
      <c r="AJ243" t="s">
        <v>142</v>
      </c>
      <c r="AK243">
        <v>1224</v>
      </c>
      <c r="AL243" t="s">
        <v>91</v>
      </c>
      <c r="AM243">
        <v>2</v>
      </c>
      <c r="AN243" t="s">
        <v>152</v>
      </c>
      <c r="AO243">
        <v>131567</v>
      </c>
      <c r="AP243" t="s">
        <v>153</v>
      </c>
    </row>
    <row r="244" spans="1:42" x14ac:dyDescent="0.2">
      <c r="A244">
        <v>243</v>
      </c>
      <c r="B244" t="s">
        <v>3704</v>
      </c>
      <c r="C244" t="s">
        <v>67</v>
      </c>
      <c r="D244">
        <v>1796606</v>
      </c>
      <c r="E244" t="s">
        <v>2122</v>
      </c>
      <c r="F244" t="s">
        <v>387</v>
      </c>
      <c r="G244" t="s">
        <v>387</v>
      </c>
      <c r="H244" t="s">
        <v>3716</v>
      </c>
      <c r="I244" t="s">
        <v>5556</v>
      </c>
      <c r="J244" t="s">
        <v>719</v>
      </c>
      <c r="K244">
        <v>1</v>
      </c>
      <c r="L244">
        <v>1122</v>
      </c>
      <c r="M244" t="s">
        <v>3715</v>
      </c>
      <c r="N244">
        <v>0</v>
      </c>
      <c r="O244">
        <v>8108</v>
      </c>
      <c r="P244">
        <v>9230</v>
      </c>
      <c r="Q244">
        <v>8</v>
      </c>
      <c r="R244" t="s">
        <v>719</v>
      </c>
      <c r="S244" t="s">
        <v>719</v>
      </c>
      <c r="T244" t="s">
        <v>719</v>
      </c>
      <c r="U244" t="s">
        <v>4326</v>
      </c>
      <c r="V244">
        <v>1796606</v>
      </c>
      <c r="W244" t="s">
        <v>67</v>
      </c>
      <c r="X244" t="b">
        <v>1</v>
      </c>
      <c r="Y244" t="s">
        <v>719</v>
      </c>
      <c r="Z244" t="s">
        <v>719</v>
      </c>
      <c r="AA244">
        <v>1796606</v>
      </c>
      <c r="AB244" t="s">
        <v>67</v>
      </c>
      <c r="AC244">
        <v>106589</v>
      </c>
      <c r="AD244" t="s">
        <v>60</v>
      </c>
      <c r="AE244">
        <v>119060</v>
      </c>
      <c r="AF244" t="s">
        <v>122</v>
      </c>
      <c r="AG244">
        <v>80840</v>
      </c>
      <c r="AH244" t="s">
        <v>116</v>
      </c>
      <c r="AI244">
        <v>28216</v>
      </c>
      <c r="AJ244" t="s">
        <v>142</v>
      </c>
      <c r="AK244">
        <v>1224</v>
      </c>
      <c r="AL244" t="s">
        <v>91</v>
      </c>
      <c r="AM244">
        <v>2</v>
      </c>
      <c r="AN244" t="s">
        <v>152</v>
      </c>
      <c r="AO244">
        <v>131567</v>
      </c>
      <c r="AP244" t="s">
        <v>153</v>
      </c>
    </row>
    <row r="245" spans="1:42" x14ac:dyDescent="0.2">
      <c r="A245">
        <v>244</v>
      </c>
      <c r="B245" t="s">
        <v>3704</v>
      </c>
      <c r="C245" t="s">
        <v>67</v>
      </c>
      <c r="D245">
        <v>1796606</v>
      </c>
      <c r="E245" t="s">
        <v>2943</v>
      </c>
      <c r="F245" t="s">
        <v>2191</v>
      </c>
      <c r="G245" t="s">
        <v>2191</v>
      </c>
      <c r="H245" t="s">
        <v>3714</v>
      </c>
      <c r="I245" t="s">
        <v>5555</v>
      </c>
      <c r="J245" t="s">
        <v>719</v>
      </c>
      <c r="K245">
        <v>-1</v>
      </c>
      <c r="L245">
        <v>1722</v>
      </c>
      <c r="M245" t="s">
        <v>3713</v>
      </c>
      <c r="N245">
        <v>0</v>
      </c>
      <c r="O245">
        <v>9257</v>
      </c>
      <c r="P245">
        <v>10979</v>
      </c>
      <c r="Q245">
        <v>9</v>
      </c>
      <c r="R245" t="s">
        <v>719</v>
      </c>
      <c r="S245" t="s">
        <v>719</v>
      </c>
      <c r="T245" t="s">
        <v>719</v>
      </c>
      <c r="U245" t="s">
        <v>4326</v>
      </c>
      <c r="V245">
        <v>1796606</v>
      </c>
      <c r="W245" t="s">
        <v>67</v>
      </c>
      <c r="X245" t="b">
        <v>1</v>
      </c>
      <c r="Y245" t="s">
        <v>719</v>
      </c>
      <c r="Z245" t="s">
        <v>719</v>
      </c>
      <c r="AA245">
        <v>1796606</v>
      </c>
      <c r="AB245" t="s">
        <v>67</v>
      </c>
      <c r="AC245">
        <v>106589</v>
      </c>
      <c r="AD245" t="s">
        <v>60</v>
      </c>
      <c r="AE245">
        <v>119060</v>
      </c>
      <c r="AF245" t="s">
        <v>122</v>
      </c>
      <c r="AG245">
        <v>80840</v>
      </c>
      <c r="AH245" t="s">
        <v>116</v>
      </c>
      <c r="AI245">
        <v>28216</v>
      </c>
      <c r="AJ245" t="s">
        <v>142</v>
      </c>
      <c r="AK245">
        <v>1224</v>
      </c>
      <c r="AL245" t="s">
        <v>91</v>
      </c>
      <c r="AM245">
        <v>2</v>
      </c>
      <c r="AN245" t="s">
        <v>152</v>
      </c>
      <c r="AO245">
        <v>131567</v>
      </c>
      <c r="AP245" t="s">
        <v>153</v>
      </c>
    </row>
    <row r="246" spans="1:42" x14ac:dyDescent="0.2">
      <c r="A246">
        <v>245</v>
      </c>
      <c r="B246" t="s">
        <v>3704</v>
      </c>
      <c r="C246" t="s">
        <v>67</v>
      </c>
      <c r="D246">
        <v>1796606</v>
      </c>
      <c r="E246" t="s">
        <v>2940</v>
      </c>
      <c r="F246" t="s">
        <v>2187</v>
      </c>
      <c r="G246" t="s">
        <v>2187</v>
      </c>
      <c r="H246" t="s">
        <v>3712</v>
      </c>
      <c r="I246" t="s">
        <v>5554</v>
      </c>
      <c r="J246" t="s">
        <v>719</v>
      </c>
      <c r="K246">
        <v>-1</v>
      </c>
      <c r="L246">
        <v>1446</v>
      </c>
      <c r="M246" t="s">
        <v>3711</v>
      </c>
      <c r="N246">
        <v>0</v>
      </c>
      <c r="O246">
        <v>11246</v>
      </c>
      <c r="P246">
        <v>12692</v>
      </c>
      <c r="Q246">
        <v>10</v>
      </c>
      <c r="R246" t="s">
        <v>719</v>
      </c>
      <c r="S246" t="s">
        <v>719</v>
      </c>
      <c r="T246" t="s">
        <v>719</v>
      </c>
      <c r="U246" t="s">
        <v>4326</v>
      </c>
      <c r="V246">
        <v>1796606</v>
      </c>
      <c r="W246" t="s">
        <v>67</v>
      </c>
      <c r="X246" t="b">
        <v>1</v>
      </c>
      <c r="Y246" t="s">
        <v>719</v>
      </c>
      <c r="Z246" t="s">
        <v>719</v>
      </c>
      <c r="AA246">
        <v>1796606</v>
      </c>
      <c r="AB246" t="s">
        <v>67</v>
      </c>
      <c r="AC246">
        <v>106589</v>
      </c>
      <c r="AD246" t="s">
        <v>60</v>
      </c>
      <c r="AE246">
        <v>119060</v>
      </c>
      <c r="AF246" t="s">
        <v>122</v>
      </c>
      <c r="AG246">
        <v>80840</v>
      </c>
      <c r="AH246" t="s">
        <v>116</v>
      </c>
      <c r="AI246">
        <v>28216</v>
      </c>
      <c r="AJ246" t="s">
        <v>142</v>
      </c>
      <c r="AK246">
        <v>1224</v>
      </c>
      <c r="AL246" t="s">
        <v>91</v>
      </c>
      <c r="AM246">
        <v>2</v>
      </c>
      <c r="AN246" t="s">
        <v>152</v>
      </c>
      <c r="AO246">
        <v>131567</v>
      </c>
      <c r="AP246" t="s">
        <v>153</v>
      </c>
    </row>
    <row r="247" spans="1:42" x14ac:dyDescent="0.2">
      <c r="A247">
        <v>246</v>
      </c>
      <c r="B247" t="s">
        <v>3704</v>
      </c>
      <c r="C247" t="s">
        <v>67</v>
      </c>
      <c r="D247">
        <v>1796606</v>
      </c>
      <c r="E247" t="s">
        <v>2937</v>
      </c>
      <c r="F247" t="s">
        <v>2183</v>
      </c>
      <c r="G247" t="s">
        <v>2183</v>
      </c>
      <c r="H247" t="s">
        <v>3710</v>
      </c>
      <c r="I247" t="s">
        <v>5553</v>
      </c>
      <c r="J247" t="s">
        <v>719</v>
      </c>
      <c r="K247">
        <v>-1</v>
      </c>
      <c r="L247">
        <v>699</v>
      </c>
      <c r="M247" t="s">
        <v>3709</v>
      </c>
      <c r="N247">
        <v>0</v>
      </c>
      <c r="O247">
        <v>12691</v>
      </c>
      <c r="P247">
        <v>13390</v>
      </c>
      <c r="Q247">
        <v>11</v>
      </c>
      <c r="R247" t="s">
        <v>719</v>
      </c>
      <c r="S247" t="s">
        <v>719</v>
      </c>
      <c r="T247" t="s">
        <v>719</v>
      </c>
      <c r="U247" t="s">
        <v>4326</v>
      </c>
      <c r="V247">
        <v>1796606</v>
      </c>
      <c r="W247" t="s">
        <v>67</v>
      </c>
      <c r="X247" t="b">
        <v>1</v>
      </c>
      <c r="Y247" t="s">
        <v>719</v>
      </c>
      <c r="Z247" t="s">
        <v>719</v>
      </c>
      <c r="AA247">
        <v>1796606</v>
      </c>
      <c r="AB247" t="s">
        <v>67</v>
      </c>
      <c r="AC247">
        <v>106589</v>
      </c>
      <c r="AD247" t="s">
        <v>60</v>
      </c>
      <c r="AE247">
        <v>119060</v>
      </c>
      <c r="AF247" t="s">
        <v>122</v>
      </c>
      <c r="AG247">
        <v>80840</v>
      </c>
      <c r="AH247" t="s">
        <v>116</v>
      </c>
      <c r="AI247">
        <v>28216</v>
      </c>
      <c r="AJ247" t="s">
        <v>142</v>
      </c>
      <c r="AK247">
        <v>1224</v>
      </c>
      <c r="AL247" t="s">
        <v>91</v>
      </c>
      <c r="AM247">
        <v>2</v>
      </c>
      <c r="AN247" t="s">
        <v>152</v>
      </c>
      <c r="AO247">
        <v>131567</v>
      </c>
      <c r="AP247" t="s">
        <v>153</v>
      </c>
    </row>
    <row r="248" spans="1:42" x14ac:dyDescent="0.2">
      <c r="A248">
        <v>247</v>
      </c>
      <c r="B248" t="s">
        <v>3704</v>
      </c>
      <c r="C248" t="s">
        <v>67</v>
      </c>
      <c r="D248">
        <v>1796606</v>
      </c>
      <c r="E248" t="s">
        <v>2934</v>
      </c>
      <c r="F248" t="s">
        <v>2179</v>
      </c>
      <c r="G248" t="s">
        <v>2179</v>
      </c>
      <c r="H248" t="s">
        <v>3708</v>
      </c>
      <c r="I248" t="s">
        <v>5552</v>
      </c>
      <c r="J248" t="s">
        <v>719</v>
      </c>
      <c r="K248">
        <v>-1</v>
      </c>
      <c r="L248">
        <v>783</v>
      </c>
      <c r="M248" t="s">
        <v>3707</v>
      </c>
      <c r="N248">
        <v>0</v>
      </c>
      <c r="O248">
        <v>13386</v>
      </c>
      <c r="P248">
        <v>14169</v>
      </c>
      <c r="Q248">
        <v>12</v>
      </c>
      <c r="R248" t="s">
        <v>719</v>
      </c>
      <c r="S248" t="s">
        <v>719</v>
      </c>
      <c r="T248" t="s">
        <v>719</v>
      </c>
      <c r="U248" t="s">
        <v>4326</v>
      </c>
      <c r="V248">
        <v>1796606</v>
      </c>
      <c r="W248" t="s">
        <v>67</v>
      </c>
      <c r="X248" t="b">
        <v>1</v>
      </c>
      <c r="Y248" t="s">
        <v>719</v>
      </c>
      <c r="Z248" t="s">
        <v>719</v>
      </c>
      <c r="AA248">
        <v>1796606</v>
      </c>
      <c r="AB248" t="s">
        <v>67</v>
      </c>
      <c r="AC248">
        <v>106589</v>
      </c>
      <c r="AD248" t="s">
        <v>60</v>
      </c>
      <c r="AE248">
        <v>119060</v>
      </c>
      <c r="AF248" t="s">
        <v>122</v>
      </c>
      <c r="AG248">
        <v>80840</v>
      </c>
      <c r="AH248" t="s">
        <v>116</v>
      </c>
      <c r="AI248">
        <v>28216</v>
      </c>
      <c r="AJ248" t="s">
        <v>142</v>
      </c>
      <c r="AK248">
        <v>1224</v>
      </c>
      <c r="AL248" t="s">
        <v>91</v>
      </c>
      <c r="AM248">
        <v>2</v>
      </c>
      <c r="AN248" t="s">
        <v>152</v>
      </c>
      <c r="AO248">
        <v>131567</v>
      </c>
      <c r="AP248" t="s">
        <v>153</v>
      </c>
    </row>
    <row r="249" spans="1:42" x14ac:dyDescent="0.2">
      <c r="A249">
        <v>248</v>
      </c>
      <c r="B249" t="s">
        <v>3704</v>
      </c>
      <c r="C249" t="s">
        <v>67</v>
      </c>
      <c r="D249">
        <v>1796606</v>
      </c>
      <c r="E249" t="s">
        <v>1968</v>
      </c>
      <c r="F249" t="s">
        <v>1967</v>
      </c>
      <c r="G249" t="s">
        <v>1967</v>
      </c>
      <c r="H249" t="s">
        <v>3706</v>
      </c>
      <c r="I249" t="s">
        <v>5551</v>
      </c>
      <c r="J249" t="s">
        <v>719</v>
      </c>
      <c r="K249">
        <v>1</v>
      </c>
      <c r="L249">
        <v>723</v>
      </c>
      <c r="M249" t="s">
        <v>3705</v>
      </c>
      <c r="N249">
        <v>0</v>
      </c>
      <c r="O249">
        <v>14294</v>
      </c>
      <c r="P249">
        <v>15017</v>
      </c>
      <c r="Q249">
        <v>13</v>
      </c>
      <c r="R249" t="s">
        <v>719</v>
      </c>
      <c r="S249" t="s">
        <v>719</v>
      </c>
      <c r="T249" t="s">
        <v>719</v>
      </c>
      <c r="U249" t="s">
        <v>4326</v>
      </c>
      <c r="V249">
        <v>1796606</v>
      </c>
      <c r="W249" t="s">
        <v>67</v>
      </c>
      <c r="X249" t="b">
        <v>1</v>
      </c>
      <c r="Y249" t="s">
        <v>719</v>
      </c>
      <c r="Z249" t="s">
        <v>719</v>
      </c>
      <c r="AA249">
        <v>1796606</v>
      </c>
      <c r="AB249" t="s">
        <v>67</v>
      </c>
      <c r="AC249">
        <v>106589</v>
      </c>
      <c r="AD249" t="s">
        <v>60</v>
      </c>
      <c r="AE249">
        <v>119060</v>
      </c>
      <c r="AF249" t="s">
        <v>122</v>
      </c>
      <c r="AG249">
        <v>80840</v>
      </c>
      <c r="AH249" t="s">
        <v>116</v>
      </c>
      <c r="AI249">
        <v>28216</v>
      </c>
      <c r="AJ249" t="s">
        <v>142</v>
      </c>
      <c r="AK249">
        <v>1224</v>
      </c>
      <c r="AL249" t="s">
        <v>91</v>
      </c>
      <c r="AM249">
        <v>2</v>
      </c>
      <c r="AN249" t="s">
        <v>152</v>
      </c>
      <c r="AO249">
        <v>131567</v>
      </c>
      <c r="AP249" t="s">
        <v>153</v>
      </c>
    </row>
    <row r="250" spans="1:42" x14ac:dyDescent="0.2">
      <c r="A250">
        <v>249</v>
      </c>
      <c r="B250" t="s">
        <v>3704</v>
      </c>
      <c r="C250" t="s">
        <v>67</v>
      </c>
      <c r="D250">
        <v>1796606</v>
      </c>
      <c r="E250" t="s">
        <v>497</v>
      </c>
      <c r="F250" t="s">
        <v>429</v>
      </c>
      <c r="G250" t="s">
        <v>429</v>
      </c>
      <c r="H250" t="s">
        <v>3703</v>
      </c>
      <c r="I250" t="s">
        <v>5550</v>
      </c>
      <c r="J250" t="s">
        <v>719</v>
      </c>
      <c r="K250">
        <v>-1</v>
      </c>
      <c r="L250">
        <v>128</v>
      </c>
      <c r="M250" t="s">
        <v>3702</v>
      </c>
      <c r="N250">
        <v>1</v>
      </c>
      <c r="O250">
        <v>15078</v>
      </c>
      <c r="P250">
        <v>15206</v>
      </c>
      <c r="Q250">
        <v>14</v>
      </c>
      <c r="R250" t="s">
        <v>719</v>
      </c>
      <c r="S250" t="s">
        <v>719</v>
      </c>
      <c r="T250" t="s">
        <v>719</v>
      </c>
      <c r="U250" t="s">
        <v>4326</v>
      </c>
      <c r="V250">
        <v>1796606</v>
      </c>
      <c r="W250" t="s">
        <v>67</v>
      </c>
      <c r="X250" t="b">
        <v>1</v>
      </c>
      <c r="Y250" t="s">
        <v>719</v>
      </c>
      <c r="Z250" t="s">
        <v>719</v>
      </c>
      <c r="AA250">
        <v>1796606</v>
      </c>
      <c r="AB250" t="s">
        <v>67</v>
      </c>
      <c r="AC250">
        <v>106589</v>
      </c>
      <c r="AD250" t="s">
        <v>60</v>
      </c>
      <c r="AE250">
        <v>119060</v>
      </c>
      <c r="AF250" t="s">
        <v>122</v>
      </c>
      <c r="AG250">
        <v>80840</v>
      </c>
      <c r="AH250" t="s">
        <v>116</v>
      </c>
      <c r="AI250">
        <v>28216</v>
      </c>
      <c r="AJ250" t="s">
        <v>142</v>
      </c>
      <c r="AK250">
        <v>1224</v>
      </c>
      <c r="AL250" t="s">
        <v>91</v>
      </c>
      <c r="AM250">
        <v>2</v>
      </c>
      <c r="AN250" t="s">
        <v>152</v>
      </c>
      <c r="AO250">
        <v>131567</v>
      </c>
      <c r="AP250" t="s">
        <v>153</v>
      </c>
    </row>
    <row r="251" spans="1:42" x14ac:dyDescent="0.2">
      <c r="A251">
        <v>250</v>
      </c>
      <c r="B251" t="s">
        <v>3682</v>
      </c>
      <c r="C251" t="s">
        <v>62</v>
      </c>
      <c r="D251">
        <v>1546149</v>
      </c>
      <c r="E251" t="s">
        <v>2258</v>
      </c>
      <c r="F251" t="s">
        <v>691</v>
      </c>
      <c r="G251" t="s">
        <v>691</v>
      </c>
      <c r="H251" t="s">
        <v>694</v>
      </c>
      <c r="I251" t="s">
        <v>5549</v>
      </c>
      <c r="J251" t="s">
        <v>719</v>
      </c>
      <c r="K251">
        <v>1</v>
      </c>
      <c r="L251">
        <v>761</v>
      </c>
      <c r="M251" t="s">
        <v>693</v>
      </c>
      <c r="N251">
        <v>1</v>
      </c>
      <c r="O251">
        <v>0</v>
      </c>
      <c r="P251">
        <v>761</v>
      </c>
      <c r="Q251">
        <v>1</v>
      </c>
      <c r="R251" t="s">
        <v>719</v>
      </c>
      <c r="S251" t="s">
        <v>719</v>
      </c>
      <c r="T251" t="s">
        <v>719</v>
      </c>
      <c r="U251" t="s">
        <v>4326</v>
      </c>
      <c r="V251">
        <v>1546149</v>
      </c>
      <c r="W251" t="s">
        <v>62</v>
      </c>
      <c r="X251" t="b">
        <v>1</v>
      </c>
      <c r="Y251" t="s">
        <v>719</v>
      </c>
      <c r="Z251" t="s">
        <v>719</v>
      </c>
      <c r="AA251">
        <v>1546149</v>
      </c>
      <c r="AB251" t="s">
        <v>62</v>
      </c>
      <c r="AC251">
        <v>238749</v>
      </c>
      <c r="AD251" t="s">
        <v>117</v>
      </c>
      <c r="AE251">
        <v>80864</v>
      </c>
      <c r="AF251" t="s">
        <v>45</v>
      </c>
      <c r="AG251">
        <v>80840</v>
      </c>
      <c r="AH251" t="s">
        <v>116</v>
      </c>
      <c r="AI251">
        <v>28216</v>
      </c>
      <c r="AJ251" t="s">
        <v>142</v>
      </c>
      <c r="AK251">
        <v>1224</v>
      </c>
      <c r="AL251" t="s">
        <v>91</v>
      </c>
      <c r="AM251">
        <v>2</v>
      </c>
      <c r="AN251" t="s">
        <v>152</v>
      </c>
      <c r="AO251">
        <v>131567</v>
      </c>
      <c r="AP251" t="s">
        <v>153</v>
      </c>
    </row>
    <row r="252" spans="1:42" x14ac:dyDescent="0.2">
      <c r="A252">
        <v>251</v>
      </c>
      <c r="B252" t="s">
        <v>3682</v>
      </c>
      <c r="C252" t="s">
        <v>62</v>
      </c>
      <c r="D252">
        <v>1546149</v>
      </c>
      <c r="E252" t="s">
        <v>2258</v>
      </c>
      <c r="F252" t="s">
        <v>691</v>
      </c>
      <c r="G252" t="s">
        <v>691</v>
      </c>
      <c r="H252" t="s">
        <v>690</v>
      </c>
      <c r="I252" t="s">
        <v>5548</v>
      </c>
      <c r="J252" t="s">
        <v>719</v>
      </c>
      <c r="K252">
        <v>1</v>
      </c>
      <c r="L252">
        <v>1077</v>
      </c>
      <c r="M252" t="s">
        <v>689</v>
      </c>
      <c r="N252">
        <v>0</v>
      </c>
      <c r="O252">
        <v>879</v>
      </c>
      <c r="P252">
        <v>1956</v>
      </c>
      <c r="Q252">
        <v>2</v>
      </c>
      <c r="R252" t="s">
        <v>719</v>
      </c>
      <c r="S252" t="s">
        <v>719</v>
      </c>
      <c r="T252" t="s">
        <v>719</v>
      </c>
      <c r="U252" t="s">
        <v>4326</v>
      </c>
      <c r="V252">
        <v>1546149</v>
      </c>
      <c r="W252" t="s">
        <v>62</v>
      </c>
      <c r="X252" t="b">
        <v>1</v>
      </c>
      <c r="Y252" t="s">
        <v>719</v>
      </c>
      <c r="Z252" t="s">
        <v>719</v>
      </c>
      <c r="AA252">
        <v>1546149</v>
      </c>
      <c r="AB252" t="s">
        <v>62</v>
      </c>
      <c r="AC252">
        <v>238749</v>
      </c>
      <c r="AD252" t="s">
        <v>117</v>
      </c>
      <c r="AE252">
        <v>80864</v>
      </c>
      <c r="AF252" t="s">
        <v>45</v>
      </c>
      <c r="AG252">
        <v>80840</v>
      </c>
      <c r="AH252" t="s">
        <v>116</v>
      </c>
      <c r="AI252">
        <v>28216</v>
      </c>
      <c r="AJ252" t="s">
        <v>142</v>
      </c>
      <c r="AK252">
        <v>1224</v>
      </c>
      <c r="AL252" t="s">
        <v>91</v>
      </c>
      <c r="AM252">
        <v>2</v>
      </c>
      <c r="AN252" t="s">
        <v>152</v>
      </c>
      <c r="AO252">
        <v>131567</v>
      </c>
      <c r="AP252" t="s">
        <v>153</v>
      </c>
    </row>
    <row r="253" spans="1:42" x14ac:dyDescent="0.2">
      <c r="A253">
        <v>252</v>
      </c>
      <c r="B253" t="s">
        <v>3682</v>
      </c>
      <c r="C253" t="s">
        <v>62</v>
      </c>
      <c r="D253">
        <v>1546149</v>
      </c>
      <c r="E253" t="s">
        <v>2121</v>
      </c>
      <c r="F253" t="s">
        <v>687</v>
      </c>
      <c r="G253" t="s">
        <v>687</v>
      </c>
      <c r="H253" t="s">
        <v>686</v>
      </c>
      <c r="I253" t="s">
        <v>5547</v>
      </c>
      <c r="J253" t="s">
        <v>719</v>
      </c>
      <c r="K253">
        <v>1</v>
      </c>
      <c r="L253">
        <v>1326</v>
      </c>
      <c r="M253" t="s">
        <v>685</v>
      </c>
      <c r="N253">
        <v>0</v>
      </c>
      <c r="O253">
        <v>2032</v>
      </c>
      <c r="P253">
        <v>3358</v>
      </c>
      <c r="Q253">
        <v>3</v>
      </c>
      <c r="R253" t="s">
        <v>719</v>
      </c>
      <c r="S253" t="s">
        <v>719</v>
      </c>
      <c r="T253" t="s">
        <v>719</v>
      </c>
      <c r="U253" t="s">
        <v>4326</v>
      </c>
      <c r="V253">
        <v>1546149</v>
      </c>
      <c r="W253" t="s">
        <v>62</v>
      </c>
      <c r="X253" t="b">
        <v>1</v>
      </c>
      <c r="Y253" t="s">
        <v>719</v>
      </c>
      <c r="Z253" t="s">
        <v>719</v>
      </c>
      <c r="AA253">
        <v>1546149</v>
      </c>
      <c r="AB253" t="s">
        <v>62</v>
      </c>
      <c r="AC253">
        <v>238749</v>
      </c>
      <c r="AD253" t="s">
        <v>117</v>
      </c>
      <c r="AE253">
        <v>80864</v>
      </c>
      <c r="AF253" t="s">
        <v>45</v>
      </c>
      <c r="AG253">
        <v>80840</v>
      </c>
      <c r="AH253" t="s">
        <v>116</v>
      </c>
      <c r="AI253">
        <v>28216</v>
      </c>
      <c r="AJ253" t="s">
        <v>142</v>
      </c>
      <c r="AK253">
        <v>1224</v>
      </c>
      <c r="AL253" t="s">
        <v>91</v>
      </c>
      <c r="AM253">
        <v>2</v>
      </c>
      <c r="AN253" t="s">
        <v>152</v>
      </c>
      <c r="AO253">
        <v>131567</v>
      </c>
      <c r="AP253" t="s">
        <v>153</v>
      </c>
    </row>
    <row r="254" spans="1:42" x14ac:dyDescent="0.2">
      <c r="A254">
        <v>253</v>
      </c>
      <c r="B254" t="s">
        <v>3682</v>
      </c>
      <c r="C254" t="s">
        <v>62</v>
      </c>
      <c r="D254">
        <v>1546149</v>
      </c>
      <c r="E254" t="s">
        <v>899</v>
      </c>
      <c r="F254" t="s">
        <v>683</v>
      </c>
      <c r="G254" t="s">
        <v>683</v>
      </c>
      <c r="H254" t="s">
        <v>682</v>
      </c>
      <c r="I254" t="s">
        <v>5546</v>
      </c>
      <c r="J254" t="s">
        <v>719</v>
      </c>
      <c r="K254">
        <v>1</v>
      </c>
      <c r="L254">
        <v>810</v>
      </c>
      <c r="M254" t="s">
        <v>681</v>
      </c>
      <c r="N254">
        <v>0</v>
      </c>
      <c r="O254">
        <v>3554</v>
      </c>
      <c r="P254">
        <v>4364</v>
      </c>
      <c r="Q254">
        <v>4</v>
      </c>
      <c r="R254" t="s">
        <v>719</v>
      </c>
      <c r="S254" t="s">
        <v>719</v>
      </c>
      <c r="T254" t="s">
        <v>719</v>
      </c>
      <c r="U254" t="s">
        <v>4326</v>
      </c>
      <c r="V254">
        <v>1546149</v>
      </c>
      <c r="W254" t="s">
        <v>62</v>
      </c>
      <c r="X254" t="b">
        <v>1</v>
      </c>
      <c r="Y254" t="s">
        <v>719</v>
      </c>
      <c r="Z254" t="s">
        <v>719</v>
      </c>
      <c r="AA254">
        <v>1546149</v>
      </c>
      <c r="AB254" t="s">
        <v>62</v>
      </c>
      <c r="AC254">
        <v>238749</v>
      </c>
      <c r="AD254" t="s">
        <v>117</v>
      </c>
      <c r="AE254">
        <v>80864</v>
      </c>
      <c r="AF254" t="s">
        <v>45</v>
      </c>
      <c r="AG254">
        <v>80840</v>
      </c>
      <c r="AH254" t="s">
        <v>116</v>
      </c>
      <c r="AI254">
        <v>28216</v>
      </c>
      <c r="AJ254" t="s">
        <v>142</v>
      </c>
      <c r="AK254">
        <v>1224</v>
      </c>
      <c r="AL254" t="s">
        <v>91</v>
      </c>
      <c r="AM254">
        <v>2</v>
      </c>
      <c r="AN254" t="s">
        <v>152</v>
      </c>
      <c r="AO254">
        <v>131567</v>
      </c>
      <c r="AP254" t="s">
        <v>153</v>
      </c>
    </row>
    <row r="255" spans="1:42" x14ac:dyDescent="0.2">
      <c r="A255">
        <v>254</v>
      </c>
      <c r="B255" t="s">
        <v>3682</v>
      </c>
      <c r="C255" t="s">
        <v>62</v>
      </c>
      <c r="D255">
        <v>1546149</v>
      </c>
      <c r="E255" t="s">
        <v>2236</v>
      </c>
      <c r="F255" t="s">
        <v>679</v>
      </c>
      <c r="G255" t="s">
        <v>679</v>
      </c>
      <c r="H255" t="s">
        <v>3701</v>
      </c>
      <c r="I255" t="s">
        <v>5545</v>
      </c>
      <c r="J255" t="s">
        <v>719</v>
      </c>
      <c r="K255">
        <v>1</v>
      </c>
      <c r="L255">
        <v>1248</v>
      </c>
      <c r="M255" t="s">
        <v>3700</v>
      </c>
      <c r="N255">
        <v>0</v>
      </c>
      <c r="O255">
        <v>4456</v>
      </c>
      <c r="P255">
        <v>5704</v>
      </c>
      <c r="Q255">
        <v>5</v>
      </c>
      <c r="R255" t="s">
        <v>719</v>
      </c>
      <c r="S255" t="s">
        <v>719</v>
      </c>
      <c r="T255" t="s">
        <v>719</v>
      </c>
      <c r="U255" t="s">
        <v>4326</v>
      </c>
      <c r="V255">
        <v>1546149</v>
      </c>
      <c r="W255" t="s">
        <v>62</v>
      </c>
      <c r="X255" t="b">
        <v>1</v>
      </c>
      <c r="Y255" t="s">
        <v>719</v>
      </c>
      <c r="Z255" t="s">
        <v>719</v>
      </c>
      <c r="AA255">
        <v>1546149</v>
      </c>
      <c r="AB255" t="s">
        <v>62</v>
      </c>
      <c r="AC255">
        <v>238749</v>
      </c>
      <c r="AD255" t="s">
        <v>117</v>
      </c>
      <c r="AE255">
        <v>80864</v>
      </c>
      <c r="AF255" t="s">
        <v>45</v>
      </c>
      <c r="AG255">
        <v>80840</v>
      </c>
      <c r="AH255" t="s">
        <v>116</v>
      </c>
      <c r="AI255">
        <v>28216</v>
      </c>
      <c r="AJ255" t="s">
        <v>142</v>
      </c>
      <c r="AK255">
        <v>1224</v>
      </c>
      <c r="AL255" t="s">
        <v>91</v>
      </c>
      <c r="AM255">
        <v>2</v>
      </c>
      <c r="AN255" t="s">
        <v>152</v>
      </c>
      <c r="AO255">
        <v>131567</v>
      </c>
      <c r="AP255" t="s">
        <v>153</v>
      </c>
    </row>
    <row r="256" spans="1:42" x14ac:dyDescent="0.2">
      <c r="A256">
        <v>255</v>
      </c>
      <c r="B256" t="s">
        <v>3682</v>
      </c>
      <c r="C256" t="s">
        <v>62</v>
      </c>
      <c r="D256">
        <v>1546149</v>
      </c>
      <c r="E256" t="s">
        <v>430</v>
      </c>
      <c r="F256" t="s">
        <v>429</v>
      </c>
      <c r="G256" t="s">
        <v>429</v>
      </c>
      <c r="H256" t="s">
        <v>676</v>
      </c>
      <c r="I256" t="s">
        <v>5544</v>
      </c>
      <c r="J256" t="s">
        <v>719</v>
      </c>
      <c r="K256">
        <v>1</v>
      </c>
      <c r="L256">
        <v>990</v>
      </c>
      <c r="M256" t="s">
        <v>675</v>
      </c>
      <c r="N256">
        <v>0</v>
      </c>
      <c r="O256">
        <v>5895</v>
      </c>
      <c r="P256">
        <v>6885</v>
      </c>
      <c r="Q256">
        <v>6</v>
      </c>
      <c r="R256" t="s">
        <v>719</v>
      </c>
      <c r="S256" t="s">
        <v>719</v>
      </c>
      <c r="T256" t="s">
        <v>719</v>
      </c>
      <c r="U256" t="s">
        <v>4326</v>
      </c>
      <c r="V256">
        <v>1546149</v>
      </c>
      <c r="W256" t="s">
        <v>62</v>
      </c>
      <c r="X256" t="b">
        <v>1</v>
      </c>
      <c r="Y256" t="s">
        <v>719</v>
      </c>
      <c r="Z256" t="s">
        <v>719</v>
      </c>
      <c r="AA256">
        <v>1546149</v>
      </c>
      <c r="AB256" t="s">
        <v>62</v>
      </c>
      <c r="AC256">
        <v>238749</v>
      </c>
      <c r="AD256" t="s">
        <v>117</v>
      </c>
      <c r="AE256">
        <v>80864</v>
      </c>
      <c r="AF256" t="s">
        <v>45</v>
      </c>
      <c r="AG256">
        <v>80840</v>
      </c>
      <c r="AH256" t="s">
        <v>116</v>
      </c>
      <c r="AI256">
        <v>28216</v>
      </c>
      <c r="AJ256" t="s">
        <v>142</v>
      </c>
      <c r="AK256">
        <v>1224</v>
      </c>
      <c r="AL256" t="s">
        <v>91</v>
      </c>
      <c r="AM256">
        <v>2</v>
      </c>
      <c r="AN256" t="s">
        <v>152</v>
      </c>
      <c r="AO256">
        <v>131567</v>
      </c>
      <c r="AP256" t="s">
        <v>153</v>
      </c>
    </row>
    <row r="257" spans="1:42" x14ac:dyDescent="0.2">
      <c r="A257">
        <v>256</v>
      </c>
      <c r="B257" t="s">
        <v>3682</v>
      </c>
      <c r="C257" t="s">
        <v>62</v>
      </c>
      <c r="D257">
        <v>1546149</v>
      </c>
      <c r="E257" t="s">
        <v>312</v>
      </c>
      <c r="F257" t="s">
        <v>304</v>
      </c>
      <c r="G257" t="s">
        <v>304</v>
      </c>
      <c r="H257" t="s">
        <v>3699</v>
      </c>
      <c r="I257" t="s">
        <v>5543</v>
      </c>
      <c r="J257" t="s">
        <v>719</v>
      </c>
      <c r="K257">
        <v>1</v>
      </c>
      <c r="L257">
        <v>1038</v>
      </c>
      <c r="M257" t="s">
        <v>3698</v>
      </c>
      <c r="N257">
        <v>0</v>
      </c>
      <c r="O257">
        <v>7050</v>
      </c>
      <c r="P257">
        <v>8088</v>
      </c>
      <c r="Q257">
        <v>7</v>
      </c>
      <c r="R257" t="s">
        <v>4316</v>
      </c>
      <c r="S257" t="s">
        <v>719</v>
      </c>
      <c r="T257" t="s">
        <v>719</v>
      </c>
      <c r="U257" t="s">
        <v>4326</v>
      </c>
      <c r="V257">
        <v>1546149</v>
      </c>
      <c r="W257" t="s">
        <v>62</v>
      </c>
      <c r="X257" t="b">
        <v>1</v>
      </c>
      <c r="Y257" t="s">
        <v>719</v>
      </c>
      <c r="Z257" t="s">
        <v>719</v>
      </c>
      <c r="AA257">
        <v>1546149</v>
      </c>
      <c r="AB257" t="s">
        <v>62</v>
      </c>
      <c r="AC257">
        <v>238749</v>
      </c>
      <c r="AD257" t="s">
        <v>117</v>
      </c>
      <c r="AE257">
        <v>80864</v>
      </c>
      <c r="AF257" t="s">
        <v>45</v>
      </c>
      <c r="AG257">
        <v>80840</v>
      </c>
      <c r="AH257" t="s">
        <v>116</v>
      </c>
      <c r="AI257">
        <v>28216</v>
      </c>
      <c r="AJ257" t="s">
        <v>142</v>
      </c>
      <c r="AK257">
        <v>1224</v>
      </c>
      <c r="AL257" t="s">
        <v>91</v>
      </c>
      <c r="AM257">
        <v>2</v>
      </c>
      <c r="AN257" t="s">
        <v>152</v>
      </c>
      <c r="AO257">
        <v>131567</v>
      </c>
      <c r="AP257" t="s">
        <v>153</v>
      </c>
    </row>
    <row r="258" spans="1:42" x14ac:dyDescent="0.2">
      <c r="A258">
        <v>257</v>
      </c>
      <c r="B258" t="s">
        <v>3682</v>
      </c>
      <c r="C258" t="s">
        <v>62</v>
      </c>
      <c r="D258">
        <v>1546149</v>
      </c>
      <c r="E258" t="s">
        <v>2241</v>
      </c>
      <c r="F258" t="s">
        <v>671</v>
      </c>
      <c r="G258" t="s">
        <v>671</v>
      </c>
      <c r="H258" t="s">
        <v>670</v>
      </c>
      <c r="I258" t="s">
        <v>5542</v>
      </c>
      <c r="J258" t="s">
        <v>719</v>
      </c>
      <c r="K258">
        <v>-1</v>
      </c>
      <c r="L258">
        <v>324</v>
      </c>
      <c r="M258" t="s">
        <v>669</v>
      </c>
      <c r="N258">
        <v>0</v>
      </c>
      <c r="O258">
        <v>8125</v>
      </c>
      <c r="P258">
        <v>8449</v>
      </c>
      <c r="Q258">
        <v>8</v>
      </c>
      <c r="R258" t="s">
        <v>719</v>
      </c>
      <c r="S258" t="s">
        <v>719</v>
      </c>
      <c r="T258" t="s">
        <v>719</v>
      </c>
      <c r="U258" t="s">
        <v>4326</v>
      </c>
      <c r="V258">
        <v>1546149</v>
      </c>
      <c r="W258" t="s">
        <v>62</v>
      </c>
      <c r="X258" t="b">
        <v>1</v>
      </c>
      <c r="Y258" t="s">
        <v>719</v>
      </c>
      <c r="Z258" t="s">
        <v>719</v>
      </c>
      <c r="AA258">
        <v>1546149</v>
      </c>
      <c r="AB258" t="s">
        <v>62</v>
      </c>
      <c r="AC258">
        <v>238749</v>
      </c>
      <c r="AD258" t="s">
        <v>117</v>
      </c>
      <c r="AE258">
        <v>80864</v>
      </c>
      <c r="AF258" t="s">
        <v>45</v>
      </c>
      <c r="AG258">
        <v>80840</v>
      </c>
      <c r="AH258" t="s">
        <v>116</v>
      </c>
      <c r="AI258">
        <v>28216</v>
      </c>
      <c r="AJ258" t="s">
        <v>142</v>
      </c>
      <c r="AK258">
        <v>1224</v>
      </c>
      <c r="AL258" t="s">
        <v>91</v>
      </c>
      <c r="AM258">
        <v>2</v>
      </c>
      <c r="AN258" t="s">
        <v>152</v>
      </c>
      <c r="AO258">
        <v>131567</v>
      </c>
      <c r="AP258" t="s">
        <v>153</v>
      </c>
    </row>
    <row r="259" spans="1:42" x14ac:dyDescent="0.2">
      <c r="A259">
        <v>258</v>
      </c>
      <c r="B259" t="s">
        <v>3682</v>
      </c>
      <c r="C259" t="s">
        <v>62</v>
      </c>
      <c r="D259">
        <v>1546149</v>
      </c>
      <c r="E259" t="s">
        <v>2057</v>
      </c>
      <c r="F259" t="s">
        <v>667</v>
      </c>
      <c r="G259" t="s">
        <v>667</v>
      </c>
      <c r="H259" t="s">
        <v>3697</v>
      </c>
      <c r="I259" t="s">
        <v>5541</v>
      </c>
      <c r="J259" t="s">
        <v>719</v>
      </c>
      <c r="K259">
        <v>-1</v>
      </c>
      <c r="L259">
        <v>1284</v>
      </c>
      <c r="M259" t="s">
        <v>3696</v>
      </c>
      <c r="N259">
        <v>0</v>
      </c>
      <c r="O259">
        <v>8469</v>
      </c>
      <c r="P259">
        <v>9753</v>
      </c>
      <c r="Q259">
        <v>9</v>
      </c>
      <c r="R259" t="s">
        <v>719</v>
      </c>
      <c r="S259" t="s">
        <v>719</v>
      </c>
      <c r="T259" t="s">
        <v>719</v>
      </c>
      <c r="U259" t="s">
        <v>4326</v>
      </c>
      <c r="V259">
        <v>1546149</v>
      </c>
      <c r="W259" t="s">
        <v>62</v>
      </c>
      <c r="X259" t="b">
        <v>1</v>
      </c>
      <c r="Y259" t="s">
        <v>719</v>
      </c>
      <c r="Z259" t="s">
        <v>719</v>
      </c>
      <c r="AA259">
        <v>1546149</v>
      </c>
      <c r="AB259" t="s">
        <v>62</v>
      </c>
      <c r="AC259">
        <v>238749</v>
      </c>
      <c r="AD259" t="s">
        <v>117</v>
      </c>
      <c r="AE259">
        <v>80864</v>
      </c>
      <c r="AF259" t="s">
        <v>45</v>
      </c>
      <c r="AG259">
        <v>80840</v>
      </c>
      <c r="AH259" t="s">
        <v>116</v>
      </c>
      <c r="AI259">
        <v>28216</v>
      </c>
      <c r="AJ259" t="s">
        <v>142</v>
      </c>
      <c r="AK259">
        <v>1224</v>
      </c>
      <c r="AL259" t="s">
        <v>91</v>
      </c>
      <c r="AM259">
        <v>2</v>
      </c>
      <c r="AN259" t="s">
        <v>152</v>
      </c>
      <c r="AO259">
        <v>131567</v>
      </c>
      <c r="AP259" t="s">
        <v>153</v>
      </c>
    </row>
    <row r="260" spans="1:42" x14ac:dyDescent="0.2">
      <c r="A260">
        <v>259</v>
      </c>
      <c r="B260" t="s">
        <v>3682</v>
      </c>
      <c r="C260" t="s">
        <v>62</v>
      </c>
      <c r="D260">
        <v>1546149</v>
      </c>
      <c r="E260" t="s">
        <v>430</v>
      </c>
      <c r="F260" t="s">
        <v>429</v>
      </c>
      <c r="G260" t="s">
        <v>429</v>
      </c>
      <c r="H260" t="s">
        <v>664</v>
      </c>
      <c r="I260" t="s">
        <v>5540</v>
      </c>
      <c r="J260" t="s">
        <v>719</v>
      </c>
      <c r="K260">
        <v>1</v>
      </c>
      <c r="L260">
        <v>171</v>
      </c>
      <c r="M260" t="s">
        <v>663</v>
      </c>
      <c r="N260">
        <v>0</v>
      </c>
      <c r="O260">
        <v>10041</v>
      </c>
      <c r="P260">
        <v>10212</v>
      </c>
      <c r="Q260">
        <v>10</v>
      </c>
      <c r="R260" t="s">
        <v>719</v>
      </c>
      <c r="S260" t="s">
        <v>719</v>
      </c>
      <c r="T260" t="s">
        <v>719</v>
      </c>
      <c r="U260" t="s">
        <v>4326</v>
      </c>
      <c r="V260">
        <v>1546149</v>
      </c>
      <c r="W260" t="s">
        <v>62</v>
      </c>
      <c r="X260" t="b">
        <v>1</v>
      </c>
      <c r="Y260" t="s">
        <v>719</v>
      </c>
      <c r="Z260" t="s">
        <v>719</v>
      </c>
      <c r="AA260">
        <v>1546149</v>
      </c>
      <c r="AB260" t="s">
        <v>62</v>
      </c>
      <c r="AC260">
        <v>238749</v>
      </c>
      <c r="AD260" t="s">
        <v>117</v>
      </c>
      <c r="AE260">
        <v>80864</v>
      </c>
      <c r="AF260" t="s">
        <v>45</v>
      </c>
      <c r="AG260">
        <v>80840</v>
      </c>
      <c r="AH260" t="s">
        <v>116</v>
      </c>
      <c r="AI260">
        <v>28216</v>
      </c>
      <c r="AJ260" t="s">
        <v>142</v>
      </c>
      <c r="AK260">
        <v>1224</v>
      </c>
      <c r="AL260" t="s">
        <v>91</v>
      </c>
      <c r="AM260">
        <v>2</v>
      </c>
      <c r="AN260" t="s">
        <v>152</v>
      </c>
      <c r="AO260">
        <v>131567</v>
      </c>
      <c r="AP260" t="s">
        <v>153</v>
      </c>
    </row>
    <row r="261" spans="1:42" x14ac:dyDescent="0.2">
      <c r="A261">
        <v>260</v>
      </c>
      <c r="B261" t="s">
        <v>3682</v>
      </c>
      <c r="C261" t="s">
        <v>62</v>
      </c>
      <c r="D261">
        <v>1546149</v>
      </c>
      <c r="E261" t="s">
        <v>430</v>
      </c>
      <c r="F261" t="s">
        <v>429</v>
      </c>
      <c r="G261" t="s">
        <v>429</v>
      </c>
      <c r="H261" t="s">
        <v>3695</v>
      </c>
      <c r="I261" t="s">
        <v>5539</v>
      </c>
      <c r="J261" t="s">
        <v>719</v>
      </c>
      <c r="K261">
        <v>1</v>
      </c>
      <c r="L261">
        <v>618</v>
      </c>
      <c r="M261" t="s">
        <v>3694</v>
      </c>
      <c r="N261">
        <v>0</v>
      </c>
      <c r="O261">
        <v>10264</v>
      </c>
      <c r="P261">
        <v>10882</v>
      </c>
      <c r="Q261">
        <v>11</v>
      </c>
      <c r="R261" t="s">
        <v>719</v>
      </c>
      <c r="S261" t="s">
        <v>719</v>
      </c>
      <c r="T261" t="s">
        <v>719</v>
      </c>
      <c r="U261" t="s">
        <v>4326</v>
      </c>
      <c r="V261">
        <v>1546149</v>
      </c>
      <c r="W261" t="s">
        <v>62</v>
      </c>
      <c r="X261" t="b">
        <v>1</v>
      </c>
      <c r="Y261" t="s">
        <v>719</v>
      </c>
      <c r="Z261" t="s">
        <v>719</v>
      </c>
      <c r="AA261">
        <v>1546149</v>
      </c>
      <c r="AB261" t="s">
        <v>62</v>
      </c>
      <c r="AC261">
        <v>238749</v>
      </c>
      <c r="AD261" t="s">
        <v>117</v>
      </c>
      <c r="AE261">
        <v>80864</v>
      </c>
      <c r="AF261" t="s">
        <v>45</v>
      </c>
      <c r="AG261">
        <v>80840</v>
      </c>
      <c r="AH261" t="s">
        <v>116</v>
      </c>
      <c r="AI261">
        <v>28216</v>
      </c>
      <c r="AJ261" t="s">
        <v>142</v>
      </c>
      <c r="AK261">
        <v>1224</v>
      </c>
      <c r="AL261" t="s">
        <v>91</v>
      </c>
      <c r="AM261">
        <v>2</v>
      </c>
      <c r="AN261" t="s">
        <v>152</v>
      </c>
      <c r="AO261">
        <v>131567</v>
      </c>
      <c r="AP261" t="s">
        <v>153</v>
      </c>
    </row>
    <row r="262" spans="1:42" x14ac:dyDescent="0.2">
      <c r="A262">
        <v>261</v>
      </c>
      <c r="B262" t="s">
        <v>3682</v>
      </c>
      <c r="C262" t="s">
        <v>62</v>
      </c>
      <c r="D262">
        <v>1546149</v>
      </c>
      <c r="E262" t="s">
        <v>3693</v>
      </c>
      <c r="F262" t="s">
        <v>659</v>
      </c>
      <c r="G262" t="s">
        <v>659</v>
      </c>
      <c r="H262" t="s">
        <v>3692</v>
      </c>
      <c r="I262" t="s">
        <v>5538</v>
      </c>
      <c r="J262" t="s">
        <v>719</v>
      </c>
      <c r="K262">
        <v>-1</v>
      </c>
      <c r="L262">
        <v>672</v>
      </c>
      <c r="M262" t="s">
        <v>3691</v>
      </c>
      <c r="N262">
        <v>0</v>
      </c>
      <c r="O262">
        <v>10951</v>
      </c>
      <c r="P262">
        <v>11623</v>
      </c>
      <c r="Q262">
        <v>12</v>
      </c>
      <c r="R262" t="s">
        <v>719</v>
      </c>
      <c r="S262" t="s">
        <v>719</v>
      </c>
      <c r="T262" t="s">
        <v>719</v>
      </c>
      <c r="U262" t="s">
        <v>4326</v>
      </c>
      <c r="V262">
        <v>1546149</v>
      </c>
      <c r="W262" t="s">
        <v>62</v>
      </c>
      <c r="X262" t="b">
        <v>1</v>
      </c>
      <c r="Y262" t="s">
        <v>719</v>
      </c>
      <c r="Z262" t="s">
        <v>719</v>
      </c>
      <c r="AA262">
        <v>1546149</v>
      </c>
      <c r="AB262" t="s">
        <v>62</v>
      </c>
      <c r="AC262">
        <v>238749</v>
      </c>
      <c r="AD262" t="s">
        <v>117</v>
      </c>
      <c r="AE262">
        <v>80864</v>
      </c>
      <c r="AF262" t="s">
        <v>45</v>
      </c>
      <c r="AG262">
        <v>80840</v>
      </c>
      <c r="AH262" t="s">
        <v>116</v>
      </c>
      <c r="AI262">
        <v>28216</v>
      </c>
      <c r="AJ262" t="s">
        <v>142</v>
      </c>
      <c r="AK262">
        <v>1224</v>
      </c>
      <c r="AL262" t="s">
        <v>91</v>
      </c>
      <c r="AM262">
        <v>2</v>
      </c>
      <c r="AN262" t="s">
        <v>152</v>
      </c>
      <c r="AO262">
        <v>131567</v>
      </c>
      <c r="AP262" t="s">
        <v>153</v>
      </c>
    </row>
    <row r="263" spans="1:42" x14ac:dyDescent="0.2">
      <c r="A263">
        <v>262</v>
      </c>
      <c r="B263" t="s">
        <v>3682</v>
      </c>
      <c r="C263" t="s">
        <v>62</v>
      </c>
      <c r="D263">
        <v>1546149</v>
      </c>
      <c r="E263" t="s">
        <v>854</v>
      </c>
      <c r="F263" t="s">
        <v>655</v>
      </c>
      <c r="G263" t="s">
        <v>655</v>
      </c>
      <c r="H263" t="s">
        <v>3690</v>
      </c>
      <c r="I263" t="s">
        <v>5537</v>
      </c>
      <c r="J263" t="s">
        <v>719</v>
      </c>
      <c r="K263">
        <v>1</v>
      </c>
      <c r="L263">
        <v>1146</v>
      </c>
      <c r="M263" t="s">
        <v>3689</v>
      </c>
      <c r="N263">
        <v>0</v>
      </c>
      <c r="O263">
        <v>11697</v>
      </c>
      <c r="P263">
        <v>12843</v>
      </c>
      <c r="Q263">
        <v>13</v>
      </c>
      <c r="R263" t="s">
        <v>719</v>
      </c>
      <c r="S263" t="s">
        <v>719</v>
      </c>
      <c r="T263" t="s">
        <v>719</v>
      </c>
      <c r="U263" t="s">
        <v>4326</v>
      </c>
      <c r="V263">
        <v>1546149</v>
      </c>
      <c r="W263" t="s">
        <v>62</v>
      </c>
      <c r="X263" t="b">
        <v>1</v>
      </c>
      <c r="Y263" t="s">
        <v>719</v>
      </c>
      <c r="Z263" t="s">
        <v>719</v>
      </c>
      <c r="AA263">
        <v>1546149</v>
      </c>
      <c r="AB263" t="s">
        <v>62</v>
      </c>
      <c r="AC263">
        <v>238749</v>
      </c>
      <c r="AD263" t="s">
        <v>117</v>
      </c>
      <c r="AE263">
        <v>80864</v>
      </c>
      <c r="AF263" t="s">
        <v>45</v>
      </c>
      <c r="AG263">
        <v>80840</v>
      </c>
      <c r="AH263" t="s">
        <v>116</v>
      </c>
      <c r="AI263">
        <v>28216</v>
      </c>
      <c r="AJ263" t="s">
        <v>142</v>
      </c>
      <c r="AK263">
        <v>1224</v>
      </c>
      <c r="AL263" t="s">
        <v>91</v>
      </c>
      <c r="AM263">
        <v>2</v>
      </c>
      <c r="AN263" t="s">
        <v>152</v>
      </c>
      <c r="AO263">
        <v>131567</v>
      </c>
      <c r="AP263" t="s">
        <v>153</v>
      </c>
    </row>
    <row r="264" spans="1:42" x14ac:dyDescent="0.2">
      <c r="A264">
        <v>263</v>
      </c>
      <c r="B264" t="s">
        <v>3682</v>
      </c>
      <c r="C264" t="s">
        <v>62</v>
      </c>
      <c r="D264">
        <v>1546149</v>
      </c>
      <c r="E264" t="s">
        <v>3688</v>
      </c>
      <c r="F264" t="s">
        <v>651</v>
      </c>
      <c r="G264" t="s">
        <v>651</v>
      </c>
      <c r="H264" t="s">
        <v>3687</v>
      </c>
      <c r="I264" t="s">
        <v>5536</v>
      </c>
      <c r="J264" t="s">
        <v>719</v>
      </c>
      <c r="K264">
        <v>-1</v>
      </c>
      <c r="L264">
        <v>258</v>
      </c>
      <c r="M264" t="s">
        <v>3686</v>
      </c>
      <c r="N264">
        <v>0</v>
      </c>
      <c r="O264">
        <v>12927</v>
      </c>
      <c r="P264">
        <v>13185</v>
      </c>
      <c r="Q264">
        <v>14</v>
      </c>
      <c r="R264" t="s">
        <v>719</v>
      </c>
      <c r="S264" t="s">
        <v>719</v>
      </c>
      <c r="T264" t="s">
        <v>719</v>
      </c>
      <c r="U264" t="s">
        <v>4326</v>
      </c>
      <c r="V264">
        <v>1546149</v>
      </c>
      <c r="W264" t="s">
        <v>62</v>
      </c>
      <c r="X264" t="b">
        <v>1</v>
      </c>
      <c r="Y264" t="s">
        <v>719</v>
      </c>
      <c r="Z264" t="s">
        <v>719</v>
      </c>
      <c r="AA264">
        <v>1546149</v>
      </c>
      <c r="AB264" t="s">
        <v>62</v>
      </c>
      <c r="AC264">
        <v>238749</v>
      </c>
      <c r="AD264" t="s">
        <v>117</v>
      </c>
      <c r="AE264">
        <v>80864</v>
      </c>
      <c r="AF264" t="s">
        <v>45</v>
      </c>
      <c r="AG264">
        <v>80840</v>
      </c>
      <c r="AH264" t="s">
        <v>116</v>
      </c>
      <c r="AI264">
        <v>28216</v>
      </c>
      <c r="AJ264" t="s">
        <v>142</v>
      </c>
      <c r="AK264">
        <v>1224</v>
      </c>
      <c r="AL264" t="s">
        <v>91</v>
      </c>
      <c r="AM264">
        <v>2</v>
      </c>
      <c r="AN264" t="s">
        <v>152</v>
      </c>
      <c r="AO264">
        <v>131567</v>
      </c>
      <c r="AP264" t="s">
        <v>153</v>
      </c>
    </row>
    <row r="265" spans="1:42" x14ac:dyDescent="0.2">
      <c r="A265">
        <v>264</v>
      </c>
      <c r="B265" t="s">
        <v>3682</v>
      </c>
      <c r="C265" t="s">
        <v>62</v>
      </c>
      <c r="D265">
        <v>1546149</v>
      </c>
      <c r="E265" t="s">
        <v>3685</v>
      </c>
      <c r="F265" t="s">
        <v>647</v>
      </c>
      <c r="G265" t="s">
        <v>647</v>
      </c>
      <c r="H265" t="s">
        <v>3684</v>
      </c>
      <c r="I265" t="s">
        <v>5535</v>
      </c>
      <c r="J265" t="s">
        <v>719</v>
      </c>
      <c r="K265">
        <v>-1</v>
      </c>
      <c r="L265">
        <v>1101</v>
      </c>
      <c r="M265" t="s">
        <v>3683</v>
      </c>
      <c r="N265">
        <v>0</v>
      </c>
      <c r="O265">
        <v>13269</v>
      </c>
      <c r="P265">
        <v>14370</v>
      </c>
      <c r="Q265">
        <v>15</v>
      </c>
      <c r="R265" t="s">
        <v>719</v>
      </c>
      <c r="S265" t="s">
        <v>719</v>
      </c>
      <c r="T265" t="s">
        <v>719</v>
      </c>
      <c r="U265" t="s">
        <v>4326</v>
      </c>
      <c r="V265">
        <v>1546149</v>
      </c>
      <c r="W265" t="s">
        <v>62</v>
      </c>
      <c r="X265" t="b">
        <v>1</v>
      </c>
      <c r="Y265" t="s">
        <v>719</v>
      </c>
      <c r="Z265" t="s">
        <v>719</v>
      </c>
      <c r="AA265">
        <v>1546149</v>
      </c>
      <c r="AB265" t="s">
        <v>62</v>
      </c>
      <c r="AC265">
        <v>238749</v>
      </c>
      <c r="AD265" t="s">
        <v>117</v>
      </c>
      <c r="AE265">
        <v>80864</v>
      </c>
      <c r="AF265" t="s">
        <v>45</v>
      </c>
      <c r="AG265">
        <v>80840</v>
      </c>
      <c r="AH265" t="s">
        <v>116</v>
      </c>
      <c r="AI265">
        <v>28216</v>
      </c>
      <c r="AJ265" t="s">
        <v>142</v>
      </c>
      <c r="AK265">
        <v>1224</v>
      </c>
      <c r="AL265" t="s">
        <v>91</v>
      </c>
      <c r="AM265">
        <v>2</v>
      </c>
      <c r="AN265" t="s">
        <v>152</v>
      </c>
      <c r="AO265">
        <v>131567</v>
      </c>
      <c r="AP265" t="s">
        <v>153</v>
      </c>
    </row>
    <row r="266" spans="1:42" x14ac:dyDescent="0.2">
      <c r="A266">
        <v>265</v>
      </c>
      <c r="B266" t="s">
        <v>3682</v>
      </c>
      <c r="C266" t="s">
        <v>62</v>
      </c>
      <c r="D266">
        <v>1546149</v>
      </c>
      <c r="E266" t="s">
        <v>1634</v>
      </c>
      <c r="F266" t="s">
        <v>642</v>
      </c>
      <c r="G266" t="s">
        <v>642</v>
      </c>
      <c r="H266" t="s">
        <v>3681</v>
      </c>
      <c r="I266" t="s">
        <v>5534</v>
      </c>
      <c r="J266" t="s">
        <v>719</v>
      </c>
      <c r="K266">
        <v>-1</v>
      </c>
      <c r="L266">
        <v>563</v>
      </c>
      <c r="M266" t="s">
        <v>3680</v>
      </c>
      <c r="N266">
        <v>1</v>
      </c>
      <c r="O266">
        <v>14472</v>
      </c>
      <c r="P266">
        <v>15035</v>
      </c>
      <c r="Q266">
        <v>16</v>
      </c>
      <c r="R266" t="s">
        <v>719</v>
      </c>
      <c r="S266" t="s">
        <v>719</v>
      </c>
      <c r="T266" t="s">
        <v>719</v>
      </c>
      <c r="U266" t="s">
        <v>4326</v>
      </c>
      <c r="V266">
        <v>1546149</v>
      </c>
      <c r="W266" t="s">
        <v>62</v>
      </c>
      <c r="X266" t="b">
        <v>1</v>
      </c>
      <c r="Y266" t="s">
        <v>719</v>
      </c>
      <c r="Z266" t="s">
        <v>719</v>
      </c>
      <c r="AA266">
        <v>1546149</v>
      </c>
      <c r="AB266" t="s">
        <v>62</v>
      </c>
      <c r="AC266">
        <v>238749</v>
      </c>
      <c r="AD266" t="s">
        <v>117</v>
      </c>
      <c r="AE266">
        <v>80864</v>
      </c>
      <c r="AF266" t="s">
        <v>45</v>
      </c>
      <c r="AG266">
        <v>80840</v>
      </c>
      <c r="AH266" t="s">
        <v>116</v>
      </c>
      <c r="AI266">
        <v>28216</v>
      </c>
      <c r="AJ266" t="s">
        <v>142</v>
      </c>
      <c r="AK266">
        <v>1224</v>
      </c>
      <c r="AL266" t="s">
        <v>91</v>
      </c>
      <c r="AM266">
        <v>2</v>
      </c>
      <c r="AN266" t="s">
        <v>152</v>
      </c>
      <c r="AO266">
        <v>131567</v>
      </c>
      <c r="AP266" t="s">
        <v>153</v>
      </c>
    </row>
    <row r="267" spans="1:42" x14ac:dyDescent="0.2">
      <c r="A267">
        <v>266</v>
      </c>
      <c r="B267" t="s">
        <v>3657</v>
      </c>
      <c r="C267" t="s">
        <v>62</v>
      </c>
      <c r="D267">
        <v>1546149</v>
      </c>
      <c r="E267" t="s">
        <v>2636</v>
      </c>
      <c r="F267" t="s">
        <v>1657</v>
      </c>
      <c r="G267" t="s">
        <v>1657</v>
      </c>
      <c r="H267" t="s">
        <v>3679</v>
      </c>
      <c r="I267" t="s">
        <v>5533</v>
      </c>
      <c r="J267" t="s">
        <v>719</v>
      </c>
      <c r="K267">
        <v>1</v>
      </c>
      <c r="L267">
        <v>309</v>
      </c>
      <c r="M267" t="s">
        <v>3678</v>
      </c>
      <c r="N267">
        <v>1</v>
      </c>
      <c r="O267">
        <v>0</v>
      </c>
      <c r="P267">
        <v>309</v>
      </c>
      <c r="Q267">
        <v>1</v>
      </c>
      <c r="R267" t="s">
        <v>719</v>
      </c>
      <c r="S267" t="s">
        <v>719</v>
      </c>
      <c r="T267" t="s">
        <v>719</v>
      </c>
      <c r="U267" t="s">
        <v>4326</v>
      </c>
      <c r="V267">
        <v>1546149</v>
      </c>
      <c r="W267" t="s">
        <v>62</v>
      </c>
      <c r="X267" t="b">
        <v>1</v>
      </c>
      <c r="Y267" t="s">
        <v>719</v>
      </c>
      <c r="Z267" t="s">
        <v>719</v>
      </c>
      <c r="AA267">
        <v>1546149</v>
      </c>
      <c r="AB267" t="s">
        <v>62</v>
      </c>
      <c r="AC267">
        <v>238749</v>
      </c>
      <c r="AD267" t="s">
        <v>117</v>
      </c>
      <c r="AE267">
        <v>80864</v>
      </c>
      <c r="AF267" t="s">
        <v>45</v>
      </c>
      <c r="AG267">
        <v>80840</v>
      </c>
      <c r="AH267" t="s">
        <v>116</v>
      </c>
      <c r="AI267">
        <v>28216</v>
      </c>
      <c r="AJ267" t="s">
        <v>142</v>
      </c>
      <c r="AK267">
        <v>1224</v>
      </c>
      <c r="AL267" t="s">
        <v>91</v>
      </c>
      <c r="AM267">
        <v>2</v>
      </c>
      <c r="AN267" t="s">
        <v>152</v>
      </c>
      <c r="AO267">
        <v>131567</v>
      </c>
      <c r="AP267" t="s">
        <v>153</v>
      </c>
    </row>
    <row r="268" spans="1:42" x14ac:dyDescent="0.2">
      <c r="A268">
        <v>267</v>
      </c>
      <c r="B268" t="s">
        <v>3657</v>
      </c>
      <c r="C268" t="s">
        <v>62</v>
      </c>
      <c r="D268">
        <v>1546149</v>
      </c>
      <c r="E268" t="s">
        <v>2633</v>
      </c>
      <c r="F268" t="s">
        <v>1531</v>
      </c>
      <c r="G268" t="s">
        <v>1531</v>
      </c>
      <c r="H268" t="s">
        <v>2632</v>
      </c>
      <c r="I268" t="s">
        <v>5532</v>
      </c>
      <c r="J268" t="s">
        <v>719</v>
      </c>
      <c r="K268">
        <v>1</v>
      </c>
      <c r="L268">
        <v>903</v>
      </c>
      <c r="M268" t="s">
        <v>2631</v>
      </c>
      <c r="N268">
        <v>0</v>
      </c>
      <c r="O268">
        <v>768</v>
      </c>
      <c r="P268">
        <v>1671</v>
      </c>
      <c r="Q268">
        <v>2</v>
      </c>
      <c r="R268" t="s">
        <v>719</v>
      </c>
      <c r="S268" t="s">
        <v>719</v>
      </c>
      <c r="T268" t="s">
        <v>719</v>
      </c>
      <c r="U268" t="s">
        <v>4326</v>
      </c>
      <c r="V268">
        <v>1546149</v>
      </c>
      <c r="W268" t="s">
        <v>62</v>
      </c>
      <c r="X268" t="b">
        <v>1</v>
      </c>
      <c r="Y268" t="s">
        <v>719</v>
      </c>
      <c r="Z268" t="s">
        <v>719</v>
      </c>
      <c r="AA268">
        <v>1546149</v>
      </c>
      <c r="AB268" t="s">
        <v>62</v>
      </c>
      <c r="AC268">
        <v>238749</v>
      </c>
      <c r="AD268" t="s">
        <v>117</v>
      </c>
      <c r="AE268">
        <v>80864</v>
      </c>
      <c r="AF268" t="s">
        <v>45</v>
      </c>
      <c r="AG268">
        <v>80840</v>
      </c>
      <c r="AH268" t="s">
        <v>116</v>
      </c>
      <c r="AI268">
        <v>28216</v>
      </c>
      <c r="AJ268" t="s">
        <v>142</v>
      </c>
      <c r="AK268">
        <v>1224</v>
      </c>
      <c r="AL268" t="s">
        <v>91</v>
      </c>
      <c r="AM268">
        <v>2</v>
      </c>
      <c r="AN268" t="s">
        <v>152</v>
      </c>
      <c r="AO268">
        <v>131567</v>
      </c>
      <c r="AP268" t="s">
        <v>153</v>
      </c>
    </row>
    <row r="269" spans="1:42" x14ac:dyDescent="0.2">
      <c r="A269">
        <v>268</v>
      </c>
      <c r="B269" t="s">
        <v>3657</v>
      </c>
      <c r="C269" t="s">
        <v>62</v>
      </c>
      <c r="D269">
        <v>1546149</v>
      </c>
      <c r="E269" t="s">
        <v>2630</v>
      </c>
      <c r="F269" t="s">
        <v>1527</v>
      </c>
      <c r="G269" t="s">
        <v>1527</v>
      </c>
      <c r="H269" t="s">
        <v>2629</v>
      </c>
      <c r="I269" t="s">
        <v>5531</v>
      </c>
      <c r="J269" t="s">
        <v>719</v>
      </c>
      <c r="K269">
        <v>-1</v>
      </c>
      <c r="L269">
        <v>435</v>
      </c>
      <c r="M269" t="s">
        <v>2628</v>
      </c>
      <c r="N269">
        <v>0</v>
      </c>
      <c r="O269">
        <v>1631</v>
      </c>
      <c r="P269">
        <v>2066</v>
      </c>
      <c r="Q269">
        <v>3</v>
      </c>
      <c r="R269" t="s">
        <v>719</v>
      </c>
      <c r="S269" t="s">
        <v>719</v>
      </c>
      <c r="T269" t="s">
        <v>719</v>
      </c>
      <c r="U269" t="s">
        <v>4326</v>
      </c>
      <c r="V269">
        <v>1546149</v>
      </c>
      <c r="W269" t="s">
        <v>62</v>
      </c>
      <c r="X269" t="b">
        <v>1</v>
      </c>
      <c r="Y269" t="s">
        <v>719</v>
      </c>
      <c r="Z269" t="s">
        <v>719</v>
      </c>
      <c r="AA269">
        <v>1546149</v>
      </c>
      <c r="AB269" t="s">
        <v>62</v>
      </c>
      <c r="AC269">
        <v>238749</v>
      </c>
      <c r="AD269" t="s">
        <v>117</v>
      </c>
      <c r="AE269">
        <v>80864</v>
      </c>
      <c r="AF269" t="s">
        <v>45</v>
      </c>
      <c r="AG269">
        <v>80840</v>
      </c>
      <c r="AH269" t="s">
        <v>116</v>
      </c>
      <c r="AI269">
        <v>28216</v>
      </c>
      <c r="AJ269" t="s">
        <v>142</v>
      </c>
      <c r="AK269">
        <v>1224</v>
      </c>
      <c r="AL269" t="s">
        <v>91</v>
      </c>
      <c r="AM269">
        <v>2</v>
      </c>
      <c r="AN269" t="s">
        <v>152</v>
      </c>
      <c r="AO269">
        <v>131567</v>
      </c>
      <c r="AP269" t="s">
        <v>153</v>
      </c>
    </row>
    <row r="270" spans="1:42" x14ac:dyDescent="0.2">
      <c r="A270">
        <v>269</v>
      </c>
      <c r="B270" t="s">
        <v>3657</v>
      </c>
      <c r="C270" t="s">
        <v>62</v>
      </c>
      <c r="D270">
        <v>1546149</v>
      </c>
      <c r="E270" t="s">
        <v>430</v>
      </c>
      <c r="F270" t="s">
        <v>429</v>
      </c>
      <c r="G270" t="s">
        <v>429</v>
      </c>
      <c r="H270" t="s">
        <v>3677</v>
      </c>
      <c r="I270" t="s">
        <v>5530</v>
      </c>
      <c r="J270" t="s">
        <v>719</v>
      </c>
      <c r="K270">
        <v>1</v>
      </c>
      <c r="L270">
        <v>222</v>
      </c>
      <c r="M270" t="s">
        <v>3676</v>
      </c>
      <c r="N270">
        <v>0</v>
      </c>
      <c r="O270">
        <v>2216</v>
      </c>
      <c r="P270">
        <v>2438</v>
      </c>
      <c r="Q270">
        <v>4</v>
      </c>
      <c r="R270" t="s">
        <v>719</v>
      </c>
      <c r="S270" t="s">
        <v>719</v>
      </c>
      <c r="T270" t="s">
        <v>719</v>
      </c>
      <c r="U270" t="s">
        <v>4326</v>
      </c>
      <c r="V270">
        <v>1546149</v>
      </c>
      <c r="W270" t="s">
        <v>62</v>
      </c>
      <c r="X270" t="b">
        <v>1</v>
      </c>
      <c r="Y270" t="s">
        <v>719</v>
      </c>
      <c r="Z270" t="s">
        <v>719</v>
      </c>
      <c r="AA270">
        <v>1546149</v>
      </c>
      <c r="AB270" t="s">
        <v>62</v>
      </c>
      <c r="AC270">
        <v>238749</v>
      </c>
      <c r="AD270" t="s">
        <v>117</v>
      </c>
      <c r="AE270">
        <v>80864</v>
      </c>
      <c r="AF270" t="s">
        <v>45</v>
      </c>
      <c r="AG270">
        <v>80840</v>
      </c>
      <c r="AH270" t="s">
        <v>116</v>
      </c>
      <c r="AI270">
        <v>28216</v>
      </c>
      <c r="AJ270" t="s">
        <v>142</v>
      </c>
      <c r="AK270">
        <v>1224</v>
      </c>
      <c r="AL270" t="s">
        <v>91</v>
      </c>
      <c r="AM270">
        <v>2</v>
      </c>
      <c r="AN270" t="s">
        <v>152</v>
      </c>
      <c r="AO270">
        <v>131567</v>
      </c>
      <c r="AP270" t="s">
        <v>153</v>
      </c>
    </row>
    <row r="271" spans="1:42" x14ac:dyDescent="0.2">
      <c r="A271">
        <v>270</v>
      </c>
      <c r="B271" t="s">
        <v>3657</v>
      </c>
      <c r="C271" t="s">
        <v>62</v>
      </c>
      <c r="D271">
        <v>1546149</v>
      </c>
      <c r="E271" t="s">
        <v>2999</v>
      </c>
      <c r="F271" t="s">
        <v>1040</v>
      </c>
      <c r="G271" t="s">
        <v>1040</v>
      </c>
      <c r="H271" t="s">
        <v>3675</v>
      </c>
      <c r="I271" t="s">
        <v>5529</v>
      </c>
      <c r="J271" t="s">
        <v>719</v>
      </c>
      <c r="K271">
        <v>-1</v>
      </c>
      <c r="L271">
        <v>804</v>
      </c>
      <c r="M271" t="s">
        <v>3674</v>
      </c>
      <c r="N271">
        <v>0</v>
      </c>
      <c r="O271">
        <v>2504</v>
      </c>
      <c r="P271">
        <v>3308</v>
      </c>
      <c r="Q271">
        <v>5</v>
      </c>
      <c r="R271" t="s">
        <v>719</v>
      </c>
      <c r="S271" t="s">
        <v>719</v>
      </c>
      <c r="T271" t="s">
        <v>719</v>
      </c>
      <c r="U271" t="s">
        <v>4326</v>
      </c>
      <c r="V271">
        <v>1546149</v>
      </c>
      <c r="W271" t="s">
        <v>62</v>
      </c>
      <c r="X271" t="b">
        <v>1</v>
      </c>
      <c r="Y271" t="s">
        <v>719</v>
      </c>
      <c r="Z271" t="s">
        <v>719</v>
      </c>
      <c r="AA271">
        <v>1546149</v>
      </c>
      <c r="AB271" t="s">
        <v>62</v>
      </c>
      <c r="AC271">
        <v>238749</v>
      </c>
      <c r="AD271" t="s">
        <v>117</v>
      </c>
      <c r="AE271">
        <v>80864</v>
      </c>
      <c r="AF271" t="s">
        <v>45</v>
      </c>
      <c r="AG271">
        <v>80840</v>
      </c>
      <c r="AH271" t="s">
        <v>116</v>
      </c>
      <c r="AI271">
        <v>28216</v>
      </c>
      <c r="AJ271" t="s">
        <v>142</v>
      </c>
      <c r="AK271">
        <v>1224</v>
      </c>
      <c r="AL271" t="s">
        <v>91</v>
      </c>
      <c r="AM271">
        <v>2</v>
      </c>
      <c r="AN271" t="s">
        <v>152</v>
      </c>
      <c r="AO271">
        <v>131567</v>
      </c>
      <c r="AP271" t="s">
        <v>153</v>
      </c>
    </row>
    <row r="272" spans="1:42" x14ac:dyDescent="0.2">
      <c r="A272">
        <v>271</v>
      </c>
      <c r="B272" t="s">
        <v>3657</v>
      </c>
      <c r="C272" t="s">
        <v>62</v>
      </c>
      <c r="D272">
        <v>1546149</v>
      </c>
      <c r="E272" t="s">
        <v>2623</v>
      </c>
      <c r="F272" t="s">
        <v>525</v>
      </c>
      <c r="G272" t="s">
        <v>525</v>
      </c>
      <c r="H272" t="s">
        <v>3673</v>
      </c>
      <c r="I272" t="s">
        <v>5528</v>
      </c>
      <c r="J272" t="s">
        <v>719</v>
      </c>
      <c r="K272">
        <v>1</v>
      </c>
      <c r="L272">
        <v>696</v>
      </c>
      <c r="M272" t="s">
        <v>3672</v>
      </c>
      <c r="N272">
        <v>0</v>
      </c>
      <c r="O272">
        <v>3422</v>
      </c>
      <c r="P272">
        <v>4118</v>
      </c>
      <c r="Q272">
        <v>6</v>
      </c>
      <c r="R272" t="s">
        <v>719</v>
      </c>
      <c r="S272" t="s">
        <v>719</v>
      </c>
      <c r="T272" t="s">
        <v>719</v>
      </c>
      <c r="U272" t="s">
        <v>4326</v>
      </c>
      <c r="V272">
        <v>1546149</v>
      </c>
      <c r="W272" t="s">
        <v>62</v>
      </c>
      <c r="X272" t="b">
        <v>1</v>
      </c>
      <c r="Y272" t="s">
        <v>719</v>
      </c>
      <c r="Z272" t="s">
        <v>719</v>
      </c>
      <c r="AA272">
        <v>1546149</v>
      </c>
      <c r="AB272" t="s">
        <v>62</v>
      </c>
      <c r="AC272">
        <v>238749</v>
      </c>
      <c r="AD272" t="s">
        <v>117</v>
      </c>
      <c r="AE272">
        <v>80864</v>
      </c>
      <c r="AF272" t="s">
        <v>45</v>
      </c>
      <c r="AG272">
        <v>80840</v>
      </c>
      <c r="AH272" t="s">
        <v>116</v>
      </c>
      <c r="AI272">
        <v>28216</v>
      </c>
      <c r="AJ272" t="s">
        <v>142</v>
      </c>
      <c r="AK272">
        <v>1224</v>
      </c>
      <c r="AL272" t="s">
        <v>91</v>
      </c>
      <c r="AM272">
        <v>2</v>
      </c>
      <c r="AN272" t="s">
        <v>152</v>
      </c>
      <c r="AO272">
        <v>131567</v>
      </c>
      <c r="AP272" t="s">
        <v>153</v>
      </c>
    </row>
    <row r="273" spans="1:42" x14ac:dyDescent="0.2">
      <c r="A273">
        <v>272</v>
      </c>
      <c r="B273" t="s">
        <v>3657</v>
      </c>
      <c r="C273" t="s">
        <v>62</v>
      </c>
      <c r="D273">
        <v>1546149</v>
      </c>
      <c r="E273" t="s">
        <v>2620</v>
      </c>
      <c r="F273" t="s">
        <v>521</v>
      </c>
      <c r="G273" t="s">
        <v>521</v>
      </c>
      <c r="H273" t="s">
        <v>2619</v>
      </c>
      <c r="I273" t="s">
        <v>5527</v>
      </c>
      <c r="J273" t="s">
        <v>719</v>
      </c>
      <c r="K273">
        <v>1</v>
      </c>
      <c r="L273">
        <v>654</v>
      </c>
      <c r="M273" t="s">
        <v>2618</v>
      </c>
      <c r="N273">
        <v>0</v>
      </c>
      <c r="O273">
        <v>4145</v>
      </c>
      <c r="P273">
        <v>4799</v>
      </c>
      <c r="Q273">
        <v>7</v>
      </c>
      <c r="R273" t="s">
        <v>719</v>
      </c>
      <c r="S273" t="s">
        <v>719</v>
      </c>
      <c r="T273" t="s">
        <v>719</v>
      </c>
      <c r="U273" t="s">
        <v>4326</v>
      </c>
      <c r="V273">
        <v>1546149</v>
      </c>
      <c r="W273" t="s">
        <v>62</v>
      </c>
      <c r="X273" t="b">
        <v>1</v>
      </c>
      <c r="Y273" t="s">
        <v>719</v>
      </c>
      <c r="Z273" t="s">
        <v>719</v>
      </c>
      <c r="AA273">
        <v>1546149</v>
      </c>
      <c r="AB273" t="s">
        <v>62</v>
      </c>
      <c r="AC273">
        <v>238749</v>
      </c>
      <c r="AD273" t="s">
        <v>117</v>
      </c>
      <c r="AE273">
        <v>80864</v>
      </c>
      <c r="AF273" t="s">
        <v>45</v>
      </c>
      <c r="AG273">
        <v>80840</v>
      </c>
      <c r="AH273" t="s">
        <v>116</v>
      </c>
      <c r="AI273">
        <v>28216</v>
      </c>
      <c r="AJ273" t="s">
        <v>142</v>
      </c>
      <c r="AK273">
        <v>1224</v>
      </c>
      <c r="AL273" t="s">
        <v>91</v>
      </c>
      <c r="AM273">
        <v>2</v>
      </c>
      <c r="AN273" t="s">
        <v>152</v>
      </c>
      <c r="AO273">
        <v>131567</v>
      </c>
      <c r="AP273" t="s">
        <v>153</v>
      </c>
    </row>
    <row r="274" spans="1:42" x14ac:dyDescent="0.2">
      <c r="A274">
        <v>273</v>
      </c>
      <c r="B274" t="s">
        <v>3657</v>
      </c>
      <c r="C274" t="s">
        <v>62</v>
      </c>
      <c r="D274">
        <v>1546149</v>
      </c>
      <c r="E274" t="s">
        <v>2617</v>
      </c>
      <c r="F274" t="s">
        <v>517</v>
      </c>
      <c r="G274" t="s">
        <v>517</v>
      </c>
      <c r="H274" t="s">
        <v>3671</v>
      </c>
      <c r="I274" t="s">
        <v>5526</v>
      </c>
      <c r="J274" t="s">
        <v>719</v>
      </c>
      <c r="K274">
        <v>1</v>
      </c>
      <c r="L274">
        <v>1212</v>
      </c>
      <c r="M274" t="s">
        <v>3670</v>
      </c>
      <c r="N274">
        <v>0</v>
      </c>
      <c r="O274">
        <v>4874</v>
      </c>
      <c r="P274">
        <v>6086</v>
      </c>
      <c r="Q274">
        <v>8</v>
      </c>
      <c r="R274" t="s">
        <v>719</v>
      </c>
      <c r="S274" t="s">
        <v>719</v>
      </c>
      <c r="T274" t="s">
        <v>719</v>
      </c>
      <c r="U274" t="s">
        <v>4326</v>
      </c>
      <c r="V274">
        <v>1546149</v>
      </c>
      <c r="W274" t="s">
        <v>62</v>
      </c>
      <c r="X274" t="b">
        <v>1</v>
      </c>
      <c r="Y274" t="s">
        <v>719</v>
      </c>
      <c r="Z274" t="s">
        <v>719</v>
      </c>
      <c r="AA274">
        <v>1546149</v>
      </c>
      <c r="AB274" t="s">
        <v>62</v>
      </c>
      <c r="AC274">
        <v>238749</v>
      </c>
      <c r="AD274" t="s">
        <v>117</v>
      </c>
      <c r="AE274">
        <v>80864</v>
      </c>
      <c r="AF274" t="s">
        <v>45</v>
      </c>
      <c r="AG274">
        <v>80840</v>
      </c>
      <c r="AH274" t="s">
        <v>116</v>
      </c>
      <c r="AI274">
        <v>28216</v>
      </c>
      <c r="AJ274" t="s">
        <v>142</v>
      </c>
      <c r="AK274">
        <v>1224</v>
      </c>
      <c r="AL274" t="s">
        <v>91</v>
      </c>
      <c r="AM274">
        <v>2</v>
      </c>
      <c r="AN274" t="s">
        <v>152</v>
      </c>
      <c r="AO274">
        <v>131567</v>
      </c>
      <c r="AP274" t="s">
        <v>153</v>
      </c>
    </row>
    <row r="275" spans="1:42" x14ac:dyDescent="0.2">
      <c r="A275">
        <v>274</v>
      </c>
      <c r="B275" t="s">
        <v>3657</v>
      </c>
      <c r="C275" t="s">
        <v>62</v>
      </c>
      <c r="D275">
        <v>1546149</v>
      </c>
      <c r="E275" t="s">
        <v>1055</v>
      </c>
      <c r="F275" t="s">
        <v>1054</v>
      </c>
      <c r="G275" t="s">
        <v>1054</v>
      </c>
      <c r="H275" t="s">
        <v>3669</v>
      </c>
      <c r="I275" t="s">
        <v>5525</v>
      </c>
      <c r="J275" t="s">
        <v>719</v>
      </c>
      <c r="K275">
        <v>1</v>
      </c>
      <c r="L275">
        <v>801</v>
      </c>
      <c r="M275" t="s">
        <v>3668</v>
      </c>
      <c r="N275">
        <v>0</v>
      </c>
      <c r="O275">
        <v>6113</v>
      </c>
      <c r="P275">
        <v>6914</v>
      </c>
      <c r="Q275">
        <v>9</v>
      </c>
      <c r="R275" t="s">
        <v>719</v>
      </c>
      <c r="S275" t="s">
        <v>719</v>
      </c>
      <c r="T275" t="s">
        <v>719</v>
      </c>
      <c r="U275" t="s">
        <v>4326</v>
      </c>
      <c r="V275">
        <v>1546149</v>
      </c>
      <c r="W275" t="s">
        <v>62</v>
      </c>
      <c r="X275" t="b">
        <v>1</v>
      </c>
      <c r="Y275" t="s">
        <v>719</v>
      </c>
      <c r="Z275" t="s">
        <v>719</v>
      </c>
      <c r="AA275">
        <v>1546149</v>
      </c>
      <c r="AB275" t="s">
        <v>62</v>
      </c>
      <c r="AC275">
        <v>238749</v>
      </c>
      <c r="AD275" t="s">
        <v>117</v>
      </c>
      <c r="AE275">
        <v>80864</v>
      </c>
      <c r="AF275" t="s">
        <v>45</v>
      </c>
      <c r="AG275">
        <v>80840</v>
      </c>
      <c r="AH275" t="s">
        <v>116</v>
      </c>
      <c r="AI275">
        <v>28216</v>
      </c>
      <c r="AJ275" t="s">
        <v>142</v>
      </c>
      <c r="AK275">
        <v>1224</v>
      </c>
      <c r="AL275" t="s">
        <v>91</v>
      </c>
      <c r="AM275">
        <v>2</v>
      </c>
      <c r="AN275" t="s">
        <v>152</v>
      </c>
      <c r="AO275">
        <v>131567</v>
      </c>
      <c r="AP275" t="s">
        <v>153</v>
      </c>
    </row>
    <row r="276" spans="1:42" x14ac:dyDescent="0.2">
      <c r="A276">
        <v>275</v>
      </c>
      <c r="B276" t="s">
        <v>3657</v>
      </c>
      <c r="C276" t="s">
        <v>62</v>
      </c>
      <c r="D276">
        <v>1546149</v>
      </c>
      <c r="E276" t="s">
        <v>312</v>
      </c>
      <c r="F276" t="s">
        <v>304</v>
      </c>
      <c r="G276" t="s">
        <v>304</v>
      </c>
      <c r="H276" t="s">
        <v>3667</v>
      </c>
      <c r="I276" t="s">
        <v>5524</v>
      </c>
      <c r="J276" t="s">
        <v>719</v>
      </c>
      <c r="K276">
        <v>1</v>
      </c>
      <c r="L276">
        <v>993</v>
      </c>
      <c r="M276" t="s">
        <v>3666</v>
      </c>
      <c r="N276">
        <v>0</v>
      </c>
      <c r="O276">
        <v>7002</v>
      </c>
      <c r="P276">
        <v>7995</v>
      </c>
      <c r="Q276">
        <v>10</v>
      </c>
      <c r="R276" t="s">
        <v>4316</v>
      </c>
      <c r="S276" t="s">
        <v>719</v>
      </c>
      <c r="T276" t="s">
        <v>719</v>
      </c>
      <c r="U276" t="s">
        <v>4326</v>
      </c>
      <c r="V276">
        <v>1546149</v>
      </c>
      <c r="W276" t="s">
        <v>62</v>
      </c>
      <c r="X276" t="b">
        <v>1</v>
      </c>
      <c r="Y276" t="s">
        <v>719</v>
      </c>
      <c r="Z276" t="s">
        <v>719</v>
      </c>
      <c r="AA276">
        <v>1546149</v>
      </c>
      <c r="AB276" t="s">
        <v>62</v>
      </c>
      <c r="AC276">
        <v>238749</v>
      </c>
      <c r="AD276" t="s">
        <v>117</v>
      </c>
      <c r="AE276">
        <v>80864</v>
      </c>
      <c r="AF276" t="s">
        <v>45</v>
      </c>
      <c r="AG276">
        <v>80840</v>
      </c>
      <c r="AH276" t="s">
        <v>116</v>
      </c>
      <c r="AI276">
        <v>28216</v>
      </c>
      <c r="AJ276" t="s">
        <v>142</v>
      </c>
      <c r="AK276">
        <v>1224</v>
      </c>
      <c r="AL276" t="s">
        <v>91</v>
      </c>
      <c r="AM276">
        <v>2</v>
      </c>
      <c r="AN276" t="s">
        <v>152</v>
      </c>
      <c r="AO276">
        <v>131567</v>
      </c>
      <c r="AP276" t="s">
        <v>153</v>
      </c>
    </row>
    <row r="277" spans="1:42" x14ac:dyDescent="0.2">
      <c r="A277">
        <v>276</v>
      </c>
      <c r="B277" t="s">
        <v>3657</v>
      </c>
      <c r="C277" t="s">
        <v>62</v>
      </c>
      <c r="D277">
        <v>1546149</v>
      </c>
      <c r="E277" t="s">
        <v>2610</v>
      </c>
      <c r="F277" t="s">
        <v>1502</v>
      </c>
      <c r="G277" t="s">
        <v>1502</v>
      </c>
      <c r="H277" t="s">
        <v>3665</v>
      </c>
      <c r="I277" t="s">
        <v>5523</v>
      </c>
      <c r="J277" t="s">
        <v>719</v>
      </c>
      <c r="K277">
        <v>-1</v>
      </c>
      <c r="L277">
        <v>1872</v>
      </c>
      <c r="M277" t="s">
        <v>3664</v>
      </c>
      <c r="N277">
        <v>0</v>
      </c>
      <c r="O277">
        <v>8116</v>
      </c>
      <c r="P277">
        <v>9988</v>
      </c>
      <c r="Q277">
        <v>11</v>
      </c>
      <c r="R277" t="s">
        <v>719</v>
      </c>
      <c r="S277" t="s">
        <v>719</v>
      </c>
      <c r="T277" t="s">
        <v>719</v>
      </c>
      <c r="U277" t="s">
        <v>4326</v>
      </c>
      <c r="V277">
        <v>1546149</v>
      </c>
      <c r="W277" t="s">
        <v>62</v>
      </c>
      <c r="X277" t="b">
        <v>1</v>
      </c>
      <c r="Y277" t="s">
        <v>719</v>
      </c>
      <c r="Z277" t="s">
        <v>719</v>
      </c>
      <c r="AA277">
        <v>1546149</v>
      </c>
      <c r="AB277" t="s">
        <v>62</v>
      </c>
      <c r="AC277">
        <v>238749</v>
      </c>
      <c r="AD277" t="s">
        <v>117</v>
      </c>
      <c r="AE277">
        <v>80864</v>
      </c>
      <c r="AF277" t="s">
        <v>45</v>
      </c>
      <c r="AG277">
        <v>80840</v>
      </c>
      <c r="AH277" t="s">
        <v>116</v>
      </c>
      <c r="AI277">
        <v>28216</v>
      </c>
      <c r="AJ277" t="s">
        <v>142</v>
      </c>
      <c r="AK277">
        <v>1224</v>
      </c>
      <c r="AL277" t="s">
        <v>91</v>
      </c>
      <c r="AM277">
        <v>2</v>
      </c>
      <c r="AN277" t="s">
        <v>152</v>
      </c>
      <c r="AO277">
        <v>131567</v>
      </c>
      <c r="AP277" t="s">
        <v>153</v>
      </c>
    </row>
    <row r="278" spans="1:42" x14ac:dyDescent="0.2">
      <c r="A278">
        <v>277</v>
      </c>
      <c r="B278" t="s">
        <v>3657</v>
      </c>
      <c r="C278" t="s">
        <v>62</v>
      </c>
      <c r="D278">
        <v>1546149</v>
      </c>
      <c r="E278" t="s">
        <v>2607</v>
      </c>
      <c r="F278" t="s">
        <v>1498</v>
      </c>
      <c r="G278" t="s">
        <v>1498</v>
      </c>
      <c r="H278" t="s">
        <v>2606</v>
      </c>
      <c r="I278" t="s">
        <v>5522</v>
      </c>
      <c r="J278" t="s">
        <v>719</v>
      </c>
      <c r="K278">
        <v>1</v>
      </c>
      <c r="L278">
        <v>639</v>
      </c>
      <c r="M278" t="s">
        <v>2605</v>
      </c>
      <c r="N278">
        <v>0</v>
      </c>
      <c r="O278">
        <v>10274</v>
      </c>
      <c r="P278">
        <v>10913</v>
      </c>
      <c r="Q278">
        <v>12</v>
      </c>
      <c r="R278" t="s">
        <v>719</v>
      </c>
      <c r="S278" t="s">
        <v>719</v>
      </c>
      <c r="T278" t="s">
        <v>719</v>
      </c>
      <c r="U278" t="s">
        <v>4326</v>
      </c>
      <c r="V278">
        <v>1546149</v>
      </c>
      <c r="W278" t="s">
        <v>62</v>
      </c>
      <c r="X278" t="b">
        <v>1</v>
      </c>
      <c r="Y278" t="s">
        <v>719</v>
      </c>
      <c r="Z278" t="s">
        <v>719</v>
      </c>
      <c r="AA278">
        <v>1546149</v>
      </c>
      <c r="AB278" t="s">
        <v>62</v>
      </c>
      <c r="AC278">
        <v>238749</v>
      </c>
      <c r="AD278" t="s">
        <v>117</v>
      </c>
      <c r="AE278">
        <v>80864</v>
      </c>
      <c r="AF278" t="s">
        <v>45</v>
      </c>
      <c r="AG278">
        <v>80840</v>
      </c>
      <c r="AH278" t="s">
        <v>116</v>
      </c>
      <c r="AI278">
        <v>28216</v>
      </c>
      <c r="AJ278" t="s">
        <v>142</v>
      </c>
      <c r="AK278">
        <v>1224</v>
      </c>
      <c r="AL278" t="s">
        <v>91</v>
      </c>
      <c r="AM278">
        <v>2</v>
      </c>
      <c r="AN278" t="s">
        <v>152</v>
      </c>
      <c r="AO278">
        <v>131567</v>
      </c>
      <c r="AP278" t="s">
        <v>153</v>
      </c>
    </row>
    <row r="279" spans="1:42" x14ac:dyDescent="0.2">
      <c r="A279">
        <v>278</v>
      </c>
      <c r="B279" t="s">
        <v>3657</v>
      </c>
      <c r="C279" t="s">
        <v>62</v>
      </c>
      <c r="D279">
        <v>1546149</v>
      </c>
      <c r="E279" t="s">
        <v>2604</v>
      </c>
      <c r="F279" t="s">
        <v>1330</v>
      </c>
      <c r="G279" t="s">
        <v>1330</v>
      </c>
      <c r="H279" t="s">
        <v>3663</v>
      </c>
      <c r="I279" t="s">
        <v>5521</v>
      </c>
      <c r="J279" t="s">
        <v>719</v>
      </c>
      <c r="K279">
        <v>1</v>
      </c>
      <c r="L279">
        <v>621</v>
      </c>
      <c r="M279" t="s">
        <v>3662</v>
      </c>
      <c r="N279">
        <v>0</v>
      </c>
      <c r="O279">
        <v>11060</v>
      </c>
      <c r="P279">
        <v>11681</v>
      </c>
      <c r="Q279">
        <v>13</v>
      </c>
      <c r="R279" t="s">
        <v>719</v>
      </c>
      <c r="S279" t="s">
        <v>719</v>
      </c>
      <c r="T279" t="s">
        <v>719</v>
      </c>
      <c r="U279" t="s">
        <v>4326</v>
      </c>
      <c r="V279">
        <v>1546149</v>
      </c>
      <c r="W279" t="s">
        <v>62</v>
      </c>
      <c r="X279" t="b">
        <v>1</v>
      </c>
      <c r="Y279" t="s">
        <v>719</v>
      </c>
      <c r="Z279" t="s">
        <v>719</v>
      </c>
      <c r="AA279">
        <v>1546149</v>
      </c>
      <c r="AB279" t="s">
        <v>62</v>
      </c>
      <c r="AC279">
        <v>238749</v>
      </c>
      <c r="AD279" t="s">
        <v>117</v>
      </c>
      <c r="AE279">
        <v>80864</v>
      </c>
      <c r="AF279" t="s">
        <v>45</v>
      </c>
      <c r="AG279">
        <v>80840</v>
      </c>
      <c r="AH279" t="s">
        <v>116</v>
      </c>
      <c r="AI279">
        <v>28216</v>
      </c>
      <c r="AJ279" t="s">
        <v>142</v>
      </c>
      <c r="AK279">
        <v>1224</v>
      </c>
      <c r="AL279" t="s">
        <v>91</v>
      </c>
      <c r="AM279">
        <v>2</v>
      </c>
      <c r="AN279" t="s">
        <v>152</v>
      </c>
      <c r="AO279">
        <v>131567</v>
      </c>
      <c r="AP279" t="s">
        <v>153</v>
      </c>
    </row>
    <row r="280" spans="1:42" x14ac:dyDescent="0.2">
      <c r="A280">
        <v>279</v>
      </c>
      <c r="B280" t="s">
        <v>3657</v>
      </c>
      <c r="C280" t="s">
        <v>62</v>
      </c>
      <c r="D280">
        <v>1546149</v>
      </c>
      <c r="E280" t="s">
        <v>2601</v>
      </c>
      <c r="F280" t="s">
        <v>1492</v>
      </c>
      <c r="G280" t="s">
        <v>1492</v>
      </c>
      <c r="H280" t="s">
        <v>3661</v>
      </c>
      <c r="I280" t="s">
        <v>5520</v>
      </c>
      <c r="J280" t="s">
        <v>719</v>
      </c>
      <c r="K280">
        <v>1</v>
      </c>
      <c r="L280">
        <v>465</v>
      </c>
      <c r="M280" t="s">
        <v>3660</v>
      </c>
      <c r="N280">
        <v>0</v>
      </c>
      <c r="O280">
        <v>11763</v>
      </c>
      <c r="P280">
        <v>12228</v>
      </c>
      <c r="Q280">
        <v>14</v>
      </c>
      <c r="R280" t="s">
        <v>719</v>
      </c>
      <c r="S280" t="s">
        <v>719</v>
      </c>
      <c r="T280" t="s">
        <v>719</v>
      </c>
      <c r="U280" t="s">
        <v>4326</v>
      </c>
      <c r="V280">
        <v>1546149</v>
      </c>
      <c r="W280" t="s">
        <v>62</v>
      </c>
      <c r="X280" t="b">
        <v>1</v>
      </c>
      <c r="Y280" t="s">
        <v>719</v>
      </c>
      <c r="Z280" t="s">
        <v>719</v>
      </c>
      <c r="AA280">
        <v>1546149</v>
      </c>
      <c r="AB280" t="s">
        <v>62</v>
      </c>
      <c r="AC280">
        <v>238749</v>
      </c>
      <c r="AD280" t="s">
        <v>117</v>
      </c>
      <c r="AE280">
        <v>80864</v>
      </c>
      <c r="AF280" t="s">
        <v>45</v>
      </c>
      <c r="AG280">
        <v>80840</v>
      </c>
      <c r="AH280" t="s">
        <v>116</v>
      </c>
      <c r="AI280">
        <v>28216</v>
      </c>
      <c r="AJ280" t="s">
        <v>142</v>
      </c>
      <c r="AK280">
        <v>1224</v>
      </c>
      <c r="AL280" t="s">
        <v>91</v>
      </c>
      <c r="AM280">
        <v>2</v>
      </c>
      <c r="AN280" t="s">
        <v>152</v>
      </c>
      <c r="AO280">
        <v>131567</v>
      </c>
      <c r="AP280" t="s">
        <v>153</v>
      </c>
    </row>
    <row r="281" spans="1:42" x14ac:dyDescent="0.2">
      <c r="A281">
        <v>280</v>
      </c>
      <c r="B281" t="s">
        <v>3657</v>
      </c>
      <c r="C281" t="s">
        <v>62</v>
      </c>
      <c r="D281">
        <v>1546149</v>
      </c>
      <c r="E281" t="s">
        <v>2598</v>
      </c>
      <c r="F281" t="s">
        <v>2597</v>
      </c>
      <c r="G281" t="s">
        <v>2597</v>
      </c>
      <c r="H281" t="s">
        <v>3659</v>
      </c>
      <c r="I281" t="s">
        <v>5519</v>
      </c>
      <c r="J281" t="s">
        <v>719</v>
      </c>
      <c r="K281">
        <v>-1</v>
      </c>
      <c r="L281">
        <v>489</v>
      </c>
      <c r="M281" t="s">
        <v>3658</v>
      </c>
      <c r="N281">
        <v>0</v>
      </c>
      <c r="O281">
        <v>12259</v>
      </c>
      <c r="P281">
        <v>12748</v>
      </c>
      <c r="Q281">
        <v>15</v>
      </c>
      <c r="R281" t="s">
        <v>719</v>
      </c>
      <c r="S281" t="s">
        <v>719</v>
      </c>
      <c r="T281" t="s">
        <v>719</v>
      </c>
      <c r="U281" t="s">
        <v>4326</v>
      </c>
      <c r="V281">
        <v>1546149</v>
      </c>
      <c r="W281" t="s">
        <v>62</v>
      </c>
      <c r="X281" t="b">
        <v>1</v>
      </c>
      <c r="Y281" t="s">
        <v>719</v>
      </c>
      <c r="Z281" t="s">
        <v>719</v>
      </c>
      <c r="AA281">
        <v>1546149</v>
      </c>
      <c r="AB281" t="s">
        <v>62</v>
      </c>
      <c r="AC281">
        <v>238749</v>
      </c>
      <c r="AD281" t="s">
        <v>117</v>
      </c>
      <c r="AE281">
        <v>80864</v>
      </c>
      <c r="AF281" t="s">
        <v>45</v>
      </c>
      <c r="AG281">
        <v>80840</v>
      </c>
      <c r="AH281" t="s">
        <v>116</v>
      </c>
      <c r="AI281">
        <v>28216</v>
      </c>
      <c r="AJ281" t="s">
        <v>142</v>
      </c>
      <c r="AK281">
        <v>1224</v>
      </c>
      <c r="AL281" t="s">
        <v>91</v>
      </c>
      <c r="AM281">
        <v>2</v>
      </c>
      <c r="AN281" t="s">
        <v>152</v>
      </c>
      <c r="AO281">
        <v>131567</v>
      </c>
      <c r="AP281" t="s">
        <v>153</v>
      </c>
    </row>
    <row r="282" spans="1:42" x14ac:dyDescent="0.2">
      <c r="A282">
        <v>281</v>
      </c>
      <c r="B282" t="s">
        <v>3657</v>
      </c>
      <c r="C282" t="s">
        <v>62</v>
      </c>
      <c r="D282">
        <v>1546149</v>
      </c>
      <c r="E282" t="s">
        <v>2594</v>
      </c>
      <c r="F282" t="s">
        <v>2593</v>
      </c>
      <c r="G282" t="s">
        <v>2593</v>
      </c>
      <c r="H282" t="s">
        <v>2592</v>
      </c>
      <c r="I282" t="s">
        <v>5518</v>
      </c>
      <c r="J282" t="s">
        <v>719</v>
      </c>
      <c r="K282">
        <v>-1</v>
      </c>
      <c r="L282">
        <v>729</v>
      </c>
      <c r="M282" t="s">
        <v>2591</v>
      </c>
      <c r="N282">
        <v>0</v>
      </c>
      <c r="O282">
        <v>12838</v>
      </c>
      <c r="P282">
        <v>13567</v>
      </c>
      <c r="Q282">
        <v>16</v>
      </c>
      <c r="R282" t="s">
        <v>719</v>
      </c>
      <c r="S282" t="s">
        <v>719</v>
      </c>
      <c r="T282" t="s">
        <v>719</v>
      </c>
      <c r="U282" t="s">
        <v>4326</v>
      </c>
      <c r="V282">
        <v>1546149</v>
      </c>
      <c r="W282" t="s">
        <v>62</v>
      </c>
      <c r="X282" t="b">
        <v>1</v>
      </c>
      <c r="Y282" t="s">
        <v>719</v>
      </c>
      <c r="Z282" t="s">
        <v>719</v>
      </c>
      <c r="AA282">
        <v>1546149</v>
      </c>
      <c r="AB282" t="s">
        <v>62</v>
      </c>
      <c r="AC282">
        <v>238749</v>
      </c>
      <c r="AD282" t="s">
        <v>117</v>
      </c>
      <c r="AE282">
        <v>80864</v>
      </c>
      <c r="AF282" t="s">
        <v>45</v>
      </c>
      <c r="AG282">
        <v>80840</v>
      </c>
      <c r="AH282" t="s">
        <v>116</v>
      </c>
      <c r="AI282">
        <v>28216</v>
      </c>
      <c r="AJ282" t="s">
        <v>142</v>
      </c>
      <c r="AK282">
        <v>1224</v>
      </c>
      <c r="AL282" t="s">
        <v>91</v>
      </c>
      <c r="AM282">
        <v>2</v>
      </c>
      <c r="AN282" t="s">
        <v>152</v>
      </c>
      <c r="AO282">
        <v>131567</v>
      </c>
      <c r="AP282" t="s">
        <v>153</v>
      </c>
    </row>
    <row r="283" spans="1:42" x14ac:dyDescent="0.2">
      <c r="A283">
        <v>282</v>
      </c>
      <c r="B283" t="s">
        <v>3657</v>
      </c>
      <c r="C283" t="s">
        <v>62</v>
      </c>
      <c r="D283">
        <v>1546149</v>
      </c>
      <c r="E283" t="s">
        <v>2590</v>
      </c>
      <c r="F283" t="s">
        <v>2589</v>
      </c>
      <c r="G283" t="s">
        <v>2589</v>
      </c>
      <c r="H283" t="s">
        <v>2588</v>
      </c>
      <c r="I283" t="s">
        <v>5517</v>
      </c>
      <c r="J283" t="s">
        <v>719</v>
      </c>
      <c r="K283">
        <v>1</v>
      </c>
      <c r="L283">
        <v>909</v>
      </c>
      <c r="M283" t="s">
        <v>2587</v>
      </c>
      <c r="N283">
        <v>0</v>
      </c>
      <c r="O283">
        <v>13602</v>
      </c>
      <c r="P283">
        <v>14511</v>
      </c>
      <c r="Q283">
        <v>17</v>
      </c>
      <c r="R283" t="s">
        <v>719</v>
      </c>
      <c r="S283" t="s">
        <v>719</v>
      </c>
      <c r="T283" t="s">
        <v>719</v>
      </c>
      <c r="U283" t="s">
        <v>4326</v>
      </c>
      <c r="V283">
        <v>1546149</v>
      </c>
      <c r="W283" t="s">
        <v>62</v>
      </c>
      <c r="X283" t="b">
        <v>1</v>
      </c>
      <c r="Y283" t="s">
        <v>719</v>
      </c>
      <c r="Z283" t="s">
        <v>719</v>
      </c>
      <c r="AA283">
        <v>1546149</v>
      </c>
      <c r="AB283" t="s">
        <v>62</v>
      </c>
      <c r="AC283">
        <v>238749</v>
      </c>
      <c r="AD283" t="s">
        <v>117</v>
      </c>
      <c r="AE283">
        <v>80864</v>
      </c>
      <c r="AF283" t="s">
        <v>45</v>
      </c>
      <c r="AG283">
        <v>80840</v>
      </c>
      <c r="AH283" t="s">
        <v>116</v>
      </c>
      <c r="AI283">
        <v>28216</v>
      </c>
      <c r="AJ283" t="s">
        <v>142</v>
      </c>
      <c r="AK283">
        <v>1224</v>
      </c>
      <c r="AL283" t="s">
        <v>91</v>
      </c>
      <c r="AM283">
        <v>2</v>
      </c>
      <c r="AN283" t="s">
        <v>152</v>
      </c>
      <c r="AO283">
        <v>131567</v>
      </c>
      <c r="AP283" t="s">
        <v>153</v>
      </c>
    </row>
    <row r="284" spans="1:42" x14ac:dyDescent="0.2">
      <c r="A284">
        <v>283</v>
      </c>
      <c r="B284" t="s">
        <v>3657</v>
      </c>
      <c r="C284" t="s">
        <v>62</v>
      </c>
      <c r="D284">
        <v>1546149</v>
      </c>
      <c r="E284" t="s">
        <v>2585</v>
      </c>
      <c r="F284" t="s">
        <v>2584</v>
      </c>
      <c r="G284" t="s">
        <v>2584</v>
      </c>
      <c r="H284" t="s">
        <v>3656</v>
      </c>
      <c r="I284" t="s">
        <v>5516</v>
      </c>
      <c r="J284" t="s">
        <v>719</v>
      </c>
      <c r="K284">
        <v>1</v>
      </c>
      <c r="L284">
        <v>89</v>
      </c>
      <c r="M284" t="s">
        <v>3655</v>
      </c>
      <c r="N284">
        <v>1</v>
      </c>
      <c r="O284">
        <v>14932</v>
      </c>
      <c r="P284">
        <v>15021</v>
      </c>
      <c r="Q284">
        <v>18</v>
      </c>
      <c r="R284" t="s">
        <v>719</v>
      </c>
      <c r="S284" t="s">
        <v>719</v>
      </c>
      <c r="T284" t="s">
        <v>719</v>
      </c>
      <c r="U284" t="s">
        <v>4326</v>
      </c>
      <c r="V284">
        <v>1546149</v>
      </c>
      <c r="W284" t="s">
        <v>62</v>
      </c>
      <c r="X284" t="b">
        <v>1</v>
      </c>
      <c r="Y284" t="s">
        <v>719</v>
      </c>
      <c r="Z284" t="s">
        <v>719</v>
      </c>
      <c r="AA284">
        <v>1546149</v>
      </c>
      <c r="AB284" t="s">
        <v>62</v>
      </c>
      <c r="AC284">
        <v>238749</v>
      </c>
      <c r="AD284" t="s">
        <v>117</v>
      </c>
      <c r="AE284">
        <v>80864</v>
      </c>
      <c r="AF284" t="s">
        <v>45</v>
      </c>
      <c r="AG284">
        <v>80840</v>
      </c>
      <c r="AH284" t="s">
        <v>116</v>
      </c>
      <c r="AI284">
        <v>28216</v>
      </c>
      <c r="AJ284" t="s">
        <v>142</v>
      </c>
      <c r="AK284">
        <v>1224</v>
      </c>
      <c r="AL284" t="s">
        <v>91</v>
      </c>
      <c r="AM284">
        <v>2</v>
      </c>
      <c r="AN284" t="s">
        <v>152</v>
      </c>
      <c r="AO284">
        <v>131567</v>
      </c>
      <c r="AP284" t="s">
        <v>153</v>
      </c>
    </row>
    <row r="285" spans="1:42" x14ac:dyDescent="0.2">
      <c r="A285">
        <v>284</v>
      </c>
      <c r="B285" t="s">
        <v>3617</v>
      </c>
      <c r="C285" t="s">
        <v>41</v>
      </c>
      <c r="D285">
        <v>1082851</v>
      </c>
      <c r="E285" t="s">
        <v>422</v>
      </c>
      <c r="F285" t="s">
        <v>308</v>
      </c>
      <c r="G285" t="s">
        <v>308</v>
      </c>
      <c r="H285" t="s">
        <v>3654</v>
      </c>
      <c r="I285" t="s">
        <v>5515</v>
      </c>
      <c r="J285" t="s">
        <v>719</v>
      </c>
      <c r="K285">
        <v>-1</v>
      </c>
      <c r="L285">
        <v>764</v>
      </c>
      <c r="M285" t="s">
        <v>3653</v>
      </c>
      <c r="N285">
        <v>1</v>
      </c>
      <c r="O285">
        <v>0</v>
      </c>
      <c r="P285">
        <v>764</v>
      </c>
      <c r="Q285">
        <v>1</v>
      </c>
      <c r="R285" t="s">
        <v>4318</v>
      </c>
      <c r="S285" t="s">
        <v>719</v>
      </c>
      <c r="T285" t="s">
        <v>719</v>
      </c>
      <c r="U285" t="s">
        <v>4326</v>
      </c>
      <c r="V285">
        <v>1082851</v>
      </c>
      <c r="W285" t="s">
        <v>41</v>
      </c>
      <c r="X285" t="b">
        <v>1</v>
      </c>
      <c r="Y285" t="s">
        <v>719</v>
      </c>
      <c r="Z285" t="s">
        <v>719</v>
      </c>
      <c r="AA285">
        <v>1082851</v>
      </c>
      <c r="AB285" t="s">
        <v>41</v>
      </c>
      <c r="AC285">
        <v>283</v>
      </c>
      <c r="AD285" t="s">
        <v>94</v>
      </c>
      <c r="AE285">
        <v>80864</v>
      </c>
      <c r="AF285" t="s">
        <v>45</v>
      </c>
      <c r="AG285">
        <v>80840</v>
      </c>
      <c r="AH285" t="s">
        <v>116</v>
      </c>
      <c r="AI285">
        <v>28216</v>
      </c>
      <c r="AJ285" t="s">
        <v>142</v>
      </c>
      <c r="AK285">
        <v>1224</v>
      </c>
      <c r="AL285" t="s">
        <v>91</v>
      </c>
      <c r="AM285">
        <v>2</v>
      </c>
      <c r="AN285" t="s">
        <v>152</v>
      </c>
      <c r="AO285">
        <v>131567</v>
      </c>
      <c r="AP285" t="s">
        <v>153</v>
      </c>
    </row>
    <row r="286" spans="1:42" x14ac:dyDescent="0.2">
      <c r="A286">
        <v>285</v>
      </c>
      <c r="B286" t="s">
        <v>3617</v>
      </c>
      <c r="C286" t="s">
        <v>41</v>
      </c>
      <c r="D286">
        <v>1082851</v>
      </c>
      <c r="E286" t="s">
        <v>2344</v>
      </c>
      <c r="F286" t="s">
        <v>2343</v>
      </c>
      <c r="G286" t="s">
        <v>2343</v>
      </c>
      <c r="H286" t="s">
        <v>3652</v>
      </c>
      <c r="I286" t="s">
        <v>5514</v>
      </c>
      <c r="J286" t="s">
        <v>719</v>
      </c>
      <c r="K286">
        <v>-1</v>
      </c>
      <c r="L286">
        <v>861</v>
      </c>
      <c r="M286" t="s">
        <v>3651</v>
      </c>
      <c r="N286">
        <v>0</v>
      </c>
      <c r="O286">
        <v>756</v>
      </c>
      <c r="P286">
        <v>1617</v>
      </c>
      <c r="Q286">
        <v>2</v>
      </c>
      <c r="R286" t="s">
        <v>719</v>
      </c>
      <c r="S286" t="s">
        <v>719</v>
      </c>
      <c r="T286" t="s">
        <v>719</v>
      </c>
      <c r="U286" t="s">
        <v>4326</v>
      </c>
      <c r="V286">
        <v>1082851</v>
      </c>
      <c r="W286" t="s">
        <v>41</v>
      </c>
      <c r="X286" t="b">
        <v>1</v>
      </c>
      <c r="Y286" t="s">
        <v>719</v>
      </c>
      <c r="Z286" t="s">
        <v>719</v>
      </c>
      <c r="AA286">
        <v>1082851</v>
      </c>
      <c r="AB286" t="s">
        <v>41</v>
      </c>
      <c r="AC286">
        <v>283</v>
      </c>
      <c r="AD286" t="s">
        <v>94</v>
      </c>
      <c r="AE286">
        <v>80864</v>
      </c>
      <c r="AF286" t="s">
        <v>45</v>
      </c>
      <c r="AG286">
        <v>80840</v>
      </c>
      <c r="AH286" t="s">
        <v>116</v>
      </c>
      <c r="AI286">
        <v>28216</v>
      </c>
      <c r="AJ286" t="s">
        <v>142</v>
      </c>
      <c r="AK286">
        <v>1224</v>
      </c>
      <c r="AL286" t="s">
        <v>91</v>
      </c>
      <c r="AM286">
        <v>2</v>
      </c>
      <c r="AN286" t="s">
        <v>152</v>
      </c>
      <c r="AO286">
        <v>131567</v>
      </c>
      <c r="AP286" t="s">
        <v>153</v>
      </c>
    </row>
    <row r="287" spans="1:42" x14ac:dyDescent="0.2">
      <c r="A287">
        <v>286</v>
      </c>
      <c r="B287" t="s">
        <v>3617</v>
      </c>
      <c r="C287" t="s">
        <v>41</v>
      </c>
      <c r="D287">
        <v>1082851</v>
      </c>
      <c r="E287" t="s">
        <v>3650</v>
      </c>
      <c r="F287" t="s">
        <v>3649</v>
      </c>
      <c r="G287" t="s">
        <v>3649</v>
      </c>
      <c r="H287" t="s">
        <v>3648</v>
      </c>
      <c r="I287" t="s">
        <v>5513</v>
      </c>
      <c r="J287" t="s">
        <v>719</v>
      </c>
      <c r="K287">
        <v>-1</v>
      </c>
      <c r="L287">
        <v>1203</v>
      </c>
      <c r="M287" t="s">
        <v>3647</v>
      </c>
      <c r="N287">
        <v>0</v>
      </c>
      <c r="O287">
        <v>1654</v>
      </c>
      <c r="P287">
        <v>2857</v>
      </c>
      <c r="Q287">
        <v>3</v>
      </c>
      <c r="R287" t="s">
        <v>719</v>
      </c>
      <c r="S287" t="s">
        <v>719</v>
      </c>
      <c r="T287" t="s">
        <v>719</v>
      </c>
      <c r="U287" t="s">
        <v>4326</v>
      </c>
      <c r="V287">
        <v>1082851</v>
      </c>
      <c r="W287" t="s">
        <v>41</v>
      </c>
      <c r="X287" t="b">
        <v>1</v>
      </c>
      <c r="Y287" t="s">
        <v>719</v>
      </c>
      <c r="Z287" t="s">
        <v>719</v>
      </c>
      <c r="AA287">
        <v>1082851</v>
      </c>
      <c r="AB287" t="s">
        <v>41</v>
      </c>
      <c r="AC287">
        <v>283</v>
      </c>
      <c r="AD287" t="s">
        <v>94</v>
      </c>
      <c r="AE287">
        <v>80864</v>
      </c>
      <c r="AF287" t="s">
        <v>45</v>
      </c>
      <c r="AG287">
        <v>80840</v>
      </c>
      <c r="AH287" t="s">
        <v>116</v>
      </c>
      <c r="AI287">
        <v>28216</v>
      </c>
      <c r="AJ287" t="s">
        <v>142</v>
      </c>
      <c r="AK287">
        <v>1224</v>
      </c>
      <c r="AL287" t="s">
        <v>91</v>
      </c>
      <c r="AM287">
        <v>2</v>
      </c>
      <c r="AN287" t="s">
        <v>152</v>
      </c>
      <c r="AO287">
        <v>131567</v>
      </c>
      <c r="AP287" t="s">
        <v>153</v>
      </c>
    </row>
    <row r="288" spans="1:42" x14ac:dyDescent="0.2">
      <c r="A288">
        <v>287</v>
      </c>
      <c r="B288" t="s">
        <v>3617</v>
      </c>
      <c r="C288" t="s">
        <v>41</v>
      </c>
      <c r="D288">
        <v>1082851</v>
      </c>
      <c r="E288" t="s">
        <v>3646</v>
      </c>
      <c r="F288" t="s">
        <v>3645</v>
      </c>
      <c r="G288" t="s">
        <v>3645</v>
      </c>
      <c r="H288" t="s">
        <v>3644</v>
      </c>
      <c r="I288" t="s">
        <v>5512</v>
      </c>
      <c r="J288" t="s">
        <v>719</v>
      </c>
      <c r="K288">
        <v>-1</v>
      </c>
      <c r="L288">
        <v>429</v>
      </c>
      <c r="M288" t="s">
        <v>3643</v>
      </c>
      <c r="N288">
        <v>0</v>
      </c>
      <c r="O288">
        <v>2893</v>
      </c>
      <c r="P288">
        <v>3322</v>
      </c>
      <c r="Q288">
        <v>4</v>
      </c>
      <c r="R288" t="s">
        <v>719</v>
      </c>
      <c r="S288" t="s">
        <v>719</v>
      </c>
      <c r="T288" t="s">
        <v>719</v>
      </c>
      <c r="U288" t="s">
        <v>4326</v>
      </c>
      <c r="V288">
        <v>1082851</v>
      </c>
      <c r="W288" t="s">
        <v>41</v>
      </c>
      <c r="X288" t="b">
        <v>1</v>
      </c>
      <c r="Y288" t="s">
        <v>719</v>
      </c>
      <c r="Z288" t="s">
        <v>719</v>
      </c>
      <c r="AA288">
        <v>1082851</v>
      </c>
      <c r="AB288" t="s">
        <v>41</v>
      </c>
      <c r="AC288">
        <v>283</v>
      </c>
      <c r="AD288" t="s">
        <v>94</v>
      </c>
      <c r="AE288">
        <v>80864</v>
      </c>
      <c r="AF288" t="s">
        <v>45</v>
      </c>
      <c r="AG288">
        <v>80840</v>
      </c>
      <c r="AH288" t="s">
        <v>116</v>
      </c>
      <c r="AI288">
        <v>28216</v>
      </c>
      <c r="AJ288" t="s">
        <v>142</v>
      </c>
      <c r="AK288">
        <v>1224</v>
      </c>
      <c r="AL288" t="s">
        <v>91</v>
      </c>
      <c r="AM288">
        <v>2</v>
      </c>
      <c r="AN288" t="s">
        <v>152</v>
      </c>
      <c r="AO288">
        <v>131567</v>
      </c>
      <c r="AP288" t="s">
        <v>153</v>
      </c>
    </row>
    <row r="289" spans="1:42" x14ac:dyDescent="0.2">
      <c r="A289">
        <v>288</v>
      </c>
      <c r="B289" t="s">
        <v>3617</v>
      </c>
      <c r="C289" t="s">
        <v>41</v>
      </c>
      <c r="D289">
        <v>1082851</v>
      </c>
      <c r="E289" t="s">
        <v>430</v>
      </c>
      <c r="F289" t="s">
        <v>429</v>
      </c>
      <c r="G289" t="s">
        <v>429</v>
      </c>
      <c r="H289" t="s">
        <v>3642</v>
      </c>
      <c r="I289" t="s">
        <v>5511</v>
      </c>
      <c r="J289" t="s">
        <v>719</v>
      </c>
      <c r="K289">
        <v>1</v>
      </c>
      <c r="L289">
        <v>186</v>
      </c>
      <c r="M289" t="s">
        <v>3641</v>
      </c>
      <c r="N289">
        <v>0</v>
      </c>
      <c r="O289">
        <v>3566</v>
      </c>
      <c r="P289">
        <v>3752</v>
      </c>
      <c r="Q289">
        <v>5</v>
      </c>
      <c r="R289" t="s">
        <v>719</v>
      </c>
      <c r="S289" t="s">
        <v>719</v>
      </c>
      <c r="T289" t="s">
        <v>719</v>
      </c>
      <c r="U289" t="s">
        <v>4326</v>
      </c>
      <c r="V289">
        <v>1082851</v>
      </c>
      <c r="W289" t="s">
        <v>41</v>
      </c>
      <c r="X289" t="b">
        <v>1</v>
      </c>
      <c r="Y289" t="s">
        <v>719</v>
      </c>
      <c r="Z289" t="s">
        <v>719</v>
      </c>
      <c r="AA289">
        <v>1082851</v>
      </c>
      <c r="AB289" t="s">
        <v>41</v>
      </c>
      <c r="AC289">
        <v>283</v>
      </c>
      <c r="AD289" t="s">
        <v>94</v>
      </c>
      <c r="AE289">
        <v>80864</v>
      </c>
      <c r="AF289" t="s">
        <v>45</v>
      </c>
      <c r="AG289">
        <v>80840</v>
      </c>
      <c r="AH289" t="s">
        <v>116</v>
      </c>
      <c r="AI289">
        <v>28216</v>
      </c>
      <c r="AJ289" t="s">
        <v>142</v>
      </c>
      <c r="AK289">
        <v>1224</v>
      </c>
      <c r="AL289" t="s">
        <v>91</v>
      </c>
      <c r="AM289">
        <v>2</v>
      </c>
      <c r="AN289" t="s">
        <v>152</v>
      </c>
      <c r="AO289">
        <v>131567</v>
      </c>
      <c r="AP289" t="s">
        <v>153</v>
      </c>
    </row>
    <row r="290" spans="1:42" x14ac:dyDescent="0.2">
      <c r="A290">
        <v>289</v>
      </c>
      <c r="B290" t="s">
        <v>3617</v>
      </c>
      <c r="C290" t="s">
        <v>41</v>
      </c>
      <c r="D290">
        <v>1082851</v>
      </c>
      <c r="E290" t="s">
        <v>606</v>
      </c>
      <c r="F290" t="s">
        <v>605</v>
      </c>
      <c r="G290" t="s">
        <v>605</v>
      </c>
      <c r="H290" t="s">
        <v>3640</v>
      </c>
      <c r="I290" t="s">
        <v>5510</v>
      </c>
      <c r="J290" t="s">
        <v>719</v>
      </c>
      <c r="K290">
        <v>-1</v>
      </c>
      <c r="L290">
        <v>912</v>
      </c>
      <c r="M290" t="s">
        <v>3639</v>
      </c>
      <c r="N290">
        <v>0</v>
      </c>
      <c r="O290">
        <v>4064</v>
      </c>
      <c r="P290">
        <v>4976</v>
      </c>
      <c r="Q290">
        <v>6</v>
      </c>
      <c r="R290" t="s">
        <v>719</v>
      </c>
      <c r="S290" t="s">
        <v>719</v>
      </c>
      <c r="T290" t="s">
        <v>719</v>
      </c>
      <c r="U290" t="s">
        <v>4326</v>
      </c>
      <c r="V290">
        <v>1082851</v>
      </c>
      <c r="W290" t="s">
        <v>41</v>
      </c>
      <c r="X290" t="b">
        <v>1</v>
      </c>
      <c r="Y290" t="s">
        <v>719</v>
      </c>
      <c r="Z290" t="s">
        <v>719</v>
      </c>
      <c r="AA290">
        <v>1082851</v>
      </c>
      <c r="AB290" t="s">
        <v>41</v>
      </c>
      <c r="AC290">
        <v>283</v>
      </c>
      <c r="AD290" t="s">
        <v>94</v>
      </c>
      <c r="AE290">
        <v>80864</v>
      </c>
      <c r="AF290" t="s">
        <v>45</v>
      </c>
      <c r="AG290">
        <v>80840</v>
      </c>
      <c r="AH290" t="s">
        <v>116</v>
      </c>
      <c r="AI290">
        <v>28216</v>
      </c>
      <c r="AJ290" t="s">
        <v>142</v>
      </c>
      <c r="AK290">
        <v>1224</v>
      </c>
      <c r="AL290" t="s">
        <v>91</v>
      </c>
      <c r="AM290">
        <v>2</v>
      </c>
      <c r="AN290" t="s">
        <v>152</v>
      </c>
      <c r="AO290">
        <v>131567</v>
      </c>
      <c r="AP290" t="s">
        <v>153</v>
      </c>
    </row>
    <row r="291" spans="1:42" x14ac:dyDescent="0.2">
      <c r="A291">
        <v>290</v>
      </c>
      <c r="B291" t="s">
        <v>3617</v>
      </c>
      <c r="C291" t="s">
        <v>41</v>
      </c>
      <c r="D291">
        <v>1082851</v>
      </c>
      <c r="E291" t="s">
        <v>2734</v>
      </c>
      <c r="F291" t="s">
        <v>803</v>
      </c>
      <c r="G291" t="s">
        <v>803</v>
      </c>
      <c r="H291" t="s">
        <v>3638</v>
      </c>
      <c r="I291" t="s">
        <v>5509</v>
      </c>
      <c r="J291" t="s">
        <v>719</v>
      </c>
      <c r="K291">
        <v>1</v>
      </c>
      <c r="L291">
        <v>1719</v>
      </c>
      <c r="M291" t="s">
        <v>3637</v>
      </c>
      <c r="N291">
        <v>0</v>
      </c>
      <c r="O291">
        <v>5076</v>
      </c>
      <c r="P291">
        <v>6795</v>
      </c>
      <c r="Q291">
        <v>7</v>
      </c>
      <c r="R291" t="s">
        <v>719</v>
      </c>
      <c r="S291" t="s">
        <v>719</v>
      </c>
      <c r="T291" t="s">
        <v>719</v>
      </c>
      <c r="U291" t="s">
        <v>4326</v>
      </c>
      <c r="V291">
        <v>1082851</v>
      </c>
      <c r="W291" t="s">
        <v>41</v>
      </c>
      <c r="X291" t="b">
        <v>1</v>
      </c>
      <c r="Y291" t="s">
        <v>719</v>
      </c>
      <c r="Z291" t="s">
        <v>719</v>
      </c>
      <c r="AA291">
        <v>1082851</v>
      </c>
      <c r="AB291" t="s">
        <v>41</v>
      </c>
      <c r="AC291">
        <v>283</v>
      </c>
      <c r="AD291" t="s">
        <v>94</v>
      </c>
      <c r="AE291">
        <v>80864</v>
      </c>
      <c r="AF291" t="s">
        <v>45</v>
      </c>
      <c r="AG291">
        <v>80840</v>
      </c>
      <c r="AH291" t="s">
        <v>116</v>
      </c>
      <c r="AI291">
        <v>28216</v>
      </c>
      <c r="AJ291" t="s">
        <v>142</v>
      </c>
      <c r="AK291">
        <v>1224</v>
      </c>
      <c r="AL291" t="s">
        <v>91</v>
      </c>
      <c r="AM291">
        <v>2</v>
      </c>
      <c r="AN291" t="s">
        <v>152</v>
      </c>
      <c r="AO291">
        <v>131567</v>
      </c>
      <c r="AP291" t="s">
        <v>153</v>
      </c>
    </row>
    <row r="292" spans="1:42" x14ac:dyDescent="0.2">
      <c r="A292">
        <v>291</v>
      </c>
      <c r="B292" t="s">
        <v>3617</v>
      </c>
      <c r="C292" t="s">
        <v>41</v>
      </c>
      <c r="D292">
        <v>1082851</v>
      </c>
      <c r="E292" t="s">
        <v>312</v>
      </c>
      <c r="F292" t="s">
        <v>304</v>
      </c>
      <c r="G292" t="s">
        <v>304</v>
      </c>
      <c r="H292" t="s">
        <v>3636</v>
      </c>
      <c r="I292" t="s">
        <v>5508</v>
      </c>
      <c r="J292" t="s">
        <v>719</v>
      </c>
      <c r="K292">
        <v>1</v>
      </c>
      <c r="L292">
        <v>996</v>
      </c>
      <c r="M292" t="s">
        <v>3635</v>
      </c>
      <c r="N292">
        <v>0</v>
      </c>
      <c r="O292">
        <v>7061</v>
      </c>
      <c r="P292">
        <v>8057</v>
      </c>
      <c r="Q292">
        <v>8</v>
      </c>
      <c r="R292" t="s">
        <v>4316</v>
      </c>
      <c r="S292" t="s">
        <v>719</v>
      </c>
      <c r="T292" t="s">
        <v>719</v>
      </c>
      <c r="U292" t="s">
        <v>4326</v>
      </c>
      <c r="V292">
        <v>1082851</v>
      </c>
      <c r="W292" t="s">
        <v>41</v>
      </c>
      <c r="X292" t="b">
        <v>1</v>
      </c>
      <c r="Y292" t="s">
        <v>719</v>
      </c>
      <c r="Z292" t="s">
        <v>719</v>
      </c>
      <c r="AA292">
        <v>1082851</v>
      </c>
      <c r="AB292" t="s">
        <v>41</v>
      </c>
      <c r="AC292">
        <v>283</v>
      </c>
      <c r="AD292" t="s">
        <v>94</v>
      </c>
      <c r="AE292">
        <v>80864</v>
      </c>
      <c r="AF292" t="s">
        <v>45</v>
      </c>
      <c r="AG292">
        <v>80840</v>
      </c>
      <c r="AH292" t="s">
        <v>116</v>
      </c>
      <c r="AI292">
        <v>28216</v>
      </c>
      <c r="AJ292" t="s">
        <v>142</v>
      </c>
      <c r="AK292">
        <v>1224</v>
      </c>
      <c r="AL292" t="s">
        <v>91</v>
      </c>
      <c r="AM292">
        <v>2</v>
      </c>
      <c r="AN292" t="s">
        <v>152</v>
      </c>
      <c r="AO292">
        <v>131567</v>
      </c>
      <c r="AP292" t="s">
        <v>153</v>
      </c>
    </row>
    <row r="293" spans="1:42" x14ac:dyDescent="0.2">
      <c r="A293">
        <v>292</v>
      </c>
      <c r="B293" t="s">
        <v>3617</v>
      </c>
      <c r="C293" t="s">
        <v>41</v>
      </c>
      <c r="D293">
        <v>1082851</v>
      </c>
      <c r="E293" t="s">
        <v>3634</v>
      </c>
      <c r="F293" t="s">
        <v>1196</v>
      </c>
      <c r="G293" t="s">
        <v>1196</v>
      </c>
      <c r="H293" t="s">
        <v>3633</v>
      </c>
      <c r="I293" t="s">
        <v>5507</v>
      </c>
      <c r="J293" t="s">
        <v>719</v>
      </c>
      <c r="K293">
        <v>1</v>
      </c>
      <c r="L293">
        <v>444</v>
      </c>
      <c r="M293" t="s">
        <v>3632</v>
      </c>
      <c r="N293">
        <v>0</v>
      </c>
      <c r="O293">
        <v>8224</v>
      </c>
      <c r="P293">
        <v>8668</v>
      </c>
      <c r="Q293">
        <v>9</v>
      </c>
      <c r="R293" t="s">
        <v>719</v>
      </c>
      <c r="S293" t="s">
        <v>719</v>
      </c>
      <c r="T293" t="s">
        <v>719</v>
      </c>
      <c r="U293" t="s">
        <v>4326</v>
      </c>
      <c r="V293">
        <v>1082851</v>
      </c>
      <c r="W293" t="s">
        <v>41</v>
      </c>
      <c r="X293" t="b">
        <v>1</v>
      </c>
      <c r="Y293" t="s">
        <v>719</v>
      </c>
      <c r="Z293" t="s">
        <v>719</v>
      </c>
      <c r="AA293">
        <v>1082851</v>
      </c>
      <c r="AB293" t="s">
        <v>41</v>
      </c>
      <c r="AC293">
        <v>283</v>
      </c>
      <c r="AD293" t="s">
        <v>94</v>
      </c>
      <c r="AE293">
        <v>80864</v>
      </c>
      <c r="AF293" t="s">
        <v>45</v>
      </c>
      <c r="AG293">
        <v>80840</v>
      </c>
      <c r="AH293" t="s">
        <v>116</v>
      </c>
      <c r="AI293">
        <v>28216</v>
      </c>
      <c r="AJ293" t="s">
        <v>142</v>
      </c>
      <c r="AK293">
        <v>1224</v>
      </c>
      <c r="AL293" t="s">
        <v>91</v>
      </c>
      <c r="AM293">
        <v>2</v>
      </c>
      <c r="AN293" t="s">
        <v>152</v>
      </c>
      <c r="AO293">
        <v>131567</v>
      </c>
      <c r="AP293" t="s">
        <v>153</v>
      </c>
    </row>
    <row r="294" spans="1:42" x14ac:dyDescent="0.2">
      <c r="A294">
        <v>293</v>
      </c>
      <c r="B294" t="s">
        <v>3617</v>
      </c>
      <c r="C294" t="s">
        <v>41</v>
      </c>
      <c r="D294">
        <v>1082851</v>
      </c>
      <c r="E294" t="s">
        <v>2122</v>
      </c>
      <c r="F294" t="s">
        <v>387</v>
      </c>
      <c r="G294" t="s">
        <v>387</v>
      </c>
      <c r="H294" t="s">
        <v>719</v>
      </c>
      <c r="I294" t="s">
        <v>5506</v>
      </c>
      <c r="J294" t="s">
        <v>719</v>
      </c>
      <c r="K294">
        <v>1</v>
      </c>
      <c r="L294" t="s">
        <v>719</v>
      </c>
      <c r="M294" t="s">
        <v>719</v>
      </c>
      <c r="N294" t="s">
        <v>719</v>
      </c>
      <c r="O294">
        <v>8805</v>
      </c>
      <c r="P294">
        <v>9971</v>
      </c>
      <c r="Q294">
        <v>10</v>
      </c>
      <c r="R294" t="s">
        <v>4322</v>
      </c>
      <c r="S294" t="s">
        <v>719</v>
      </c>
      <c r="T294" t="s">
        <v>719</v>
      </c>
      <c r="U294" t="s">
        <v>4326</v>
      </c>
      <c r="V294">
        <v>1082851</v>
      </c>
      <c r="W294" t="s">
        <v>41</v>
      </c>
      <c r="X294" t="b">
        <v>1</v>
      </c>
      <c r="Y294" t="s">
        <v>719</v>
      </c>
      <c r="Z294" t="s">
        <v>719</v>
      </c>
      <c r="AA294">
        <v>1082851</v>
      </c>
      <c r="AB294" t="s">
        <v>41</v>
      </c>
      <c r="AC294">
        <v>283</v>
      </c>
      <c r="AD294" t="s">
        <v>94</v>
      </c>
      <c r="AE294">
        <v>80864</v>
      </c>
      <c r="AF294" t="s">
        <v>45</v>
      </c>
      <c r="AG294">
        <v>80840</v>
      </c>
      <c r="AH294" t="s">
        <v>116</v>
      </c>
      <c r="AI294">
        <v>28216</v>
      </c>
      <c r="AJ294" t="s">
        <v>142</v>
      </c>
      <c r="AK294">
        <v>1224</v>
      </c>
      <c r="AL294" t="s">
        <v>91</v>
      </c>
      <c r="AM294">
        <v>2</v>
      </c>
      <c r="AN294" t="s">
        <v>152</v>
      </c>
      <c r="AO294">
        <v>131567</v>
      </c>
      <c r="AP294" t="s">
        <v>153</v>
      </c>
    </row>
    <row r="295" spans="1:42" x14ac:dyDescent="0.2">
      <c r="A295">
        <v>294</v>
      </c>
      <c r="B295" t="s">
        <v>3617</v>
      </c>
      <c r="C295" t="s">
        <v>41</v>
      </c>
      <c r="D295">
        <v>1082851</v>
      </c>
      <c r="E295" t="s">
        <v>497</v>
      </c>
      <c r="F295" t="s">
        <v>429</v>
      </c>
      <c r="G295" t="s">
        <v>429</v>
      </c>
      <c r="H295" t="s">
        <v>3631</v>
      </c>
      <c r="I295" t="s">
        <v>5505</v>
      </c>
      <c r="J295" t="s">
        <v>719</v>
      </c>
      <c r="K295">
        <v>-1</v>
      </c>
      <c r="L295">
        <v>339</v>
      </c>
      <c r="M295" t="s">
        <v>3630</v>
      </c>
      <c r="N295">
        <v>0</v>
      </c>
      <c r="O295">
        <v>10447</v>
      </c>
      <c r="P295">
        <v>10786</v>
      </c>
      <c r="Q295">
        <v>11</v>
      </c>
      <c r="R295" t="s">
        <v>719</v>
      </c>
      <c r="S295" t="s">
        <v>719</v>
      </c>
      <c r="T295" t="s">
        <v>719</v>
      </c>
      <c r="U295" t="s">
        <v>4326</v>
      </c>
      <c r="V295">
        <v>1082851</v>
      </c>
      <c r="W295" t="s">
        <v>41</v>
      </c>
      <c r="X295" t="b">
        <v>1</v>
      </c>
      <c r="Y295" t="s">
        <v>719</v>
      </c>
      <c r="Z295" t="s">
        <v>719</v>
      </c>
      <c r="AA295">
        <v>1082851</v>
      </c>
      <c r="AB295" t="s">
        <v>41</v>
      </c>
      <c r="AC295">
        <v>283</v>
      </c>
      <c r="AD295" t="s">
        <v>94</v>
      </c>
      <c r="AE295">
        <v>80864</v>
      </c>
      <c r="AF295" t="s">
        <v>45</v>
      </c>
      <c r="AG295">
        <v>80840</v>
      </c>
      <c r="AH295" t="s">
        <v>116</v>
      </c>
      <c r="AI295">
        <v>28216</v>
      </c>
      <c r="AJ295" t="s">
        <v>142</v>
      </c>
      <c r="AK295">
        <v>1224</v>
      </c>
      <c r="AL295" t="s">
        <v>91</v>
      </c>
      <c r="AM295">
        <v>2</v>
      </c>
      <c r="AN295" t="s">
        <v>152</v>
      </c>
      <c r="AO295">
        <v>131567</v>
      </c>
      <c r="AP295" t="s">
        <v>153</v>
      </c>
    </row>
    <row r="296" spans="1:42" x14ac:dyDescent="0.2">
      <c r="A296">
        <v>295</v>
      </c>
      <c r="B296" t="s">
        <v>3617</v>
      </c>
      <c r="C296" t="s">
        <v>41</v>
      </c>
      <c r="D296">
        <v>1082851</v>
      </c>
      <c r="E296" t="s">
        <v>1206</v>
      </c>
      <c r="F296" t="s">
        <v>605</v>
      </c>
      <c r="G296" t="s">
        <v>605</v>
      </c>
      <c r="H296" t="s">
        <v>3629</v>
      </c>
      <c r="I296" t="s">
        <v>5504</v>
      </c>
      <c r="J296" t="s">
        <v>719</v>
      </c>
      <c r="K296">
        <v>1</v>
      </c>
      <c r="L296">
        <v>915</v>
      </c>
      <c r="M296" t="s">
        <v>3628</v>
      </c>
      <c r="N296">
        <v>0</v>
      </c>
      <c r="O296">
        <v>10980</v>
      </c>
      <c r="P296">
        <v>11895</v>
      </c>
      <c r="Q296">
        <v>12</v>
      </c>
      <c r="R296" t="s">
        <v>719</v>
      </c>
      <c r="S296" t="s">
        <v>719</v>
      </c>
      <c r="T296" t="s">
        <v>719</v>
      </c>
      <c r="U296" t="s">
        <v>4326</v>
      </c>
      <c r="V296">
        <v>1082851</v>
      </c>
      <c r="W296" t="s">
        <v>41</v>
      </c>
      <c r="X296" t="b">
        <v>1</v>
      </c>
      <c r="Y296" t="s">
        <v>719</v>
      </c>
      <c r="Z296" t="s">
        <v>719</v>
      </c>
      <c r="AA296">
        <v>1082851</v>
      </c>
      <c r="AB296" t="s">
        <v>41</v>
      </c>
      <c r="AC296">
        <v>283</v>
      </c>
      <c r="AD296" t="s">
        <v>94</v>
      </c>
      <c r="AE296">
        <v>80864</v>
      </c>
      <c r="AF296" t="s">
        <v>45</v>
      </c>
      <c r="AG296">
        <v>80840</v>
      </c>
      <c r="AH296" t="s">
        <v>116</v>
      </c>
      <c r="AI296">
        <v>28216</v>
      </c>
      <c r="AJ296" t="s">
        <v>142</v>
      </c>
      <c r="AK296">
        <v>1224</v>
      </c>
      <c r="AL296" t="s">
        <v>91</v>
      </c>
      <c r="AM296">
        <v>2</v>
      </c>
      <c r="AN296" t="s">
        <v>152</v>
      </c>
      <c r="AO296">
        <v>131567</v>
      </c>
      <c r="AP296" t="s">
        <v>153</v>
      </c>
    </row>
    <row r="297" spans="1:42" x14ac:dyDescent="0.2">
      <c r="A297">
        <v>296</v>
      </c>
      <c r="B297" t="s">
        <v>3617</v>
      </c>
      <c r="C297" t="s">
        <v>41</v>
      </c>
      <c r="D297">
        <v>1082851</v>
      </c>
      <c r="E297" t="s">
        <v>3627</v>
      </c>
      <c r="F297" t="s">
        <v>3626</v>
      </c>
      <c r="G297" t="s">
        <v>3626</v>
      </c>
      <c r="H297" t="s">
        <v>3625</v>
      </c>
      <c r="I297" t="s">
        <v>5503</v>
      </c>
      <c r="J297" t="s">
        <v>719</v>
      </c>
      <c r="K297">
        <v>1</v>
      </c>
      <c r="L297">
        <v>318</v>
      </c>
      <c r="M297" t="s">
        <v>3624</v>
      </c>
      <c r="N297">
        <v>0</v>
      </c>
      <c r="O297">
        <v>12667</v>
      </c>
      <c r="P297">
        <v>12985</v>
      </c>
      <c r="Q297">
        <v>13</v>
      </c>
      <c r="R297" t="s">
        <v>719</v>
      </c>
      <c r="S297" t="s">
        <v>719</v>
      </c>
      <c r="T297" t="s">
        <v>719</v>
      </c>
      <c r="U297" t="s">
        <v>4326</v>
      </c>
      <c r="V297">
        <v>1082851</v>
      </c>
      <c r="W297" t="s">
        <v>41</v>
      </c>
      <c r="X297" t="b">
        <v>1</v>
      </c>
      <c r="Y297" t="s">
        <v>719</v>
      </c>
      <c r="Z297" t="s">
        <v>719</v>
      </c>
      <c r="AA297">
        <v>1082851</v>
      </c>
      <c r="AB297" t="s">
        <v>41</v>
      </c>
      <c r="AC297">
        <v>283</v>
      </c>
      <c r="AD297" t="s">
        <v>94</v>
      </c>
      <c r="AE297">
        <v>80864</v>
      </c>
      <c r="AF297" t="s">
        <v>45</v>
      </c>
      <c r="AG297">
        <v>80840</v>
      </c>
      <c r="AH297" t="s">
        <v>116</v>
      </c>
      <c r="AI297">
        <v>28216</v>
      </c>
      <c r="AJ297" t="s">
        <v>142</v>
      </c>
      <c r="AK297">
        <v>1224</v>
      </c>
      <c r="AL297" t="s">
        <v>91</v>
      </c>
      <c r="AM297">
        <v>2</v>
      </c>
      <c r="AN297" t="s">
        <v>152</v>
      </c>
      <c r="AO297">
        <v>131567</v>
      </c>
      <c r="AP297" t="s">
        <v>153</v>
      </c>
    </row>
    <row r="298" spans="1:42" x14ac:dyDescent="0.2">
      <c r="A298">
        <v>297</v>
      </c>
      <c r="B298" t="s">
        <v>3617</v>
      </c>
      <c r="C298" t="s">
        <v>41</v>
      </c>
      <c r="D298">
        <v>1082851</v>
      </c>
      <c r="E298" t="s">
        <v>3623</v>
      </c>
      <c r="F298" t="s">
        <v>3622</v>
      </c>
      <c r="G298" t="s">
        <v>3622</v>
      </c>
      <c r="H298" t="s">
        <v>3621</v>
      </c>
      <c r="I298" t="s">
        <v>5502</v>
      </c>
      <c r="J298" t="s">
        <v>719</v>
      </c>
      <c r="K298">
        <v>1</v>
      </c>
      <c r="L298">
        <v>495</v>
      </c>
      <c r="M298" t="s">
        <v>3620</v>
      </c>
      <c r="N298">
        <v>0</v>
      </c>
      <c r="O298">
        <v>13162</v>
      </c>
      <c r="P298">
        <v>13657</v>
      </c>
      <c r="Q298">
        <v>14</v>
      </c>
      <c r="R298" t="s">
        <v>719</v>
      </c>
      <c r="S298" t="s">
        <v>719</v>
      </c>
      <c r="T298" t="s">
        <v>719</v>
      </c>
      <c r="U298" t="s">
        <v>4326</v>
      </c>
      <c r="V298">
        <v>1082851</v>
      </c>
      <c r="W298" t="s">
        <v>41</v>
      </c>
      <c r="X298" t="b">
        <v>1</v>
      </c>
      <c r="Y298" t="s">
        <v>719</v>
      </c>
      <c r="Z298" t="s">
        <v>719</v>
      </c>
      <c r="AA298">
        <v>1082851</v>
      </c>
      <c r="AB298" t="s">
        <v>41</v>
      </c>
      <c r="AC298">
        <v>283</v>
      </c>
      <c r="AD298" t="s">
        <v>94</v>
      </c>
      <c r="AE298">
        <v>80864</v>
      </c>
      <c r="AF298" t="s">
        <v>45</v>
      </c>
      <c r="AG298">
        <v>80840</v>
      </c>
      <c r="AH298" t="s">
        <v>116</v>
      </c>
      <c r="AI298">
        <v>28216</v>
      </c>
      <c r="AJ298" t="s">
        <v>142</v>
      </c>
      <c r="AK298">
        <v>1224</v>
      </c>
      <c r="AL298" t="s">
        <v>91</v>
      </c>
      <c r="AM298">
        <v>2</v>
      </c>
      <c r="AN298" t="s">
        <v>152</v>
      </c>
      <c r="AO298">
        <v>131567</v>
      </c>
      <c r="AP298" t="s">
        <v>153</v>
      </c>
    </row>
    <row r="299" spans="1:42" x14ac:dyDescent="0.2">
      <c r="A299">
        <v>298</v>
      </c>
      <c r="B299" t="s">
        <v>3617</v>
      </c>
      <c r="C299" t="s">
        <v>41</v>
      </c>
      <c r="D299">
        <v>1082851</v>
      </c>
      <c r="E299" t="s">
        <v>1197</v>
      </c>
      <c r="F299" t="s">
        <v>1196</v>
      </c>
      <c r="G299" t="s">
        <v>1196</v>
      </c>
      <c r="H299" t="s">
        <v>3619</v>
      </c>
      <c r="I299" t="s">
        <v>5501</v>
      </c>
      <c r="J299" t="s">
        <v>719</v>
      </c>
      <c r="K299">
        <v>-1</v>
      </c>
      <c r="L299">
        <v>588</v>
      </c>
      <c r="M299" t="s">
        <v>3618</v>
      </c>
      <c r="N299">
        <v>0</v>
      </c>
      <c r="O299">
        <v>13833</v>
      </c>
      <c r="P299">
        <v>14421</v>
      </c>
      <c r="Q299">
        <v>15</v>
      </c>
      <c r="R299" t="s">
        <v>719</v>
      </c>
      <c r="S299" t="s">
        <v>719</v>
      </c>
      <c r="T299" t="s">
        <v>719</v>
      </c>
      <c r="U299" t="s">
        <v>4326</v>
      </c>
      <c r="V299">
        <v>1082851</v>
      </c>
      <c r="W299" t="s">
        <v>41</v>
      </c>
      <c r="X299" t="b">
        <v>1</v>
      </c>
      <c r="Y299" t="s">
        <v>719</v>
      </c>
      <c r="Z299" t="s">
        <v>719</v>
      </c>
      <c r="AA299">
        <v>1082851</v>
      </c>
      <c r="AB299" t="s">
        <v>41</v>
      </c>
      <c r="AC299">
        <v>283</v>
      </c>
      <c r="AD299" t="s">
        <v>94</v>
      </c>
      <c r="AE299">
        <v>80864</v>
      </c>
      <c r="AF299" t="s">
        <v>45</v>
      </c>
      <c r="AG299">
        <v>80840</v>
      </c>
      <c r="AH299" t="s">
        <v>116</v>
      </c>
      <c r="AI299">
        <v>28216</v>
      </c>
      <c r="AJ299" t="s">
        <v>142</v>
      </c>
      <c r="AK299">
        <v>1224</v>
      </c>
      <c r="AL299" t="s">
        <v>91</v>
      </c>
      <c r="AM299">
        <v>2</v>
      </c>
      <c r="AN299" t="s">
        <v>152</v>
      </c>
      <c r="AO299">
        <v>131567</v>
      </c>
      <c r="AP299" t="s">
        <v>153</v>
      </c>
    </row>
    <row r="300" spans="1:42" x14ac:dyDescent="0.2">
      <c r="A300">
        <v>299</v>
      </c>
      <c r="B300" t="s">
        <v>3617</v>
      </c>
      <c r="C300" t="s">
        <v>41</v>
      </c>
      <c r="D300">
        <v>1082851</v>
      </c>
      <c r="E300" t="s">
        <v>3616</v>
      </c>
      <c r="F300" t="s">
        <v>3615</v>
      </c>
      <c r="G300" t="s">
        <v>3615</v>
      </c>
      <c r="H300" t="s">
        <v>3614</v>
      </c>
      <c r="I300" t="s">
        <v>5500</v>
      </c>
      <c r="J300" t="s">
        <v>719</v>
      </c>
      <c r="K300">
        <v>-1</v>
      </c>
      <c r="L300">
        <v>645</v>
      </c>
      <c r="M300" t="s">
        <v>3613</v>
      </c>
      <c r="N300">
        <v>1</v>
      </c>
      <c r="O300">
        <v>14488</v>
      </c>
      <c r="P300">
        <v>15133</v>
      </c>
      <c r="Q300">
        <v>16</v>
      </c>
      <c r="R300" t="s">
        <v>719</v>
      </c>
      <c r="S300" t="s">
        <v>719</v>
      </c>
      <c r="T300" t="s">
        <v>719</v>
      </c>
      <c r="U300" t="s">
        <v>4326</v>
      </c>
      <c r="V300">
        <v>1082851</v>
      </c>
      <c r="W300" t="s">
        <v>41</v>
      </c>
      <c r="X300" t="b">
        <v>1</v>
      </c>
      <c r="Y300" t="s">
        <v>719</v>
      </c>
      <c r="Z300" t="s">
        <v>719</v>
      </c>
      <c r="AA300">
        <v>1082851</v>
      </c>
      <c r="AB300" t="s">
        <v>41</v>
      </c>
      <c r="AC300">
        <v>283</v>
      </c>
      <c r="AD300" t="s">
        <v>94</v>
      </c>
      <c r="AE300">
        <v>80864</v>
      </c>
      <c r="AF300" t="s">
        <v>45</v>
      </c>
      <c r="AG300">
        <v>80840</v>
      </c>
      <c r="AH300" t="s">
        <v>116</v>
      </c>
      <c r="AI300">
        <v>28216</v>
      </c>
      <c r="AJ300" t="s">
        <v>142</v>
      </c>
      <c r="AK300">
        <v>1224</v>
      </c>
      <c r="AL300" t="s">
        <v>91</v>
      </c>
      <c r="AM300">
        <v>2</v>
      </c>
      <c r="AN300" t="s">
        <v>152</v>
      </c>
      <c r="AO300">
        <v>131567</v>
      </c>
      <c r="AP300" t="s">
        <v>153</v>
      </c>
    </row>
    <row r="301" spans="1:42" x14ac:dyDescent="0.2">
      <c r="A301">
        <v>300</v>
      </c>
      <c r="B301" t="s">
        <v>3580</v>
      </c>
      <c r="C301" t="s">
        <v>83</v>
      </c>
      <c r="D301">
        <v>217203</v>
      </c>
      <c r="E301" t="s">
        <v>3612</v>
      </c>
      <c r="F301" t="s">
        <v>3611</v>
      </c>
      <c r="G301" t="s">
        <v>3611</v>
      </c>
      <c r="H301" t="s">
        <v>3610</v>
      </c>
      <c r="I301" t="s">
        <v>5499</v>
      </c>
      <c r="J301" t="s">
        <v>719</v>
      </c>
      <c r="K301">
        <v>1</v>
      </c>
      <c r="L301">
        <v>264</v>
      </c>
      <c r="M301" t="s">
        <v>3609</v>
      </c>
      <c r="N301">
        <v>0</v>
      </c>
      <c r="O301">
        <v>169</v>
      </c>
      <c r="P301">
        <v>433</v>
      </c>
      <c r="Q301">
        <v>1</v>
      </c>
      <c r="R301" t="s">
        <v>719</v>
      </c>
      <c r="S301" t="s">
        <v>719</v>
      </c>
      <c r="T301" t="s">
        <v>719</v>
      </c>
      <c r="U301" t="s">
        <v>4326</v>
      </c>
      <c r="V301">
        <v>217203</v>
      </c>
      <c r="W301" t="s">
        <v>83</v>
      </c>
      <c r="X301" t="b">
        <v>1</v>
      </c>
      <c r="Y301" t="s">
        <v>719</v>
      </c>
      <c r="Z301" t="s">
        <v>719</v>
      </c>
      <c r="AA301">
        <v>217203</v>
      </c>
      <c r="AB301" t="s">
        <v>83</v>
      </c>
      <c r="AC301">
        <v>222</v>
      </c>
      <c r="AD301" t="s">
        <v>118</v>
      </c>
      <c r="AE301">
        <v>506</v>
      </c>
      <c r="AF301" t="s">
        <v>124</v>
      </c>
      <c r="AG301">
        <v>80840</v>
      </c>
      <c r="AH301" t="s">
        <v>116</v>
      </c>
      <c r="AI301">
        <v>28216</v>
      </c>
      <c r="AJ301" t="s">
        <v>142</v>
      </c>
      <c r="AK301">
        <v>1224</v>
      </c>
      <c r="AL301" t="s">
        <v>91</v>
      </c>
      <c r="AM301">
        <v>2</v>
      </c>
      <c r="AN301" t="s">
        <v>152</v>
      </c>
      <c r="AO301">
        <v>131567</v>
      </c>
      <c r="AP301" t="s">
        <v>153</v>
      </c>
    </row>
    <row r="302" spans="1:42" x14ac:dyDescent="0.2">
      <c r="A302">
        <v>301</v>
      </c>
      <c r="B302" t="s">
        <v>3580</v>
      </c>
      <c r="C302" t="s">
        <v>83</v>
      </c>
      <c r="D302">
        <v>217203</v>
      </c>
      <c r="E302" t="s">
        <v>606</v>
      </c>
      <c r="F302" t="s">
        <v>605</v>
      </c>
      <c r="G302" t="s">
        <v>605</v>
      </c>
      <c r="H302" t="s">
        <v>3608</v>
      </c>
      <c r="I302" t="s">
        <v>5498</v>
      </c>
      <c r="J302" t="s">
        <v>719</v>
      </c>
      <c r="K302">
        <v>-1</v>
      </c>
      <c r="L302">
        <v>918</v>
      </c>
      <c r="M302" t="s">
        <v>3607</v>
      </c>
      <c r="N302">
        <v>0</v>
      </c>
      <c r="O302">
        <v>605</v>
      </c>
      <c r="P302">
        <v>1523</v>
      </c>
      <c r="Q302">
        <v>2</v>
      </c>
      <c r="R302" t="s">
        <v>719</v>
      </c>
      <c r="S302" t="s">
        <v>719</v>
      </c>
      <c r="T302" t="s">
        <v>719</v>
      </c>
      <c r="U302" t="s">
        <v>4326</v>
      </c>
      <c r="V302">
        <v>217203</v>
      </c>
      <c r="W302" t="s">
        <v>83</v>
      </c>
      <c r="X302" t="b">
        <v>1</v>
      </c>
      <c r="Y302" t="s">
        <v>719</v>
      </c>
      <c r="Z302" t="s">
        <v>719</v>
      </c>
      <c r="AA302">
        <v>217203</v>
      </c>
      <c r="AB302" t="s">
        <v>83</v>
      </c>
      <c r="AC302">
        <v>222</v>
      </c>
      <c r="AD302" t="s">
        <v>118</v>
      </c>
      <c r="AE302">
        <v>506</v>
      </c>
      <c r="AF302" t="s">
        <v>124</v>
      </c>
      <c r="AG302">
        <v>80840</v>
      </c>
      <c r="AH302" t="s">
        <v>116</v>
      </c>
      <c r="AI302">
        <v>28216</v>
      </c>
      <c r="AJ302" t="s">
        <v>142</v>
      </c>
      <c r="AK302">
        <v>1224</v>
      </c>
      <c r="AL302" t="s">
        <v>91</v>
      </c>
      <c r="AM302">
        <v>2</v>
      </c>
      <c r="AN302" t="s">
        <v>152</v>
      </c>
      <c r="AO302">
        <v>131567</v>
      </c>
      <c r="AP302" t="s">
        <v>153</v>
      </c>
    </row>
    <row r="303" spans="1:42" x14ac:dyDescent="0.2">
      <c r="A303">
        <v>302</v>
      </c>
      <c r="B303" t="s">
        <v>3580</v>
      </c>
      <c r="C303" t="s">
        <v>83</v>
      </c>
      <c r="D303">
        <v>217203</v>
      </c>
      <c r="E303" t="s">
        <v>3606</v>
      </c>
      <c r="F303" t="s">
        <v>1938</v>
      </c>
      <c r="G303" t="s">
        <v>1938</v>
      </c>
      <c r="H303" t="s">
        <v>3605</v>
      </c>
      <c r="I303" t="s">
        <v>5497</v>
      </c>
      <c r="J303" t="s">
        <v>719</v>
      </c>
      <c r="K303">
        <v>1</v>
      </c>
      <c r="L303">
        <v>1233</v>
      </c>
      <c r="M303" t="s">
        <v>3604</v>
      </c>
      <c r="N303">
        <v>0</v>
      </c>
      <c r="O303">
        <v>1637</v>
      </c>
      <c r="P303">
        <v>2870</v>
      </c>
      <c r="Q303">
        <v>3</v>
      </c>
      <c r="R303" t="s">
        <v>719</v>
      </c>
      <c r="S303" t="s">
        <v>719</v>
      </c>
      <c r="T303" t="s">
        <v>719</v>
      </c>
      <c r="U303" t="s">
        <v>4326</v>
      </c>
      <c r="V303">
        <v>217203</v>
      </c>
      <c r="W303" t="s">
        <v>83</v>
      </c>
      <c r="X303" t="b">
        <v>1</v>
      </c>
      <c r="Y303" t="s">
        <v>719</v>
      </c>
      <c r="Z303" t="s">
        <v>719</v>
      </c>
      <c r="AA303">
        <v>217203</v>
      </c>
      <c r="AB303" t="s">
        <v>83</v>
      </c>
      <c r="AC303">
        <v>222</v>
      </c>
      <c r="AD303" t="s">
        <v>118</v>
      </c>
      <c r="AE303">
        <v>506</v>
      </c>
      <c r="AF303" t="s">
        <v>124</v>
      </c>
      <c r="AG303">
        <v>80840</v>
      </c>
      <c r="AH303" t="s">
        <v>116</v>
      </c>
      <c r="AI303">
        <v>28216</v>
      </c>
      <c r="AJ303" t="s">
        <v>142</v>
      </c>
      <c r="AK303">
        <v>1224</v>
      </c>
      <c r="AL303" t="s">
        <v>91</v>
      </c>
      <c r="AM303">
        <v>2</v>
      </c>
      <c r="AN303" t="s">
        <v>152</v>
      </c>
      <c r="AO303">
        <v>131567</v>
      </c>
      <c r="AP303" t="s">
        <v>153</v>
      </c>
    </row>
    <row r="304" spans="1:42" x14ac:dyDescent="0.2">
      <c r="A304">
        <v>303</v>
      </c>
      <c r="B304" t="s">
        <v>3580</v>
      </c>
      <c r="C304" t="s">
        <v>83</v>
      </c>
      <c r="D304">
        <v>217203</v>
      </c>
      <c r="E304" t="s">
        <v>3603</v>
      </c>
      <c r="F304" t="s">
        <v>1934</v>
      </c>
      <c r="G304" t="s">
        <v>1934</v>
      </c>
      <c r="H304" t="s">
        <v>3602</v>
      </c>
      <c r="I304" t="s">
        <v>5496</v>
      </c>
      <c r="J304" t="s">
        <v>719</v>
      </c>
      <c r="K304">
        <v>-1</v>
      </c>
      <c r="L304">
        <v>768</v>
      </c>
      <c r="M304" t="s">
        <v>3601</v>
      </c>
      <c r="N304">
        <v>0</v>
      </c>
      <c r="O304">
        <v>2978</v>
      </c>
      <c r="P304">
        <v>3746</v>
      </c>
      <c r="Q304">
        <v>4</v>
      </c>
      <c r="R304" t="s">
        <v>719</v>
      </c>
      <c r="S304" t="s">
        <v>719</v>
      </c>
      <c r="T304" t="s">
        <v>719</v>
      </c>
      <c r="U304" t="s">
        <v>4326</v>
      </c>
      <c r="V304">
        <v>217203</v>
      </c>
      <c r="W304" t="s">
        <v>83</v>
      </c>
      <c r="X304" t="b">
        <v>1</v>
      </c>
      <c r="Y304" t="s">
        <v>719</v>
      </c>
      <c r="Z304" t="s">
        <v>719</v>
      </c>
      <c r="AA304">
        <v>217203</v>
      </c>
      <c r="AB304" t="s">
        <v>83</v>
      </c>
      <c r="AC304">
        <v>222</v>
      </c>
      <c r="AD304" t="s">
        <v>118</v>
      </c>
      <c r="AE304">
        <v>506</v>
      </c>
      <c r="AF304" t="s">
        <v>124</v>
      </c>
      <c r="AG304">
        <v>80840</v>
      </c>
      <c r="AH304" t="s">
        <v>116</v>
      </c>
      <c r="AI304">
        <v>28216</v>
      </c>
      <c r="AJ304" t="s">
        <v>142</v>
      </c>
      <c r="AK304">
        <v>1224</v>
      </c>
      <c r="AL304" t="s">
        <v>91</v>
      </c>
      <c r="AM304">
        <v>2</v>
      </c>
      <c r="AN304" t="s">
        <v>152</v>
      </c>
      <c r="AO304">
        <v>131567</v>
      </c>
      <c r="AP304" t="s">
        <v>153</v>
      </c>
    </row>
    <row r="305" spans="1:42" x14ac:dyDescent="0.2">
      <c r="A305">
        <v>304</v>
      </c>
      <c r="B305" t="s">
        <v>3580</v>
      </c>
      <c r="C305" t="s">
        <v>83</v>
      </c>
      <c r="D305">
        <v>217203</v>
      </c>
      <c r="E305" t="s">
        <v>3426</v>
      </c>
      <c r="F305" t="s">
        <v>1926</v>
      </c>
      <c r="G305" t="s">
        <v>1926</v>
      </c>
      <c r="H305" t="s">
        <v>3600</v>
      </c>
      <c r="I305" t="s">
        <v>5495</v>
      </c>
      <c r="J305" t="s">
        <v>719</v>
      </c>
      <c r="K305">
        <v>-1</v>
      </c>
      <c r="L305">
        <v>1116</v>
      </c>
      <c r="M305" t="s">
        <v>3599</v>
      </c>
      <c r="N305">
        <v>0</v>
      </c>
      <c r="O305">
        <v>3762</v>
      </c>
      <c r="P305">
        <v>4878</v>
      </c>
      <c r="Q305">
        <v>5</v>
      </c>
      <c r="R305" t="s">
        <v>719</v>
      </c>
      <c r="S305" t="s">
        <v>719</v>
      </c>
      <c r="T305" t="s">
        <v>719</v>
      </c>
      <c r="U305" t="s">
        <v>4326</v>
      </c>
      <c r="V305">
        <v>217203</v>
      </c>
      <c r="W305" t="s">
        <v>83</v>
      </c>
      <c r="X305" t="b">
        <v>1</v>
      </c>
      <c r="Y305" t="s">
        <v>719</v>
      </c>
      <c r="Z305" t="s">
        <v>719</v>
      </c>
      <c r="AA305">
        <v>217203</v>
      </c>
      <c r="AB305" t="s">
        <v>83</v>
      </c>
      <c r="AC305">
        <v>222</v>
      </c>
      <c r="AD305" t="s">
        <v>118</v>
      </c>
      <c r="AE305">
        <v>506</v>
      </c>
      <c r="AF305" t="s">
        <v>124</v>
      </c>
      <c r="AG305">
        <v>80840</v>
      </c>
      <c r="AH305" t="s">
        <v>116</v>
      </c>
      <c r="AI305">
        <v>28216</v>
      </c>
      <c r="AJ305" t="s">
        <v>142</v>
      </c>
      <c r="AK305">
        <v>1224</v>
      </c>
      <c r="AL305" t="s">
        <v>91</v>
      </c>
      <c r="AM305">
        <v>2</v>
      </c>
      <c r="AN305" t="s">
        <v>152</v>
      </c>
      <c r="AO305">
        <v>131567</v>
      </c>
      <c r="AP305" t="s">
        <v>153</v>
      </c>
    </row>
    <row r="306" spans="1:42" x14ac:dyDescent="0.2">
      <c r="A306">
        <v>305</v>
      </c>
      <c r="B306" t="s">
        <v>3580</v>
      </c>
      <c r="C306" t="s">
        <v>83</v>
      </c>
      <c r="D306">
        <v>217203</v>
      </c>
      <c r="E306" t="s">
        <v>3482</v>
      </c>
      <c r="F306" t="s">
        <v>1922</v>
      </c>
      <c r="G306" t="s">
        <v>1922</v>
      </c>
      <c r="H306" t="s">
        <v>3598</v>
      </c>
      <c r="I306" t="s">
        <v>5494</v>
      </c>
      <c r="J306" t="s">
        <v>719</v>
      </c>
      <c r="K306">
        <v>-1</v>
      </c>
      <c r="L306">
        <v>702</v>
      </c>
      <c r="M306" t="s">
        <v>3597</v>
      </c>
      <c r="N306">
        <v>0</v>
      </c>
      <c r="O306">
        <v>4926</v>
      </c>
      <c r="P306">
        <v>5628</v>
      </c>
      <c r="Q306">
        <v>6</v>
      </c>
      <c r="R306" t="s">
        <v>719</v>
      </c>
      <c r="S306" t="s">
        <v>719</v>
      </c>
      <c r="T306" t="s">
        <v>719</v>
      </c>
      <c r="U306" t="s">
        <v>4326</v>
      </c>
      <c r="V306">
        <v>217203</v>
      </c>
      <c r="W306" t="s">
        <v>83</v>
      </c>
      <c r="X306" t="b">
        <v>1</v>
      </c>
      <c r="Y306" t="s">
        <v>719</v>
      </c>
      <c r="Z306" t="s">
        <v>719</v>
      </c>
      <c r="AA306">
        <v>217203</v>
      </c>
      <c r="AB306" t="s">
        <v>83</v>
      </c>
      <c r="AC306">
        <v>222</v>
      </c>
      <c r="AD306" t="s">
        <v>118</v>
      </c>
      <c r="AE306">
        <v>506</v>
      </c>
      <c r="AF306" t="s">
        <v>124</v>
      </c>
      <c r="AG306">
        <v>80840</v>
      </c>
      <c r="AH306" t="s">
        <v>116</v>
      </c>
      <c r="AI306">
        <v>28216</v>
      </c>
      <c r="AJ306" t="s">
        <v>142</v>
      </c>
      <c r="AK306">
        <v>1224</v>
      </c>
      <c r="AL306" t="s">
        <v>91</v>
      </c>
      <c r="AM306">
        <v>2</v>
      </c>
      <c r="AN306" t="s">
        <v>152</v>
      </c>
      <c r="AO306">
        <v>131567</v>
      </c>
      <c r="AP306" t="s">
        <v>153</v>
      </c>
    </row>
    <row r="307" spans="1:42" x14ac:dyDescent="0.2">
      <c r="A307">
        <v>306</v>
      </c>
      <c r="B307" t="s">
        <v>3580</v>
      </c>
      <c r="C307" t="s">
        <v>83</v>
      </c>
      <c r="D307">
        <v>217203</v>
      </c>
      <c r="E307" t="s">
        <v>328</v>
      </c>
      <c r="F307" t="s">
        <v>327</v>
      </c>
      <c r="G307" t="s">
        <v>327</v>
      </c>
      <c r="H307" t="s">
        <v>3596</v>
      </c>
      <c r="I307" t="s">
        <v>5493</v>
      </c>
      <c r="J307" t="s">
        <v>719</v>
      </c>
      <c r="K307">
        <v>-1</v>
      </c>
      <c r="L307">
        <v>930</v>
      </c>
      <c r="M307" t="s">
        <v>3595</v>
      </c>
      <c r="N307">
        <v>0</v>
      </c>
      <c r="O307">
        <v>5814</v>
      </c>
      <c r="P307">
        <v>6744</v>
      </c>
      <c r="Q307">
        <v>7</v>
      </c>
      <c r="R307" t="s">
        <v>719</v>
      </c>
      <c r="S307" t="s">
        <v>719</v>
      </c>
      <c r="T307" t="s">
        <v>719</v>
      </c>
      <c r="U307" t="s">
        <v>4326</v>
      </c>
      <c r="V307">
        <v>217203</v>
      </c>
      <c r="W307" t="s">
        <v>83</v>
      </c>
      <c r="X307" t="b">
        <v>1</v>
      </c>
      <c r="Y307" t="s">
        <v>719</v>
      </c>
      <c r="Z307" t="s">
        <v>719</v>
      </c>
      <c r="AA307">
        <v>217203</v>
      </c>
      <c r="AB307" t="s">
        <v>83</v>
      </c>
      <c r="AC307">
        <v>222</v>
      </c>
      <c r="AD307" t="s">
        <v>118</v>
      </c>
      <c r="AE307">
        <v>506</v>
      </c>
      <c r="AF307" t="s">
        <v>124</v>
      </c>
      <c r="AG307">
        <v>80840</v>
      </c>
      <c r="AH307" t="s">
        <v>116</v>
      </c>
      <c r="AI307">
        <v>28216</v>
      </c>
      <c r="AJ307" t="s">
        <v>142</v>
      </c>
      <c r="AK307">
        <v>1224</v>
      </c>
      <c r="AL307" t="s">
        <v>91</v>
      </c>
      <c r="AM307">
        <v>2</v>
      </c>
      <c r="AN307" t="s">
        <v>152</v>
      </c>
      <c r="AO307">
        <v>131567</v>
      </c>
      <c r="AP307" t="s">
        <v>153</v>
      </c>
    </row>
    <row r="308" spans="1:42" x14ac:dyDescent="0.2">
      <c r="A308">
        <v>307</v>
      </c>
      <c r="B308" t="s">
        <v>3580</v>
      </c>
      <c r="C308" t="s">
        <v>83</v>
      </c>
      <c r="D308">
        <v>217203</v>
      </c>
      <c r="E308" t="s">
        <v>312</v>
      </c>
      <c r="F308" t="s">
        <v>304</v>
      </c>
      <c r="G308" t="s">
        <v>304</v>
      </c>
      <c r="H308" t="s">
        <v>3594</v>
      </c>
      <c r="I308" t="s">
        <v>5492</v>
      </c>
      <c r="J308" t="s">
        <v>719</v>
      </c>
      <c r="K308">
        <v>1</v>
      </c>
      <c r="L308">
        <v>1002</v>
      </c>
      <c r="M308" t="s">
        <v>3593</v>
      </c>
      <c r="N308">
        <v>0</v>
      </c>
      <c r="O308">
        <v>6979</v>
      </c>
      <c r="P308">
        <v>7981</v>
      </c>
      <c r="Q308">
        <v>8</v>
      </c>
      <c r="R308" t="s">
        <v>4316</v>
      </c>
      <c r="S308" t="s">
        <v>719</v>
      </c>
      <c r="T308" t="s">
        <v>719</v>
      </c>
      <c r="U308" t="s">
        <v>4326</v>
      </c>
      <c r="V308">
        <v>217203</v>
      </c>
      <c r="W308" t="s">
        <v>83</v>
      </c>
      <c r="X308" t="b">
        <v>1</v>
      </c>
      <c r="Y308" t="s">
        <v>719</v>
      </c>
      <c r="Z308" t="s">
        <v>719</v>
      </c>
      <c r="AA308">
        <v>217203</v>
      </c>
      <c r="AB308" t="s">
        <v>83</v>
      </c>
      <c r="AC308">
        <v>222</v>
      </c>
      <c r="AD308" t="s">
        <v>118</v>
      </c>
      <c r="AE308">
        <v>506</v>
      </c>
      <c r="AF308" t="s">
        <v>124</v>
      </c>
      <c r="AG308">
        <v>80840</v>
      </c>
      <c r="AH308" t="s">
        <v>116</v>
      </c>
      <c r="AI308">
        <v>28216</v>
      </c>
      <c r="AJ308" t="s">
        <v>142</v>
      </c>
      <c r="AK308">
        <v>1224</v>
      </c>
      <c r="AL308" t="s">
        <v>91</v>
      </c>
      <c r="AM308">
        <v>2</v>
      </c>
      <c r="AN308" t="s">
        <v>152</v>
      </c>
      <c r="AO308">
        <v>131567</v>
      </c>
      <c r="AP308" t="s">
        <v>153</v>
      </c>
    </row>
    <row r="309" spans="1:42" x14ac:dyDescent="0.2">
      <c r="A309">
        <v>308</v>
      </c>
      <c r="B309" t="s">
        <v>3580</v>
      </c>
      <c r="C309" t="s">
        <v>83</v>
      </c>
      <c r="D309">
        <v>217203</v>
      </c>
      <c r="E309" t="s">
        <v>312</v>
      </c>
      <c r="F309" t="s">
        <v>304</v>
      </c>
      <c r="G309" t="s">
        <v>304</v>
      </c>
      <c r="H309" t="s">
        <v>3592</v>
      </c>
      <c r="I309" t="s">
        <v>5491</v>
      </c>
      <c r="J309" t="s">
        <v>719</v>
      </c>
      <c r="K309">
        <v>1</v>
      </c>
      <c r="L309">
        <v>972</v>
      </c>
      <c r="M309" t="s">
        <v>3591</v>
      </c>
      <c r="N309">
        <v>0</v>
      </c>
      <c r="O309">
        <v>8056</v>
      </c>
      <c r="P309">
        <v>9028</v>
      </c>
      <c r="Q309">
        <v>9</v>
      </c>
      <c r="R309" t="s">
        <v>719</v>
      </c>
      <c r="S309" t="s">
        <v>719</v>
      </c>
      <c r="T309" t="s">
        <v>719</v>
      </c>
      <c r="U309" t="s">
        <v>4326</v>
      </c>
      <c r="V309">
        <v>217203</v>
      </c>
      <c r="W309" t="s">
        <v>83</v>
      </c>
      <c r="X309" t="b">
        <v>1</v>
      </c>
      <c r="Y309" t="s">
        <v>719</v>
      </c>
      <c r="Z309" t="s">
        <v>719</v>
      </c>
      <c r="AA309">
        <v>217203</v>
      </c>
      <c r="AB309" t="s">
        <v>83</v>
      </c>
      <c r="AC309">
        <v>222</v>
      </c>
      <c r="AD309" t="s">
        <v>118</v>
      </c>
      <c r="AE309">
        <v>506</v>
      </c>
      <c r="AF309" t="s">
        <v>124</v>
      </c>
      <c r="AG309">
        <v>80840</v>
      </c>
      <c r="AH309" t="s">
        <v>116</v>
      </c>
      <c r="AI309">
        <v>28216</v>
      </c>
      <c r="AJ309" t="s">
        <v>142</v>
      </c>
      <c r="AK309">
        <v>1224</v>
      </c>
      <c r="AL309" t="s">
        <v>91</v>
      </c>
      <c r="AM309">
        <v>2</v>
      </c>
      <c r="AN309" t="s">
        <v>152</v>
      </c>
      <c r="AO309">
        <v>131567</v>
      </c>
      <c r="AP309" t="s">
        <v>153</v>
      </c>
    </row>
    <row r="310" spans="1:42" x14ac:dyDescent="0.2">
      <c r="A310">
        <v>309</v>
      </c>
      <c r="B310" t="s">
        <v>3580</v>
      </c>
      <c r="C310" t="s">
        <v>83</v>
      </c>
      <c r="D310">
        <v>217203</v>
      </c>
      <c r="E310" t="s">
        <v>3415</v>
      </c>
      <c r="F310" t="s">
        <v>1911</v>
      </c>
      <c r="G310" t="s">
        <v>1911</v>
      </c>
      <c r="H310" t="s">
        <v>3590</v>
      </c>
      <c r="I310" t="s">
        <v>5490</v>
      </c>
      <c r="J310" t="s">
        <v>719</v>
      </c>
      <c r="K310">
        <v>1</v>
      </c>
      <c r="L310">
        <v>957</v>
      </c>
      <c r="M310" t="s">
        <v>3589</v>
      </c>
      <c r="N310">
        <v>0</v>
      </c>
      <c r="O310">
        <v>9161</v>
      </c>
      <c r="P310">
        <v>10118</v>
      </c>
      <c r="Q310">
        <v>10</v>
      </c>
      <c r="R310" t="s">
        <v>719</v>
      </c>
      <c r="S310" t="s">
        <v>719</v>
      </c>
      <c r="T310" t="s">
        <v>719</v>
      </c>
      <c r="U310" t="s">
        <v>4326</v>
      </c>
      <c r="V310">
        <v>217203</v>
      </c>
      <c r="W310" t="s">
        <v>83</v>
      </c>
      <c r="X310" t="b">
        <v>1</v>
      </c>
      <c r="Y310" t="s">
        <v>719</v>
      </c>
      <c r="Z310" t="s">
        <v>719</v>
      </c>
      <c r="AA310">
        <v>217203</v>
      </c>
      <c r="AB310" t="s">
        <v>83</v>
      </c>
      <c r="AC310">
        <v>222</v>
      </c>
      <c r="AD310" t="s">
        <v>118</v>
      </c>
      <c r="AE310">
        <v>506</v>
      </c>
      <c r="AF310" t="s">
        <v>124</v>
      </c>
      <c r="AG310">
        <v>80840</v>
      </c>
      <c r="AH310" t="s">
        <v>116</v>
      </c>
      <c r="AI310">
        <v>28216</v>
      </c>
      <c r="AJ310" t="s">
        <v>142</v>
      </c>
      <c r="AK310">
        <v>1224</v>
      </c>
      <c r="AL310" t="s">
        <v>91</v>
      </c>
      <c r="AM310">
        <v>2</v>
      </c>
      <c r="AN310" t="s">
        <v>152</v>
      </c>
      <c r="AO310">
        <v>131567</v>
      </c>
      <c r="AP310" t="s">
        <v>153</v>
      </c>
    </row>
    <row r="311" spans="1:42" x14ac:dyDescent="0.2">
      <c r="A311">
        <v>310</v>
      </c>
      <c r="B311" t="s">
        <v>3580</v>
      </c>
      <c r="C311" t="s">
        <v>83</v>
      </c>
      <c r="D311">
        <v>217203</v>
      </c>
      <c r="E311" t="s">
        <v>3588</v>
      </c>
      <c r="F311" t="s">
        <v>3587</v>
      </c>
      <c r="G311" t="s">
        <v>3587</v>
      </c>
      <c r="H311" t="s">
        <v>3586</v>
      </c>
      <c r="I311" t="s">
        <v>5489</v>
      </c>
      <c r="J311" t="s">
        <v>719</v>
      </c>
      <c r="K311">
        <v>-1</v>
      </c>
      <c r="L311">
        <v>1461</v>
      </c>
      <c r="M311" t="s">
        <v>3585</v>
      </c>
      <c r="N311">
        <v>0</v>
      </c>
      <c r="O311">
        <v>10260</v>
      </c>
      <c r="P311">
        <v>11721</v>
      </c>
      <c r="Q311">
        <v>11</v>
      </c>
      <c r="R311" t="s">
        <v>719</v>
      </c>
      <c r="S311" t="s">
        <v>719</v>
      </c>
      <c r="T311" t="s">
        <v>719</v>
      </c>
      <c r="U311" t="s">
        <v>4326</v>
      </c>
      <c r="V311">
        <v>217203</v>
      </c>
      <c r="W311" t="s">
        <v>83</v>
      </c>
      <c r="X311" t="b">
        <v>1</v>
      </c>
      <c r="Y311" t="s">
        <v>719</v>
      </c>
      <c r="Z311" t="s">
        <v>719</v>
      </c>
      <c r="AA311">
        <v>217203</v>
      </c>
      <c r="AB311" t="s">
        <v>83</v>
      </c>
      <c r="AC311">
        <v>222</v>
      </c>
      <c r="AD311" t="s">
        <v>118</v>
      </c>
      <c r="AE311">
        <v>506</v>
      </c>
      <c r="AF311" t="s">
        <v>124</v>
      </c>
      <c r="AG311">
        <v>80840</v>
      </c>
      <c r="AH311" t="s">
        <v>116</v>
      </c>
      <c r="AI311">
        <v>28216</v>
      </c>
      <c r="AJ311" t="s">
        <v>142</v>
      </c>
      <c r="AK311">
        <v>1224</v>
      </c>
      <c r="AL311" t="s">
        <v>91</v>
      </c>
      <c r="AM311">
        <v>2</v>
      </c>
      <c r="AN311" t="s">
        <v>152</v>
      </c>
      <c r="AO311">
        <v>131567</v>
      </c>
      <c r="AP311" t="s">
        <v>153</v>
      </c>
    </row>
    <row r="312" spans="1:42" x14ac:dyDescent="0.2">
      <c r="A312">
        <v>311</v>
      </c>
      <c r="B312" t="s">
        <v>3580</v>
      </c>
      <c r="C312" t="s">
        <v>83</v>
      </c>
      <c r="D312">
        <v>217203</v>
      </c>
      <c r="E312" t="s">
        <v>3584</v>
      </c>
      <c r="F312" t="s">
        <v>3583</v>
      </c>
      <c r="G312" t="s">
        <v>3583</v>
      </c>
      <c r="H312" t="s">
        <v>3582</v>
      </c>
      <c r="I312" t="s">
        <v>5488</v>
      </c>
      <c r="J312" t="s">
        <v>719</v>
      </c>
      <c r="K312">
        <v>-1</v>
      </c>
      <c r="L312">
        <v>2331</v>
      </c>
      <c r="M312" t="s">
        <v>3581</v>
      </c>
      <c r="N312">
        <v>0</v>
      </c>
      <c r="O312">
        <v>11906</v>
      </c>
      <c r="P312">
        <v>14237</v>
      </c>
      <c r="Q312">
        <v>12</v>
      </c>
      <c r="R312" t="s">
        <v>719</v>
      </c>
      <c r="S312" t="s">
        <v>719</v>
      </c>
      <c r="T312" t="s">
        <v>719</v>
      </c>
      <c r="U312" t="s">
        <v>4326</v>
      </c>
      <c r="V312">
        <v>217203</v>
      </c>
      <c r="W312" t="s">
        <v>83</v>
      </c>
      <c r="X312" t="b">
        <v>1</v>
      </c>
      <c r="Y312" t="s">
        <v>719</v>
      </c>
      <c r="Z312" t="s">
        <v>719</v>
      </c>
      <c r="AA312">
        <v>217203</v>
      </c>
      <c r="AB312" t="s">
        <v>83</v>
      </c>
      <c r="AC312">
        <v>222</v>
      </c>
      <c r="AD312" t="s">
        <v>118</v>
      </c>
      <c r="AE312">
        <v>506</v>
      </c>
      <c r="AF312" t="s">
        <v>124</v>
      </c>
      <c r="AG312">
        <v>80840</v>
      </c>
      <c r="AH312" t="s">
        <v>116</v>
      </c>
      <c r="AI312">
        <v>28216</v>
      </c>
      <c r="AJ312" t="s">
        <v>142</v>
      </c>
      <c r="AK312">
        <v>1224</v>
      </c>
      <c r="AL312" t="s">
        <v>91</v>
      </c>
      <c r="AM312">
        <v>2</v>
      </c>
      <c r="AN312" t="s">
        <v>152</v>
      </c>
      <c r="AO312">
        <v>131567</v>
      </c>
      <c r="AP312" t="s">
        <v>153</v>
      </c>
    </row>
    <row r="313" spans="1:42" x14ac:dyDescent="0.2">
      <c r="A313">
        <v>312</v>
      </c>
      <c r="B313" t="s">
        <v>3580</v>
      </c>
      <c r="C313" t="s">
        <v>83</v>
      </c>
      <c r="D313">
        <v>217203</v>
      </c>
      <c r="E313" t="s">
        <v>497</v>
      </c>
      <c r="F313" t="s">
        <v>429</v>
      </c>
      <c r="G313" t="s">
        <v>429</v>
      </c>
      <c r="H313" t="s">
        <v>3579</v>
      </c>
      <c r="I313" t="s">
        <v>5487</v>
      </c>
      <c r="J313" t="s">
        <v>719</v>
      </c>
      <c r="K313">
        <v>-1</v>
      </c>
      <c r="L313">
        <v>216</v>
      </c>
      <c r="M313" t="s">
        <v>3578</v>
      </c>
      <c r="N313">
        <v>0</v>
      </c>
      <c r="O313">
        <v>14568</v>
      </c>
      <c r="P313">
        <v>14784</v>
      </c>
      <c r="Q313">
        <v>13</v>
      </c>
      <c r="R313" t="s">
        <v>719</v>
      </c>
      <c r="S313" t="s">
        <v>719</v>
      </c>
      <c r="T313" t="s">
        <v>719</v>
      </c>
      <c r="U313" t="s">
        <v>4326</v>
      </c>
      <c r="V313">
        <v>217203</v>
      </c>
      <c r="W313" t="s">
        <v>83</v>
      </c>
      <c r="X313" t="b">
        <v>1</v>
      </c>
      <c r="Y313" t="s">
        <v>719</v>
      </c>
      <c r="Z313" t="s">
        <v>719</v>
      </c>
      <c r="AA313">
        <v>217203</v>
      </c>
      <c r="AB313" t="s">
        <v>83</v>
      </c>
      <c r="AC313">
        <v>222</v>
      </c>
      <c r="AD313" t="s">
        <v>118</v>
      </c>
      <c r="AE313">
        <v>506</v>
      </c>
      <c r="AF313" t="s">
        <v>124</v>
      </c>
      <c r="AG313">
        <v>80840</v>
      </c>
      <c r="AH313" t="s">
        <v>116</v>
      </c>
      <c r="AI313">
        <v>28216</v>
      </c>
      <c r="AJ313" t="s">
        <v>142</v>
      </c>
      <c r="AK313">
        <v>1224</v>
      </c>
      <c r="AL313" t="s">
        <v>91</v>
      </c>
      <c r="AM313">
        <v>2</v>
      </c>
      <c r="AN313" t="s">
        <v>152</v>
      </c>
      <c r="AO313">
        <v>131567</v>
      </c>
      <c r="AP313" t="s">
        <v>153</v>
      </c>
    </row>
    <row r="314" spans="1:42" x14ac:dyDescent="0.2">
      <c r="A314">
        <v>313</v>
      </c>
      <c r="B314" t="s">
        <v>3525</v>
      </c>
      <c r="C314" t="s">
        <v>31</v>
      </c>
      <c r="D314">
        <v>331696</v>
      </c>
      <c r="E314" t="s">
        <v>3575</v>
      </c>
      <c r="F314" t="s">
        <v>3574</v>
      </c>
      <c r="G314" t="s">
        <v>3574</v>
      </c>
      <c r="H314" t="s">
        <v>3577</v>
      </c>
      <c r="I314" t="s">
        <v>5486</v>
      </c>
      <c r="J314" t="s">
        <v>719</v>
      </c>
      <c r="K314">
        <v>1</v>
      </c>
      <c r="L314">
        <v>614</v>
      </c>
      <c r="M314" t="s">
        <v>3576</v>
      </c>
      <c r="N314">
        <v>1</v>
      </c>
      <c r="O314">
        <v>0</v>
      </c>
      <c r="P314">
        <v>614</v>
      </c>
      <c r="Q314">
        <v>1</v>
      </c>
      <c r="R314" t="s">
        <v>719</v>
      </c>
      <c r="S314" t="s">
        <v>719</v>
      </c>
      <c r="T314" t="s">
        <v>719</v>
      </c>
      <c r="U314" t="s">
        <v>4326</v>
      </c>
      <c r="V314">
        <v>331696</v>
      </c>
      <c r="W314" t="s">
        <v>31</v>
      </c>
      <c r="X314" t="b">
        <v>1</v>
      </c>
      <c r="Y314" t="s">
        <v>719</v>
      </c>
      <c r="Z314" t="s">
        <v>719</v>
      </c>
      <c r="AA314">
        <v>331696</v>
      </c>
      <c r="AB314" t="s">
        <v>31</v>
      </c>
      <c r="AC314">
        <v>556257</v>
      </c>
      <c r="AD314" t="s">
        <v>109</v>
      </c>
      <c r="AE314">
        <v>335928</v>
      </c>
      <c r="AF314" t="s">
        <v>138</v>
      </c>
      <c r="AG314">
        <v>356</v>
      </c>
      <c r="AH314" t="s">
        <v>137</v>
      </c>
      <c r="AI314">
        <v>28211</v>
      </c>
      <c r="AJ314" t="s">
        <v>151</v>
      </c>
      <c r="AK314">
        <v>1224</v>
      </c>
      <c r="AL314" t="s">
        <v>91</v>
      </c>
      <c r="AM314">
        <v>2</v>
      </c>
      <c r="AN314" t="s">
        <v>152</v>
      </c>
      <c r="AO314">
        <v>131567</v>
      </c>
      <c r="AP314" t="s">
        <v>153</v>
      </c>
    </row>
    <row r="315" spans="1:42" x14ac:dyDescent="0.2">
      <c r="A315">
        <v>314</v>
      </c>
      <c r="B315" t="s">
        <v>3525</v>
      </c>
      <c r="C315" t="s">
        <v>31</v>
      </c>
      <c r="D315">
        <v>331696</v>
      </c>
      <c r="E315" t="s">
        <v>3575</v>
      </c>
      <c r="F315" t="s">
        <v>3574</v>
      </c>
      <c r="G315" t="s">
        <v>3574</v>
      </c>
      <c r="H315" t="s">
        <v>3573</v>
      </c>
      <c r="I315" t="s">
        <v>5485</v>
      </c>
      <c r="J315" t="s">
        <v>719</v>
      </c>
      <c r="K315">
        <v>1</v>
      </c>
      <c r="L315">
        <v>651</v>
      </c>
      <c r="M315" t="s">
        <v>3572</v>
      </c>
      <c r="N315">
        <v>0</v>
      </c>
      <c r="O315">
        <v>617</v>
      </c>
      <c r="P315">
        <v>1268</v>
      </c>
      <c r="Q315">
        <v>2</v>
      </c>
      <c r="R315" t="s">
        <v>719</v>
      </c>
      <c r="S315" t="s">
        <v>719</v>
      </c>
      <c r="T315" t="s">
        <v>719</v>
      </c>
      <c r="U315" t="s">
        <v>4326</v>
      </c>
      <c r="V315">
        <v>331696</v>
      </c>
      <c r="W315" t="s">
        <v>31</v>
      </c>
      <c r="X315" t="b">
        <v>1</v>
      </c>
      <c r="Y315" t="s">
        <v>719</v>
      </c>
      <c r="Z315" t="s">
        <v>719</v>
      </c>
      <c r="AA315">
        <v>331696</v>
      </c>
      <c r="AB315" t="s">
        <v>31</v>
      </c>
      <c r="AC315">
        <v>556257</v>
      </c>
      <c r="AD315" t="s">
        <v>109</v>
      </c>
      <c r="AE315">
        <v>335928</v>
      </c>
      <c r="AF315" t="s">
        <v>138</v>
      </c>
      <c r="AG315">
        <v>356</v>
      </c>
      <c r="AH315" t="s">
        <v>137</v>
      </c>
      <c r="AI315">
        <v>28211</v>
      </c>
      <c r="AJ315" t="s">
        <v>151</v>
      </c>
      <c r="AK315">
        <v>1224</v>
      </c>
      <c r="AL315" t="s">
        <v>91</v>
      </c>
      <c r="AM315">
        <v>2</v>
      </c>
      <c r="AN315" t="s">
        <v>152</v>
      </c>
      <c r="AO315">
        <v>131567</v>
      </c>
      <c r="AP315" t="s">
        <v>153</v>
      </c>
    </row>
    <row r="316" spans="1:42" x14ac:dyDescent="0.2">
      <c r="A316">
        <v>315</v>
      </c>
      <c r="B316" t="s">
        <v>3525</v>
      </c>
      <c r="C316" t="s">
        <v>31</v>
      </c>
      <c r="D316">
        <v>331696</v>
      </c>
      <c r="E316" t="s">
        <v>3571</v>
      </c>
      <c r="F316" t="s">
        <v>3570</v>
      </c>
      <c r="G316" t="s">
        <v>3570</v>
      </c>
      <c r="H316" t="s">
        <v>3569</v>
      </c>
      <c r="I316" t="s">
        <v>5484</v>
      </c>
      <c r="J316" t="s">
        <v>719</v>
      </c>
      <c r="K316">
        <v>1</v>
      </c>
      <c r="L316">
        <v>729</v>
      </c>
      <c r="M316" t="s">
        <v>3568</v>
      </c>
      <c r="N316">
        <v>0</v>
      </c>
      <c r="O316">
        <v>1254</v>
      </c>
      <c r="P316">
        <v>1983</v>
      </c>
      <c r="Q316">
        <v>3</v>
      </c>
      <c r="R316" t="s">
        <v>719</v>
      </c>
      <c r="S316" t="s">
        <v>719</v>
      </c>
      <c r="T316" t="s">
        <v>719</v>
      </c>
      <c r="U316" t="s">
        <v>4326</v>
      </c>
      <c r="V316">
        <v>331696</v>
      </c>
      <c r="W316" t="s">
        <v>31</v>
      </c>
      <c r="X316" t="b">
        <v>1</v>
      </c>
      <c r="Y316" t="s">
        <v>719</v>
      </c>
      <c r="Z316" t="s">
        <v>719</v>
      </c>
      <c r="AA316">
        <v>331696</v>
      </c>
      <c r="AB316" t="s">
        <v>31</v>
      </c>
      <c r="AC316">
        <v>556257</v>
      </c>
      <c r="AD316" t="s">
        <v>109</v>
      </c>
      <c r="AE316">
        <v>335928</v>
      </c>
      <c r="AF316" t="s">
        <v>138</v>
      </c>
      <c r="AG316">
        <v>356</v>
      </c>
      <c r="AH316" t="s">
        <v>137</v>
      </c>
      <c r="AI316">
        <v>28211</v>
      </c>
      <c r="AJ316" t="s">
        <v>151</v>
      </c>
      <c r="AK316">
        <v>1224</v>
      </c>
      <c r="AL316" t="s">
        <v>91</v>
      </c>
      <c r="AM316">
        <v>2</v>
      </c>
      <c r="AN316" t="s">
        <v>152</v>
      </c>
      <c r="AO316">
        <v>131567</v>
      </c>
      <c r="AP316" t="s">
        <v>153</v>
      </c>
    </row>
    <row r="317" spans="1:42" x14ac:dyDescent="0.2">
      <c r="A317">
        <v>316</v>
      </c>
      <c r="B317" t="s">
        <v>3525</v>
      </c>
      <c r="C317" t="s">
        <v>31</v>
      </c>
      <c r="D317">
        <v>331696</v>
      </c>
      <c r="E317" t="s">
        <v>3567</v>
      </c>
      <c r="F317" t="s">
        <v>3566</v>
      </c>
      <c r="G317" t="s">
        <v>3566</v>
      </c>
      <c r="H317" t="s">
        <v>3565</v>
      </c>
      <c r="I317" t="s">
        <v>5483</v>
      </c>
      <c r="J317" t="s">
        <v>719</v>
      </c>
      <c r="K317">
        <v>-1</v>
      </c>
      <c r="L317">
        <v>1305</v>
      </c>
      <c r="M317" t="s">
        <v>3564</v>
      </c>
      <c r="N317">
        <v>0</v>
      </c>
      <c r="O317">
        <v>2036</v>
      </c>
      <c r="P317">
        <v>3341</v>
      </c>
      <c r="Q317">
        <v>4</v>
      </c>
      <c r="R317" t="s">
        <v>719</v>
      </c>
      <c r="S317" t="s">
        <v>719</v>
      </c>
      <c r="T317" t="s">
        <v>719</v>
      </c>
      <c r="U317" t="s">
        <v>4326</v>
      </c>
      <c r="V317">
        <v>331696</v>
      </c>
      <c r="W317" t="s">
        <v>31</v>
      </c>
      <c r="X317" t="b">
        <v>1</v>
      </c>
      <c r="Y317" t="s">
        <v>719</v>
      </c>
      <c r="Z317" t="s">
        <v>719</v>
      </c>
      <c r="AA317">
        <v>331696</v>
      </c>
      <c r="AB317" t="s">
        <v>31</v>
      </c>
      <c r="AC317">
        <v>556257</v>
      </c>
      <c r="AD317" t="s">
        <v>109</v>
      </c>
      <c r="AE317">
        <v>335928</v>
      </c>
      <c r="AF317" t="s">
        <v>138</v>
      </c>
      <c r="AG317">
        <v>356</v>
      </c>
      <c r="AH317" t="s">
        <v>137</v>
      </c>
      <c r="AI317">
        <v>28211</v>
      </c>
      <c r="AJ317" t="s">
        <v>151</v>
      </c>
      <c r="AK317">
        <v>1224</v>
      </c>
      <c r="AL317" t="s">
        <v>91</v>
      </c>
      <c r="AM317">
        <v>2</v>
      </c>
      <c r="AN317" t="s">
        <v>152</v>
      </c>
      <c r="AO317">
        <v>131567</v>
      </c>
      <c r="AP317" t="s">
        <v>153</v>
      </c>
    </row>
    <row r="318" spans="1:42" x14ac:dyDescent="0.2">
      <c r="A318">
        <v>317</v>
      </c>
      <c r="B318" t="s">
        <v>3525</v>
      </c>
      <c r="C318" t="s">
        <v>31</v>
      </c>
      <c r="D318">
        <v>331696</v>
      </c>
      <c r="E318" t="s">
        <v>3563</v>
      </c>
      <c r="F318" t="s">
        <v>3562</v>
      </c>
      <c r="G318" t="s">
        <v>3562</v>
      </c>
      <c r="H318" t="s">
        <v>3561</v>
      </c>
      <c r="I318" t="s">
        <v>5482</v>
      </c>
      <c r="J318" t="s">
        <v>719</v>
      </c>
      <c r="K318">
        <v>-1</v>
      </c>
      <c r="L318">
        <v>711</v>
      </c>
      <c r="M318" t="s">
        <v>3560</v>
      </c>
      <c r="N318">
        <v>0</v>
      </c>
      <c r="O318">
        <v>3677</v>
      </c>
      <c r="P318">
        <v>4388</v>
      </c>
      <c r="Q318">
        <v>5</v>
      </c>
      <c r="R318" t="s">
        <v>719</v>
      </c>
      <c r="S318" t="s">
        <v>719</v>
      </c>
      <c r="T318" t="s">
        <v>719</v>
      </c>
      <c r="U318" t="s">
        <v>4326</v>
      </c>
      <c r="V318">
        <v>331696</v>
      </c>
      <c r="W318" t="s">
        <v>31</v>
      </c>
      <c r="X318" t="b">
        <v>1</v>
      </c>
      <c r="Y318" t="s">
        <v>719</v>
      </c>
      <c r="Z318" t="s">
        <v>719</v>
      </c>
      <c r="AA318">
        <v>331696</v>
      </c>
      <c r="AB318" t="s">
        <v>31</v>
      </c>
      <c r="AC318">
        <v>556257</v>
      </c>
      <c r="AD318" t="s">
        <v>109</v>
      </c>
      <c r="AE318">
        <v>335928</v>
      </c>
      <c r="AF318" t="s">
        <v>138</v>
      </c>
      <c r="AG318">
        <v>356</v>
      </c>
      <c r="AH318" t="s">
        <v>137</v>
      </c>
      <c r="AI318">
        <v>28211</v>
      </c>
      <c r="AJ318" t="s">
        <v>151</v>
      </c>
      <c r="AK318">
        <v>1224</v>
      </c>
      <c r="AL318" t="s">
        <v>91</v>
      </c>
      <c r="AM318">
        <v>2</v>
      </c>
      <c r="AN318" t="s">
        <v>152</v>
      </c>
      <c r="AO318">
        <v>131567</v>
      </c>
      <c r="AP318" t="s">
        <v>153</v>
      </c>
    </row>
    <row r="319" spans="1:42" x14ac:dyDescent="0.2">
      <c r="A319">
        <v>318</v>
      </c>
      <c r="B319" t="s">
        <v>3525</v>
      </c>
      <c r="C319" t="s">
        <v>31</v>
      </c>
      <c r="D319">
        <v>331696</v>
      </c>
      <c r="E319" t="s">
        <v>3559</v>
      </c>
      <c r="F319" t="s">
        <v>3558</v>
      </c>
      <c r="G319" t="s">
        <v>3558</v>
      </c>
      <c r="H319" t="s">
        <v>3557</v>
      </c>
      <c r="I319" t="s">
        <v>5481</v>
      </c>
      <c r="J319" t="s">
        <v>719</v>
      </c>
      <c r="K319">
        <v>-1</v>
      </c>
      <c r="L319">
        <v>885</v>
      </c>
      <c r="M319" t="s">
        <v>3556</v>
      </c>
      <c r="N319">
        <v>0</v>
      </c>
      <c r="O319">
        <v>4454</v>
      </c>
      <c r="P319">
        <v>5339</v>
      </c>
      <c r="Q319">
        <v>6</v>
      </c>
      <c r="R319" t="s">
        <v>719</v>
      </c>
      <c r="S319" t="s">
        <v>719</v>
      </c>
      <c r="T319" t="s">
        <v>719</v>
      </c>
      <c r="U319" t="s">
        <v>4326</v>
      </c>
      <c r="V319">
        <v>331696</v>
      </c>
      <c r="W319" t="s">
        <v>31</v>
      </c>
      <c r="X319" t="b">
        <v>1</v>
      </c>
      <c r="Y319" t="s">
        <v>719</v>
      </c>
      <c r="Z319" t="s">
        <v>719</v>
      </c>
      <c r="AA319">
        <v>331696</v>
      </c>
      <c r="AB319" t="s">
        <v>31</v>
      </c>
      <c r="AC319">
        <v>556257</v>
      </c>
      <c r="AD319" t="s">
        <v>109</v>
      </c>
      <c r="AE319">
        <v>335928</v>
      </c>
      <c r="AF319" t="s">
        <v>138</v>
      </c>
      <c r="AG319">
        <v>356</v>
      </c>
      <c r="AH319" t="s">
        <v>137</v>
      </c>
      <c r="AI319">
        <v>28211</v>
      </c>
      <c r="AJ319" t="s">
        <v>151</v>
      </c>
      <c r="AK319">
        <v>1224</v>
      </c>
      <c r="AL319" t="s">
        <v>91</v>
      </c>
      <c r="AM319">
        <v>2</v>
      </c>
      <c r="AN319" t="s">
        <v>152</v>
      </c>
      <c r="AO319">
        <v>131567</v>
      </c>
      <c r="AP319" t="s">
        <v>153</v>
      </c>
    </row>
    <row r="320" spans="1:42" x14ac:dyDescent="0.2">
      <c r="A320">
        <v>319</v>
      </c>
      <c r="B320" t="s">
        <v>3525</v>
      </c>
      <c r="C320" t="s">
        <v>31</v>
      </c>
      <c r="D320">
        <v>331696</v>
      </c>
      <c r="E320" t="s">
        <v>3555</v>
      </c>
      <c r="F320" t="s">
        <v>3554</v>
      </c>
      <c r="G320" t="s">
        <v>3554</v>
      </c>
      <c r="H320" t="s">
        <v>3553</v>
      </c>
      <c r="I320" t="s">
        <v>5480</v>
      </c>
      <c r="J320" t="s">
        <v>719</v>
      </c>
      <c r="K320">
        <v>-1</v>
      </c>
      <c r="L320">
        <v>366</v>
      </c>
      <c r="M320" t="s">
        <v>3552</v>
      </c>
      <c r="N320">
        <v>0</v>
      </c>
      <c r="O320">
        <v>5411</v>
      </c>
      <c r="P320">
        <v>5777</v>
      </c>
      <c r="Q320">
        <v>7</v>
      </c>
      <c r="R320" t="s">
        <v>719</v>
      </c>
      <c r="S320" t="s">
        <v>719</v>
      </c>
      <c r="T320" t="s">
        <v>719</v>
      </c>
      <c r="U320" t="s">
        <v>4326</v>
      </c>
      <c r="V320">
        <v>331696</v>
      </c>
      <c r="W320" t="s">
        <v>31</v>
      </c>
      <c r="X320" t="b">
        <v>1</v>
      </c>
      <c r="Y320" t="s">
        <v>719</v>
      </c>
      <c r="Z320" t="s">
        <v>719</v>
      </c>
      <c r="AA320">
        <v>331696</v>
      </c>
      <c r="AB320" t="s">
        <v>31</v>
      </c>
      <c r="AC320">
        <v>556257</v>
      </c>
      <c r="AD320" t="s">
        <v>109</v>
      </c>
      <c r="AE320">
        <v>335928</v>
      </c>
      <c r="AF320" t="s">
        <v>138</v>
      </c>
      <c r="AG320">
        <v>356</v>
      </c>
      <c r="AH320" t="s">
        <v>137</v>
      </c>
      <c r="AI320">
        <v>28211</v>
      </c>
      <c r="AJ320" t="s">
        <v>151</v>
      </c>
      <c r="AK320">
        <v>1224</v>
      </c>
      <c r="AL320" t="s">
        <v>91</v>
      </c>
      <c r="AM320">
        <v>2</v>
      </c>
      <c r="AN320" t="s">
        <v>152</v>
      </c>
      <c r="AO320">
        <v>131567</v>
      </c>
      <c r="AP320" t="s">
        <v>153</v>
      </c>
    </row>
    <row r="321" spans="1:42" x14ac:dyDescent="0.2">
      <c r="A321">
        <v>320</v>
      </c>
      <c r="B321" t="s">
        <v>3525</v>
      </c>
      <c r="C321" t="s">
        <v>31</v>
      </c>
      <c r="D321">
        <v>331696</v>
      </c>
      <c r="E321" t="s">
        <v>413</v>
      </c>
      <c r="F321" t="s">
        <v>412</v>
      </c>
      <c r="G321" t="s">
        <v>412</v>
      </c>
      <c r="H321" t="s">
        <v>3551</v>
      </c>
      <c r="I321" t="s">
        <v>5479</v>
      </c>
      <c r="J321" t="s">
        <v>719</v>
      </c>
      <c r="K321">
        <v>-1</v>
      </c>
      <c r="L321">
        <v>1194</v>
      </c>
      <c r="M321" t="s">
        <v>3550</v>
      </c>
      <c r="N321">
        <v>0</v>
      </c>
      <c r="O321">
        <v>5822</v>
      </c>
      <c r="P321">
        <v>7016</v>
      </c>
      <c r="Q321">
        <v>8</v>
      </c>
      <c r="R321" t="s">
        <v>719</v>
      </c>
      <c r="S321" t="s">
        <v>719</v>
      </c>
      <c r="T321" t="s">
        <v>719</v>
      </c>
      <c r="U321" t="s">
        <v>4326</v>
      </c>
      <c r="V321">
        <v>331696</v>
      </c>
      <c r="W321" t="s">
        <v>31</v>
      </c>
      <c r="X321" t="b">
        <v>1</v>
      </c>
      <c r="Y321" t="s">
        <v>719</v>
      </c>
      <c r="Z321" t="s">
        <v>719</v>
      </c>
      <c r="AA321">
        <v>331696</v>
      </c>
      <c r="AB321" t="s">
        <v>31</v>
      </c>
      <c r="AC321">
        <v>556257</v>
      </c>
      <c r="AD321" t="s">
        <v>109</v>
      </c>
      <c r="AE321">
        <v>335928</v>
      </c>
      <c r="AF321" t="s">
        <v>138</v>
      </c>
      <c r="AG321">
        <v>356</v>
      </c>
      <c r="AH321" t="s">
        <v>137</v>
      </c>
      <c r="AI321">
        <v>28211</v>
      </c>
      <c r="AJ321" t="s">
        <v>151</v>
      </c>
      <c r="AK321">
        <v>1224</v>
      </c>
      <c r="AL321" t="s">
        <v>91</v>
      </c>
      <c r="AM321">
        <v>2</v>
      </c>
      <c r="AN321" t="s">
        <v>152</v>
      </c>
      <c r="AO321">
        <v>131567</v>
      </c>
      <c r="AP321" t="s">
        <v>153</v>
      </c>
    </row>
    <row r="322" spans="1:42" x14ac:dyDescent="0.2">
      <c r="A322">
        <v>321</v>
      </c>
      <c r="B322" t="s">
        <v>3525</v>
      </c>
      <c r="C322" t="s">
        <v>31</v>
      </c>
      <c r="D322">
        <v>331696</v>
      </c>
      <c r="E322" t="s">
        <v>312</v>
      </c>
      <c r="F322" t="s">
        <v>304</v>
      </c>
      <c r="G322" t="s">
        <v>304</v>
      </c>
      <c r="H322" t="s">
        <v>3549</v>
      </c>
      <c r="I322" t="s">
        <v>5478</v>
      </c>
      <c r="J322" t="s">
        <v>719</v>
      </c>
      <c r="K322">
        <v>1</v>
      </c>
      <c r="L322">
        <v>972</v>
      </c>
      <c r="M322" t="s">
        <v>3548</v>
      </c>
      <c r="N322">
        <v>0</v>
      </c>
      <c r="O322">
        <v>7222</v>
      </c>
      <c r="P322">
        <v>8194</v>
      </c>
      <c r="Q322">
        <v>9</v>
      </c>
      <c r="R322" t="s">
        <v>4316</v>
      </c>
      <c r="S322" t="s">
        <v>719</v>
      </c>
      <c r="T322" t="s">
        <v>719</v>
      </c>
      <c r="U322" t="s">
        <v>4326</v>
      </c>
      <c r="V322">
        <v>331696</v>
      </c>
      <c r="W322" t="s">
        <v>31</v>
      </c>
      <c r="X322" t="b">
        <v>1</v>
      </c>
      <c r="Y322" t="s">
        <v>719</v>
      </c>
      <c r="Z322" t="s">
        <v>719</v>
      </c>
      <c r="AA322">
        <v>331696</v>
      </c>
      <c r="AB322" t="s">
        <v>31</v>
      </c>
      <c r="AC322">
        <v>556257</v>
      </c>
      <c r="AD322" t="s">
        <v>109</v>
      </c>
      <c r="AE322">
        <v>335928</v>
      </c>
      <c r="AF322" t="s">
        <v>138</v>
      </c>
      <c r="AG322">
        <v>356</v>
      </c>
      <c r="AH322" t="s">
        <v>137</v>
      </c>
      <c r="AI322">
        <v>28211</v>
      </c>
      <c r="AJ322" t="s">
        <v>151</v>
      </c>
      <c r="AK322">
        <v>1224</v>
      </c>
      <c r="AL322" t="s">
        <v>91</v>
      </c>
      <c r="AM322">
        <v>2</v>
      </c>
      <c r="AN322" t="s">
        <v>152</v>
      </c>
      <c r="AO322">
        <v>131567</v>
      </c>
      <c r="AP322" t="s">
        <v>153</v>
      </c>
    </row>
    <row r="323" spans="1:42" x14ac:dyDescent="0.2">
      <c r="A323">
        <v>322</v>
      </c>
      <c r="B323" t="s">
        <v>3525</v>
      </c>
      <c r="C323" t="s">
        <v>31</v>
      </c>
      <c r="D323">
        <v>331696</v>
      </c>
      <c r="E323" t="s">
        <v>3547</v>
      </c>
      <c r="F323" t="s">
        <v>3546</v>
      </c>
      <c r="G323" t="s">
        <v>3546</v>
      </c>
      <c r="H323" t="s">
        <v>3545</v>
      </c>
      <c r="I323" t="s">
        <v>5477</v>
      </c>
      <c r="J323" t="s">
        <v>719</v>
      </c>
      <c r="K323">
        <v>-1</v>
      </c>
      <c r="L323">
        <v>651</v>
      </c>
      <c r="M323" t="s">
        <v>3544</v>
      </c>
      <c r="N323">
        <v>0</v>
      </c>
      <c r="O323">
        <v>8332</v>
      </c>
      <c r="P323">
        <v>8983</v>
      </c>
      <c r="Q323">
        <v>10</v>
      </c>
      <c r="R323" t="s">
        <v>719</v>
      </c>
      <c r="S323" t="s">
        <v>719</v>
      </c>
      <c r="T323" t="s">
        <v>719</v>
      </c>
      <c r="U323" t="s">
        <v>4326</v>
      </c>
      <c r="V323">
        <v>331696</v>
      </c>
      <c r="W323" t="s">
        <v>31</v>
      </c>
      <c r="X323" t="b">
        <v>1</v>
      </c>
      <c r="Y323" t="s">
        <v>719</v>
      </c>
      <c r="Z323" t="s">
        <v>719</v>
      </c>
      <c r="AA323">
        <v>331696</v>
      </c>
      <c r="AB323" t="s">
        <v>31</v>
      </c>
      <c r="AC323">
        <v>556257</v>
      </c>
      <c r="AD323" t="s">
        <v>109</v>
      </c>
      <c r="AE323">
        <v>335928</v>
      </c>
      <c r="AF323" t="s">
        <v>138</v>
      </c>
      <c r="AG323">
        <v>356</v>
      </c>
      <c r="AH323" t="s">
        <v>137</v>
      </c>
      <c r="AI323">
        <v>28211</v>
      </c>
      <c r="AJ323" t="s">
        <v>151</v>
      </c>
      <c r="AK323">
        <v>1224</v>
      </c>
      <c r="AL323" t="s">
        <v>91</v>
      </c>
      <c r="AM323">
        <v>2</v>
      </c>
      <c r="AN323" t="s">
        <v>152</v>
      </c>
      <c r="AO323">
        <v>131567</v>
      </c>
      <c r="AP323" t="s">
        <v>153</v>
      </c>
    </row>
    <row r="324" spans="1:42" x14ac:dyDescent="0.2">
      <c r="A324">
        <v>323</v>
      </c>
      <c r="B324" t="s">
        <v>3525</v>
      </c>
      <c r="C324" t="s">
        <v>31</v>
      </c>
      <c r="D324">
        <v>331696</v>
      </c>
      <c r="E324" t="s">
        <v>3543</v>
      </c>
      <c r="F324" t="s">
        <v>3542</v>
      </c>
      <c r="G324" t="s">
        <v>3542</v>
      </c>
      <c r="H324" t="s">
        <v>3541</v>
      </c>
      <c r="I324" t="s">
        <v>5476</v>
      </c>
      <c r="J324" t="s">
        <v>719</v>
      </c>
      <c r="K324">
        <v>-1</v>
      </c>
      <c r="L324">
        <v>1836</v>
      </c>
      <c r="M324" t="s">
        <v>3540</v>
      </c>
      <c r="N324">
        <v>0</v>
      </c>
      <c r="O324">
        <v>9144</v>
      </c>
      <c r="P324">
        <v>10980</v>
      </c>
      <c r="Q324">
        <v>11</v>
      </c>
      <c r="R324" t="s">
        <v>719</v>
      </c>
      <c r="S324" t="s">
        <v>719</v>
      </c>
      <c r="T324" t="s">
        <v>719</v>
      </c>
      <c r="U324" t="s">
        <v>4326</v>
      </c>
      <c r="V324">
        <v>331696</v>
      </c>
      <c r="W324" t="s">
        <v>31</v>
      </c>
      <c r="X324" t="b">
        <v>1</v>
      </c>
      <c r="Y324" t="s">
        <v>719</v>
      </c>
      <c r="Z324" t="s">
        <v>719</v>
      </c>
      <c r="AA324">
        <v>331696</v>
      </c>
      <c r="AB324" t="s">
        <v>31</v>
      </c>
      <c r="AC324">
        <v>556257</v>
      </c>
      <c r="AD324" t="s">
        <v>109</v>
      </c>
      <c r="AE324">
        <v>335928</v>
      </c>
      <c r="AF324" t="s">
        <v>138</v>
      </c>
      <c r="AG324">
        <v>356</v>
      </c>
      <c r="AH324" t="s">
        <v>137</v>
      </c>
      <c r="AI324">
        <v>28211</v>
      </c>
      <c r="AJ324" t="s">
        <v>151</v>
      </c>
      <c r="AK324">
        <v>1224</v>
      </c>
      <c r="AL324" t="s">
        <v>91</v>
      </c>
      <c r="AM324">
        <v>2</v>
      </c>
      <c r="AN324" t="s">
        <v>152</v>
      </c>
      <c r="AO324">
        <v>131567</v>
      </c>
      <c r="AP324" t="s">
        <v>153</v>
      </c>
    </row>
    <row r="325" spans="1:42" x14ac:dyDescent="0.2">
      <c r="A325">
        <v>324</v>
      </c>
      <c r="B325" t="s">
        <v>3525</v>
      </c>
      <c r="C325" t="s">
        <v>31</v>
      </c>
      <c r="D325">
        <v>331696</v>
      </c>
      <c r="E325" t="s">
        <v>3539</v>
      </c>
      <c r="F325" t="s">
        <v>3538</v>
      </c>
      <c r="G325" t="s">
        <v>3538</v>
      </c>
      <c r="H325" t="s">
        <v>3537</v>
      </c>
      <c r="I325" t="s">
        <v>5475</v>
      </c>
      <c r="J325" t="s">
        <v>719</v>
      </c>
      <c r="K325">
        <v>-1</v>
      </c>
      <c r="L325">
        <v>351</v>
      </c>
      <c r="M325" t="s">
        <v>3536</v>
      </c>
      <c r="N325">
        <v>0</v>
      </c>
      <c r="O325">
        <v>10976</v>
      </c>
      <c r="P325">
        <v>11327</v>
      </c>
      <c r="Q325">
        <v>12</v>
      </c>
      <c r="R325" t="s">
        <v>719</v>
      </c>
      <c r="S325" t="s">
        <v>719</v>
      </c>
      <c r="T325" t="s">
        <v>719</v>
      </c>
      <c r="U325" t="s">
        <v>4326</v>
      </c>
      <c r="V325">
        <v>331696</v>
      </c>
      <c r="W325" t="s">
        <v>31</v>
      </c>
      <c r="X325" t="b">
        <v>1</v>
      </c>
      <c r="Y325" t="s">
        <v>719</v>
      </c>
      <c r="Z325" t="s">
        <v>719</v>
      </c>
      <c r="AA325">
        <v>331696</v>
      </c>
      <c r="AB325" t="s">
        <v>31</v>
      </c>
      <c r="AC325">
        <v>556257</v>
      </c>
      <c r="AD325" t="s">
        <v>109</v>
      </c>
      <c r="AE325">
        <v>335928</v>
      </c>
      <c r="AF325" t="s">
        <v>138</v>
      </c>
      <c r="AG325">
        <v>356</v>
      </c>
      <c r="AH325" t="s">
        <v>137</v>
      </c>
      <c r="AI325">
        <v>28211</v>
      </c>
      <c r="AJ325" t="s">
        <v>151</v>
      </c>
      <c r="AK325">
        <v>1224</v>
      </c>
      <c r="AL325" t="s">
        <v>91</v>
      </c>
      <c r="AM325">
        <v>2</v>
      </c>
      <c r="AN325" t="s">
        <v>152</v>
      </c>
      <c r="AO325">
        <v>131567</v>
      </c>
      <c r="AP325" t="s">
        <v>153</v>
      </c>
    </row>
    <row r="326" spans="1:42" x14ac:dyDescent="0.2">
      <c r="A326">
        <v>325</v>
      </c>
      <c r="B326" t="s">
        <v>3525</v>
      </c>
      <c r="C326" t="s">
        <v>31</v>
      </c>
      <c r="D326">
        <v>331696</v>
      </c>
      <c r="E326" t="s">
        <v>3535</v>
      </c>
      <c r="F326" t="s">
        <v>3534</v>
      </c>
      <c r="G326" t="s">
        <v>3534</v>
      </c>
      <c r="H326" t="s">
        <v>3533</v>
      </c>
      <c r="I326" t="s">
        <v>5474</v>
      </c>
      <c r="J326" t="s">
        <v>719</v>
      </c>
      <c r="K326">
        <v>-1</v>
      </c>
      <c r="L326">
        <v>135</v>
      </c>
      <c r="M326" t="s">
        <v>3532</v>
      </c>
      <c r="N326">
        <v>0</v>
      </c>
      <c r="O326">
        <v>11361</v>
      </c>
      <c r="P326">
        <v>11496</v>
      </c>
      <c r="Q326">
        <v>13</v>
      </c>
      <c r="R326" t="s">
        <v>719</v>
      </c>
      <c r="S326" t="s">
        <v>719</v>
      </c>
      <c r="T326" t="s">
        <v>719</v>
      </c>
      <c r="U326" t="s">
        <v>4326</v>
      </c>
      <c r="V326">
        <v>331696</v>
      </c>
      <c r="W326" t="s">
        <v>31</v>
      </c>
      <c r="X326" t="b">
        <v>1</v>
      </c>
      <c r="Y326" t="s">
        <v>719</v>
      </c>
      <c r="Z326" t="s">
        <v>719</v>
      </c>
      <c r="AA326">
        <v>331696</v>
      </c>
      <c r="AB326" t="s">
        <v>31</v>
      </c>
      <c r="AC326">
        <v>556257</v>
      </c>
      <c r="AD326" t="s">
        <v>109</v>
      </c>
      <c r="AE326">
        <v>335928</v>
      </c>
      <c r="AF326" t="s">
        <v>138</v>
      </c>
      <c r="AG326">
        <v>356</v>
      </c>
      <c r="AH326" t="s">
        <v>137</v>
      </c>
      <c r="AI326">
        <v>28211</v>
      </c>
      <c r="AJ326" t="s">
        <v>151</v>
      </c>
      <c r="AK326">
        <v>1224</v>
      </c>
      <c r="AL326" t="s">
        <v>91</v>
      </c>
      <c r="AM326">
        <v>2</v>
      </c>
      <c r="AN326" t="s">
        <v>152</v>
      </c>
      <c r="AO326">
        <v>131567</v>
      </c>
      <c r="AP326" t="s">
        <v>153</v>
      </c>
    </row>
    <row r="327" spans="1:42" x14ac:dyDescent="0.2">
      <c r="A327">
        <v>326</v>
      </c>
      <c r="B327" t="s">
        <v>3525</v>
      </c>
      <c r="C327" t="s">
        <v>31</v>
      </c>
      <c r="D327">
        <v>331696</v>
      </c>
      <c r="E327" t="s">
        <v>3531</v>
      </c>
      <c r="F327" t="s">
        <v>3530</v>
      </c>
      <c r="G327" t="s">
        <v>3530</v>
      </c>
      <c r="H327" t="s">
        <v>3529</v>
      </c>
      <c r="I327" t="s">
        <v>5473</v>
      </c>
      <c r="J327" t="s">
        <v>719</v>
      </c>
      <c r="K327">
        <v>1</v>
      </c>
      <c r="L327">
        <v>375</v>
      </c>
      <c r="M327" t="s">
        <v>3528</v>
      </c>
      <c r="N327">
        <v>0</v>
      </c>
      <c r="O327">
        <v>12262</v>
      </c>
      <c r="P327">
        <v>12637</v>
      </c>
      <c r="Q327">
        <v>14</v>
      </c>
      <c r="R327" t="s">
        <v>719</v>
      </c>
      <c r="S327" t="s">
        <v>719</v>
      </c>
      <c r="T327" t="s">
        <v>719</v>
      </c>
      <c r="U327" t="s">
        <v>4326</v>
      </c>
      <c r="V327">
        <v>331696</v>
      </c>
      <c r="W327" t="s">
        <v>31</v>
      </c>
      <c r="X327" t="b">
        <v>1</v>
      </c>
      <c r="Y327" t="s">
        <v>719</v>
      </c>
      <c r="Z327" t="s">
        <v>719</v>
      </c>
      <c r="AA327">
        <v>331696</v>
      </c>
      <c r="AB327" t="s">
        <v>31</v>
      </c>
      <c r="AC327">
        <v>556257</v>
      </c>
      <c r="AD327" t="s">
        <v>109</v>
      </c>
      <c r="AE327">
        <v>335928</v>
      </c>
      <c r="AF327" t="s">
        <v>138</v>
      </c>
      <c r="AG327">
        <v>356</v>
      </c>
      <c r="AH327" t="s">
        <v>137</v>
      </c>
      <c r="AI327">
        <v>28211</v>
      </c>
      <c r="AJ327" t="s">
        <v>151</v>
      </c>
      <c r="AK327">
        <v>1224</v>
      </c>
      <c r="AL327" t="s">
        <v>91</v>
      </c>
      <c r="AM327">
        <v>2</v>
      </c>
      <c r="AN327" t="s">
        <v>152</v>
      </c>
      <c r="AO327">
        <v>131567</v>
      </c>
      <c r="AP327" t="s">
        <v>153</v>
      </c>
    </row>
    <row r="328" spans="1:42" x14ac:dyDescent="0.2">
      <c r="A328">
        <v>327</v>
      </c>
      <c r="B328" t="s">
        <v>3525</v>
      </c>
      <c r="C328" t="s">
        <v>31</v>
      </c>
      <c r="D328">
        <v>331696</v>
      </c>
      <c r="E328" t="s">
        <v>1087</v>
      </c>
      <c r="F328" t="s">
        <v>562</v>
      </c>
      <c r="G328" t="s">
        <v>562</v>
      </c>
      <c r="H328" t="s">
        <v>3527</v>
      </c>
      <c r="I328" t="s">
        <v>5472</v>
      </c>
      <c r="J328" t="s">
        <v>719</v>
      </c>
      <c r="K328">
        <v>1</v>
      </c>
      <c r="L328">
        <v>1431</v>
      </c>
      <c r="M328" t="s">
        <v>3526</v>
      </c>
      <c r="N328">
        <v>0</v>
      </c>
      <c r="O328">
        <v>12832</v>
      </c>
      <c r="P328">
        <v>14263</v>
      </c>
      <c r="Q328">
        <v>15</v>
      </c>
      <c r="R328" t="s">
        <v>719</v>
      </c>
      <c r="S328" t="s">
        <v>719</v>
      </c>
      <c r="T328" t="s">
        <v>719</v>
      </c>
      <c r="U328" t="s">
        <v>4326</v>
      </c>
      <c r="V328">
        <v>331696</v>
      </c>
      <c r="W328" t="s">
        <v>31</v>
      </c>
      <c r="X328" t="b">
        <v>1</v>
      </c>
      <c r="Y328" t="s">
        <v>719</v>
      </c>
      <c r="Z328" t="s">
        <v>719</v>
      </c>
      <c r="AA328">
        <v>331696</v>
      </c>
      <c r="AB328" t="s">
        <v>31</v>
      </c>
      <c r="AC328">
        <v>556257</v>
      </c>
      <c r="AD328" t="s">
        <v>109</v>
      </c>
      <c r="AE328">
        <v>335928</v>
      </c>
      <c r="AF328" t="s">
        <v>138</v>
      </c>
      <c r="AG328">
        <v>356</v>
      </c>
      <c r="AH328" t="s">
        <v>137</v>
      </c>
      <c r="AI328">
        <v>28211</v>
      </c>
      <c r="AJ328" t="s">
        <v>151</v>
      </c>
      <c r="AK328">
        <v>1224</v>
      </c>
      <c r="AL328" t="s">
        <v>91</v>
      </c>
      <c r="AM328">
        <v>2</v>
      </c>
      <c r="AN328" t="s">
        <v>152</v>
      </c>
      <c r="AO328">
        <v>131567</v>
      </c>
      <c r="AP328" t="s">
        <v>153</v>
      </c>
    </row>
    <row r="329" spans="1:42" x14ac:dyDescent="0.2">
      <c r="A329">
        <v>328</v>
      </c>
      <c r="B329" t="s">
        <v>3525</v>
      </c>
      <c r="C329" t="s">
        <v>31</v>
      </c>
      <c r="D329">
        <v>331696</v>
      </c>
      <c r="E329" t="s">
        <v>3524</v>
      </c>
      <c r="F329" t="s">
        <v>3523</v>
      </c>
      <c r="G329" t="s">
        <v>3523</v>
      </c>
      <c r="H329" t="s">
        <v>3522</v>
      </c>
      <c r="I329" t="s">
        <v>5471</v>
      </c>
      <c r="J329" t="s">
        <v>719</v>
      </c>
      <c r="K329">
        <v>1</v>
      </c>
      <c r="L329">
        <v>1266</v>
      </c>
      <c r="M329" t="s">
        <v>3521</v>
      </c>
      <c r="N329">
        <v>1</v>
      </c>
      <c r="O329">
        <v>14277</v>
      </c>
      <c r="P329">
        <v>15543</v>
      </c>
      <c r="Q329">
        <v>16</v>
      </c>
      <c r="R329" t="s">
        <v>719</v>
      </c>
      <c r="S329" t="s">
        <v>719</v>
      </c>
      <c r="T329" t="s">
        <v>719</v>
      </c>
      <c r="U329" t="s">
        <v>4326</v>
      </c>
      <c r="V329">
        <v>331696</v>
      </c>
      <c r="W329" t="s">
        <v>31</v>
      </c>
      <c r="X329" t="b">
        <v>1</v>
      </c>
      <c r="Y329" t="s">
        <v>719</v>
      </c>
      <c r="Z329" t="s">
        <v>719</v>
      </c>
      <c r="AA329">
        <v>331696</v>
      </c>
      <c r="AB329" t="s">
        <v>31</v>
      </c>
      <c r="AC329">
        <v>556257</v>
      </c>
      <c r="AD329" t="s">
        <v>109</v>
      </c>
      <c r="AE329">
        <v>335928</v>
      </c>
      <c r="AF329" t="s">
        <v>138</v>
      </c>
      <c r="AG329">
        <v>356</v>
      </c>
      <c r="AH329" t="s">
        <v>137</v>
      </c>
      <c r="AI329">
        <v>28211</v>
      </c>
      <c r="AJ329" t="s">
        <v>151</v>
      </c>
      <c r="AK329">
        <v>1224</v>
      </c>
      <c r="AL329" t="s">
        <v>91</v>
      </c>
      <c r="AM329">
        <v>2</v>
      </c>
      <c r="AN329" t="s">
        <v>152</v>
      </c>
      <c r="AO329">
        <v>131567</v>
      </c>
      <c r="AP329" t="s">
        <v>153</v>
      </c>
    </row>
    <row r="330" spans="1:42" x14ac:dyDescent="0.2">
      <c r="A330">
        <v>329</v>
      </c>
      <c r="B330" t="s">
        <v>3471</v>
      </c>
      <c r="C330" t="s">
        <v>53</v>
      </c>
      <c r="D330">
        <v>1940612</v>
      </c>
      <c r="E330" t="s">
        <v>3520</v>
      </c>
      <c r="F330" t="s">
        <v>3519</v>
      </c>
      <c r="G330" t="s">
        <v>3519</v>
      </c>
      <c r="H330" t="s">
        <v>3518</v>
      </c>
      <c r="I330" t="s">
        <v>5470</v>
      </c>
      <c r="J330" t="s">
        <v>719</v>
      </c>
      <c r="K330">
        <v>1</v>
      </c>
      <c r="L330">
        <v>243</v>
      </c>
      <c r="M330" t="s">
        <v>3517</v>
      </c>
      <c r="N330">
        <v>1</v>
      </c>
      <c r="O330">
        <v>0</v>
      </c>
      <c r="P330">
        <v>243</v>
      </c>
      <c r="Q330">
        <v>1</v>
      </c>
      <c r="R330" t="s">
        <v>719</v>
      </c>
      <c r="S330" t="s">
        <v>719</v>
      </c>
      <c r="T330" t="s">
        <v>719</v>
      </c>
      <c r="U330" t="s">
        <v>4326</v>
      </c>
      <c r="V330">
        <v>1940612</v>
      </c>
      <c r="W330" t="s">
        <v>53</v>
      </c>
      <c r="X330" t="b">
        <v>1</v>
      </c>
      <c r="Y330" t="s">
        <v>719</v>
      </c>
      <c r="Z330" t="s">
        <v>719</v>
      </c>
      <c r="AA330">
        <v>1940612</v>
      </c>
      <c r="AB330" t="s">
        <v>53</v>
      </c>
      <c r="AC330">
        <v>152267</v>
      </c>
      <c r="AD330" t="s">
        <v>102</v>
      </c>
      <c r="AE330">
        <v>506</v>
      </c>
      <c r="AF330" t="s">
        <v>124</v>
      </c>
      <c r="AG330">
        <v>80840</v>
      </c>
      <c r="AH330" t="s">
        <v>116</v>
      </c>
      <c r="AI330">
        <v>28216</v>
      </c>
      <c r="AJ330" t="s">
        <v>142</v>
      </c>
      <c r="AK330">
        <v>1224</v>
      </c>
      <c r="AL330" t="s">
        <v>91</v>
      </c>
      <c r="AM330">
        <v>2</v>
      </c>
      <c r="AN330" t="s">
        <v>152</v>
      </c>
      <c r="AO330">
        <v>131567</v>
      </c>
      <c r="AP330" t="s">
        <v>153</v>
      </c>
    </row>
    <row r="331" spans="1:42" x14ac:dyDescent="0.2">
      <c r="A331">
        <v>330</v>
      </c>
      <c r="B331" t="s">
        <v>3471</v>
      </c>
      <c r="C331" t="s">
        <v>53</v>
      </c>
      <c r="D331">
        <v>1940612</v>
      </c>
      <c r="E331" t="s">
        <v>3516</v>
      </c>
      <c r="F331" t="s">
        <v>3515</v>
      </c>
      <c r="G331" t="s">
        <v>3515</v>
      </c>
      <c r="H331" t="s">
        <v>3514</v>
      </c>
      <c r="I331" t="s">
        <v>5469</v>
      </c>
      <c r="J331" t="s">
        <v>719</v>
      </c>
      <c r="K331">
        <v>1</v>
      </c>
      <c r="L331">
        <v>1080</v>
      </c>
      <c r="M331" t="s">
        <v>3513</v>
      </c>
      <c r="N331">
        <v>0</v>
      </c>
      <c r="O331">
        <v>235</v>
      </c>
      <c r="P331">
        <v>1315</v>
      </c>
      <c r="Q331">
        <v>2</v>
      </c>
      <c r="R331" t="s">
        <v>719</v>
      </c>
      <c r="S331" t="s">
        <v>719</v>
      </c>
      <c r="T331" t="s">
        <v>719</v>
      </c>
      <c r="U331" t="s">
        <v>4326</v>
      </c>
      <c r="V331">
        <v>1940612</v>
      </c>
      <c r="W331" t="s">
        <v>53</v>
      </c>
      <c r="X331" t="b">
        <v>1</v>
      </c>
      <c r="Y331" t="s">
        <v>719</v>
      </c>
      <c r="Z331" t="s">
        <v>719</v>
      </c>
      <c r="AA331">
        <v>1940612</v>
      </c>
      <c r="AB331" t="s">
        <v>53</v>
      </c>
      <c r="AC331">
        <v>152267</v>
      </c>
      <c r="AD331" t="s">
        <v>102</v>
      </c>
      <c r="AE331">
        <v>506</v>
      </c>
      <c r="AF331" t="s">
        <v>124</v>
      </c>
      <c r="AG331">
        <v>80840</v>
      </c>
      <c r="AH331" t="s">
        <v>116</v>
      </c>
      <c r="AI331">
        <v>28216</v>
      </c>
      <c r="AJ331" t="s">
        <v>142</v>
      </c>
      <c r="AK331">
        <v>1224</v>
      </c>
      <c r="AL331" t="s">
        <v>91</v>
      </c>
      <c r="AM331">
        <v>2</v>
      </c>
      <c r="AN331" t="s">
        <v>152</v>
      </c>
      <c r="AO331">
        <v>131567</v>
      </c>
      <c r="AP331" t="s">
        <v>153</v>
      </c>
    </row>
    <row r="332" spans="1:42" x14ac:dyDescent="0.2">
      <c r="A332">
        <v>331</v>
      </c>
      <c r="B332" t="s">
        <v>3471</v>
      </c>
      <c r="C332" t="s">
        <v>53</v>
      </c>
      <c r="D332">
        <v>1940612</v>
      </c>
      <c r="E332" t="s">
        <v>3512</v>
      </c>
      <c r="F332" t="s">
        <v>3511</v>
      </c>
      <c r="G332" t="s">
        <v>3511</v>
      </c>
      <c r="H332" t="s">
        <v>3510</v>
      </c>
      <c r="I332" t="s">
        <v>5468</v>
      </c>
      <c r="J332" t="s">
        <v>719</v>
      </c>
      <c r="K332">
        <v>1</v>
      </c>
      <c r="L332">
        <v>915</v>
      </c>
      <c r="M332" t="s">
        <v>3509</v>
      </c>
      <c r="N332">
        <v>0</v>
      </c>
      <c r="O332">
        <v>1364</v>
      </c>
      <c r="P332">
        <v>2279</v>
      </c>
      <c r="Q332">
        <v>3</v>
      </c>
      <c r="R332" t="s">
        <v>719</v>
      </c>
      <c r="S332" t="s">
        <v>719</v>
      </c>
      <c r="T332" t="s">
        <v>719</v>
      </c>
      <c r="U332" t="s">
        <v>4326</v>
      </c>
      <c r="V332">
        <v>1940612</v>
      </c>
      <c r="W332" t="s">
        <v>53</v>
      </c>
      <c r="X332" t="b">
        <v>1</v>
      </c>
      <c r="Y332" t="s">
        <v>719</v>
      </c>
      <c r="Z332" t="s">
        <v>719</v>
      </c>
      <c r="AA332">
        <v>1940612</v>
      </c>
      <c r="AB332" t="s">
        <v>53</v>
      </c>
      <c r="AC332">
        <v>152267</v>
      </c>
      <c r="AD332" t="s">
        <v>102</v>
      </c>
      <c r="AE332">
        <v>506</v>
      </c>
      <c r="AF332" t="s">
        <v>124</v>
      </c>
      <c r="AG332">
        <v>80840</v>
      </c>
      <c r="AH332" t="s">
        <v>116</v>
      </c>
      <c r="AI332">
        <v>28216</v>
      </c>
      <c r="AJ332" t="s">
        <v>142</v>
      </c>
      <c r="AK332">
        <v>1224</v>
      </c>
      <c r="AL332" t="s">
        <v>91</v>
      </c>
      <c r="AM332">
        <v>2</v>
      </c>
      <c r="AN332" t="s">
        <v>152</v>
      </c>
      <c r="AO332">
        <v>131567</v>
      </c>
      <c r="AP332" t="s">
        <v>153</v>
      </c>
    </row>
    <row r="333" spans="1:42" x14ac:dyDescent="0.2">
      <c r="A333">
        <v>332</v>
      </c>
      <c r="B333" t="s">
        <v>3471</v>
      </c>
      <c r="C333" t="s">
        <v>53</v>
      </c>
      <c r="D333">
        <v>1940612</v>
      </c>
      <c r="E333" t="s">
        <v>3508</v>
      </c>
      <c r="F333" t="s">
        <v>3507</v>
      </c>
      <c r="G333" t="s">
        <v>3507</v>
      </c>
      <c r="H333" t="s">
        <v>3506</v>
      </c>
      <c r="I333" t="s">
        <v>5467</v>
      </c>
      <c r="J333" t="s">
        <v>719</v>
      </c>
      <c r="K333">
        <v>1</v>
      </c>
      <c r="L333">
        <v>1368</v>
      </c>
      <c r="M333" t="s">
        <v>3505</v>
      </c>
      <c r="N333">
        <v>0</v>
      </c>
      <c r="O333">
        <v>2282</v>
      </c>
      <c r="P333">
        <v>3650</v>
      </c>
      <c r="Q333">
        <v>4</v>
      </c>
      <c r="R333" t="s">
        <v>719</v>
      </c>
      <c r="S333" t="s">
        <v>719</v>
      </c>
      <c r="T333" t="s">
        <v>719</v>
      </c>
      <c r="U333" t="s">
        <v>4326</v>
      </c>
      <c r="V333">
        <v>1940612</v>
      </c>
      <c r="W333" t="s">
        <v>53</v>
      </c>
      <c r="X333" t="b">
        <v>1</v>
      </c>
      <c r="Y333" t="s">
        <v>719</v>
      </c>
      <c r="Z333" t="s">
        <v>719</v>
      </c>
      <c r="AA333">
        <v>1940612</v>
      </c>
      <c r="AB333" t="s">
        <v>53</v>
      </c>
      <c r="AC333">
        <v>152267</v>
      </c>
      <c r="AD333" t="s">
        <v>102</v>
      </c>
      <c r="AE333">
        <v>506</v>
      </c>
      <c r="AF333" t="s">
        <v>124</v>
      </c>
      <c r="AG333">
        <v>80840</v>
      </c>
      <c r="AH333" t="s">
        <v>116</v>
      </c>
      <c r="AI333">
        <v>28216</v>
      </c>
      <c r="AJ333" t="s">
        <v>142</v>
      </c>
      <c r="AK333">
        <v>1224</v>
      </c>
      <c r="AL333" t="s">
        <v>91</v>
      </c>
      <c r="AM333">
        <v>2</v>
      </c>
      <c r="AN333" t="s">
        <v>152</v>
      </c>
      <c r="AO333">
        <v>131567</v>
      </c>
      <c r="AP333" t="s">
        <v>153</v>
      </c>
    </row>
    <row r="334" spans="1:42" x14ac:dyDescent="0.2">
      <c r="A334">
        <v>333</v>
      </c>
      <c r="B334" t="s">
        <v>3471</v>
      </c>
      <c r="C334" t="s">
        <v>53</v>
      </c>
      <c r="D334">
        <v>1940612</v>
      </c>
      <c r="E334" t="s">
        <v>3504</v>
      </c>
      <c r="F334" t="s">
        <v>3503</v>
      </c>
      <c r="G334" t="s">
        <v>3503</v>
      </c>
      <c r="H334" t="s">
        <v>3502</v>
      </c>
      <c r="I334" t="s">
        <v>5466</v>
      </c>
      <c r="J334" t="s">
        <v>719</v>
      </c>
      <c r="K334">
        <v>1</v>
      </c>
      <c r="L334">
        <v>678</v>
      </c>
      <c r="M334" t="s">
        <v>3501</v>
      </c>
      <c r="N334">
        <v>0</v>
      </c>
      <c r="O334">
        <v>3646</v>
      </c>
      <c r="P334">
        <v>4324</v>
      </c>
      <c r="Q334">
        <v>5</v>
      </c>
      <c r="R334" t="s">
        <v>719</v>
      </c>
      <c r="S334" t="s">
        <v>719</v>
      </c>
      <c r="T334" t="s">
        <v>719</v>
      </c>
      <c r="U334" t="s">
        <v>4326</v>
      </c>
      <c r="V334">
        <v>1940612</v>
      </c>
      <c r="W334" t="s">
        <v>53</v>
      </c>
      <c r="X334" t="b">
        <v>1</v>
      </c>
      <c r="Y334" t="s">
        <v>719</v>
      </c>
      <c r="Z334" t="s">
        <v>719</v>
      </c>
      <c r="AA334">
        <v>1940612</v>
      </c>
      <c r="AB334" t="s">
        <v>53</v>
      </c>
      <c r="AC334">
        <v>152267</v>
      </c>
      <c r="AD334" t="s">
        <v>102</v>
      </c>
      <c r="AE334">
        <v>506</v>
      </c>
      <c r="AF334" t="s">
        <v>124</v>
      </c>
      <c r="AG334">
        <v>80840</v>
      </c>
      <c r="AH334" t="s">
        <v>116</v>
      </c>
      <c r="AI334">
        <v>28216</v>
      </c>
      <c r="AJ334" t="s">
        <v>142</v>
      </c>
      <c r="AK334">
        <v>1224</v>
      </c>
      <c r="AL334" t="s">
        <v>91</v>
      </c>
      <c r="AM334">
        <v>2</v>
      </c>
      <c r="AN334" t="s">
        <v>152</v>
      </c>
      <c r="AO334">
        <v>131567</v>
      </c>
      <c r="AP334" t="s">
        <v>153</v>
      </c>
    </row>
    <row r="335" spans="1:42" x14ac:dyDescent="0.2">
      <c r="A335">
        <v>334</v>
      </c>
      <c r="B335" t="s">
        <v>3471</v>
      </c>
      <c r="C335" t="s">
        <v>53</v>
      </c>
      <c r="D335">
        <v>1940612</v>
      </c>
      <c r="E335" t="s">
        <v>3500</v>
      </c>
      <c r="F335" t="s">
        <v>3499</v>
      </c>
      <c r="G335" t="s">
        <v>3499</v>
      </c>
      <c r="H335" t="s">
        <v>3498</v>
      </c>
      <c r="I335" t="s">
        <v>5465</v>
      </c>
      <c r="J335" t="s">
        <v>719</v>
      </c>
      <c r="K335">
        <v>1</v>
      </c>
      <c r="L335">
        <v>1710</v>
      </c>
      <c r="M335" t="s">
        <v>3497</v>
      </c>
      <c r="N335">
        <v>0</v>
      </c>
      <c r="O335">
        <v>4697</v>
      </c>
      <c r="P335">
        <v>6407</v>
      </c>
      <c r="Q335">
        <v>6</v>
      </c>
      <c r="R335" t="s">
        <v>719</v>
      </c>
      <c r="S335" t="s">
        <v>719</v>
      </c>
      <c r="T335" t="s">
        <v>719</v>
      </c>
      <c r="U335" t="s">
        <v>4326</v>
      </c>
      <c r="V335">
        <v>1940612</v>
      </c>
      <c r="W335" t="s">
        <v>53</v>
      </c>
      <c r="X335" t="b">
        <v>1</v>
      </c>
      <c r="Y335" t="s">
        <v>719</v>
      </c>
      <c r="Z335" t="s">
        <v>719</v>
      </c>
      <c r="AA335">
        <v>1940612</v>
      </c>
      <c r="AB335" t="s">
        <v>53</v>
      </c>
      <c r="AC335">
        <v>152267</v>
      </c>
      <c r="AD335" t="s">
        <v>102</v>
      </c>
      <c r="AE335">
        <v>506</v>
      </c>
      <c r="AF335" t="s">
        <v>124</v>
      </c>
      <c r="AG335">
        <v>80840</v>
      </c>
      <c r="AH335" t="s">
        <v>116</v>
      </c>
      <c r="AI335">
        <v>28216</v>
      </c>
      <c r="AJ335" t="s">
        <v>142</v>
      </c>
      <c r="AK335">
        <v>1224</v>
      </c>
      <c r="AL335" t="s">
        <v>91</v>
      </c>
      <c r="AM335">
        <v>2</v>
      </c>
      <c r="AN335" t="s">
        <v>152</v>
      </c>
      <c r="AO335">
        <v>131567</v>
      </c>
      <c r="AP335" t="s">
        <v>153</v>
      </c>
    </row>
    <row r="336" spans="1:42" x14ac:dyDescent="0.2">
      <c r="A336">
        <v>335</v>
      </c>
      <c r="B336" t="s">
        <v>3471</v>
      </c>
      <c r="C336" t="s">
        <v>53</v>
      </c>
      <c r="D336">
        <v>1940612</v>
      </c>
      <c r="E336" t="s">
        <v>3496</v>
      </c>
      <c r="F336" t="s">
        <v>3495</v>
      </c>
      <c r="G336" t="s">
        <v>3495</v>
      </c>
      <c r="H336" t="s">
        <v>3494</v>
      </c>
      <c r="I336" t="s">
        <v>5464</v>
      </c>
      <c r="J336" t="s">
        <v>719</v>
      </c>
      <c r="K336">
        <v>1</v>
      </c>
      <c r="L336">
        <v>306</v>
      </c>
      <c r="M336" t="s">
        <v>3493</v>
      </c>
      <c r="N336">
        <v>0</v>
      </c>
      <c r="O336">
        <v>6458</v>
      </c>
      <c r="P336">
        <v>6764</v>
      </c>
      <c r="Q336">
        <v>7</v>
      </c>
      <c r="R336" t="s">
        <v>719</v>
      </c>
      <c r="S336" t="s">
        <v>719</v>
      </c>
      <c r="T336" t="s">
        <v>719</v>
      </c>
      <c r="U336" t="s">
        <v>4326</v>
      </c>
      <c r="V336">
        <v>1940612</v>
      </c>
      <c r="W336" t="s">
        <v>53</v>
      </c>
      <c r="X336" t="b">
        <v>1</v>
      </c>
      <c r="Y336" t="s">
        <v>719</v>
      </c>
      <c r="Z336" t="s">
        <v>719</v>
      </c>
      <c r="AA336">
        <v>1940612</v>
      </c>
      <c r="AB336" t="s">
        <v>53</v>
      </c>
      <c r="AC336">
        <v>152267</v>
      </c>
      <c r="AD336" t="s">
        <v>102</v>
      </c>
      <c r="AE336">
        <v>506</v>
      </c>
      <c r="AF336" t="s">
        <v>124</v>
      </c>
      <c r="AG336">
        <v>80840</v>
      </c>
      <c r="AH336" t="s">
        <v>116</v>
      </c>
      <c r="AI336">
        <v>28216</v>
      </c>
      <c r="AJ336" t="s">
        <v>142</v>
      </c>
      <c r="AK336">
        <v>1224</v>
      </c>
      <c r="AL336" t="s">
        <v>91</v>
      </c>
      <c r="AM336">
        <v>2</v>
      </c>
      <c r="AN336" t="s">
        <v>152</v>
      </c>
      <c r="AO336">
        <v>131567</v>
      </c>
      <c r="AP336" t="s">
        <v>153</v>
      </c>
    </row>
    <row r="337" spans="1:42" x14ac:dyDescent="0.2">
      <c r="A337">
        <v>336</v>
      </c>
      <c r="B337" t="s">
        <v>3471</v>
      </c>
      <c r="C337" t="s">
        <v>53</v>
      </c>
      <c r="D337">
        <v>1940612</v>
      </c>
      <c r="E337" t="s">
        <v>312</v>
      </c>
      <c r="F337" t="s">
        <v>304</v>
      </c>
      <c r="G337" t="s">
        <v>304</v>
      </c>
      <c r="H337" t="s">
        <v>3492</v>
      </c>
      <c r="I337" t="s">
        <v>5463</v>
      </c>
      <c r="J337" t="s">
        <v>719</v>
      </c>
      <c r="K337">
        <v>1</v>
      </c>
      <c r="L337">
        <v>1014</v>
      </c>
      <c r="M337" t="s">
        <v>3491</v>
      </c>
      <c r="N337">
        <v>0</v>
      </c>
      <c r="O337">
        <v>7036</v>
      </c>
      <c r="P337">
        <v>8050</v>
      </c>
      <c r="Q337">
        <v>8</v>
      </c>
      <c r="R337" t="s">
        <v>4316</v>
      </c>
      <c r="S337" t="s">
        <v>719</v>
      </c>
      <c r="T337" t="s">
        <v>719</v>
      </c>
      <c r="U337" t="s">
        <v>4326</v>
      </c>
      <c r="V337">
        <v>1940612</v>
      </c>
      <c r="W337" t="s">
        <v>53</v>
      </c>
      <c r="X337" t="b">
        <v>1</v>
      </c>
      <c r="Y337" t="s">
        <v>719</v>
      </c>
      <c r="Z337" t="s">
        <v>719</v>
      </c>
      <c r="AA337">
        <v>1940612</v>
      </c>
      <c r="AB337" t="s">
        <v>53</v>
      </c>
      <c r="AC337">
        <v>152267</v>
      </c>
      <c r="AD337" t="s">
        <v>102</v>
      </c>
      <c r="AE337">
        <v>506</v>
      </c>
      <c r="AF337" t="s">
        <v>124</v>
      </c>
      <c r="AG337">
        <v>80840</v>
      </c>
      <c r="AH337" t="s">
        <v>116</v>
      </c>
      <c r="AI337">
        <v>28216</v>
      </c>
      <c r="AJ337" t="s">
        <v>142</v>
      </c>
      <c r="AK337">
        <v>1224</v>
      </c>
      <c r="AL337" t="s">
        <v>91</v>
      </c>
      <c r="AM337">
        <v>2</v>
      </c>
      <c r="AN337" t="s">
        <v>152</v>
      </c>
      <c r="AO337">
        <v>131567</v>
      </c>
      <c r="AP337" t="s">
        <v>153</v>
      </c>
    </row>
    <row r="338" spans="1:42" x14ac:dyDescent="0.2">
      <c r="A338">
        <v>337</v>
      </c>
      <c r="B338" t="s">
        <v>3471</v>
      </c>
      <c r="C338" t="s">
        <v>53</v>
      </c>
      <c r="D338">
        <v>1940612</v>
      </c>
      <c r="E338" t="s">
        <v>3490</v>
      </c>
      <c r="F338" t="s">
        <v>3489</v>
      </c>
      <c r="G338" t="s">
        <v>3489</v>
      </c>
      <c r="H338" t="s">
        <v>3488</v>
      </c>
      <c r="I338" t="s">
        <v>5462</v>
      </c>
      <c r="J338" t="s">
        <v>719</v>
      </c>
      <c r="K338">
        <v>-1</v>
      </c>
      <c r="L338">
        <v>1584</v>
      </c>
      <c r="M338" t="s">
        <v>3487</v>
      </c>
      <c r="N338">
        <v>0</v>
      </c>
      <c r="O338">
        <v>8270</v>
      </c>
      <c r="P338">
        <v>9854</v>
      </c>
      <c r="Q338">
        <v>9</v>
      </c>
      <c r="R338" t="s">
        <v>719</v>
      </c>
      <c r="S338" t="s">
        <v>719</v>
      </c>
      <c r="T338" t="s">
        <v>719</v>
      </c>
      <c r="U338" t="s">
        <v>4326</v>
      </c>
      <c r="V338">
        <v>1940612</v>
      </c>
      <c r="W338" t="s">
        <v>53</v>
      </c>
      <c r="X338" t="b">
        <v>1</v>
      </c>
      <c r="Y338" t="s">
        <v>719</v>
      </c>
      <c r="Z338" t="s">
        <v>719</v>
      </c>
      <c r="AA338">
        <v>1940612</v>
      </c>
      <c r="AB338" t="s">
        <v>53</v>
      </c>
      <c r="AC338">
        <v>152267</v>
      </c>
      <c r="AD338" t="s">
        <v>102</v>
      </c>
      <c r="AE338">
        <v>506</v>
      </c>
      <c r="AF338" t="s">
        <v>124</v>
      </c>
      <c r="AG338">
        <v>80840</v>
      </c>
      <c r="AH338" t="s">
        <v>116</v>
      </c>
      <c r="AI338">
        <v>28216</v>
      </c>
      <c r="AJ338" t="s">
        <v>142</v>
      </c>
      <c r="AK338">
        <v>1224</v>
      </c>
      <c r="AL338" t="s">
        <v>91</v>
      </c>
      <c r="AM338">
        <v>2</v>
      </c>
      <c r="AN338" t="s">
        <v>152</v>
      </c>
      <c r="AO338">
        <v>131567</v>
      </c>
      <c r="AP338" t="s">
        <v>153</v>
      </c>
    </row>
    <row r="339" spans="1:42" x14ac:dyDescent="0.2">
      <c r="A339">
        <v>338</v>
      </c>
      <c r="B339" t="s">
        <v>3471</v>
      </c>
      <c r="C339" t="s">
        <v>53</v>
      </c>
      <c r="D339">
        <v>1940612</v>
      </c>
      <c r="E339" t="s">
        <v>3486</v>
      </c>
      <c r="F339" t="s">
        <v>3485</v>
      </c>
      <c r="G339" t="s">
        <v>3485</v>
      </c>
      <c r="H339" t="s">
        <v>3484</v>
      </c>
      <c r="I339" t="s">
        <v>5461</v>
      </c>
      <c r="J339" t="s">
        <v>719</v>
      </c>
      <c r="K339">
        <v>-1</v>
      </c>
      <c r="L339">
        <v>915</v>
      </c>
      <c r="M339" t="s">
        <v>3483</v>
      </c>
      <c r="N339">
        <v>0</v>
      </c>
      <c r="O339">
        <v>10079</v>
      </c>
      <c r="P339">
        <v>10994</v>
      </c>
      <c r="Q339">
        <v>10</v>
      </c>
      <c r="R339" t="s">
        <v>719</v>
      </c>
      <c r="S339" t="s">
        <v>719</v>
      </c>
      <c r="T339" t="s">
        <v>719</v>
      </c>
      <c r="U339" t="s">
        <v>4326</v>
      </c>
      <c r="V339">
        <v>1940612</v>
      </c>
      <c r="W339" t="s">
        <v>53</v>
      </c>
      <c r="X339" t="b">
        <v>1</v>
      </c>
      <c r="Y339" t="s">
        <v>719</v>
      </c>
      <c r="Z339" t="s">
        <v>719</v>
      </c>
      <c r="AA339">
        <v>1940612</v>
      </c>
      <c r="AB339" t="s">
        <v>53</v>
      </c>
      <c r="AC339">
        <v>152267</v>
      </c>
      <c r="AD339" t="s">
        <v>102</v>
      </c>
      <c r="AE339">
        <v>506</v>
      </c>
      <c r="AF339" t="s">
        <v>124</v>
      </c>
      <c r="AG339">
        <v>80840</v>
      </c>
      <c r="AH339" t="s">
        <v>116</v>
      </c>
      <c r="AI339">
        <v>28216</v>
      </c>
      <c r="AJ339" t="s">
        <v>142</v>
      </c>
      <c r="AK339">
        <v>1224</v>
      </c>
      <c r="AL339" t="s">
        <v>91</v>
      </c>
      <c r="AM339">
        <v>2</v>
      </c>
      <c r="AN339" t="s">
        <v>152</v>
      </c>
      <c r="AO339">
        <v>131567</v>
      </c>
      <c r="AP339" t="s">
        <v>153</v>
      </c>
    </row>
    <row r="340" spans="1:42" x14ac:dyDescent="0.2">
      <c r="A340">
        <v>339</v>
      </c>
      <c r="B340" t="s">
        <v>3471</v>
      </c>
      <c r="C340" t="s">
        <v>53</v>
      </c>
      <c r="D340">
        <v>1940612</v>
      </c>
      <c r="E340" t="s">
        <v>3482</v>
      </c>
      <c r="F340" t="s">
        <v>1922</v>
      </c>
      <c r="G340" t="s">
        <v>1922</v>
      </c>
      <c r="H340" t="s">
        <v>3481</v>
      </c>
      <c r="I340" t="s">
        <v>5460</v>
      </c>
      <c r="J340" t="s">
        <v>719</v>
      </c>
      <c r="K340">
        <v>-1</v>
      </c>
      <c r="L340">
        <v>762</v>
      </c>
      <c r="M340" t="s">
        <v>3480</v>
      </c>
      <c r="N340">
        <v>0</v>
      </c>
      <c r="O340">
        <v>11305</v>
      </c>
      <c r="P340">
        <v>12067</v>
      </c>
      <c r="Q340">
        <v>11</v>
      </c>
      <c r="R340" t="s">
        <v>719</v>
      </c>
      <c r="S340" t="s">
        <v>719</v>
      </c>
      <c r="T340" t="s">
        <v>719</v>
      </c>
      <c r="U340" t="s">
        <v>4326</v>
      </c>
      <c r="V340">
        <v>1940612</v>
      </c>
      <c r="W340" t="s">
        <v>53</v>
      </c>
      <c r="X340" t="b">
        <v>1</v>
      </c>
      <c r="Y340" t="s">
        <v>719</v>
      </c>
      <c r="Z340" t="s">
        <v>719</v>
      </c>
      <c r="AA340">
        <v>1940612</v>
      </c>
      <c r="AB340" t="s">
        <v>53</v>
      </c>
      <c r="AC340">
        <v>152267</v>
      </c>
      <c r="AD340" t="s">
        <v>102</v>
      </c>
      <c r="AE340">
        <v>506</v>
      </c>
      <c r="AF340" t="s">
        <v>124</v>
      </c>
      <c r="AG340">
        <v>80840</v>
      </c>
      <c r="AH340" t="s">
        <v>116</v>
      </c>
      <c r="AI340">
        <v>28216</v>
      </c>
      <c r="AJ340" t="s">
        <v>142</v>
      </c>
      <c r="AK340">
        <v>1224</v>
      </c>
      <c r="AL340" t="s">
        <v>91</v>
      </c>
      <c r="AM340">
        <v>2</v>
      </c>
      <c r="AN340" t="s">
        <v>152</v>
      </c>
      <c r="AO340">
        <v>131567</v>
      </c>
      <c r="AP340" t="s">
        <v>153</v>
      </c>
    </row>
    <row r="341" spans="1:42" x14ac:dyDescent="0.2">
      <c r="A341">
        <v>340</v>
      </c>
      <c r="B341" t="s">
        <v>3471</v>
      </c>
      <c r="C341" t="s">
        <v>53</v>
      </c>
      <c r="D341">
        <v>1940612</v>
      </c>
      <c r="E341" t="s">
        <v>3479</v>
      </c>
      <c r="F341" t="s">
        <v>3478</v>
      </c>
      <c r="G341" t="s">
        <v>3478</v>
      </c>
      <c r="H341" t="s">
        <v>3477</v>
      </c>
      <c r="I341" t="s">
        <v>5459</v>
      </c>
      <c r="J341" t="s">
        <v>719</v>
      </c>
      <c r="K341">
        <v>1</v>
      </c>
      <c r="L341">
        <v>1584</v>
      </c>
      <c r="M341" t="s">
        <v>3476</v>
      </c>
      <c r="N341">
        <v>0</v>
      </c>
      <c r="O341">
        <v>12281</v>
      </c>
      <c r="P341">
        <v>13865</v>
      </c>
      <c r="Q341">
        <v>12</v>
      </c>
      <c r="R341" t="s">
        <v>719</v>
      </c>
      <c r="S341" t="s">
        <v>719</v>
      </c>
      <c r="T341" t="s">
        <v>719</v>
      </c>
      <c r="U341" t="s">
        <v>4326</v>
      </c>
      <c r="V341">
        <v>1940612</v>
      </c>
      <c r="W341" t="s">
        <v>53</v>
      </c>
      <c r="X341" t="b">
        <v>1</v>
      </c>
      <c r="Y341" t="s">
        <v>719</v>
      </c>
      <c r="Z341" t="s">
        <v>719</v>
      </c>
      <c r="AA341">
        <v>1940612</v>
      </c>
      <c r="AB341" t="s">
        <v>53</v>
      </c>
      <c r="AC341">
        <v>152267</v>
      </c>
      <c r="AD341" t="s">
        <v>102</v>
      </c>
      <c r="AE341">
        <v>506</v>
      </c>
      <c r="AF341" t="s">
        <v>124</v>
      </c>
      <c r="AG341">
        <v>80840</v>
      </c>
      <c r="AH341" t="s">
        <v>116</v>
      </c>
      <c r="AI341">
        <v>28216</v>
      </c>
      <c r="AJ341" t="s">
        <v>142</v>
      </c>
      <c r="AK341">
        <v>1224</v>
      </c>
      <c r="AL341" t="s">
        <v>91</v>
      </c>
      <c r="AM341">
        <v>2</v>
      </c>
      <c r="AN341" t="s">
        <v>152</v>
      </c>
      <c r="AO341">
        <v>131567</v>
      </c>
      <c r="AP341" t="s">
        <v>153</v>
      </c>
    </row>
    <row r="342" spans="1:42" x14ac:dyDescent="0.2">
      <c r="A342">
        <v>341</v>
      </c>
      <c r="B342" t="s">
        <v>3471</v>
      </c>
      <c r="C342" t="s">
        <v>53</v>
      </c>
      <c r="D342">
        <v>1940612</v>
      </c>
      <c r="E342" t="s">
        <v>3475</v>
      </c>
      <c r="F342" t="s">
        <v>3474</v>
      </c>
      <c r="G342" t="s">
        <v>3474</v>
      </c>
      <c r="H342" t="s">
        <v>3473</v>
      </c>
      <c r="I342" t="s">
        <v>5458</v>
      </c>
      <c r="J342" t="s">
        <v>719</v>
      </c>
      <c r="K342">
        <v>1</v>
      </c>
      <c r="L342">
        <v>330</v>
      </c>
      <c r="M342" t="s">
        <v>3472</v>
      </c>
      <c r="N342">
        <v>0</v>
      </c>
      <c r="O342">
        <v>14094</v>
      </c>
      <c r="P342">
        <v>14424</v>
      </c>
      <c r="Q342">
        <v>13</v>
      </c>
      <c r="R342" t="s">
        <v>719</v>
      </c>
      <c r="S342" t="s">
        <v>719</v>
      </c>
      <c r="T342" t="s">
        <v>719</v>
      </c>
      <c r="U342" t="s">
        <v>4326</v>
      </c>
      <c r="V342">
        <v>1940612</v>
      </c>
      <c r="W342" t="s">
        <v>53</v>
      </c>
      <c r="X342" t="b">
        <v>1</v>
      </c>
      <c r="Y342" t="s">
        <v>719</v>
      </c>
      <c r="Z342" t="s">
        <v>719</v>
      </c>
      <c r="AA342">
        <v>1940612</v>
      </c>
      <c r="AB342" t="s">
        <v>53</v>
      </c>
      <c r="AC342">
        <v>152267</v>
      </c>
      <c r="AD342" t="s">
        <v>102</v>
      </c>
      <c r="AE342">
        <v>506</v>
      </c>
      <c r="AF342" t="s">
        <v>124</v>
      </c>
      <c r="AG342">
        <v>80840</v>
      </c>
      <c r="AH342" t="s">
        <v>116</v>
      </c>
      <c r="AI342">
        <v>28216</v>
      </c>
      <c r="AJ342" t="s">
        <v>142</v>
      </c>
      <c r="AK342">
        <v>1224</v>
      </c>
      <c r="AL342" t="s">
        <v>91</v>
      </c>
      <c r="AM342">
        <v>2</v>
      </c>
      <c r="AN342" t="s">
        <v>152</v>
      </c>
      <c r="AO342">
        <v>131567</v>
      </c>
      <c r="AP342" t="s">
        <v>153</v>
      </c>
    </row>
    <row r="343" spans="1:42" x14ac:dyDescent="0.2">
      <c r="A343">
        <v>342</v>
      </c>
      <c r="B343" t="s">
        <v>3471</v>
      </c>
      <c r="C343" t="s">
        <v>53</v>
      </c>
      <c r="D343">
        <v>1940612</v>
      </c>
      <c r="E343" t="s">
        <v>3470</v>
      </c>
      <c r="F343" t="s">
        <v>3469</v>
      </c>
      <c r="G343" t="s">
        <v>3469</v>
      </c>
      <c r="H343" t="s">
        <v>3468</v>
      </c>
      <c r="I343" t="s">
        <v>5457</v>
      </c>
      <c r="J343" t="s">
        <v>719</v>
      </c>
      <c r="K343">
        <v>1</v>
      </c>
      <c r="L343">
        <v>763</v>
      </c>
      <c r="M343" t="s">
        <v>3467</v>
      </c>
      <c r="N343">
        <v>1</v>
      </c>
      <c r="O343">
        <v>14436</v>
      </c>
      <c r="P343">
        <v>15199</v>
      </c>
      <c r="Q343">
        <v>14</v>
      </c>
      <c r="R343" t="s">
        <v>719</v>
      </c>
      <c r="S343" t="s">
        <v>719</v>
      </c>
      <c r="T343" t="s">
        <v>719</v>
      </c>
      <c r="U343" t="s">
        <v>4326</v>
      </c>
      <c r="V343">
        <v>1940612</v>
      </c>
      <c r="W343" t="s">
        <v>53</v>
      </c>
      <c r="X343" t="b">
        <v>1</v>
      </c>
      <c r="Y343" t="s">
        <v>719</v>
      </c>
      <c r="Z343" t="s">
        <v>719</v>
      </c>
      <c r="AA343">
        <v>1940612</v>
      </c>
      <c r="AB343" t="s">
        <v>53</v>
      </c>
      <c r="AC343">
        <v>152267</v>
      </c>
      <c r="AD343" t="s">
        <v>102</v>
      </c>
      <c r="AE343">
        <v>506</v>
      </c>
      <c r="AF343" t="s">
        <v>124</v>
      </c>
      <c r="AG343">
        <v>80840</v>
      </c>
      <c r="AH343" t="s">
        <v>116</v>
      </c>
      <c r="AI343">
        <v>28216</v>
      </c>
      <c r="AJ343" t="s">
        <v>142</v>
      </c>
      <c r="AK343">
        <v>1224</v>
      </c>
      <c r="AL343" t="s">
        <v>91</v>
      </c>
      <c r="AM343">
        <v>2</v>
      </c>
      <c r="AN343" t="s">
        <v>152</v>
      </c>
      <c r="AO343">
        <v>131567</v>
      </c>
      <c r="AP343" t="s">
        <v>153</v>
      </c>
    </row>
    <row r="344" spans="1:42" x14ac:dyDescent="0.2">
      <c r="A344">
        <v>343</v>
      </c>
      <c r="B344" t="s">
        <v>3434</v>
      </c>
      <c r="C344" t="s">
        <v>255</v>
      </c>
      <c r="D344">
        <v>519</v>
      </c>
      <c r="E344" t="s">
        <v>1007</v>
      </c>
      <c r="F344" t="s">
        <v>472</v>
      </c>
      <c r="G344" t="s">
        <v>472</v>
      </c>
      <c r="H344" t="s">
        <v>3466</v>
      </c>
      <c r="I344" t="s">
        <v>5456</v>
      </c>
      <c r="J344" t="s">
        <v>719</v>
      </c>
      <c r="K344">
        <v>1</v>
      </c>
      <c r="L344">
        <v>465</v>
      </c>
      <c r="M344" t="s">
        <v>3465</v>
      </c>
      <c r="N344">
        <v>1</v>
      </c>
      <c r="O344">
        <v>0</v>
      </c>
      <c r="P344">
        <v>465</v>
      </c>
      <c r="Q344">
        <v>1</v>
      </c>
      <c r="R344" t="s">
        <v>719</v>
      </c>
      <c r="S344" t="s">
        <v>719</v>
      </c>
      <c r="T344" t="s">
        <v>719</v>
      </c>
      <c r="U344" t="s">
        <v>4326</v>
      </c>
      <c r="V344">
        <v>519</v>
      </c>
      <c r="W344" t="s">
        <v>255</v>
      </c>
      <c r="X344" t="b">
        <v>1</v>
      </c>
      <c r="Y344" t="s">
        <v>719</v>
      </c>
      <c r="Z344" t="s">
        <v>719</v>
      </c>
      <c r="AA344">
        <v>519</v>
      </c>
      <c r="AB344" t="s">
        <v>255</v>
      </c>
      <c r="AC344">
        <v>517</v>
      </c>
      <c r="AD344" t="s">
        <v>63</v>
      </c>
      <c r="AE344">
        <v>506</v>
      </c>
      <c r="AF344" t="s">
        <v>124</v>
      </c>
      <c r="AG344">
        <v>80840</v>
      </c>
      <c r="AH344" t="s">
        <v>116</v>
      </c>
      <c r="AI344">
        <v>28216</v>
      </c>
      <c r="AJ344" t="s">
        <v>142</v>
      </c>
      <c r="AK344">
        <v>1224</v>
      </c>
      <c r="AL344" t="s">
        <v>91</v>
      </c>
      <c r="AM344">
        <v>2</v>
      </c>
      <c r="AN344" t="s">
        <v>152</v>
      </c>
      <c r="AO344">
        <v>131567</v>
      </c>
      <c r="AP344" t="s">
        <v>153</v>
      </c>
    </row>
    <row r="345" spans="1:42" x14ac:dyDescent="0.2">
      <c r="A345">
        <v>344</v>
      </c>
      <c r="B345" t="s">
        <v>3434</v>
      </c>
      <c r="C345" t="s">
        <v>255</v>
      </c>
      <c r="D345">
        <v>519</v>
      </c>
      <c r="E345" t="s">
        <v>3464</v>
      </c>
      <c r="F345" t="s">
        <v>1885</v>
      </c>
      <c r="G345" t="s">
        <v>1885</v>
      </c>
      <c r="H345" t="s">
        <v>3463</v>
      </c>
      <c r="I345" t="s">
        <v>5455</v>
      </c>
      <c r="J345" t="s">
        <v>719</v>
      </c>
      <c r="K345">
        <v>1</v>
      </c>
      <c r="L345">
        <v>660</v>
      </c>
      <c r="M345" t="s">
        <v>3462</v>
      </c>
      <c r="N345">
        <v>0</v>
      </c>
      <c r="O345">
        <v>461</v>
      </c>
      <c r="P345">
        <v>1121</v>
      </c>
      <c r="Q345">
        <v>2</v>
      </c>
      <c r="R345" t="s">
        <v>719</v>
      </c>
      <c r="S345" t="s">
        <v>719</v>
      </c>
      <c r="T345" t="s">
        <v>719</v>
      </c>
      <c r="U345" t="s">
        <v>4326</v>
      </c>
      <c r="V345">
        <v>519</v>
      </c>
      <c r="W345" t="s">
        <v>255</v>
      </c>
      <c r="X345" t="b">
        <v>1</v>
      </c>
      <c r="Y345" t="s">
        <v>719</v>
      </c>
      <c r="Z345" t="s">
        <v>719</v>
      </c>
      <c r="AA345">
        <v>519</v>
      </c>
      <c r="AB345" t="s">
        <v>255</v>
      </c>
      <c r="AC345">
        <v>517</v>
      </c>
      <c r="AD345" t="s">
        <v>63</v>
      </c>
      <c r="AE345">
        <v>506</v>
      </c>
      <c r="AF345" t="s">
        <v>124</v>
      </c>
      <c r="AG345">
        <v>80840</v>
      </c>
      <c r="AH345" t="s">
        <v>116</v>
      </c>
      <c r="AI345">
        <v>28216</v>
      </c>
      <c r="AJ345" t="s">
        <v>142</v>
      </c>
      <c r="AK345">
        <v>1224</v>
      </c>
      <c r="AL345" t="s">
        <v>91</v>
      </c>
      <c r="AM345">
        <v>2</v>
      </c>
      <c r="AN345" t="s">
        <v>152</v>
      </c>
      <c r="AO345">
        <v>131567</v>
      </c>
      <c r="AP345" t="s">
        <v>153</v>
      </c>
    </row>
    <row r="346" spans="1:42" x14ac:dyDescent="0.2">
      <c r="A346">
        <v>345</v>
      </c>
      <c r="B346" t="s">
        <v>3434</v>
      </c>
      <c r="C346" t="s">
        <v>255</v>
      </c>
      <c r="D346">
        <v>519</v>
      </c>
      <c r="E346" t="s">
        <v>3461</v>
      </c>
      <c r="F346" t="s">
        <v>1881</v>
      </c>
      <c r="G346" t="s">
        <v>1881</v>
      </c>
      <c r="H346" t="s">
        <v>3460</v>
      </c>
      <c r="I346" t="s">
        <v>5454</v>
      </c>
      <c r="J346" t="s">
        <v>719</v>
      </c>
      <c r="K346">
        <v>1</v>
      </c>
      <c r="L346">
        <v>633</v>
      </c>
      <c r="M346" t="s">
        <v>3459</v>
      </c>
      <c r="N346">
        <v>0</v>
      </c>
      <c r="O346">
        <v>1192</v>
      </c>
      <c r="P346">
        <v>1825</v>
      </c>
      <c r="Q346">
        <v>3</v>
      </c>
      <c r="R346" t="s">
        <v>719</v>
      </c>
      <c r="S346" t="s">
        <v>719</v>
      </c>
      <c r="T346" t="s">
        <v>719</v>
      </c>
      <c r="U346" t="s">
        <v>4326</v>
      </c>
      <c r="V346">
        <v>519</v>
      </c>
      <c r="W346" t="s">
        <v>255</v>
      </c>
      <c r="X346" t="b">
        <v>1</v>
      </c>
      <c r="Y346" t="s">
        <v>719</v>
      </c>
      <c r="Z346" t="s">
        <v>719</v>
      </c>
      <c r="AA346">
        <v>519</v>
      </c>
      <c r="AB346" t="s">
        <v>255</v>
      </c>
      <c r="AC346">
        <v>517</v>
      </c>
      <c r="AD346" t="s">
        <v>63</v>
      </c>
      <c r="AE346">
        <v>506</v>
      </c>
      <c r="AF346" t="s">
        <v>124</v>
      </c>
      <c r="AG346">
        <v>80840</v>
      </c>
      <c r="AH346" t="s">
        <v>116</v>
      </c>
      <c r="AI346">
        <v>28216</v>
      </c>
      <c r="AJ346" t="s">
        <v>142</v>
      </c>
      <c r="AK346">
        <v>1224</v>
      </c>
      <c r="AL346" t="s">
        <v>91</v>
      </c>
      <c r="AM346">
        <v>2</v>
      </c>
      <c r="AN346" t="s">
        <v>152</v>
      </c>
      <c r="AO346">
        <v>131567</v>
      </c>
      <c r="AP346" t="s">
        <v>153</v>
      </c>
    </row>
    <row r="347" spans="1:42" x14ac:dyDescent="0.2">
      <c r="A347">
        <v>346</v>
      </c>
      <c r="B347" t="s">
        <v>3434</v>
      </c>
      <c r="C347" t="s">
        <v>255</v>
      </c>
      <c r="D347">
        <v>519</v>
      </c>
      <c r="E347" t="s">
        <v>3068</v>
      </c>
      <c r="F347" t="s">
        <v>1877</v>
      </c>
      <c r="G347" t="s">
        <v>1877</v>
      </c>
      <c r="H347" t="s">
        <v>3458</v>
      </c>
      <c r="I347" t="s">
        <v>5453</v>
      </c>
      <c r="J347" t="s">
        <v>719</v>
      </c>
      <c r="K347">
        <v>1</v>
      </c>
      <c r="L347">
        <v>519</v>
      </c>
      <c r="M347" t="s">
        <v>3457</v>
      </c>
      <c r="N347">
        <v>0</v>
      </c>
      <c r="O347">
        <v>1854</v>
      </c>
      <c r="P347">
        <v>2373</v>
      </c>
      <c r="Q347">
        <v>4</v>
      </c>
      <c r="R347" t="s">
        <v>719</v>
      </c>
      <c r="S347" t="s">
        <v>719</v>
      </c>
      <c r="T347" t="s">
        <v>719</v>
      </c>
      <c r="U347" t="s">
        <v>4326</v>
      </c>
      <c r="V347">
        <v>519</v>
      </c>
      <c r="W347" t="s">
        <v>255</v>
      </c>
      <c r="X347" t="b">
        <v>1</v>
      </c>
      <c r="Y347" t="s">
        <v>719</v>
      </c>
      <c r="Z347" t="s">
        <v>719</v>
      </c>
      <c r="AA347">
        <v>519</v>
      </c>
      <c r="AB347" t="s">
        <v>255</v>
      </c>
      <c r="AC347">
        <v>517</v>
      </c>
      <c r="AD347" t="s">
        <v>63</v>
      </c>
      <c r="AE347">
        <v>506</v>
      </c>
      <c r="AF347" t="s">
        <v>124</v>
      </c>
      <c r="AG347">
        <v>80840</v>
      </c>
      <c r="AH347" t="s">
        <v>116</v>
      </c>
      <c r="AI347">
        <v>28216</v>
      </c>
      <c r="AJ347" t="s">
        <v>142</v>
      </c>
      <c r="AK347">
        <v>1224</v>
      </c>
      <c r="AL347" t="s">
        <v>91</v>
      </c>
      <c r="AM347">
        <v>2</v>
      </c>
      <c r="AN347" t="s">
        <v>152</v>
      </c>
      <c r="AO347">
        <v>131567</v>
      </c>
      <c r="AP347" t="s">
        <v>153</v>
      </c>
    </row>
    <row r="348" spans="1:42" x14ac:dyDescent="0.2">
      <c r="A348">
        <v>347</v>
      </c>
      <c r="B348" t="s">
        <v>3434</v>
      </c>
      <c r="C348" t="s">
        <v>255</v>
      </c>
      <c r="D348">
        <v>519</v>
      </c>
      <c r="E348" t="s">
        <v>1986</v>
      </c>
      <c r="F348" t="s">
        <v>1873</v>
      </c>
      <c r="G348" t="s">
        <v>1873</v>
      </c>
      <c r="H348" t="s">
        <v>3456</v>
      </c>
      <c r="I348" t="s">
        <v>5452</v>
      </c>
      <c r="J348" t="s">
        <v>719</v>
      </c>
      <c r="K348">
        <v>1</v>
      </c>
      <c r="L348">
        <v>1110</v>
      </c>
      <c r="M348" t="s">
        <v>3455</v>
      </c>
      <c r="N348">
        <v>0</v>
      </c>
      <c r="O348">
        <v>2383</v>
      </c>
      <c r="P348">
        <v>3493</v>
      </c>
      <c r="Q348">
        <v>5</v>
      </c>
      <c r="R348" t="s">
        <v>719</v>
      </c>
      <c r="S348" t="s">
        <v>719</v>
      </c>
      <c r="T348" t="s">
        <v>719</v>
      </c>
      <c r="U348" t="s">
        <v>4326</v>
      </c>
      <c r="V348">
        <v>519</v>
      </c>
      <c r="W348" t="s">
        <v>255</v>
      </c>
      <c r="X348" t="b">
        <v>1</v>
      </c>
      <c r="Y348" t="s">
        <v>719</v>
      </c>
      <c r="Z348" t="s">
        <v>719</v>
      </c>
      <c r="AA348">
        <v>519</v>
      </c>
      <c r="AB348" t="s">
        <v>255</v>
      </c>
      <c r="AC348">
        <v>517</v>
      </c>
      <c r="AD348" t="s">
        <v>63</v>
      </c>
      <c r="AE348">
        <v>506</v>
      </c>
      <c r="AF348" t="s">
        <v>124</v>
      </c>
      <c r="AG348">
        <v>80840</v>
      </c>
      <c r="AH348" t="s">
        <v>116</v>
      </c>
      <c r="AI348">
        <v>28216</v>
      </c>
      <c r="AJ348" t="s">
        <v>142</v>
      </c>
      <c r="AK348">
        <v>1224</v>
      </c>
      <c r="AL348" t="s">
        <v>91</v>
      </c>
      <c r="AM348">
        <v>2</v>
      </c>
      <c r="AN348" t="s">
        <v>152</v>
      </c>
      <c r="AO348">
        <v>131567</v>
      </c>
      <c r="AP348" t="s">
        <v>153</v>
      </c>
    </row>
    <row r="349" spans="1:42" x14ac:dyDescent="0.2">
      <c r="A349">
        <v>348</v>
      </c>
      <c r="B349" t="s">
        <v>3434</v>
      </c>
      <c r="C349" t="s">
        <v>255</v>
      </c>
      <c r="D349">
        <v>519</v>
      </c>
      <c r="E349" t="s">
        <v>3454</v>
      </c>
      <c r="F349" t="s">
        <v>1869</v>
      </c>
      <c r="G349" t="s">
        <v>1869</v>
      </c>
      <c r="H349" t="s">
        <v>3453</v>
      </c>
      <c r="I349" t="s">
        <v>5451</v>
      </c>
      <c r="J349" t="s">
        <v>719</v>
      </c>
      <c r="K349">
        <v>1</v>
      </c>
      <c r="L349">
        <v>855</v>
      </c>
      <c r="M349" t="s">
        <v>3452</v>
      </c>
      <c r="N349">
        <v>0</v>
      </c>
      <c r="O349">
        <v>3539</v>
      </c>
      <c r="P349">
        <v>4394</v>
      </c>
      <c r="Q349">
        <v>6</v>
      </c>
      <c r="R349" t="s">
        <v>719</v>
      </c>
      <c r="S349" t="s">
        <v>719</v>
      </c>
      <c r="T349" t="s">
        <v>719</v>
      </c>
      <c r="U349" t="s">
        <v>4326</v>
      </c>
      <c r="V349">
        <v>519</v>
      </c>
      <c r="W349" t="s">
        <v>255</v>
      </c>
      <c r="X349" t="b">
        <v>1</v>
      </c>
      <c r="Y349" t="s">
        <v>719</v>
      </c>
      <c r="Z349" t="s">
        <v>719</v>
      </c>
      <c r="AA349">
        <v>519</v>
      </c>
      <c r="AB349" t="s">
        <v>255</v>
      </c>
      <c r="AC349">
        <v>517</v>
      </c>
      <c r="AD349" t="s">
        <v>63</v>
      </c>
      <c r="AE349">
        <v>506</v>
      </c>
      <c r="AF349" t="s">
        <v>124</v>
      </c>
      <c r="AG349">
        <v>80840</v>
      </c>
      <c r="AH349" t="s">
        <v>116</v>
      </c>
      <c r="AI349">
        <v>28216</v>
      </c>
      <c r="AJ349" t="s">
        <v>142</v>
      </c>
      <c r="AK349">
        <v>1224</v>
      </c>
      <c r="AL349" t="s">
        <v>91</v>
      </c>
      <c r="AM349">
        <v>2</v>
      </c>
      <c r="AN349" t="s">
        <v>152</v>
      </c>
      <c r="AO349">
        <v>131567</v>
      </c>
      <c r="AP349" t="s">
        <v>153</v>
      </c>
    </row>
    <row r="350" spans="1:42" x14ac:dyDescent="0.2">
      <c r="A350">
        <v>349</v>
      </c>
      <c r="B350" t="s">
        <v>3434</v>
      </c>
      <c r="C350" t="s">
        <v>255</v>
      </c>
      <c r="D350">
        <v>519</v>
      </c>
      <c r="E350" t="s">
        <v>606</v>
      </c>
      <c r="F350" t="s">
        <v>605</v>
      </c>
      <c r="G350" t="s">
        <v>605</v>
      </c>
      <c r="H350" t="s">
        <v>3451</v>
      </c>
      <c r="I350" t="s">
        <v>5450</v>
      </c>
      <c r="J350" t="s">
        <v>719</v>
      </c>
      <c r="K350">
        <v>-1</v>
      </c>
      <c r="L350">
        <v>903</v>
      </c>
      <c r="M350" t="s">
        <v>3450</v>
      </c>
      <c r="N350">
        <v>0</v>
      </c>
      <c r="O350">
        <v>4395</v>
      </c>
      <c r="P350">
        <v>5298</v>
      </c>
      <c r="Q350">
        <v>7</v>
      </c>
      <c r="R350" t="s">
        <v>719</v>
      </c>
      <c r="S350" t="s">
        <v>719</v>
      </c>
      <c r="T350" t="s">
        <v>719</v>
      </c>
      <c r="U350" t="s">
        <v>4326</v>
      </c>
      <c r="V350">
        <v>519</v>
      </c>
      <c r="W350" t="s">
        <v>255</v>
      </c>
      <c r="X350" t="b">
        <v>1</v>
      </c>
      <c r="Y350" t="s">
        <v>719</v>
      </c>
      <c r="Z350" t="s">
        <v>719</v>
      </c>
      <c r="AA350">
        <v>519</v>
      </c>
      <c r="AB350" t="s">
        <v>255</v>
      </c>
      <c r="AC350">
        <v>517</v>
      </c>
      <c r="AD350" t="s">
        <v>63</v>
      </c>
      <c r="AE350">
        <v>506</v>
      </c>
      <c r="AF350" t="s">
        <v>124</v>
      </c>
      <c r="AG350">
        <v>80840</v>
      </c>
      <c r="AH350" t="s">
        <v>116</v>
      </c>
      <c r="AI350">
        <v>28216</v>
      </c>
      <c r="AJ350" t="s">
        <v>142</v>
      </c>
      <c r="AK350">
        <v>1224</v>
      </c>
      <c r="AL350" t="s">
        <v>91</v>
      </c>
      <c r="AM350">
        <v>2</v>
      </c>
      <c r="AN350" t="s">
        <v>152</v>
      </c>
      <c r="AO350">
        <v>131567</v>
      </c>
      <c r="AP350" t="s">
        <v>153</v>
      </c>
    </row>
    <row r="351" spans="1:42" x14ac:dyDescent="0.2">
      <c r="A351">
        <v>350</v>
      </c>
      <c r="B351" t="s">
        <v>3434</v>
      </c>
      <c r="C351" t="s">
        <v>255</v>
      </c>
      <c r="D351">
        <v>519</v>
      </c>
      <c r="E351" t="s">
        <v>2734</v>
      </c>
      <c r="F351" t="s">
        <v>803</v>
      </c>
      <c r="G351" t="s">
        <v>803</v>
      </c>
      <c r="H351" t="s">
        <v>3449</v>
      </c>
      <c r="I351" t="s">
        <v>5449</v>
      </c>
      <c r="J351" t="s">
        <v>719</v>
      </c>
      <c r="K351">
        <v>1</v>
      </c>
      <c r="L351">
        <v>1710</v>
      </c>
      <c r="M351" t="s">
        <v>3448</v>
      </c>
      <c r="N351">
        <v>0</v>
      </c>
      <c r="O351">
        <v>5407</v>
      </c>
      <c r="P351">
        <v>7117</v>
      </c>
      <c r="Q351">
        <v>8</v>
      </c>
      <c r="R351" t="s">
        <v>719</v>
      </c>
      <c r="S351" t="s">
        <v>719</v>
      </c>
      <c r="T351" t="s">
        <v>719</v>
      </c>
      <c r="U351" t="s">
        <v>4326</v>
      </c>
      <c r="V351">
        <v>519</v>
      </c>
      <c r="W351" t="s">
        <v>255</v>
      </c>
      <c r="X351" t="b">
        <v>1</v>
      </c>
      <c r="Y351" t="s">
        <v>719</v>
      </c>
      <c r="Z351" t="s">
        <v>719</v>
      </c>
      <c r="AA351">
        <v>519</v>
      </c>
      <c r="AB351" t="s">
        <v>255</v>
      </c>
      <c r="AC351">
        <v>517</v>
      </c>
      <c r="AD351" t="s">
        <v>63</v>
      </c>
      <c r="AE351">
        <v>506</v>
      </c>
      <c r="AF351" t="s">
        <v>124</v>
      </c>
      <c r="AG351">
        <v>80840</v>
      </c>
      <c r="AH351" t="s">
        <v>116</v>
      </c>
      <c r="AI351">
        <v>28216</v>
      </c>
      <c r="AJ351" t="s">
        <v>142</v>
      </c>
      <c r="AK351">
        <v>1224</v>
      </c>
      <c r="AL351" t="s">
        <v>91</v>
      </c>
      <c r="AM351">
        <v>2</v>
      </c>
      <c r="AN351" t="s">
        <v>152</v>
      </c>
      <c r="AO351">
        <v>131567</v>
      </c>
      <c r="AP351" t="s">
        <v>153</v>
      </c>
    </row>
    <row r="352" spans="1:42" x14ac:dyDescent="0.2">
      <c r="A352">
        <v>351</v>
      </c>
      <c r="B352" t="s">
        <v>3434</v>
      </c>
      <c r="C352" t="s">
        <v>255</v>
      </c>
      <c r="D352">
        <v>519</v>
      </c>
      <c r="E352" t="s">
        <v>312</v>
      </c>
      <c r="F352" t="s">
        <v>304</v>
      </c>
      <c r="G352" t="s">
        <v>304</v>
      </c>
      <c r="H352" t="s">
        <v>3447</v>
      </c>
      <c r="I352" t="s">
        <v>5448</v>
      </c>
      <c r="J352" t="s">
        <v>719</v>
      </c>
      <c r="K352">
        <v>1</v>
      </c>
      <c r="L352">
        <v>981</v>
      </c>
      <c r="M352" t="s">
        <v>3446</v>
      </c>
      <c r="N352">
        <v>0</v>
      </c>
      <c r="O352">
        <v>7152</v>
      </c>
      <c r="P352">
        <v>8133</v>
      </c>
      <c r="Q352">
        <v>9</v>
      </c>
      <c r="R352" t="s">
        <v>4316</v>
      </c>
      <c r="S352" t="s">
        <v>719</v>
      </c>
      <c r="T352" t="s">
        <v>719</v>
      </c>
      <c r="U352" t="s">
        <v>4326</v>
      </c>
      <c r="V352">
        <v>519</v>
      </c>
      <c r="W352" t="s">
        <v>255</v>
      </c>
      <c r="X352" t="b">
        <v>1</v>
      </c>
      <c r="Y352" t="s">
        <v>719</v>
      </c>
      <c r="Z352" t="s">
        <v>719</v>
      </c>
      <c r="AA352">
        <v>519</v>
      </c>
      <c r="AB352" t="s">
        <v>255</v>
      </c>
      <c r="AC352">
        <v>517</v>
      </c>
      <c r="AD352" t="s">
        <v>63</v>
      </c>
      <c r="AE352">
        <v>506</v>
      </c>
      <c r="AF352" t="s">
        <v>124</v>
      </c>
      <c r="AG352">
        <v>80840</v>
      </c>
      <c r="AH352" t="s">
        <v>116</v>
      </c>
      <c r="AI352">
        <v>28216</v>
      </c>
      <c r="AJ352" t="s">
        <v>142</v>
      </c>
      <c r="AK352">
        <v>1224</v>
      </c>
      <c r="AL352" t="s">
        <v>91</v>
      </c>
      <c r="AM352">
        <v>2</v>
      </c>
      <c r="AN352" t="s">
        <v>152</v>
      </c>
      <c r="AO352">
        <v>131567</v>
      </c>
      <c r="AP352" t="s">
        <v>153</v>
      </c>
    </row>
    <row r="353" spans="1:42" x14ac:dyDescent="0.2">
      <c r="A353">
        <v>352</v>
      </c>
      <c r="B353" t="s">
        <v>3434</v>
      </c>
      <c r="C353" t="s">
        <v>255</v>
      </c>
      <c r="D353">
        <v>519</v>
      </c>
      <c r="E353" t="s">
        <v>2122</v>
      </c>
      <c r="F353" t="s">
        <v>387</v>
      </c>
      <c r="G353" t="s">
        <v>387</v>
      </c>
      <c r="H353" t="s">
        <v>3445</v>
      </c>
      <c r="I353" t="s">
        <v>5447</v>
      </c>
      <c r="J353" t="s">
        <v>719</v>
      </c>
      <c r="K353">
        <v>1</v>
      </c>
      <c r="L353">
        <v>1125</v>
      </c>
      <c r="M353" t="s">
        <v>3444</v>
      </c>
      <c r="N353">
        <v>0</v>
      </c>
      <c r="O353">
        <v>8146</v>
      </c>
      <c r="P353">
        <v>9271</v>
      </c>
      <c r="Q353">
        <v>10</v>
      </c>
      <c r="R353" t="s">
        <v>719</v>
      </c>
      <c r="S353" t="s">
        <v>719</v>
      </c>
      <c r="T353" t="s">
        <v>719</v>
      </c>
      <c r="U353" t="s">
        <v>4326</v>
      </c>
      <c r="V353">
        <v>519</v>
      </c>
      <c r="W353" t="s">
        <v>255</v>
      </c>
      <c r="X353" t="b">
        <v>1</v>
      </c>
      <c r="Y353" t="s">
        <v>719</v>
      </c>
      <c r="Z353" t="s">
        <v>719</v>
      </c>
      <c r="AA353">
        <v>519</v>
      </c>
      <c r="AB353" t="s">
        <v>255</v>
      </c>
      <c r="AC353">
        <v>517</v>
      </c>
      <c r="AD353" t="s">
        <v>63</v>
      </c>
      <c r="AE353">
        <v>506</v>
      </c>
      <c r="AF353" t="s">
        <v>124</v>
      </c>
      <c r="AG353">
        <v>80840</v>
      </c>
      <c r="AH353" t="s">
        <v>116</v>
      </c>
      <c r="AI353">
        <v>28216</v>
      </c>
      <c r="AJ353" t="s">
        <v>142</v>
      </c>
      <c r="AK353">
        <v>1224</v>
      </c>
      <c r="AL353" t="s">
        <v>91</v>
      </c>
      <c r="AM353">
        <v>2</v>
      </c>
      <c r="AN353" t="s">
        <v>152</v>
      </c>
      <c r="AO353">
        <v>131567</v>
      </c>
      <c r="AP353" t="s">
        <v>153</v>
      </c>
    </row>
    <row r="354" spans="1:42" x14ac:dyDescent="0.2">
      <c r="A354">
        <v>353</v>
      </c>
      <c r="B354" t="s">
        <v>3434</v>
      </c>
      <c r="C354" t="s">
        <v>255</v>
      </c>
      <c r="D354">
        <v>519</v>
      </c>
      <c r="E354" t="s">
        <v>3443</v>
      </c>
      <c r="F354" t="s">
        <v>1550</v>
      </c>
      <c r="G354" t="s">
        <v>1550</v>
      </c>
      <c r="H354" t="s">
        <v>1549</v>
      </c>
      <c r="I354" t="s">
        <v>5446</v>
      </c>
      <c r="J354" t="s">
        <v>719</v>
      </c>
      <c r="K354">
        <v>-1</v>
      </c>
      <c r="L354">
        <v>1755</v>
      </c>
      <c r="M354" t="s">
        <v>1548</v>
      </c>
      <c r="N354">
        <v>0</v>
      </c>
      <c r="O354">
        <v>9278</v>
      </c>
      <c r="P354">
        <v>11033</v>
      </c>
      <c r="Q354">
        <v>11</v>
      </c>
      <c r="R354" t="s">
        <v>719</v>
      </c>
      <c r="S354" t="s">
        <v>719</v>
      </c>
      <c r="T354" t="s">
        <v>719</v>
      </c>
      <c r="U354" t="s">
        <v>4326</v>
      </c>
      <c r="V354">
        <v>519</v>
      </c>
      <c r="W354" t="s">
        <v>255</v>
      </c>
      <c r="X354" t="b">
        <v>1</v>
      </c>
      <c r="Y354" t="s">
        <v>719</v>
      </c>
      <c r="Z354" t="s">
        <v>719</v>
      </c>
      <c r="AA354">
        <v>519</v>
      </c>
      <c r="AB354" t="s">
        <v>255</v>
      </c>
      <c r="AC354">
        <v>517</v>
      </c>
      <c r="AD354" t="s">
        <v>63</v>
      </c>
      <c r="AE354">
        <v>506</v>
      </c>
      <c r="AF354" t="s">
        <v>124</v>
      </c>
      <c r="AG354">
        <v>80840</v>
      </c>
      <c r="AH354" t="s">
        <v>116</v>
      </c>
      <c r="AI354">
        <v>28216</v>
      </c>
      <c r="AJ354" t="s">
        <v>142</v>
      </c>
      <c r="AK354">
        <v>1224</v>
      </c>
      <c r="AL354" t="s">
        <v>91</v>
      </c>
      <c r="AM354">
        <v>2</v>
      </c>
      <c r="AN354" t="s">
        <v>152</v>
      </c>
      <c r="AO354">
        <v>131567</v>
      </c>
      <c r="AP354" t="s">
        <v>153</v>
      </c>
    </row>
    <row r="355" spans="1:42" x14ac:dyDescent="0.2">
      <c r="A355">
        <v>354</v>
      </c>
      <c r="B355" t="s">
        <v>3434</v>
      </c>
      <c r="C355" t="s">
        <v>255</v>
      </c>
      <c r="D355">
        <v>519</v>
      </c>
      <c r="E355" t="s">
        <v>1206</v>
      </c>
      <c r="F355" t="s">
        <v>605</v>
      </c>
      <c r="G355" t="s">
        <v>605</v>
      </c>
      <c r="H355" t="s">
        <v>3442</v>
      </c>
      <c r="I355" t="s">
        <v>5445</v>
      </c>
      <c r="J355" t="s">
        <v>719</v>
      </c>
      <c r="K355">
        <v>1</v>
      </c>
      <c r="L355">
        <v>897</v>
      </c>
      <c r="M355" t="s">
        <v>3441</v>
      </c>
      <c r="N355">
        <v>0</v>
      </c>
      <c r="O355">
        <v>11139</v>
      </c>
      <c r="P355">
        <v>12036</v>
      </c>
      <c r="Q355">
        <v>12</v>
      </c>
      <c r="R355" t="s">
        <v>719</v>
      </c>
      <c r="S355" t="s">
        <v>719</v>
      </c>
      <c r="T355" t="s">
        <v>719</v>
      </c>
      <c r="U355" t="s">
        <v>4326</v>
      </c>
      <c r="V355">
        <v>519</v>
      </c>
      <c r="W355" t="s">
        <v>255</v>
      </c>
      <c r="X355" t="b">
        <v>1</v>
      </c>
      <c r="Y355" t="s">
        <v>719</v>
      </c>
      <c r="Z355" t="s">
        <v>719</v>
      </c>
      <c r="AA355">
        <v>519</v>
      </c>
      <c r="AB355" t="s">
        <v>255</v>
      </c>
      <c r="AC355">
        <v>517</v>
      </c>
      <c r="AD355" t="s">
        <v>63</v>
      </c>
      <c r="AE355">
        <v>506</v>
      </c>
      <c r="AF355" t="s">
        <v>124</v>
      </c>
      <c r="AG355">
        <v>80840</v>
      </c>
      <c r="AH355" t="s">
        <v>116</v>
      </c>
      <c r="AI355">
        <v>28216</v>
      </c>
      <c r="AJ355" t="s">
        <v>142</v>
      </c>
      <c r="AK355">
        <v>1224</v>
      </c>
      <c r="AL355" t="s">
        <v>91</v>
      </c>
      <c r="AM355">
        <v>2</v>
      </c>
      <c r="AN355" t="s">
        <v>152</v>
      </c>
      <c r="AO355">
        <v>131567</v>
      </c>
      <c r="AP355" t="s">
        <v>153</v>
      </c>
    </row>
    <row r="356" spans="1:42" x14ac:dyDescent="0.2">
      <c r="A356">
        <v>355</v>
      </c>
      <c r="B356" t="s">
        <v>3434</v>
      </c>
      <c r="C356" t="s">
        <v>255</v>
      </c>
      <c r="D356">
        <v>519</v>
      </c>
      <c r="E356" t="s">
        <v>3440</v>
      </c>
      <c r="F356" t="s">
        <v>1544</v>
      </c>
      <c r="G356" t="s">
        <v>1544</v>
      </c>
      <c r="H356" t="s">
        <v>3439</v>
      </c>
      <c r="I356" t="s">
        <v>5444</v>
      </c>
      <c r="J356" t="s">
        <v>719</v>
      </c>
      <c r="K356">
        <v>-1</v>
      </c>
      <c r="L356">
        <v>984</v>
      </c>
      <c r="M356" t="s">
        <v>3438</v>
      </c>
      <c r="N356">
        <v>0</v>
      </c>
      <c r="O356">
        <v>12100</v>
      </c>
      <c r="P356">
        <v>13084</v>
      </c>
      <c r="Q356">
        <v>13</v>
      </c>
      <c r="R356" t="s">
        <v>719</v>
      </c>
      <c r="S356" t="s">
        <v>719</v>
      </c>
      <c r="T356" t="s">
        <v>719</v>
      </c>
      <c r="U356" t="s">
        <v>4326</v>
      </c>
      <c r="V356">
        <v>519</v>
      </c>
      <c r="W356" t="s">
        <v>255</v>
      </c>
      <c r="X356" t="b">
        <v>1</v>
      </c>
      <c r="Y356" t="s">
        <v>719</v>
      </c>
      <c r="Z356" t="s">
        <v>719</v>
      </c>
      <c r="AA356">
        <v>519</v>
      </c>
      <c r="AB356" t="s">
        <v>255</v>
      </c>
      <c r="AC356">
        <v>517</v>
      </c>
      <c r="AD356" t="s">
        <v>63</v>
      </c>
      <c r="AE356">
        <v>506</v>
      </c>
      <c r="AF356" t="s">
        <v>124</v>
      </c>
      <c r="AG356">
        <v>80840</v>
      </c>
      <c r="AH356" t="s">
        <v>116</v>
      </c>
      <c r="AI356">
        <v>28216</v>
      </c>
      <c r="AJ356" t="s">
        <v>142</v>
      </c>
      <c r="AK356">
        <v>1224</v>
      </c>
      <c r="AL356" t="s">
        <v>91</v>
      </c>
      <c r="AM356">
        <v>2</v>
      </c>
      <c r="AN356" t="s">
        <v>152</v>
      </c>
      <c r="AO356">
        <v>131567</v>
      </c>
      <c r="AP356" t="s">
        <v>153</v>
      </c>
    </row>
    <row r="357" spans="1:42" x14ac:dyDescent="0.2">
      <c r="A357">
        <v>356</v>
      </c>
      <c r="B357" t="s">
        <v>3434</v>
      </c>
      <c r="C357" t="s">
        <v>255</v>
      </c>
      <c r="D357">
        <v>519</v>
      </c>
      <c r="E357" t="s">
        <v>3437</v>
      </c>
      <c r="F357" t="s">
        <v>1540</v>
      </c>
      <c r="G357" t="s">
        <v>1540</v>
      </c>
      <c r="H357" t="s">
        <v>3436</v>
      </c>
      <c r="I357" t="s">
        <v>5443</v>
      </c>
      <c r="J357" t="s">
        <v>719</v>
      </c>
      <c r="K357">
        <v>1</v>
      </c>
      <c r="L357">
        <v>981</v>
      </c>
      <c r="M357" t="s">
        <v>3435</v>
      </c>
      <c r="N357">
        <v>0</v>
      </c>
      <c r="O357">
        <v>13219</v>
      </c>
      <c r="P357">
        <v>14200</v>
      </c>
      <c r="Q357">
        <v>14</v>
      </c>
      <c r="R357" t="s">
        <v>719</v>
      </c>
      <c r="S357" t="s">
        <v>719</v>
      </c>
      <c r="T357" t="s">
        <v>719</v>
      </c>
      <c r="U357" t="s">
        <v>4326</v>
      </c>
      <c r="V357">
        <v>519</v>
      </c>
      <c r="W357" t="s">
        <v>255</v>
      </c>
      <c r="X357" t="b">
        <v>1</v>
      </c>
      <c r="Y357" t="s">
        <v>719</v>
      </c>
      <c r="Z357" t="s">
        <v>719</v>
      </c>
      <c r="AA357">
        <v>519</v>
      </c>
      <c r="AB357" t="s">
        <v>255</v>
      </c>
      <c r="AC357">
        <v>517</v>
      </c>
      <c r="AD357" t="s">
        <v>63</v>
      </c>
      <c r="AE357">
        <v>506</v>
      </c>
      <c r="AF357" t="s">
        <v>124</v>
      </c>
      <c r="AG357">
        <v>80840</v>
      </c>
      <c r="AH357" t="s">
        <v>116</v>
      </c>
      <c r="AI357">
        <v>28216</v>
      </c>
      <c r="AJ357" t="s">
        <v>142</v>
      </c>
      <c r="AK357">
        <v>1224</v>
      </c>
      <c r="AL357" t="s">
        <v>91</v>
      </c>
      <c r="AM357">
        <v>2</v>
      </c>
      <c r="AN357" t="s">
        <v>152</v>
      </c>
      <c r="AO357">
        <v>131567</v>
      </c>
      <c r="AP357" t="s">
        <v>153</v>
      </c>
    </row>
    <row r="358" spans="1:42" x14ac:dyDescent="0.2">
      <c r="A358">
        <v>357</v>
      </c>
      <c r="B358" t="s">
        <v>3434</v>
      </c>
      <c r="C358" t="s">
        <v>255</v>
      </c>
      <c r="D358">
        <v>519</v>
      </c>
      <c r="E358" t="s">
        <v>3433</v>
      </c>
      <c r="F358" t="s">
        <v>1535</v>
      </c>
      <c r="G358" t="s">
        <v>1535</v>
      </c>
      <c r="H358" t="s">
        <v>3432</v>
      </c>
      <c r="I358" t="s">
        <v>5442</v>
      </c>
      <c r="J358" t="s">
        <v>719</v>
      </c>
      <c r="K358">
        <v>-1</v>
      </c>
      <c r="L358">
        <v>1174</v>
      </c>
      <c r="M358" t="s">
        <v>3431</v>
      </c>
      <c r="N358">
        <v>1</v>
      </c>
      <c r="O358">
        <v>14216</v>
      </c>
      <c r="P358">
        <v>15390</v>
      </c>
      <c r="Q358">
        <v>15</v>
      </c>
      <c r="R358" t="s">
        <v>719</v>
      </c>
      <c r="S358" t="s">
        <v>719</v>
      </c>
      <c r="T358" t="s">
        <v>719</v>
      </c>
      <c r="U358" t="s">
        <v>4326</v>
      </c>
      <c r="V358">
        <v>519</v>
      </c>
      <c r="W358" t="s">
        <v>255</v>
      </c>
      <c r="X358" t="b">
        <v>1</v>
      </c>
      <c r="Y358" t="s">
        <v>719</v>
      </c>
      <c r="Z358" t="s">
        <v>719</v>
      </c>
      <c r="AA358">
        <v>519</v>
      </c>
      <c r="AB358" t="s">
        <v>255</v>
      </c>
      <c r="AC358">
        <v>517</v>
      </c>
      <c r="AD358" t="s">
        <v>63</v>
      </c>
      <c r="AE358">
        <v>506</v>
      </c>
      <c r="AF358" t="s">
        <v>124</v>
      </c>
      <c r="AG358">
        <v>80840</v>
      </c>
      <c r="AH358" t="s">
        <v>116</v>
      </c>
      <c r="AI358">
        <v>28216</v>
      </c>
      <c r="AJ358" t="s">
        <v>142</v>
      </c>
      <c r="AK358">
        <v>1224</v>
      </c>
      <c r="AL358" t="s">
        <v>91</v>
      </c>
      <c r="AM358">
        <v>2</v>
      </c>
      <c r="AN358" t="s">
        <v>152</v>
      </c>
      <c r="AO358">
        <v>131567</v>
      </c>
      <c r="AP358" t="s">
        <v>153</v>
      </c>
    </row>
    <row r="359" spans="1:42" x14ac:dyDescent="0.2">
      <c r="A359">
        <v>358</v>
      </c>
      <c r="B359" t="s">
        <v>3396</v>
      </c>
      <c r="C359" t="s">
        <v>68</v>
      </c>
      <c r="D359">
        <v>1353891</v>
      </c>
      <c r="E359" t="s">
        <v>305</v>
      </c>
      <c r="F359" t="s">
        <v>304</v>
      </c>
      <c r="G359" t="s">
        <v>304</v>
      </c>
      <c r="H359" t="s">
        <v>3430</v>
      </c>
      <c r="I359" t="s">
        <v>5441</v>
      </c>
      <c r="J359" t="s">
        <v>719</v>
      </c>
      <c r="K359">
        <v>-1</v>
      </c>
      <c r="L359">
        <v>997</v>
      </c>
      <c r="M359" t="s">
        <v>3429</v>
      </c>
      <c r="N359">
        <v>1</v>
      </c>
      <c r="O359">
        <v>0</v>
      </c>
      <c r="P359">
        <v>997</v>
      </c>
      <c r="Q359">
        <v>1</v>
      </c>
      <c r="R359" t="s">
        <v>719</v>
      </c>
      <c r="S359" t="s">
        <v>719</v>
      </c>
      <c r="T359" t="s">
        <v>719</v>
      </c>
      <c r="U359" t="s">
        <v>4326</v>
      </c>
      <c r="V359">
        <v>1353891</v>
      </c>
      <c r="W359" t="s">
        <v>68</v>
      </c>
      <c r="X359" t="b">
        <v>1</v>
      </c>
      <c r="Y359" t="s">
        <v>719</v>
      </c>
      <c r="Z359" t="s">
        <v>719</v>
      </c>
      <c r="AA359">
        <v>1353891</v>
      </c>
      <c r="AB359" t="s">
        <v>68</v>
      </c>
      <c r="AC359">
        <v>222</v>
      </c>
      <c r="AD359" t="s">
        <v>118</v>
      </c>
      <c r="AE359">
        <v>506</v>
      </c>
      <c r="AF359" t="s">
        <v>124</v>
      </c>
      <c r="AG359">
        <v>80840</v>
      </c>
      <c r="AH359" t="s">
        <v>116</v>
      </c>
      <c r="AI359">
        <v>28216</v>
      </c>
      <c r="AJ359" t="s">
        <v>142</v>
      </c>
      <c r="AK359">
        <v>1224</v>
      </c>
      <c r="AL359" t="s">
        <v>91</v>
      </c>
      <c r="AM359">
        <v>2</v>
      </c>
      <c r="AN359" t="s">
        <v>152</v>
      </c>
      <c r="AO359">
        <v>131567</v>
      </c>
      <c r="AP359" t="s">
        <v>153</v>
      </c>
    </row>
    <row r="360" spans="1:42" x14ac:dyDescent="0.2">
      <c r="A360">
        <v>359</v>
      </c>
      <c r="B360" t="s">
        <v>3396</v>
      </c>
      <c r="C360" t="s">
        <v>68</v>
      </c>
      <c r="D360">
        <v>1353891</v>
      </c>
      <c r="E360" t="s">
        <v>3006</v>
      </c>
      <c r="F360" t="s">
        <v>1930</v>
      </c>
      <c r="G360" t="s">
        <v>1930</v>
      </c>
      <c r="H360" t="s">
        <v>3428</v>
      </c>
      <c r="I360" t="s">
        <v>5440</v>
      </c>
      <c r="J360" t="s">
        <v>719</v>
      </c>
      <c r="K360">
        <v>-1</v>
      </c>
      <c r="L360">
        <v>1746</v>
      </c>
      <c r="M360" t="s">
        <v>3427</v>
      </c>
      <c r="N360">
        <v>0</v>
      </c>
      <c r="O360">
        <v>1043</v>
      </c>
      <c r="P360">
        <v>2789</v>
      </c>
      <c r="Q360">
        <v>2</v>
      </c>
      <c r="R360" t="s">
        <v>719</v>
      </c>
      <c r="S360" t="s">
        <v>719</v>
      </c>
      <c r="T360" t="s">
        <v>719</v>
      </c>
      <c r="U360" t="s">
        <v>4326</v>
      </c>
      <c r="V360">
        <v>1353891</v>
      </c>
      <c r="W360" t="s">
        <v>68</v>
      </c>
      <c r="X360" t="b">
        <v>1</v>
      </c>
      <c r="Y360" t="s">
        <v>719</v>
      </c>
      <c r="Z360" t="s">
        <v>719</v>
      </c>
      <c r="AA360">
        <v>1353891</v>
      </c>
      <c r="AB360" t="s">
        <v>68</v>
      </c>
      <c r="AC360">
        <v>222</v>
      </c>
      <c r="AD360" t="s">
        <v>118</v>
      </c>
      <c r="AE360">
        <v>506</v>
      </c>
      <c r="AF360" t="s">
        <v>124</v>
      </c>
      <c r="AG360">
        <v>80840</v>
      </c>
      <c r="AH360" t="s">
        <v>116</v>
      </c>
      <c r="AI360">
        <v>28216</v>
      </c>
      <c r="AJ360" t="s">
        <v>142</v>
      </c>
      <c r="AK360">
        <v>1224</v>
      </c>
      <c r="AL360" t="s">
        <v>91</v>
      </c>
      <c r="AM360">
        <v>2</v>
      </c>
      <c r="AN360" t="s">
        <v>152</v>
      </c>
      <c r="AO360">
        <v>131567</v>
      </c>
      <c r="AP360" t="s">
        <v>153</v>
      </c>
    </row>
    <row r="361" spans="1:42" x14ac:dyDescent="0.2">
      <c r="A361">
        <v>360</v>
      </c>
      <c r="B361" t="s">
        <v>3396</v>
      </c>
      <c r="C361" t="s">
        <v>68</v>
      </c>
      <c r="D361">
        <v>1353891</v>
      </c>
      <c r="E361" t="s">
        <v>3426</v>
      </c>
      <c r="F361" t="s">
        <v>1926</v>
      </c>
      <c r="G361" t="s">
        <v>1926</v>
      </c>
      <c r="H361" t="s">
        <v>3425</v>
      </c>
      <c r="I361" t="s">
        <v>5439</v>
      </c>
      <c r="J361" t="s">
        <v>719</v>
      </c>
      <c r="K361">
        <v>-1</v>
      </c>
      <c r="L361">
        <v>1113</v>
      </c>
      <c r="M361" t="s">
        <v>3424</v>
      </c>
      <c r="N361">
        <v>0</v>
      </c>
      <c r="O361">
        <v>2836</v>
      </c>
      <c r="P361">
        <v>3949</v>
      </c>
      <c r="Q361">
        <v>3</v>
      </c>
      <c r="R361" t="s">
        <v>719</v>
      </c>
      <c r="S361" t="s">
        <v>719</v>
      </c>
      <c r="T361" t="s">
        <v>719</v>
      </c>
      <c r="U361" t="s">
        <v>4326</v>
      </c>
      <c r="V361">
        <v>1353891</v>
      </c>
      <c r="W361" t="s">
        <v>68</v>
      </c>
      <c r="X361" t="b">
        <v>1</v>
      </c>
      <c r="Y361" t="s">
        <v>719</v>
      </c>
      <c r="Z361" t="s">
        <v>719</v>
      </c>
      <c r="AA361">
        <v>1353891</v>
      </c>
      <c r="AB361" t="s">
        <v>68</v>
      </c>
      <c r="AC361">
        <v>222</v>
      </c>
      <c r="AD361" t="s">
        <v>118</v>
      </c>
      <c r="AE361">
        <v>506</v>
      </c>
      <c r="AF361" t="s">
        <v>124</v>
      </c>
      <c r="AG361">
        <v>80840</v>
      </c>
      <c r="AH361" t="s">
        <v>116</v>
      </c>
      <c r="AI361">
        <v>28216</v>
      </c>
      <c r="AJ361" t="s">
        <v>142</v>
      </c>
      <c r="AK361">
        <v>1224</v>
      </c>
      <c r="AL361" t="s">
        <v>91</v>
      </c>
      <c r="AM361">
        <v>2</v>
      </c>
      <c r="AN361" t="s">
        <v>152</v>
      </c>
      <c r="AO361">
        <v>131567</v>
      </c>
      <c r="AP361" t="s">
        <v>153</v>
      </c>
    </row>
    <row r="362" spans="1:42" x14ac:dyDescent="0.2">
      <c r="A362">
        <v>361</v>
      </c>
      <c r="B362" t="s">
        <v>3396</v>
      </c>
      <c r="C362" t="s">
        <v>68</v>
      </c>
      <c r="D362">
        <v>1353891</v>
      </c>
      <c r="E362" t="s">
        <v>2176</v>
      </c>
      <c r="F362" t="s">
        <v>1967</v>
      </c>
      <c r="G362" t="s">
        <v>1967</v>
      </c>
      <c r="H362" t="s">
        <v>3423</v>
      </c>
      <c r="I362" t="s">
        <v>5438</v>
      </c>
      <c r="J362" t="s">
        <v>719</v>
      </c>
      <c r="K362">
        <v>-1</v>
      </c>
      <c r="L362">
        <v>774</v>
      </c>
      <c r="M362" t="s">
        <v>3422</v>
      </c>
      <c r="N362">
        <v>0</v>
      </c>
      <c r="O362">
        <v>3999</v>
      </c>
      <c r="P362">
        <v>4773</v>
      </c>
      <c r="Q362">
        <v>4</v>
      </c>
      <c r="R362" t="s">
        <v>719</v>
      </c>
      <c r="S362" t="s">
        <v>719</v>
      </c>
      <c r="T362" t="s">
        <v>719</v>
      </c>
      <c r="U362" t="s">
        <v>4326</v>
      </c>
      <c r="V362">
        <v>1353891</v>
      </c>
      <c r="W362" t="s">
        <v>68</v>
      </c>
      <c r="X362" t="b">
        <v>1</v>
      </c>
      <c r="Y362" t="s">
        <v>719</v>
      </c>
      <c r="Z362" t="s">
        <v>719</v>
      </c>
      <c r="AA362">
        <v>1353891</v>
      </c>
      <c r="AB362" t="s">
        <v>68</v>
      </c>
      <c r="AC362">
        <v>222</v>
      </c>
      <c r="AD362" t="s">
        <v>118</v>
      </c>
      <c r="AE362">
        <v>506</v>
      </c>
      <c r="AF362" t="s">
        <v>124</v>
      </c>
      <c r="AG362">
        <v>80840</v>
      </c>
      <c r="AH362" t="s">
        <v>116</v>
      </c>
      <c r="AI362">
        <v>28216</v>
      </c>
      <c r="AJ362" t="s">
        <v>142</v>
      </c>
      <c r="AK362">
        <v>1224</v>
      </c>
      <c r="AL362" t="s">
        <v>91</v>
      </c>
      <c r="AM362">
        <v>2</v>
      </c>
      <c r="AN362" t="s">
        <v>152</v>
      </c>
      <c r="AO362">
        <v>131567</v>
      </c>
      <c r="AP362" t="s">
        <v>153</v>
      </c>
    </row>
    <row r="363" spans="1:42" x14ac:dyDescent="0.2">
      <c r="A363">
        <v>362</v>
      </c>
      <c r="B363" t="s">
        <v>3396</v>
      </c>
      <c r="C363" t="s">
        <v>68</v>
      </c>
      <c r="D363">
        <v>1353891</v>
      </c>
      <c r="E363" t="s">
        <v>328</v>
      </c>
      <c r="F363" t="s">
        <v>327</v>
      </c>
      <c r="G363" t="s">
        <v>327</v>
      </c>
      <c r="H363" t="s">
        <v>3421</v>
      </c>
      <c r="I363" t="s">
        <v>5437</v>
      </c>
      <c r="J363" t="s">
        <v>719</v>
      </c>
      <c r="K363">
        <v>-1</v>
      </c>
      <c r="L363">
        <v>930</v>
      </c>
      <c r="M363" t="s">
        <v>3420</v>
      </c>
      <c r="N363">
        <v>0</v>
      </c>
      <c r="O363">
        <v>4906</v>
      </c>
      <c r="P363">
        <v>5836</v>
      </c>
      <c r="Q363">
        <v>5</v>
      </c>
      <c r="R363" t="s">
        <v>719</v>
      </c>
      <c r="S363" t="s">
        <v>719</v>
      </c>
      <c r="T363" t="s">
        <v>719</v>
      </c>
      <c r="U363" t="s">
        <v>4326</v>
      </c>
      <c r="V363">
        <v>1353891</v>
      </c>
      <c r="W363" t="s">
        <v>68</v>
      </c>
      <c r="X363" t="b">
        <v>1</v>
      </c>
      <c r="Y363" t="s">
        <v>719</v>
      </c>
      <c r="Z363" t="s">
        <v>719</v>
      </c>
      <c r="AA363">
        <v>1353891</v>
      </c>
      <c r="AB363" t="s">
        <v>68</v>
      </c>
      <c r="AC363">
        <v>222</v>
      </c>
      <c r="AD363" t="s">
        <v>118</v>
      </c>
      <c r="AE363">
        <v>506</v>
      </c>
      <c r="AF363" t="s">
        <v>124</v>
      </c>
      <c r="AG363">
        <v>80840</v>
      </c>
      <c r="AH363" t="s">
        <v>116</v>
      </c>
      <c r="AI363">
        <v>28216</v>
      </c>
      <c r="AJ363" t="s">
        <v>142</v>
      </c>
      <c r="AK363">
        <v>1224</v>
      </c>
      <c r="AL363" t="s">
        <v>91</v>
      </c>
      <c r="AM363">
        <v>2</v>
      </c>
      <c r="AN363" t="s">
        <v>152</v>
      </c>
      <c r="AO363">
        <v>131567</v>
      </c>
      <c r="AP363" t="s">
        <v>153</v>
      </c>
    </row>
    <row r="364" spans="1:42" x14ac:dyDescent="0.2">
      <c r="A364">
        <v>363</v>
      </c>
      <c r="B364" t="s">
        <v>3396</v>
      </c>
      <c r="C364" t="s">
        <v>68</v>
      </c>
      <c r="D364">
        <v>1353891</v>
      </c>
      <c r="E364" t="s">
        <v>312</v>
      </c>
      <c r="F364" t="s">
        <v>304</v>
      </c>
      <c r="G364" t="s">
        <v>304</v>
      </c>
      <c r="H364" t="s">
        <v>3419</v>
      </c>
      <c r="I364" t="s">
        <v>5436</v>
      </c>
      <c r="J364" t="s">
        <v>719</v>
      </c>
      <c r="K364">
        <v>1</v>
      </c>
      <c r="L364">
        <v>1002</v>
      </c>
      <c r="M364" t="s">
        <v>3418</v>
      </c>
      <c r="N364">
        <v>0</v>
      </c>
      <c r="O364">
        <v>6056</v>
      </c>
      <c r="P364">
        <v>7058</v>
      </c>
      <c r="Q364">
        <v>6</v>
      </c>
      <c r="R364" t="s">
        <v>4316</v>
      </c>
      <c r="S364" t="s">
        <v>719</v>
      </c>
      <c r="T364" t="s">
        <v>719</v>
      </c>
      <c r="U364" t="s">
        <v>4326</v>
      </c>
      <c r="V364">
        <v>1353891</v>
      </c>
      <c r="W364" t="s">
        <v>68</v>
      </c>
      <c r="X364" t="b">
        <v>1</v>
      </c>
      <c r="Y364" t="s">
        <v>719</v>
      </c>
      <c r="Z364" t="s">
        <v>719</v>
      </c>
      <c r="AA364">
        <v>1353891</v>
      </c>
      <c r="AB364" t="s">
        <v>68</v>
      </c>
      <c r="AC364">
        <v>222</v>
      </c>
      <c r="AD364" t="s">
        <v>118</v>
      </c>
      <c r="AE364">
        <v>506</v>
      </c>
      <c r="AF364" t="s">
        <v>124</v>
      </c>
      <c r="AG364">
        <v>80840</v>
      </c>
      <c r="AH364" t="s">
        <v>116</v>
      </c>
      <c r="AI364">
        <v>28216</v>
      </c>
      <c r="AJ364" t="s">
        <v>142</v>
      </c>
      <c r="AK364">
        <v>1224</v>
      </c>
      <c r="AL364" t="s">
        <v>91</v>
      </c>
      <c r="AM364">
        <v>2</v>
      </c>
      <c r="AN364" t="s">
        <v>152</v>
      </c>
      <c r="AO364">
        <v>131567</v>
      </c>
      <c r="AP364" t="s">
        <v>153</v>
      </c>
    </row>
    <row r="365" spans="1:42" x14ac:dyDescent="0.2">
      <c r="A365">
        <v>364</v>
      </c>
      <c r="B365" t="s">
        <v>3396</v>
      </c>
      <c r="C365" t="s">
        <v>68</v>
      </c>
      <c r="D365">
        <v>1353891</v>
      </c>
      <c r="E365" t="s">
        <v>312</v>
      </c>
      <c r="F365" t="s">
        <v>304</v>
      </c>
      <c r="G365" t="s">
        <v>304</v>
      </c>
      <c r="H365" t="s">
        <v>3417</v>
      </c>
      <c r="I365" t="s">
        <v>5435</v>
      </c>
      <c r="J365" t="s">
        <v>719</v>
      </c>
      <c r="K365">
        <v>1</v>
      </c>
      <c r="L365">
        <v>972</v>
      </c>
      <c r="M365" t="s">
        <v>3416</v>
      </c>
      <c r="N365">
        <v>0</v>
      </c>
      <c r="O365">
        <v>7132</v>
      </c>
      <c r="P365">
        <v>8104</v>
      </c>
      <c r="Q365">
        <v>7</v>
      </c>
      <c r="R365" t="s">
        <v>719</v>
      </c>
      <c r="S365" t="s">
        <v>719</v>
      </c>
      <c r="T365" t="s">
        <v>719</v>
      </c>
      <c r="U365" t="s">
        <v>4326</v>
      </c>
      <c r="V365">
        <v>1353891</v>
      </c>
      <c r="W365" t="s">
        <v>68</v>
      </c>
      <c r="X365" t="b">
        <v>1</v>
      </c>
      <c r="Y365" t="s">
        <v>719</v>
      </c>
      <c r="Z365" t="s">
        <v>719</v>
      </c>
      <c r="AA365">
        <v>1353891</v>
      </c>
      <c r="AB365" t="s">
        <v>68</v>
      </c>
      <c r="AC365">
        <v>222</v>
      </c>
      <c r="AD365" t="s">
        <v>118</v>
      </c>
      <c r="AE365">
        <v>506</v>
      </c>
      <c r="AF365" t="s">
        <v>124</v>
      </c>
      <c r="AG365">
        <v>80840</v>
      </c>
      <c r="AH365" t="s">
        <v>116</v>
      </c>
      <c r="AI365">
        <v>28216</v>
      </c>
      <c r="AJ365" t="s">
        <v>142</v>
      </c>
      <c r="AK365">
        <v>1224</v>
      </c>
      <c r="AL365" t="s">
        <v>91</v>
      </c>
      <c r="AM365">
        <v>2</v>
      </c>
      <c r="AN365" t="s">
        <v>152</v>
      </c>
      <c r="AO365">
        <v>131567</v>
      </c>
      <c r="AP365" t="s">
        <v>153</v>
      </c>
    </row>
    <row r="366" spans="1:42" x14ac:dyDescent="0.2">
      <c r="A366">
        <v>365</v>
      </c>
      <c r="B366" t="s">
        <v>3396</v>
      </c>
      <c r="C366" t="s">
        <v>68</v>
      </c>
      <c r="D366">
        <v>1353891</v>
      </c>
      <c r="E366" t="s">
        <v>3415</v>
      </c>
      <c r="F366" t="s">
        <v>1911</v>
      </c>
      <c r="G366" t="s">
        <v>1911</v>
      </c>
      <c r="H366" t="s">
        <v>3414</v>
      </c>
      <c r="I366" t="s">
        <v>5434</v>
      </c>
      <c r="J366" t="s">
        <v>719</v>
      </c>
      <c r="K366">
        <v>1</v>
      </c>
      <c r="L366">
        <v>957</v>
      </c>
      <c r="M366" t="s">
        <v>3413</v>
      </c>
      <c r="N366">
        <v>0</v>
      </c>
      <c r="O366">
        <v>8198</v>
      </c>
      <c r="P366">
        <v>9155</v>
      </c>
      <c r="Q366">
        <v>8</v>
      </c>
      <c r="R366" t="s">
        <v>719</v>
      </c>
      <c r="S366" t="s">
        <v>719</v>
      </c>
      <c r="T366" t="s">
        <v>719</v>
      </c>
      <c r="U366" t="s">
        <v>4326</v>
      </c>
      <c r="V366">
        <v>1353891</v>
      </c>
      <c r="W366" t="s">
        <v>68</v>
      </c>
      <c r="X366" t="b">
        <v>1</v>
      </c>
      <c r="Y366" t="s">
        <v>719</v>
      </c>
      <c r="Z366" t="s">
        <v>719</v>
      </c>
      <c r="AA366">
        <v>1353891</v>
      </c>
      <c r="AB366" t="s">
        <v>68</v>
      </c>
      <c r="AC366">
        <v>222</v>
      </c>
      <c r="AD366" t="s">
        <v>118</v>
      </c>
      <c r="AE366">
        <v>506</v>
      </c>
      <c r="AF366" t="s">
        <v>124</v>
      </c>
      <c r="AG366">
        <v>80840</v>
      </c>
      <c r="AH366" t="s">
        <v>116</v>
      </c>
      <c r="AI366">
        <v>28216</v>
      </c>
      <c r="AJ366" t="s">
        <v>142</v>
      </c>
      <c r="AK366">
        <v>1224</v>
      </c>
      <c r="AL366" t="s">
        <v>91</v>
      </c>
      <c r="AM366">
        <v>2</v>
      </c>
      <c r="AN366" t="s">
        <v>152</v>
      </c>
      <c r="AO366">
        <v>131567</v>
      </c>
      <c r="AP366" t="s">
        <v>153</v>
      </c>
    </row>
    <row r="367" spans="1:42" x14ac:dyDescent="0.2">
      <c r="A367">
        <v>366</v>
      </c>
      <c r="B367" t="s">
        <v>3396</v>
      </c>
      <c r="C367" t="s">
        <v>68</v>
      </c>
      <c r="D367">
        <v>1353891</v>
      </c>
      <c r="E367" t="s">
        <v>497</v>
      </c>
      <c r="F367" t="s">
        <v>429</v>
      </c>
      <c r="G367" t="s">
        <v>429</v>
      </c>
      <c r="H367" t="s">
        <v>3412</v>
      </c>
      <c r="I367" t="s">
        <v>5433</v>
      </c>
      <c r="J367" t="s">
        <v>719</v>
      </c>
      <c r="K367">
        <v>-1</v>
      </c>
      <c r="L367">
        <v>237</v>
      </c>
      <c r="M367" t="s">
        <v>3411</v>
      </c>
      <c r="N367">
        <v>0</v>
      </c>
      <c r="O367">
        <v>9306</v>
      </c>
      <c r="P367">
        <v>9543</v>
      </c>
      <c r="Q367">
        <v>9</v>
      </c>
      <c r="R367" t="s">
        <v>719</v>
      </c>
      <c r="S367" t="s">
        <v>719</v>
      </c>
      <c r="T367" t="s">
        <v>719</v>
      </c>
      <c r="U367" t="s">
        <v>4326</v>
      </c>
      <c r="V367">
        <v>1353891</v>
      </c>
      <c r="W367" t="s">
        <v>68</v>
      </c>
      <c r="X367" t="b">
        <v>1</v>
      </c>
      <c r="Y367" t="s">
        <v>719</v>
      </c>
      <c r="Z367" t="s">
        <v>719</v>
      </c>
      <c r="AA367">
        <v>1353891</v>
      </c>
      <c r="AB367" t="s">
        <v>68</v>
      </c>
      <c r="AC367">
        <v>222</v>
      </c>
      <c r="AD367" t="s">
        <v>118</v>
      </c>
      <c r="AE367">
        <v>506</v>
      </c>
      <c r="AF367" t="s">
        <v>124</v>
      </c>
      <c r="AG367">
        <v>80840</v>
      </c>
      <c r="AH367" t="s">
        <v>116</v>
      </c>
      <c r="AI367">
        <v>28216</v>
      </c>
      <c r="AJ367" t="s">
        <v>142</v>
      </c>
      <c r="AK367">
        <v>1224</v>
      </c>
      <c r="AL367" t="s">
        <v>91</v>
      </c>
      <c r="AM367">
        <v>2</v>
      </c>
      <c r="AN367" t="s">
        <v>152</v>
      </c>
      <c r="AO367">
        <v>131567</v>
      </c>
      <c r="AP367" t="s">
        <v>153</v>
      </c>
    </row>
    <row r="368" spans="1:42" x14ac:dyDescent="0.2">
      <c r="A368">
        <v>367</v>
      </c>
      <c r="B368" t="s">
        <v>3396</v>
      </c>
      <c r="C368" t="s">
        <v>68</v>
      </c>
      <c r="D368">
        <v>1353891</v>
      </c>
      <c r="E368" t="s">
        <v>3410</v>
      </c>
      <c r="F368" t="s">
        <v>1953</v>
      </c>
      <c r="G368" t="s">
        <v>1953</v>
      </c>
      <c r="H368" t="s">
        <v>3409</v>
      </c>
      <c r="I368" t="s">
        <v>5432</v>
      </c>
      <c r="J368" t="s">
        <v>719</v>
      </c>
      <c r="K368">
        <v>-1</v>
      </c>
      <c r="L368">
        <v>780</v>
      </c>
      <c r="M368" t="s">
        <v>3408</v>
      </c>
      <c r="N368">
        <v>0</v>
      </c>
      <c r="O368">
        <v>9721</v>
      </c>
      <c r="P368">
        <v>10501</v>
      </c>
      <c r="Q368">
        <v>10</v>
      </c>
      <c r="R368" t="s">
        <v>719</v>
      </c>
      <c r="S368" t="s">
        <v>719</v>
      </c>
      <c r="T368" t="s">
        <v>719</v>
      </c>
      <c r="U368" t="s">
        <v>4326</v>
      </c>
      <c r="V368">
        <v>1353891</v>
      </c>
      <c r="W368" t="s">
        <v>68</v>
      </c>
      <c r="X368" t="b">
        <v>1</v>
      </c>
      <c r="Y368" t="s">
        <v>719</v>
      </c>
      <c r="Z368" t="s">
        <v>719</v>
      </c>
      <c r="AA368">
        <v>1353891</v>
      </c>
      <c r="AB368" t="s">
        <v>68</v>
      </c>
      <c r="AC368">
        <v>222</v>
      </c>
      <c r="AD368" t="s">
        <v>118</v>
      </c>
      <c r="AE368">
        <v>506</v>
      </c>
      <c r="AF368" t="s">
        <v>124</v>
      </c>
      <c r="AG368">
        <v>80840</v>
      </c>
      <c r="AH368" t="s">
        <v>116</v>
      </c>
      <c r="AI368">
        <v>28216</v>
      </c>
      <c r="AJ368" t="s">
        <v>142</v>
      </c>
      <c r="AK368">
        <v>1224</v>
      </c>
      <c r="AL368" t="s">
        <v>91</v>
      </c>
      <c r="AM368">
        <v>2</v>
      </c>
      <c r="AN368" t="s">
        <v>152</v>
      </c>
      <c r="AO368">
        <v>131567</v>
      </c>
      <c r="AP368" t="s">
        <v>153</v>
      </c>
    </row>
    <row r="369" spans="1:42" x14ac:dyDescent="0.2">
      <c r="A369">
        <v>368</v>
      </c>
      <c r="B369" t="s">
        <v>3396</v>
      </c>
      <c r="C369" t="s">
        <v>68</v>
      </c>
      <c r="D369">
        <v>1353891</v>
      </c>
      <c r="E369" t="s">
        <v>3407</v>
      </c>
      <c r="F369" t="s">
        <v>1902</v>
      </c>
      <c r="G369" t="s">
        <v>1902</v>
      </c>
      <c r="H369" t="s">
        <v>3406</v>
      </c>
      <c r="I369" t="s">
        <v>5431</v>
      </c>
      <c r="J369" t="s">
        <v>719</v>
      </c>
      <c r="K369">
        <v>-1</v>
      </c>
      <c r="L369">
        <v>1362</v>
      </c>
      <c r="M369" t="s">
        <v>3405</v>
      </c>
      <c r="N369">
        <v>0</v>
      </c>
      <c r="O369">
        <v>10599</v>
      </c>
      <c r="P369">
        <v>11961</v>
      </c>
      <c r="Q369">
        <v>11</v>
      </c>
      <c r="R369" t="s">
        <v>719</v>
      </c>
      <c r="S369" t="s">
        <v>719</v>
      </c>
      <c r="T369" t="s">
        <v>719</v>
      </c>
      <c r="U369" t="s">
        <v>4326</v>
      </c>
      <c r="V369">
        <v>1353891</v>
      </c>
      <c r="W369" t="s">
        <v>68</v>
      </c>
      <c r="X369" t="b">
        <v>1</v>
      </c>
      <c r="Y369" t="s">
        <v>719</v>
      </c>
      <c r="Z369" t="s">
        <v>719</v>
      </c>
      <c r="AA369">
        <v>1353891</v>
      </c>
      <c r="AB369" t="s">
        <v>68</v>
      </c>
      <c r="AC369">
        <v>222</v>
      </c>
      <c r="AD369" t="s">
        <v>118</v>
      </c>
      <c r="AE369">
        <v>506</v>
      </c>
      <c r="AF369" t="s">
        <v>124</v>
      </c>
      <c r="AG369">
        <v>80840</v>
      </c>
      <c r="AH369" t="s">
        <v>116</v>
      </c>
      <c r="AI369">
        <v>28216</v>
      </c>
      <c r="AJ369" t="s">
        <v>142</v>
      </c>
      <c r="AK369">
        <v>1224</v>
      </c>
      <c r="AL369" t="s">
        <v>91</v>
      </c>
      <c r="AM369">
        <v>2</v>
      </c>
      <c r="AN369" t="s">
        <v>152</v>
      </c>
      <c r="AO369">
        <v>131567</v>
      </c>
      <c r="AP369" t="s">
        <v>153</v>
      </c>
    </row>
    <row r="370" spans="1:42" x14ac:dyDescent="0.2">
      <c r="A370">
        <v>369</v>
      </c>
      <c r="B370" t="s">
        <v>3396</v>
      </c>
      <c r="C370" t="s">
        <v>68</v>
      </c>
      <c r="D370">
        <v>1353891</v>
      </c>
      <c r="E370" t="s">
        <v>430</v>
      </c>
      <c r="F370" t="s">
        <v>429</v>
      </c>
      <c r="G370" t="s">
        <v>429</v>
      </c>
      <c r="H370" t="s">
        <v>3404</v>
      </c>
      <c r="I370" t="s">
        <v>5430</v>
      </c>
      <c r="J370" t="s">
        <v>719</v>
      </c>
      <c r="K370">
        <v>1</v>
      </c>
      <c r="L370">
        <v>633</v>
      </c>
      <c r="M370" t="s">
        <v>3403</v>
      </c>
      <c r="N370">
        <v>0</v>
      </c>
      <c r="O370">
        <v>12388</v>
      </c>
      <c r="P370">
        <v>13021</v>
      </c>
      <c r="Q370">
        <v>12</v>
      </c>
      <c r="R370" t="s">
        <v>719</v>
      </c>
      <c r="S370" t="s">
        <v>719</v>
      </c>
      <c r="T370" t="s">
        <v>719</v>
      </c>
      <c r="U370" t="s">
        <v>4326</v>
      </c>
      <c r="V370">
        <v>1353891</v>
      </c>
      <c r="W370" t="s">
        <v>68</v>
      </c>
      <c r="X370" t="b">
        <v>1</v>
      </c>
      <c r="Y370" t="s">
        <v>719</v>
      </c>
      <c r="Z370" t="s">
        <v>719</v>
      </c>
      <c r="AA370">
        <v>1353891</v>
      </c>
      <c r="AB370" t="s">
        <v>68</v>
      </c>
      <c r="AC370">
        <v>222</v>
      </c>
      <c r="AD370" t="s">
        <v>118</v>
      </c>
      <c r="AE370">
        <v>506</v>
      </c>
      <c r="AF370" t="s">
        <v>124</v>
      </c>
      <c r="AG370">
        <v>80840</v>
      </c>
      <c r="AH370" t="s">
        <v>116</v>
      </c>
      <c r="AI370">
        <v>28216</v>
      </c>
      <c r="AJ370" t="s">
        <v>142</v>
      </c>
      <c r="AK370">
        <v>1224</v>
      </c>
      <c r="AL370" t="s">
        <v>91</v>
      </c>
      <c r="AM370">
        <v>2</v>
      </c>
      <c r="AN370" t="s">
        <v>152</v>
      </c>
      <c r="AO370">
        <v>131567</v>
      </c>
      <c r="AP370" t="s">
        <v>153</v>
      </c>
    </row>
    <row r="371" spans="1:42" x14ac:dyDescent="0.2">
      <c r="A371">
        <v>370</v>
      </c>
      <c r="B371" t="s">
        <v>3396</v>
      </c>
      <c r="C371" t="s">
        <v>68</v>
      </c>
      <c r="D371">
        <v>1353891</v>
      </c>
      <c r="E371" t="s">
        <v>3402</v>
      </c>
      <c r="F371" t="s">
        <v>1896</v>
      </c>
      <c r="G371" t="s">
        <v>1896</v>
      </c>
      <c r="H371" t="s">
        <v>3401</v>
      </c>
      <c r="I371" t="s">
        <v>5429</v>
      </c>
      <c r="J371" t="s">
        <v>719</v>
      </c>
      <c r="K371">
        <v>1</v>
      </c>
      <c r="L371">
        <v>465</v>
      </c>
      <c r="M371" t="s">
        <v>3400</v>
      </c>
      <c r="N371">
        <v>0</v>
      </c>
      <c r="O371">
        <v>13140</v>
      </c>
      <c r="P371">
        <v>13605</v>
      </c>
      <c r="Q371">
        <v>13</v>
      </c>
      <c r="R371" t="s">
        <v>719</v>
      </c>
      <c r="S371" t="s">
        <v>719</v>
      </c>
      <c r="T371" t="s">
        <v>719</v>
      </c>
      <c r="U371" t="s">
        <v>4326</v>
      </c>
      <c r="V371">
        <v>1353891</v>
      </c>
      <c r="W371" t="s">
        <v>68</v>
      </c>
      <c r="X371" t="b">
        <v>1</v>
      </c>
      <c r="Y371" t="s">
        <v>719</v>
      </c>
      <c r="Z371" t="s">
        <v>719</v>
      </c>
      <c r="AA371">
        <v>1353891</v>
      </c>
      <c r="AB371" t="s">
        <v>68</v>
      </c>
      <c r="AC371">
        <v>222</v>
      </c>
      <c r="AD371" t="s">
        <v>118</v>
      </c>
      <c r="AE371">
        <v>506</v>
      </c>
      <c r="AF371" t="s">
        <v>124</v>
      </c>
      <c r="AG371">
        <v>80840</v>
      </c>
      <c r="AH371" t="s">
        <v>116</v>
      </c>
      <c r="AI371">
        <v>28216</v>
      </c>
      <c r="AJ371" t="s">
        <v>142</v>
      </c>
      <c r="AK371">
        <v>1224</v>
      </c>
      <c r="AL371" t="s">
        <v>91</v>
      </c>
      <c r="AM371">
        <v>2</v>
      </c>
      <c r="AN371" t="s">
        <v>152</v>
      </c>
      <c r="AO371">
        <v>131567</v>
      </c>
      <c r="AP371" t="s">
        <v>153</v>
      </c>
    </row>
    <row r="372" spans="1:42" x14ac:dyDescent="0.2">
      <c r="A372">
        <v>371</v>
      </c>
      <c r="B372" t="s">
        <v>3396</v>
      </c>
      <c r="C372" t="s">
        <v>68</v>
      </c>
      <c r="D372">
        <v>1353891</v>
      </c>
      <c r="E372" t="s">
        <v>3399</v>
      </c>
      <c r="F372" t="s">
        <v>1942</v>
      </c>
      <c r="G372" t="s">
        <v>1942</v>
      </c>
      <c r="H372" t="s">
        <v>3398</v>
      </c>
      <c r="I372" t="s">
        <v>5428</v>
      </c>
      <c r="J372" t="s">
        <v>719</v>
      </c>
      <c r="K372">
        <v>-1</v>
      </c>
      <c r="L372">
        <v>852</v>
      </c>
      <c r="M372" t="s">
        <v>3397</v>
      </c>
      <c r="N372">
        <v>0</v>
      </c>
      <c r="O372">
        <v>13605</v>
      </c>
      <c r="P372">
        <v>14457</v>
      </c>
      <c r="Q372">
        <v>14</v>
      </c>
      <c r="R372" t="s">
        <v>719</v>
      </c>
      <c r="S372" t="s">
        <v>719</v>
      </c>
      <c r="T372" t="s">
        <v>719</v>
      </c>
      <c r="U372" t="s">
        <v>4326</v>
      </c>
      <c r="V372">
        <v>1353891</v>
      </c>
      <c r="W372" t="s">
        <v>68</v>
      </c>
      <c r="X372" t="b">
        <v>1</v>
      </c>
      <c r="Y372" t="s">
        <v>719</v>
      </c>
      <c r="Z372" t="s">
        <v>719</v>
      </c>
      <c r="AA372">
        <v>1353891</v>
      </c>
      <c r="AB372" t="s">
        <v>68</v>
      </c>
      <c r="AC372">
        <v>222</v>
      </c>
      <c r="AD372" t="s">
        <v>118</v>
      </c>
      <c r="AE372">
        <v>506</v>
      </c>
      <c r="AF372" t="s">
        <v>124</v>
      </c>
      <c r="AG372">
        <v>80840</v>
      </c>
      <c r="AH372" t="s">
        <v>116</v>
      </c>
      <c r="AI372">
        <v>28216</v>
      </c>
      <c r="AJ372" t="s">
        <v>142</v>
      </c>
      <c r="AK372">
        <v>1224</v>
      </c>
      <c r="AL372" t="s">
        <v>91</v>
      </c>
      <c r="AM372">
        <v>2</v>
      </c>
      <c r="AN372" t="s">
        <v>152</v>
      </c>
      <c r="AO372">
        <v>131567</v>
      </c>
      <c r="AP372" t="s">
        <v>153</v>
      </c>
    </row>
    <row r="373" spans="1:42" x14ac:dyDescent="0.2">
      <c r="A373">
        <v>372</v>
      </c>
      <c r="B373" t="s">
        <v>3396</v>
      </c>
      <c r="C373" t="s">
        <v>68</v>
      </c>
      <c r="D373">
        <v>1353891</v>
      </c>
      <c r="E373" t="s">
        <v>3395</v>
      </c>
      <c r="F373" t="s">
        <v>3394</v>
      </c>
      <c r="G373" t="s">
        <v>3394</v>
      </c>
      <c r="H373" t="s">
        <v>3393</v>
      </c>
      <c r="I373" t="s">
        <v>5427</v>
      </c>
      <c r="J373" t="s">
        <v>719</v>
      </c>
      <c r="K373">
        <v>-1</v>
      </c>
      <c r="L373">
        <v>610</v>
      </c>
      <c r="M373" t="s">
        <v>3392</v>
      </c>
      <c r="N373">
        <v>1</v>
      </c>
      <c r="O373">
        <v>14495</v>
      </c>
      <c r="P373">
        <v>15105</v>
      </c>
      <c r="Q373">
        <v>15</v>
      </c>
      <c r="R373" t="s">
        <v>719</v>
      </c>
      <c r="S373" t="s">
        <v>719</v>
      </c>
      <c r="T373" t="s">
        <v>719</v>
      </c>
      <c r="U373" t="s">
        <v>4326</v>
      </c>
      <c r="V373">
        <v>1353891</v>
      </c>
      <c r="W373" t="s">
        <v>68</v>
      </c>
      <c r="X373" t="b">
        <v>1</v>
      </c>
      <c r="Y373" t="s">
        <v>719</v>
      </c>
      <c r="Z373" t="s">
        <v>719</v>
      </c>
      <c r="AA373">
        <v>1353891</v>
      </c>
      <c r="AB373" t="s">
        <v>68</v>
      </c>
      <c r="AC373">
        <v>222</v>
      </c>
      <c r="AD373" t="s">
        <v>118</v>
      </c>
      <c r="AE373">
        <v>506</v>
      </c>
      <c r="AF373" t="s">
        <v>124</v>
      </c>
      <c r="AG373">
        <v>80840</v>
      </c>
      <c r="AH373" t="s">
        <v>116</v>
      </c>
      <c r="AI373">
        <v>28216</v>
      </c>
      <c r="AJ373" t="s">
        <v>142</v>
      </c>
      <c r="AK373">
        <v>1224</v>
      </c>
      <c r="AL373" t="s">
        <v>91</v>
      </c>
      <c r="AM373">
        <v>2</v>
      </c>
      <c r="AN373" t="s">
        <v>152</v>
      </c>
      <c r="AO373">
        <v>131567</v>
      </c>
      <c r="AP373" t="s">
        <v>153</v>
      </c>
    </row>
    <row r="374" spans="1:42" x14ac:dyDescent="0.2">
      <c r="A374">
        <v>373</v>
      </c>
      <c r="B374" t="s">
        <v>3357</v>
      </c>
      <c r="C374" t="s">
        <v>24</v>
      </c>
      <c r="D374">
        <v>516702</v>
      </c>
      <c r="E374" t="s">
        <v>305</v>
      </c>
      <c r="F374" t="s">
        <v>304</v>
      </c>
      <c r="G374" t="s">
        <v>304</v>
      </c>
      <c r="H374" t="s">
        <v>3391</v>
      </c>
      <c r="I374" t="s">
        <v>5426</v>
      </c>
      <c r="J374" t="s">
        <v>719</v>
      </c>
      <c r="K374">
        <v>-1</v>
      </c>
      <c r="L374">
        <v>549</v>
      </c>
      <c r="M374" t="s">
        <v>3390</v>
      </c>
      <c r="N374">
        <v>1</v>
      </c>
      <c r="O374">
        <v>0</v>
      </c>
      <c r="P374">
        <v>549</v>
      </c>
      <c r="Q374">
        <v>1</v>
      </c>
      <c r="R374" t="s">
        <v>719</v>
      </c>
      <c r="S374" t="s">
        <v>719</v>
      </c>
      <c r="T374" t="s">
        <v>719</v>
      </c>
      <c r="U374" t="s">
        <v>4326</v>
      </c>
      <c r="V374">
        <v>516702</v>
      </c>
      <c r="W374" t="s">
        <v>24</v>
      </c>
      <c r="X374" t="b">
        <v>1</v>
      </c>
      <c r="Y374" t="s">
        <v>719</v>
      </c>
      <c r="Z374" t="s">
        <v>719</v>
      </c>
      <c r="AA374">
        <v>516702</v>
      </c>
      <c r="AB374" t="s">
        <v>24</v>
      </c>
      <c r="AC374">
        <v>152267</v>
      </c>
      <c r="AD374" t="s">
        <v>102</v>
      </c>
      <c r="AE374">
        <v>506</v>
      </c>
      <c r="AF374" t="s">
        <v>124</v>
      </c>
      <c r="AG374">
        <v>80840</v>
      </c>
      <c r="AH374" t="s">
        <v>116</v>
      </c>
      <c r="AI374">
        <v>28216</v>
      </c>
      <c r="AJ374" t="s">
        <v>142</v>
      </c>
      <c r="AK374">
        <v>1224</v>
      </c>
      <c r="AL374" t="s">
        <v>91</v>
      </c>
      <c r="AM374">
        <v>2</v>
      </c>
      <c r="AN374" t="s">
        <v>152</v>
      </c>
      <c r="AO374">
        <v>131567</v>
      </c>
      <c r="AP374" t="s">
        <v>153</v>
      </c>
    </row>
    <row r="375" spans="1:42" x14ac:dyDescent="0.2">
      <c r="A375">
        <v>374</v>
      </c>
      <c r="B375" t="s">
        <v>3357</v>
      </c>
      <c r="C375" t="s">
        <v>24</v>
      </c>
      <c r="D375">
        <v>516702</v>
      </c>
      <c r="E375" t="s">
        <v>3389</v>
      </c>
      <c r="F375" t="s">
        <v>3388</v>
      </c>
      <c r="G375" t="s">
        <v>3388</v>
      </c>
      <c r="H375" t="s">
        <v>3387</v>
      </c>
      <c r="I375" t="s">
        <v>5425</v>
      </c>
      <c r="J375" t="s">
        <v>719</v>
      </c>
      <c r="K375">
        <v>-1</v>
      </c>
      <c r="L375">
        <v>660</v>
      </c>
      <c r="M375" t="s">
        <v>3386</v>
      </c>
      <c r="N375">
        <v>0</v>
      </c>
      <c r="O375">
        <v>628</v>
      </c>
      <c r="P375">
        <v>1288</v>
      </c>
      <c r="Q375">
        <v>2</v>
      </c>
      <c r="R375" t="s">
        <v>719</v>
      </c>
      <c r="S375" t="s">
        <v>719</v>
      </c>
      <c r="T375" t="s">
        <v>719</v>
      </c>
      <c r="U375" t="s">
        <v>4326</v>
      </c>
      <c r="V375">
        <v>516702</v>
      </c>
      <c r="W375" t="s">
        <v>24</v>
      </c>
      <c r="X375" t="b">
        <v>1</v>
      </c>
      <c r="Y375" t="s">
        <v>719</v>
      </c>
      <c r="Z375" t="s">
        <v>719</v>
      </c>
      <c r="AA375">
        <v>516702</v>
      </c>
      <c r="AB375" t="s">
        <v>24</v>
      </c>
      <c r="AC375">
        <v>152267</v>
      </c>
      <c r="AD375" t="s">
        <v>102</v>
      </c>
      <c r="AE375">
        <v>506</v>
      </c>
      <c r="AF375" t="s">
        <v>124</v>
      </c>
      <c r="AG375">
        <v>80840</v>
      </c>
      <c r="AH375" t="s">
        <v>116</v>
      </c>
      <c r="AI375">
        <v>28216</v>
      </c>
      <c r="AJ375" t="s">
        <v>142</v>
      </c>
      <c r="AK375">
        <v>1224</v>
      </c>
      <c r="AL375" t="s">
        <v>91</v>
      </c>
      <c r="AM375">
        <v>2</v>
      </c>
      <c r="AN375" t="s">
        <v>152</v>
      </c>
      <c r="AO375">
        <v>131567</v>
      </c>
      <c r="AP375" t="s">
        <v>153</v>
      </c>
    </row>
    <row r="376" spans="1:42" x14ac:dyDescent="0.2">
      <c r="A376">
        <v>375</v>
      </c>
      <c r="B376" t="s">
        <v>3357</v>
      </c>
      <c r="C376" t="s">
        <v>24</v>
      </c>
      <c r="D376">
        <v>516702</v>
      </c>
      <c r="E376" t="s">
        <v>305</v>
      </c>
      <c r="F376" t="s">
        <v>304</v>
      </c>
      <c r="G376" t="s">
        <v>304</v>
      </c>
      <c r="H376" t="s">
        <v>3385</v>
      </c>
      <c r="I376" t="s">
        <v>5424</v>
      </c>
      <c r="J376" t="s">
        <v>719</v>
      </c>
      <c r="K376">
        <v>-1</v>
      </c>
      <c r="L376">
        <v>1020</v>
      </c>
      <c r="M376" t="s">
        <v>3384</v>
      </c>
      <c r="N376">
        <v>0</v>
      </c>
      <c r="O376">
        <v>1330</v>
      </c>
      <c r="P376">
        <v>2350</v>
      </c>
      <c r="Q376">
        <v>3</v>
      </c>
      <c r="R376" t="s">
        <v>719</v>
      </c>
      <c r="S376" t="s">
        <v>719</v>
      </c>
      <c r="T376" t="s">
        <v>719</v>
      </c>
      <c r="U376" t="s">
        <v>4326</v>
      </c>
      <c r="V376">
        <v>516702</v>
      </c>
      <c r="W376" t="s">
        <v>24</v>
      </c>
      <c r="X376" t="b">
        <v>1</v>
      </c>
      <c r="Y376" t="s">
        <v>719</v>
      </c>
      <c r="Z376" t="s">
        <v>719</v>
      </c>
      <c r="AA376">
        <v>516702</v>
      </c>
      <c r="AB376" t="s">
        <v>24</v>
      </c>
      <c r="AC376">
        <v>152267</v>
      </c>
      <c r="AD376" t="s">
        <v>102</v>
      </c>
      <c r="AE376">
        <v>506</v>
      </c>
      <c r="AF376" t="s">
        <v>124</v>
      </c>
      <c r="AG376">
        <v>80840</v>
      </c>
      <c r="AH376" t="s">
        <v>116</v>
      </c>
      <c r="AI376">
        <v>28216</v>
      </c>
      <c r="AJ376" t="s">
        <v>142</v>
      </c>
      <c r="AK376">
        <v>1224</v>
      </c>
      <c r="AL376" t="s">
        <v>91</v>
      </c>
      <c r="AM376">
        <v>2</v>
      </c>
      <c r="AN376" t="s">
        <v>152</v>
      </c>
      <c r="AO376">
        <v>131567</v>
      </c>
      <c r="AP376" t="s">
        <v>153</v>
      </c>
    </row>
    <row r="377" spans="1:42" x14ac:dyDescent="0.2">
      <c r="A377">
        <v>376</v>
      </c>
      <c r="B377" t="s">
        <v>3357</v>
      </c>
      <c r="C377" t="s">
        <v>24</v>
      </c>
      <c r="D377">
        <v>516702</v>
      </c>
      <c r="E377" t="s">
        <v>409</v>
      </c>
      <c r="F377" t="s">
        <v>408</v>
      </c>
      <c r="G377" t="s">
        <v>408</v>
      </c>
      <c r="H377" t="s">
        <v>3383</v>
      </c>
      <c r="I377" t="s">
        <v>5423</v>
      </c>
      <c r="J377" t="s">
        <v>719</v>
      </c>
      <c r="K377">
        <v>-1</v>
      </c>
      <c r="L377">
        <v>849</v>
      </c>
      <c r="M377" t="s">
        <v>3382</v>
      </c>
      <c r="N377">
        <v>0</v>
      </c>
      <c r="O377">
        <v>2539</v>
      </c>
      <c r="P377">
        <v>3388</v>
      </c>
      <c r="Q377">
        <v>4</v>
      </c>
      <c r="R377" t="s">
        <v>719</v>
      </c>
      <c r="S377" t="s">
        <v>719</v>
      </c>
      <c r="T377" t="s">
        <v>719</v>
      </c>
      <c r="U377" t="s">
        <v>4326</v>
      </c>
      <c r="V377">
        <v>516702</v>
      </c>
      <c r="W377" t="s">
        <v>24</v>
      </c>
      <c r="X377" t="b">
        <v>1</v>
      </c>
      <c r="Y377" t="s">
        <v>719</v>
      </c>
      <c r="Z377" t="s">
        <v>719</v>
      </c>
      <c r="AA377">
        <v>516702</v>
      </c>
      <c r="AB377" t="s">
        <v>24</v>
      </c>
      <c r="AC377">
        <v>152267</v>
      </c>
      <c r="AD377" t="s">
        <v>102</v>
      </c>
      <c r="AE377">
        <v>506</v>
      </c>
      <c r="AF377" t="s">
        <v>124</v>
      </c>
      <c r="AG377">
        <v>80840</v>
      </c>
      <c r="AH377" t="s">
        <v>116</v>
      </c>
      <c r="AI377">
        <v>28216</v>
      </c>
      <c r="AJ377" t="s">
        <v>142</v>
      </c>
      <c r="AK377">
        <v>1224</v>
      </c>
      <c r="AL377" t="s">
        <v>91</v>
      </c>
      <c r="AM377">
        <v>2</v>
      </c>
      <c r="AN377" t="s">
        <v>152</v>
      </c>
      <c r="AO377">
        <v>131567</v>
      </c>
      <c r="AP377" t="s">
        <v>153</v>
      </c>
    </row>
    <row r="378" spans="1:42" x14ac:dyDescent="0.2">
      <c r="A378">
        <v>377</v>
      </c>
      <c r="B378" t="s">
        <v>3357</v>
      </c>
      <c r="C378" t="s">
        <v>24</v>
      </c>
      <c r="D378">
        <v>516702</v>
      </c>
      <c r="E378" t="s">
        <v>3381</v>
      </c>
      <c r="F378" t="s">
        <v>476</v>
      </c>
      <c r="G378" t="s">
        <v>476</v>
      </c>
      <c r="H378" t="s">
        <v>3380</v>
      </c>
      <c r="I378" t="s">
        <v>5422</v>
      </c>
      <c r="J378" t="s">
        <v>719</v>
      </c>
      <c r="K378">
        <v>1</v>
      </c>
      <c r="L378">
        <v>1032</v>
      </c>
      <c r="M378" t="s">
        <v>3379</v>
      </c>
      <c r="N378">
        <v>0</v>
      </c>
      <c r="O378">
        <v>3886</v>
      </c>
      <c r="P378">
        <v>4918</v>
      </c>
      <c r="Q378">
        <v>5</v>
      </c>
      <c r="R378" t="s">
        <v>719</v>
      </c>
      <c r="S378" t="s">
        <v>719</v>
      </c>
      <c r="T378" t="s">
        <v>719</v>
      </c>
      <c r="U378" t="s">
        <v>4326</v>
      </c>
      <c r="V378">
        <v>516702</v>
      </c>
      <c r="W378" t="s">
        <v>24</v>
      </c>
      <c r="X378" t="b">
        <v>1</v>
      </c>
      <c r="Y378" t="s">
        <v>719</v>
      </c>
      <c r="Z378" t="s">
        <v>719</v>
      </c>
      <c r="AA378">
        <v>516702</v>
      </c>
      <c r="AB378" t="s">
        <v>24</v>
      </c>
      <c r="AC378">
        <v>152267</v>
      </c>
      <c r="AD378" t="s">
        <v>102</v>
      </c>
      <c r="AE378">
        <v>506</v>
      </c>
      <c r="AF378" t="s">
        <v>124</v>
      </c>
      <c r="AG378">
        <v>80840</v>
      </c>
      <c r="AH378" t="s">
        <v>116</v>
      </c>
      <c r="AI378">
        <v>28216</v>
      </c>
      <c r="AJ378" t="s">
        <v>142</v>
      </c>
      <c r="AK378">
        <v>1224</v>
      </c>
      <c r="AL378" t="s">
        <v>91</v>
      </c>
      <c r="AM378">
        <v>2</v>
      </c>
      <c r="AN378" t="s">
        <v>152</v>
      </c>
      <c r="AO378">
        <v>131567</v>
      </c>
      <c r="AP378" t="s">
        <v>153</v>
      </c>
    </row>
    <row r="379" spans="1:42" x14ac:dyDescent="0.2">
      <c r="A379">
        <v>378</v>
      </c>
      <c r="B379" t="s">
        <v>3357</v>
      </c>
      <c r="C379" t="s">
        <v>24</v>
      </c>
      <c r="D379">
        <v>516702</v>
      </c>
      <c r="E379" t="s">
        <v>497</v>
      </c>
      <c r="F379" t="s">
        <v>429</v>
      </c>
      <c r="G379" t="s">
        <v>429</v>
      </c>
      <c r="H379" t="s">
        <v>3378</v>
      </c>
      <c r="I379" t="s">
        <v>5421</v>
      </c>
      <c r="J379" t="s">
        <v>719</v>
      </c>
      <c r="K379">
        <v>-1</v>
      </c>
      <c r="L379">
        <v>1359</v>
      </c>
      <c r="M379" t="s">
        <v>3377</v>
      </c>
      <c r="N379">
        <v>0</v>
      </c>
      <c r="O379">
        <v>5495</v>
      </c>
      <c r="P379">
        <v>6854</v>
      </c>
      <c r="Q379">
        <v>6</v>
      </c>
      <c r="R379" t="s">
        <v>719</v>
      </c>
      <c r="S379" t="s">
        <v>719</v>
      </c>
      <c r="T379" t="s">
        <v>719</v>
      </c>
      <c r="U379" t="s">
        <v>4326</v>
      </c>
      <c r="V379">
        <v>516702</v>
      </c>
      <c r="W379" t="s">
        <v>24</v>
      </c>
      <c r="X379" t="b">
        <v>1</v>
      </c>
      <c r="Y379" t="s">
        <v>719</v>
      </c>
      <c r="Z379" t="s">
        <v>719</v>
      </c>
      <c r="AA379">
        <v>516702</v>
      </c>
      <c r="AB379" t="s">
        <v>24</v>
      </c>
      <c r="AC379">
        <v>152267</v>
      </c>
      <c r="AD379" t="s">
        <v>102</v>
      </c>
      <c r="AE379">
        <v>506</v>
      </c>
      <c r="AF379" t="s">
        <v>124</v>
      </c>
      <c r="AG379">
        <v>80840</v>
      </c>
      <c r="AH379" t="s">
        <v>116</v>
      </c>
      <c r="AI379">
        <v>28216</v>
      </c>
      <c r="AJ379" t="s">
        <v>142</v>
      </c>
      <c r="AK379">
        <v>1224</v>
      </c>
      <c r="AL379" t="s">
        <v>91</v>
      </c>
      <c r="AM379">
        <v>2</v>
      </c>
      <c r="AN379" t="s">
        <v>152</v>
      </c>
      <c r="AO379">
        <v>131567</v>
      </c>
      <c r="AP379" t="s">
        <v>153</v>
      </c>
    </row>
    <row r="380" spans="1:42" x14ac:dyDescent="0.2">
      <c r="A380">
        <v>379</v>
      </c>
      <c r="B380" t="s">
        <v>3357</v>
      </c>
      <c r="C380" t="s">
        <v>24</v>
      </c>
      <c r="D380">
        <v>516702</v>
      </c>
      <c r="E380" t="s">
        <v>312</v>
      </c>
      <c r="F380" t="s">
        <v>304</v>
      </c>
      <c r="G380" t="s">
        <v>304</v>
      </c>
      <c r="H380" t="s">
        <v>3376</v>
      </c>
      <c r="I380" t="s">
        <v>5420</v>
      </c>
      <c r="J380" t="s">
        <v>719</v>
      </c>
      <c r="K380">
        <v>1</v>
      </c>
      <c r="L380">
        <v>990</v>
      </c>
      <c r="M380" t="s">
        <v>3375</v>
      </c>
      <c r="N380">
        <v>0</v>
      </c>
      <c r="O380">
        <v>6983</v>
      </c>
      <c r="P380">
        <v>7973</v>
      </c>
      <c r="Q380">
        <v>7</v>
      </c>
      <c r="R380" t="s">
        <v>4316</v>
      </c>
      <c r="S380" t="s">
        <v>719</v>
      </c>
      <c r="T380" t="s">
        <v>719</v>
      </c>
      <c r="U380" t="s">
        <v>4326</v>
      </c>
      <c r="V380">
        <v>516702</v>
      </c>
      <c r="W380" t="s">
        <v>24</v>
      </c>
      <c r="X380" t="b">
        <v>1</v>
      </c>
      <c r="Y380" t="s">
        <v>719</v>
      </c>
      <c r="Z380" t="s">
        <v>719</v>
      </c>
      <c r="AA380">
        <v>516702</v>
      </c>
      <c r="AB380" t="s">
        <v>24</v>
      </c>
      <c r="AC380">
        <v>152267</v>
      </c>
      <c r="AD380" t="s">
        <v>102</v>
      </c>
      <c r="AE380">
        <v>506</v>
      </c>
      <c r="AF380" t="s">
        <v>124</v>
      </c>
      <c r="AG380">
        <v>80840</v>
      </c>
      <c r="AH380" t="s">
        <v>116</v>
      </c>
      <c r="AI380">
        <v>28216</v>
      </c>
      <c r="AJ380" t="s">
        <v>142</v>
      </c>
      <c r="AK380">
        <v>1224</v>
      </c>
      <c r="AL380" t="s">
        <v>91</v>
      </c>
      <c r="AM380">
        <v>2</v>
      </c>
      <c r="AN380" t="s">
        <v>152</v>
      </c>
      <c r="AO380">
        <v>131567</v>
      </c>
      <c r="AP380" t="s">
        <v>153</v>
      </c>
    </row>
    <row r="381" spans="1:42" x14ac:dyDescent="0.2">
      <c r="A381">
        <v>380</v>
      </c>
      <c r="B381" t="s">
        <v>3357</v>
      </c>
      <c r="C381" t="s">
        <v>24</v>
      </c>
      <c r="D381">
        <v>516702</v>
      </c>
      <c r="E381" t="s">
        <v>3374</v>
      </c>
      <c r="F381" t="s">
        <v>1090</v>
      </c>
      <c r="G381" t="s">
        <v>1090</v>
      </c>
      <c r="H381" t="s">
        <v>3373</v>
      </c>
      <c r="I381" t="s">
        <v>5419</v>
      </c>
      <c r="J381" t="s">
        <v>719</v>
      </c>
      <c r="K381">
        <v>1</v>
      </c>
      <c r="L381">
        <v>699</v>
      </c>
      <c r="M381" t="s">
        <v>3372</v>
      </c>
      <c r="N381">
        <v>0</v>
      </c>
      <c r="O381">
        <v>7986</v>
      </c>
      <c r="P381">
        <v>8685</v>
      </c>
      <c r="Q381">
        <v>8</v>
      </c>
      <c r="R381" t="s">
        <v>719</v>
      </c>
      <c r="S381" t="s">
        <v>719</v>
      </c>
      <c r="T381" t="s">
        <v>719</v>
      </c>
      <c r="U381" t="s">
        <v>4326</v>
      </c>
      <c r="V381">
        <v>516702</v>
      </c>
      <c r="W381" t="s">
        <v>24</v>
      </c>
      <c r="X381" t="b">
        <v>1</v>
      </c>
      <c r="Y381" t="s">
        <v>719</v>
      </c>
      <c r="Z381" t="s">
        <v>719</v>
      </c>
      <c r="AA381">
        <v>516702</v>
      </c>
      <c r="AB381" t="s">
        <v>24</v>
      </c>
      <c r="AC381">
        <v>152267</v>
      </c>
      <c r="AD381" t="s">
        <v>102</v>
      </c>
      <c r="AE381">
        <v>506</v>
      </c>
      <c r="AF381" t="s">
        <v>124</v>
      </c>
      <c r="AG381">
        <v>80840</v>
      </c>
      <c r="AH381" t="s">
        <v>116</v>
      </c>
      <c r="AI381">
        <v>28216</v>
      </c>
      <c r="AJ381" t="s">
        <v>142</v>
      </c>
      <c r="AK381">
        <v>1224</v>
      </c>
      <c r="AL381" t="s">
        <v>91</v>
      </c>
      <c r="AM381">
        <v>2</v>
      </c>
      <c r="AN381" t="s">
        <v>152</v>
      </c>
      <c r="AO381">
        <v>131567</v>
      </c>
      <c r="AP381" t="s">
        <v>153</v>
      </c>
    </row>
    <row r="382" spans="1:42" x14ac:dyDescent="0.2">
      <c r="A382">
        <v>381</v>
      </c>
      <c r="B382" t="s">
        <v>3357</v>
      </c>
      <c r="C382" t="s">
        <v>24</v>
      </c>
      <c r="D382">
        <v>516702</v>
      </c>
      <c r="E382" t="s">
        <v>367</v>
      </c>
      <c r="F382" t="s">
        <v>301</v>
      </c>
      <c r="G382" t="s">
        <v>301</v>
      </c>
      <c r="H382" t="s">
        <v>3371</v>
      </c>
      <c r="I382" t="s">
        <v>5418</v>
      </c>
      <c r="J382" t="s">
        <v>719</v>
      </c>
      <c r="K382">
        <v>1</v>
      </c>
      <c r="L382">
        <v>1287</v>
      </c>
      <c r="M382" t="s">
        <v>3370</v>
      </c>
      <c r="N382">
        <v>0</v>
      </c>
      <c r="O382">
        <v>8678</v>
      </c>
      <c r="P382">
        <v>9965</v>
      </c>
      <c r="Q382">
        <v>9</v>
      </c>
      <c r="R382" t="s">
        <v>4317</v>
      </c>
      <c r="S382" t="s">
        <v>719</v>
      </c>
      <c r="T382" t="s">
        <v>719</v>
      </c>
      <c r="U382" t="s">
        <v>4326</v>
      </c>
      <c r="V382">
        <v>516702</v>
      </c>
      <c r="W382" t="s">
        <v>24</v>
      </c>
      <c r="X382" t="b">
        <v>1</v>
      </c>
      <c r="Y382" t="s">
        <v>719</v>
      </c>
      <c r="Z382" t="s">
        <v>719</v>
      </c>
      <c r="AA382">
        <v>516702</v>
      </c>
      <c r="AB382" t="s">
        <v>24</v>
      </c>
      <c r="AC382">
        <v>152267</v>
      </c>
      <c r="AD382" t="s">
        <v>102</v>
      </c>
      <c r="AE382">
        <v>506</v>
      </c>
      <c r="AF382" t="s">
        <v>124</v>
      </c>
      <c r="AG382">
        <v>80840</v>
      </c>
      <c r="AH382" t="s">
        <v>116</v>
      </c>
      <c r="AI382">
        <v>28216</v>
      </c>
      <c r="AJ382" t="s">
        <v>142</v>
      </c>
      <c r="AK382">
        <v>1224</v>
      </c>
      <c r="AL382" t="s">
        <v>91</v>
      </c>
      <c r="AM382">
        <v>2</v>
      </c>
      <c r="AN382" t="s">
        <v>152</v>
      </c>
      <c r="AO382">
        <v>131567</v>
      </c>
      <c r="AP382" t="s">
        <v>153</v>
      </c>
    </row>
    <row r="383" spans="1:42" x14ac:dyDescent="0.2">
      <c r="A383">
        <v>382</v>
      </c>
      <c r="B383" t="s">
        <v>3357</v>
      </c>
      <c r="C383" t="s">
        <v>24</v>
      </c>
      <c r="D383">
        <v>516702</v>
      </c>
      <c r="E383" t="s">
        <v>3082</v>
      </c>
      <c r="F383" t="s">
        <v>792</v>
      </c>
      <c r="G383" t="s">
        <v>792</v>
      </c>
      <c r="H383" t="s">
        <v>3369</v>
      </c>
      <c r="I383" t="s">
        <v>5417</v>
      </c>
      <c r="J383" t="s">
        <v>719</v>
      </c>
      <c r="K383">
        <v>1</v>
      </c>
      <c r="L383">
        <v>1704</v>
      </c>
      <c r="M383" t="s">
        <v>3368</v>
      </c>
      <c r="N383">
        <v>0</v>
      </c>
      <c r="O383">
        <v>10154</v>
      </c>
      <c r="P383">
        <v>11858</v>
      </c>
      <c r="Q383">
        <v>10</v>
      </c>
      <c r="R383" t="s">
        <v>719</v>
      </c>
      <c r="S383" t="s">
        <v>719</v>
      </c>
      <c r="T383" t="s">
        <v>719</v>
      </c>
      <c r="U383" t="s">
        <v>4326</v>
      </c>
      <c r="V383">
        <v>516702</v>
      </c>
      <c r="W383" t="s">
        <v>24</v>
      </c>
      <c r="X383" t="b">
        <v>1</v>
      </c>
      <c r="Y383" t="s">
        <v>719</v>
      </c>
      <c r="Z383" t="s">
        <v>719</v>
      </c>
      <c r="AA383">
        <v>516702</v>
      </c>
      <c r="AB383" t="s">
        <v>24</v>
      </c>
      <c r="AC383">
        <v>152267</v>
      </c>
      <c r="AD383" t="s">
        <v>102</v>
      </c>
      <c r="AE383">
        <v>506</v>
      </c>
      <c r="AF383" t="s">
        <v>124</v>
      </c>
      <c r="AG383">
        <v>80840</v>
      </c>
      <c r="AH383" t="s">
        <v>116</v>
      </c>
      <c r="AI383">
        <v>28216</v>
      </c>
      <c r="AJ383" t="s">
        <v>142</v>
      </c>
      <c r="AK383">
        <v>1224</v>
      </c>
      <c r="AL383" t="s">
        <v>91</v>
      </c>
      <c r="AM383">
        <v>2</v>
      </c>
      <c r="AN383" t="s">
        <v>152</v>
      </c>
      <c r="AO383">
        <v>131567</v>
      </c>
      <c r="AP383" t="s">
        <v>153</v>
      </c>
    </row>
    <row r="384" spans="1:42" x14ac:dyDescent="0.2">
      <c r="A384">
        <v>383</v>
      </c>
      <c r="B384" t="s">
        <v>3357</v>
      </c>
      <c r="C384" t="s">
        <v>24</v>
      </c>
      <c r="D384">
        <v>516702</v>
      </c>
      <c r="E384" t="s">
        <v>3367</v>
      </c>
      <c r="F384" t="s">
        <v>3366</v>
      </c>
      <c r="G384" t="s">
        <v>3366</v>
      </c>
      <c r="H384" t="s">
        <v>3365</v>
      </c>
      <c r="I384" t="s">
        <v>5416</v>
      </c>
      <c r="J384" t="s">
        <v>719</v>
      </c>
      <c r="K384">
        <v>-1</v>
      </c>
      <c r="L384">
        <v>750</v>
      </c>
      <c r="M384" t="s">
        <v>3364</v>
      </c>
      <c r="N384">
        <v>0</v>
      </c>
      <c r="O384">
        <v>11912</v>
      </c>
      <c r="P384">
        <v>12662</v>
      </c>
      <c r="Q384">
        <v>11</v>
      </c>
      <c r="R384" t="s">
        <v>719</v>
      </c>
      <c r="S384" t="s">
        <v>719</v>
      </c>
      <c r="T384" t="s">
        <v>719</v>
      </c>
      <c r="U384" t="s">
        <v>4326</v>
      </c>
      <c r="V384">
        <v>516702</v>
      </c>
      <c r="W384" t="s">
        <v>24</v>
      </c>
      <c r="X384" t="b">
        <v>1</v>
      </c>
      <c r="Y384" t="s">
        <v>719</v>
      </c>
      <c r="Z384" t="s">
        <v>719</v>
      </c>
      <c r="AA384">
        <v>516702</v>
      </c>
      <c r="AB384" t="s">
        <v>24</v>
      </c>
      <c r="AC384">
        <v>152267</v>
      </c>
      <c r="AD384" t="s">
        <v>102</v>
      </c>
      <c r="AE384">
        <v>506</v>
      </c>
      <c r="AF384" t="s">
        <v>124</v>
      </c>
      <c r="AG384">
        <v>80840</v>
      </c>
      <c r="AH384" t="s">
        <v>116</v>
      </c>
      <c r="AI384">
        <v>28216</v>
      </c>
      <c r="AJ384" t="s">
        <v>142</v>
      </c>
      <c r="AK384">
        <v>1224</v>
      </c>
      <c r="AL384" t="s">
        <v>91</v>
      </c>
      <c r="AM384">
        <v>2</v>
      </c>
      <c r="AN384" t="s">
        <v>152</v>
      </c>
      <c r="AO384">
        <v>131567</v>
      </c>
      <c r="AP384" t="s">
        <v>153</v>
      </c>
    </row>
    <row r="385" spans="1:42" x14ac:dyDescent="0.2">
      <c r="A385">
        <v>384</v>
      </c>
      <c r="B385" t="s">
        <v>3357</v>
      </c>
      <c r="C385" t="s">
        <v>24</v>
      </c>
      <c r="D385">
        <v>516702</v>
      </c>
      <c r="E385" t="s">
        <v>497</v>
      </c>
      <c r="F385" t="s">
        <v>429</v>
      </c>
      <c r="G385" t="s">
        <v>429</v>
      </c>
      <c r="H385" t="s">
        <v>3363</v>
      </c>
      <c r="I385" t="s">
        <v>5415</v>
      </c>
      <c r="J385" t="s">
        <v>719</v>
      </c>
      <c r="K385">
        <v>-1</v>
      </c>
      <c r="L385">
        <v>447</v>
      </c>
      <c r="M385" t="s">
        <v>3362</v>
      </c>
      <c r="N385">
        <v>0</v>
      </c>
      <c r="O385">
        <v>12691</v>
      </c>
      <c r="P385">
        <v>13138</v>
      </c>
      <c r="Q385">
        <v>12</v>
      </c>
      <c r="R385" t="s">
        <v>719</v>
      </c>
      <c r="S385" t="s">
        <v>719</v>
      </c>
      <c r="T385" t="s">
        <v>719</v>
      </c>
      <c r="U385" t="s">
        <v>4326</v>
      </c>
      <c r="V385">
        <v>516702</v>
      </c>
      <c r="W385" t="s">
        <v>24</v>
      </c>
      <c r="X385" t="b">
        <v>1</v>
      </c>
      <c r="Y385" t="s">
        <v>719</v>
      </c>
      <c r="Z385" t="s">
        <v>719</v>
      </c>
      <c r="AA385">
        <v>516702</v>
      </c>
      <c r="AB385" t="s">
        <v>24</v>
      </c>
      <c r="AC385">
        <v>152267</v>
      </c>
      <c r="AD385" t="s">
        <v>102</v>
      </c>
      <c r="AE385">
        <v>506</v>
      </c>
      <c r="AF385" t="s">
        <v>124</v>
      </c>
      <c r="AG385">
        <v>80840</v>
      </c>
      <c r="AH385" t="s">
        <v>116</v>
      </c>
      <c r="AI385">
        <v>28216</v>
      </c>
      <c r="AJ385" t="s">
        <v>142</v>
      </c>
      <c r="AK385">
        <v>1224</v>
      </c>
      <c r="AL385" t="s">
        <v>91</v>
      </c>
      <c r="AM385">
        <v>2</v>
      </c>
      <c r="AN385" t="s">
        <v>152</v>
      </c>
      <c r="AO385">
        <v>131567</v>
      </c>
      <c r="AP385" t="s">
        <v>153</v>
      </c>
    </row>
    <row r="386" spans="1:42" x14ac:dyDescent="0.2">
      <c r="A386">
        <v>385</v>
      </c>
      <c r="B386" t="s">
        <v>3357</v>
      </c>
      <c r="C386" t="s">
        <v>24</v>
      </c>
      <c r="D386">
        <v>516702</v>
      </c>
      <c r="E386" t="s">
        <v>3361</v>
      </c>
      <c r="F386" t="s">
        <v>3360</v>
      </c>
      <c r="G386" t="s">
        <v>3360</v>
      </c>
      <c r="H386" t="s">
        <v>3359</v>
      </c>
      <c r="I386" t="s">
        <v>5414</v>
      </c>
      <c r="J386" t="s">
        <v>719</v>
      </c>
      <c r="K386">
        <v>-1</v>
      </c>
      <c r="L386">
        <v>1380</v>
      </c>
      <c r="M386" t="s">
        <v>3358</v>
      </c>
      <c r="N386">
        <v>0</v>
      </c>
      <c r="O386">
        <v>13195</v>
      </c>
      <c r="P386">
        <v>14575</v>
      </c>
      <c r="Q386">
        <v>13</v>
      </c>
      <c r="R386" t="s">
        <v>719</v>
      </c>
      <c r="S386" t="s">
        <v>719</v>
      </c>
      <c r="T386" t="s">
        <v>719</v>
      </c>
      <c r="U386" t="s">
        <v>4326</v>
      </c>
      <c r="V386">
        <v>516702</v>
      </c>
      <c r="W386" t="s">
        <v>24</v>
      </c>
      <c r="X386" t="b">
        <v>1</v>
      </c>
      <c r="Y386" t="s">
        <v>719</v>
      </c>
      <c r="Z386" t="s">
        <v>719</v>
      </c>
      <c r="AA386">
        <v>516702</v>
      </c>
      <c r="AB386" t="s">
        <v>24</v>
      </c>
      <c r="AC386">
        <v>152267</v>
      </c>
      <c r="AD386" t="s">
        <v>102</v>
      </c>
      <c r="AE386">
        <v>506</v>
      </c>
      <c r="AF386" t="s">
        <v>124</v>
      </c>
      <c r="AG386">
        <v>80840</v>
      </c>
      <c r="AH386" t="s">
        <v>116</v>
      </c>
      <c r="AI386">
        <v>28216</v>
      </c>
      <c r="AJ386" t="s">
        <v>142</v>
      </c>
      <c r="AK386">
        <v>1224</v>
      </c>
      <c r="AL386" t="s">
        <v>91</v>
      </c>
      <c r="AM386">
        <v>2</v>
      </c>
      <c r="AN386" t="s">
        <v>152</v>
      </c>
      <c r="AO386">
        <v>131567</v>
      </c>
      <c r="AP386" t="s">
        <v>153</v>
      </c>
    </row>
    <row r="387" spans="1:42" x14ac:dyDescent="0.2">
      <c r="A387">
        <v>386</v>
      </c>
      <c r="B387" t="s">
        <v>3357</v>
      </c>
      <c r="C387" t="s">
        <v>24</v>
      </c>
      <c r="D387">
        <v>516702</v>
      </c>
      <c r="E387" t="s">
        <v>3356</v>
      </c>
      <c r="F387" t="s">
        <v>391</v>
      </c>
      <c r="G387" t="s">
        <v>391</v>
      </c>
      <c r="H387" t="s">
        <v>3355</v>
      </c>
      <c r="I387" t="s">
        <v>5413</v>
      </c>
      <c r="J387" t="s">
        <v>719</v>
      </c>
      <c r="K387">
        <v>-1</v>
      </c>
      <c r="L387">
        <v>307</v>
      </c>
      <c r="M387" t="s">
        <v>3354</v>
      </c>
      <c r="N387">
        <v>1</v>
      </c>
      <c r="O387">
        <v>14571</v>
      </c>
      <c r="P387">
        <v>14878</v>
      </c>
      <c r="Q387">
        <v>14</v>
      </c>
      <c r="R387" t="s">
        <v>719</v>
      </c>
      <c r="S387" t="s">
        <v>719</v>
      </c>
      <c r="T387" t="s">
        <v>719</v>
      </c>
      <c r="U387" t="s">
        <v>4326</v>
      </c>
      <c r="V387">
        <v>516702</v>
      </c>
      <c r="W387" t="s">
        <v>24</v>
      </c>
      <c r="X387" t="b">
        <v>1</v>
      </c>
      <c r="Y387" t="s">
        <v>719</v>
      </c>
      <c r="Z387" t="s">
        <v>719</v>
      </c>
      <c r="AA387">
        <v>516702</v>
      </c>
      <c r="AB387" t="s">
        <v>24</v>
      </c>
      <c r="AC387">
        <v>152267</v>
      </c>
      <c r="AD387" t="s">
        <v>102</v>
      </c>
      <c r="AE387">
        <v>506</v>
      </c>
      <c r="AF387" t="s">
        <v>124</v>
      </c>
      <c r="AG387">
        <v>80840</v>
      </c>
      <c r="AH387" t="s">
        <v>116</v>
      </c>
      <c r="AI387">
        <v>28216</v>
      </c>
      <c r="AJ387" t="s">
        <v>142</v>
      </c>
      <c r="AK387">
        <v>1224</v>
      </c>
      <c r="AL387" t="s">
        <v>91</v>
      </c>
      <c r="AM387">
        <v>2</v>
      </c>
      <c r="AN387" t="s">
        <v>152</v>
      </c>
      <c r="AO387">
        <v>131567</v>
      </c>
      <c r="AP387" t="s">
        <v>153</v>
      </c>
    </row>
    <row r="388" spans="1:42" x14ac:dyDescent="0.2">
      <c r="A388">
        <v>387</v>
      </c>
      <c r="B388" t="s">
        <v>3320</v>
      </c>
      <c r="C388" t="s">
        <v>24</v>
      </c>
      <c r="D388">
        <v>516702</v>
      </c>
      <c r="E388" t="s">
        <v>380</v>
      </c>
      <c r="F388" t="s">
        <v>379</v>
      </c>
      <c r="G388" t="s">
        <v>379</v>
      </c>
      <c r="H388" t="s">
        <v>3353</v>
      </c>
      <c r="I388" t="s">
        <v>5412</v>
      </c>
      <c r="J388" t="s">
        <v>719</v>
      </c>
      <c r="K388">
        <v>-1</v>
      </c>
      <c r="L388">
        <v>707</v>
      </c>
      <c r="M388" t="s">
        <v>3352</v>
      </c>
      <c r="N388">
        <v>1</v>
      </c>
      <c r="O388">
        <v>0</v>
      </c>
      <c r="P388">
        <v>707</v>
      </c>
      <c r="Q388">
        <v>1</v>
      </c>
      <c r="R388" t="s">
        <v>719</v>
      </c>
      <c r="S388">
        <v>1</v>
      </c>
      <c r="T388" t="s">
        <v>4327</v>
      </c>
      <c r="U388" t="s">
        <v>4326</v>
      </c>
      <c r="V388">
        <v>516702</v>
      </c>
      <c r="W388" t="s">
        <v>24</v>
      </c>
      <c r="X388" t="b">
        <v>1</v>
      </c>
      <c r="Y388" t="s">
        <v>719</v>
      </c>
      <c r="Z388" t="s">
        <v>719</v>
      </c>
      <c r="AA388">
        <v>516702</v>
      </c>
      <c r="AB388" t="s">
        <v>24</v>
      </c>
      <c r="AC388">
        <v>152267</v>
      </c>
      <c r="AD388" t="s">
        <v>102</v>
      </c>
      <c r="AE388">
        <v>506</v>
      </c>
      <c r="AF388" t="s">
        <v>124</v>
      </c>
      <c r="AG388">
        <v>80840</v>
      </c>
      <c r="AH388" t="s">
        <v>116</v>
      </c>
      <c r="AI388">
        <v>28216</v>
      </c>
      <c r="AJ388" t="s">
        <v>142</v>
      </c>
      <c r="AK388">
        <v>1224</v>
      </c>
      <c r="AL388" t="s">
        <v>91</v>
      </c>
      <c r="AM388">
        <v>2</v>
      </c>
      <c r="AN388" t="s">
        <v>152</v>
      </c>
      <c r="AO388">
        <v>131567</v>
      </c>
      <c r="AP388" t="s">
        <v>153</v>
      </c>
    </row>
    <row r="389" spans="1:42" x14ac:dyDescent="0.2">
      <c r="A389">
        <v>388</v>
      </c>
      <c r="B389" t="s">
        <v>3320</v>
      </c>
      <c r="C389" t="s">
        <v>24</v>
      </c>
      <c r="D389">
        <v>516702</v>
      </c>
      <c r="E389" t="s">
        <v>388</v>
      </c>
      <c r="F389" t="s">
        <v>387</v>
      </c>
      <c r="G389" t="s">
        <v>387</v>
      </c>
      <c r="H389" t="s">
        <v>3351</v>
      </c>
      <c r="I389" t="s">
        <v>5411</v>
      </c>
      <c r="J389" t="s">
        <v>719</v>
      </c>
      <c r="K389">
        <v>-1</v>
      </c>
      <c r="L389">
        <v>1230</v>
      </c>
      <c r="M389" t="s">
        <v>3350</v>
      </c>
      <c r="N389">
        <v>0</v>
      </c>
      <c r="O389">
        <v>757</v>
      </c>
      <c r="P389">
        <v>1987</v>
      </c>
      <c r="Q389">
        <v>2</v>
      </c>
      <c r="R389" t="s">
        <v>719</v>
      </c>
      <c r="S389">
        <v>1</v>
      </c>
      <c r="T389" t="s">
        <v>4327</v>
      </c>
      <c r="U389" t="s">
        <v>4326</v>
      </c>
      <c r="V389">
        <v>516702</v>
      </c>
      <c r="W389" t="s">
        <v>24</v>
      </c>
      <c r="X389" t="b">
        <v>1</v>
      </c>
      <c r="Y389" t="s">
        <v>719</v>
      </c>
      <c r="Z389" t="s">
        <v>719</v>
      </c>
      <c r="AA389">
        <v>516702</v>
      </c>
      <c r="AB389" t="s">
        <v>24</v>
      </c>
      <c r="AC389">
        <v>152267</v>
      </c>
      <c r="AD389" t="s">
        <v>102</v>
      </c>
      <c r="AE389">
        <v>506</v>
      </c>
      <c r="AF389" t="s">
        <v>124</v>
      </c>
      <c r="AG389">
        <v>80840</v>
      </c>
      <c r="AH389" t="s">
        <v>116</v>
      </c>
      <c r="AI389">
        <v>28216</v>
      </c>
      <c r="AJ389" t="s">
        <v>142</v>
      </c>
      <c r="AK389">
        <v>1224</v>
      </c>
      <c r="AL389" t="s">
        <v>91</v>
      </c>
      <c r="AM389">
        <v>2</v>
      </c>
      <c r="AN389" t="s">
        <v>152</v>
      </c>
      <c r="AO389">
        <v>131567</v>
      </c>
      <c r="AP389" t="s">
        <v>153</v>
      </c>
    </row>
    <row r="390" spans="1:42" x14ac:dyDescent="0.2">
      <c r="A390">
        <v>389</v>
      </c>
      <c r="B390" t="s">
        <v>3320</v>
      </c>
      <c r="C390" t="s">
        <v>24</v>
      </c>
      <c r="D390">
        <v>516702</v>
      </c>
      <c r="E390" t="s">
        <v>3349</v>
      </c>
      <c r="F390" t="s">
        <v>3348</v>
      </c>
      <c r="G390" t="s">
        <v>3348</v>
      </c>
      <c r="H390" t="s">
        <v>3347</v>
      </c>
      <c r="I390" t="s">
        <v>5410</v>
      </c>
      <c r="J390" t="s">
        <v>719</v>
      </c>
      <c r="K390">
        <v>1</v>
      </c>
      <c r="L390">
        <v>1089</v>
      </c>
      <c r="M390" t="s">
        <v>3346</v>
      </c>
      <c r="N390">
        <v>0</v>
      </c>
      <c r="O390">
        <v>2259</v>
      </c>
      <c r="P390">
        <v>3348</v>
      </c>
      <c r="Q390">
        <v>3</v>
      </c>
      <c r="R390" t="s">
        <v>719</v>
      </c>
      <c r="S390">
        <v>1</v>
      </c>
      <c r="T390" t="s">
        <v>4327</v>
      </c>
      <c r="U390" t="s">
        <v>4326</v>
      </c>
      <c r="V390">
        <v>516702</v>
      </c>
      <c r="W390" t="s">
        <v>24</v>
      </c>
      <c r="X390" t="b">
        <v>1</v>
      </c>
      <c r="Y390" t="s">
        <v>719</v>
      </c>
      <c r="Z390" t="s">
        <v>719</v>
      </c>
      <c r="AA390">
        <v>516702</v>
      </c>
      <c r="AB390" t="s">
        <v>24</v>
      </c>
      <c r="AC390">
        <v>152267</v>
      </c>
      <c r="AD390" t="s">
        <v>102</v>
      </c>
      <c r="AE390">
        <v>506</v>
      </c>
      <c r="AF390" t="s">
        <v>124</v>
      </c>
      <c r="AG390">
        <v>80840</v>
      </c>
      <c r="AH390" t="s">
        <v>116</v>
      </c>
      <c r="AI390">
        <v>28216</v>
      </c>
      <c r="AJ390" t="s">
        <v>142</v>
      </c>
      <c r="AK390">
        <v>1224</v>
      </c>
      <c r="AL390" t="s">
        <v>91</v>
      </c>
      <c r="AM390">
        <v>2</v>
      </c>
      <c r="AN390" t="s">
        <v>152</v>
      </c>
      <c r="AO390">
        <v>131567</v>
      </c>
      <c r="AP390" t="s">
        <v>153</v>
      </c>
    </row>
    <row r="391" spans="1:42" x14ac:dyDescent="0.2">
      <c r="A391">
        <v>390</v>
      </c>
      <c r="B391" t="s">
        <v>3320</v>
      </c>
      <c r="C391" t="s">
        <v>24</v>
      </c>
      <c r="D391">
        <v>516702</v>
      </c>
      <c r="E391" t="s">
        <v>312</v>
      </c>
      <c r="F391" t="s">
        <v>304</v>
      </c>
      <c r="G391" t="s">
        <v>304</v>
      </c>
      <c r="H391" t="s">
        <v>3345</v>
      </c>
      <c r="I391" t="s">
        <v>5409</v>
      </c>
      <c r="J391" t="s">
        <v>719</v>
      </c>
      <c r="K391">
        <v>1</v>
      </c>
      <c r="L391">
        <v>978</v>
      </c>
      <c r="M391" t="s">
        <v>3344</v>
      </c>
      <c r="N391">
        <v>0</v>
      </c>
      <c r="O391">
        <v>3350</v>
      </c>
      <c r="P391">
        <v>4328</v>
      </c>
      <c r="Q391">
        <v>4</v>
      </c>
      <c r="R391" t="s">
        <v>719</v>
      </c>
      <c r="S391">
        <v>1</v>
      </c>
      <c r="T391" t="s">
        <v>4327</v>
      </c>
      <c r="U391" t="s">
        <v>4326</v>
      </c>
      <c r="V391">
        <v>516702</v>
      </c>
      <c r="W391" t="s">
        <v>24</v>
      </c>
      <c r="X391" t="b">
        <v>1</v>
      </c>
      <c r="Y391" t="s">
        <v>719</v>
      </c>
      <c r="Z391" t="s">
        <v>719</v>
      </c>
      <c r="AA391">
        <v>516702</v>
      </c>
      <c r="AB391" t="s">
        <v>24</v>
      </c>
      <c r="AC391">
        <v>152267</v>
      </c>
      <c r="AD391" t="s">
        <v>102</v>
      </c>
      <c r="AE391">
        <v>506</v>
      </c>
      <c r="AF391" t="s">
        <v>124</v>
      </c>
      <c r="AG391">
        <v>80840</v>
      </c>
      <c r="AH391" t="s">
        <v>116</v>
      </c>
      <c r="AI391">
        <v>28216</v>
      </c>
      <c r="AJ391" t="s">
        <v>142</v>
      </c>
      <c r="AK391">
        <v>1224</v>
      </c>
      <c r="AL391" t="s">
        <v>91</v>
      </c>
      <c r="AM391">
        <v>2</v>
      </c>
      <c r="AN391" t="s">
        <v>152</v>
      </c>
      <c r="AO391">
        <v>131567</v>
      </c>
      <c r="AP391" t="s">
        <v>153</v>
      </c>
    </row>
    <row r="392" spans="1:42" x14ac:dyDescent="0.2">
      <c r="A392">
        <v>391</v>
      </c>
      <c r="B392" t="s">
        <v>3320</v>
      </c>
      <c r="C392" t="s">
        <v>24</v>
      </c>
      <c r="D392">
        <v>516702</v>
      </c>
      <c r="E392" t="s">
        <v>926</v>
      </c>
      <c r="F392" t="s">
        <v>925</v>
      </c>
      <c r="G392" t="s">
        <v>925</v>
      </c>
      <c r="H392" t="s">
        <v>3343</v>
      </c>
      <c r="I392" t="s">
        <v>5408</v>
      </c>
      <c r="J392" t="s">
        <v>719</v>
      </c>
      <c r="K392">
        <v>1</v>
      </c>
      <c r="L392">
        <v>705</v>
      </c>
      <c r="M392" t="s">
        <v>3342</v>
      </c>
      <c r="N392">
        <v>0</v>
      </c>
      <c r="O392">
        <v>4352</v>
      </c>
      <c r="P392">
        <v>5057</v>
      </c>
      <c r="Q392">
        <v>5</v>
      </c>
      <c r="R392" t="s">
        <v>719</v>
      </c>
      <c r="S392">
        <v>1</v>
      </c>
      <c r="T392" t="s">
        <v>4327</v>
      </c>
      <c r="U392" t="s">
        <v>4326</v>
      </c>
      <c r="V392">
        <v>516702</v>
      </c>
      <c r="W392" t="s">
        <v>24</v>
      </c>
      <c r="X392" t="b">
        <v>1</v>
      </c>
      <c r="Y392" t="s">
        <v>719</v>
      </c>
      <c r="Z392" t="s">
        <v>719</v>
      </c>
      <c r="AA392">
        <v>516702</v>
      </c>
      <c r="AB392" t="s">
        <v>24</v>
      </c>
      <c r="AC392">
        <v>152267</v>
      </c>
      <c r="AD392" t="s">
        <v>102</v>
      </c>
      <c r="AE392">
        <v>506</v>
      </c>
      <c r="AF392" t="s">
        <v>124</v>
      </c>
      <c r="AG392">
        <v>80840</v>
      </c>
      <c r="AH392" t="s">
        <v>116</v>
      </c>
      <c r="AI392">
        <v>28216</v>
      </c>
      <c r="AJ392" t="s">
        <v>142</v>
      </c>
      <c r="AK392">
        <v>1224</v>
      </c>
      <c r="AL392" t="s">
        <v>91</v>
      </c>
      <c r="AM392">
        <v>2</v>
      </c>
      <c r="AN392" t="s">
        <v>152</v>
      </c>
      <c r="AO392">
        <v>131567</v>
      </c>
      <c r="AP392" t="s">
        <v>153</v>
      </c>
    </row>
    <row r="393" spans="1:42" x14ac:dyDescent="0.2">
      <c r="A393">
        <v>392</v>
      </c>
      <c r="B393" t="s">
        <v>3320</v>
      </c>
      <c r="C393" t="s">
        <v>24</v>
      </c>
      <c r="D393">
        <v>516702</v>
      </c>
      <c r="E393" t="s">
        <v>3341</v>
      </c>
      <c r="F393" t="s">
        <v>3340</v>
      </c>
      <c r="G393" t="s">
        <v>3340</v>
      </c>
      <c r="H393" t="s">
        <v>3339</v>
      </c>
      <c r="I393" t="s">
        <v>5407</v>
      </c>
      <c r="J393" t="s">
        <v>719</v>
      </c>
      <c r="K393">
        <v>1</v>
      </c>
      <c r="L393">
        <v>672</v>
      </c>
      <c r="M393" t="s">
        <v>3338</v>
      </c>
      <c r="N393">
        <v>0</v>
      </c>
      <c r="O393">
        <v>5227</v>
      </c>
      <c r="P393">
        <v>5899</v>
      </c>
      <c r="Q393">
        <v>6</v>
      </c>
      <c r="R393" t="s">
        <v>719</v>
      </c>
      <c r="S393">
        <v>1</v>
      </c>
      <c r="T393" t="s">
        <v>4327</v>
      </c>
      <c r="U393" t="s">
        <v>4326</v>
      </c>
      <c r="V393">
        <v>516702</v>
      </c>
      <c r="W393" t="s">
        <v>24</v>
      </c>
      <c r="X393" t="b">
        <v>1</v>
      </c>
      <c r="Y393" t="s">
        <v>719</v>
      </c>
      <c r="Z393" t="s">
        <v>719</v>
      </c>
      <c r="AA393">
        <v>516702</v>
      </c>
      <c r="AB393" t="s">
        <v>24</v>
      </c>
      <c r="AC393">
        <v>152267</v>
      </c>
      <c r="AD393" t="s">
        <v>102</v>
      </c>
      <c r="AE393">
        <v>506</v>
      </c>
      <c r="AF393" t="s">
        <v>124</v>
      </c>
      <c r="AG393">
        <v>80840</v>
      </c>
      <c r="AH393" t="s">
        <v>116</v>
      </c>
      <c r="AI393">
        <v>28216</v>
      </c>
      <c r="AJ393" t="s">
        <v>142</v>
      </c>
      <c r="AK393">
        <v>1224</v>
      </c>
      <c r="AL393" t="s">
        <v>91</v>
      </c>
      <c r="AM393">
        <v>2</v>
      </c>
      <c r="AN393" t="s">
        <v>152</v>
      </c>
      <c r="AO393">
        <v>131567</v>
      </c>
      <c r="AP393" t="s">
        <v>153</v>
      </c>
    </row>
    <row r="394" spans="1:42" x14ac:dyDescent="0.2">
      <c r="A394">
        <v>393</v>
      </c>
      <c r="B394" t="s">
        <v>3320</v>
      </c>
      <c r="C394" t="s">
        <v>24</v>
      </c>
      <c r="D394">
        <v>516702</v>
      </c>
      <c r="E394" t="s">
        <v>422</v>
      </c>
      <c r="F394" t="s">
        <v>308</v>
      </c>
      <c r="G394" t="s">
        <v>308</v>
      </c>
      <c r="H394" t="s">
        <v>3337</v>
      </c>
      <c r="I394" t="s">
        <v>5406</v>
      </c>
      <c r="J394">
        <v>46</v>
      </c>
      <c r="K394">
        <v>-1</v>
      </c>
      <c r="L394">
        <v>774</v>
      </c>
      <c r="M394" t="s">
        <v>3336</v>
      </c>
      <c r="N394">
        <v>0</v>
      </c>
      <c r="O394">
        <v>5996</v>
      </c>
      <c r="P394">
        <v>6770</v>
      </c>
      <c r="Q394">
        <v>7</v>
      </c>
      <c r="R394" t="s">
        <v>4318</v>
      </c>
      <c r="S394">
        <v>1</v>
      </c>
      <c r="T394" t="s">
        <v>4327</v>
      </c>
      <c r="U394" t="s">
        <v>4332</v>
      </c>
      <c r="V394">
        <v>516702</v>
      </c>
      <c r="W394" t="s">
        <v>24</v>
      </c>
      <c r="X394" t="b">
        <v>1</v>
      </c>
      <c r="Y394" t="s">
        <v>719</v>
      </c>
      <c r="Z394" t="s">
        <v>719</v>
      </c>
      <c r="AA394">
        <v>516702</v>
      </c>
      <c r="AB394" t="s">
        <v>24</v>
      </c>
      <c r="AC394">
        <v>152267</v>
      </c>
      <c r="AD394" t="s">
        <v>102</v>
      </c>
      <c r="AE394">
        <v>506</v>
      </c>
      <c r="AF394" t="s">
        <v>124</v>
      </c>
      <c r="AG394">
        <v>80840</v>
      </c>
      <c r="AH394" t="s">
        <v>116</v>
      </c>
      <c r="AI394">
        <v>28216</v>
      </c>
      <c r="AJ394" t="s">
        <v>142</v>
      </c>
      <c r="AK394">
        <v>1224</v>
      </c>
      <c r="AL394" t="s">
        <v>91</v>
      </c>
      <c r="AM394">
        <v>2</v>
      </c>
      <c r="AN394" t="s">
        <v>152</v>
      </c>
      <c r="AO394">
        <v>131567</v>
      </c>
      <c r="AP394" t="s">
        <v>153</v>
      </c>
    </row>
    <row r="395" spans="1:42" x14ac:dyDescent="0.2">
      <c r="A395">
        <v>394</v>
      </c>
      <c r="B395" t="s">
        <v>3320</v>
      </c>
      <c r="C395" t="s">
        <v>24</v>
      </c>
      <c r="D395">
        <v>516702</v>
      </c>
      <c r="E395" t="s">
        <v>312</v>
      </c>
      <c r="F395" t="s">
        <v>304</v>
      </c>
      <c r="G395" t="s">
        <v>304</v>
      </c>
      <c r="H395" t="s">
        <v>238</v>
      </c>
      <c r="I395" t="s">
        <v>5405</v>
      </c>
      <c r="J395">
        <v>51</v>
      </c>
      <c r="K395">
        <v>1</v>
      </c>
      <c r="L395">
        <v>978</v>
      </c>
      <c r="M395" t="s">
        <v>3335</v>
      </c>
      <c r="N395">
        <v>0</v>
      </c>
      <c r="O395">
        <v>6920</v>
      </c>
      <c r="P395">
        <v>7898</v>
      </c>
      <c r="Q395">
        <v>8</v>
      </c>
      <c r="R395" t="s">
        <v>4316</v>
      </c>
      <c r="S395">
        <v>1</v>
      </c>
      <c r="T395" t="s">
        <v>4327</v>
      </c>
      <c r="U395" t="s">
        <v>4332</v>
      </c>
      <c r="V395">
        <v>516702</v>
      </c>
      <c r="W395" t="s">
        <v>24</v>
      </c>
      <c r="X395" t="b">
        <v>1</v>
      </c>
      <c r="Y395" t="s">
        <v>719</v>
      </c>
      <c r="Z395" t="s">
        <v>719</v>
      </c>
      <c r="AA395">
        <v>516702</v>
      </c>
      <c r="AB395" t="s">
        <v>24</v>
      </c>
      <c r="AC395">
        <v>152267</v>
      </c>
      <c r="AD395" t="s">
        <v>102</v>
      </c>
      <c r="AE395">
        <v>506</v>
      </c>
      <c r="AF395" t="s">
        <v>124</v>
      </c>
      <c r="AG395">
        <v>80840</v>
      </c>
      <c r="AH395" t="s">
        <v>116</v>
      </c>
      <c r="AI395">
        <v>28216</v>
      </c>
      <c r="AJ395" t="s">
        <v>142</v>
      </c>
      <c r="AK395">
        <v>1224</v>
      </c>
      <c r="AL395" t="s">
        <v>91</v>
      </c>
      <c r="AM395">
        <v>2</v>
      </c>
      <c r="AN395" t="s">
        <v>152</v>
      </c>
      <c r="AO395">
        <v>131567</v>
      </c>
      <c r="AP395" t="s">
        <v>153</v>
      </c>
    </row>
    <row r="396" spans="1:42" x14ac:dyDescent="0.2">
      <c r="A396">
        <v>395</v>
      </c>
      <c r="B396" t="s">
        <v>3320</v>
      </c>
      <c r="C396" t="s">
        <v>24</v>
      </c>
      <c r="D396">
        <v>516702</v>
      </c>
      <c r="E396" t="s">
        <v>367</v>
      </c>
      <c r="F396" t="s">
        <v>301</v>
      </c>
      <c r="G396" t="s">
        <v>301</v>
      </c>
      <c r="H396" t="s">
        <v>3334</v>
      </c>
      <c r="I396" t="s">
        <v>5404</v>
      </c>
      <c r="J396">
        <v>63</v>
      </c>
      <c r="K396">
        <v>1</v>
      </c>
      <c r="L396">
        <v>1248</v>
      </c>
      <c r="M396" t="s">
        <v>3333</v>
      </c>
      <c r="N396">
        <v>0</v>
      </c>
      <c r="O396">
        <v>7998</v>
      </c>
      <c r="P396">
        <v>9246</v>
      </c>
      <c r="Q396">
        <v>9</v>
      </c>
      <c r="R396" t="s">
        <v>4317</v>
      </c>
      <c r="S396">
        <v>1</v>
      </c>
      <c r="T396" t="s">
        <v>4327</v>
      </c>
      <c r="U396" t="s">
        <v>4332</v>
      </c>
      <c r="V396">
        <v>516702</v>
      </c>
      <c r="W396" t="s">
        <v>24</v>
      </c>
      <c r="X396" t="b">
        <v>1</v>
      </c>
      <c r="Y396" t="s">
        <v>719</v>
      </c>
      <c r="Z396" t="s">
        <v>719</v>
      </c>
      <c r="AA396">
        <v>516702</v>
      </c>
      <c r="AB396" t="s">
        <v>24</v>
      </c>
      <c r="AC396">
        <v>152267</v>
      </c>
      <c r="AD396" t="s">
        <v>102</v>
      </c>
      <c r="AE396">
        <v>506</v>
      </c>
      <c r="AF396" t="s">
        <v>124</v>
      </c>
      <c r="AG396">
        <v>80840</v>
      </c>
      <c r="AH396" t="s">
        <v>116</v>
      </c>
      <c r="AI396">
        <v>28216</v>
      </c>
      <c r="AJ396" t="s">
        <v>142</v>
      </c>
      <c r="AK396">
        <v>1224</v>
      </c>
      <c r="AL396" t="s">
        <v>91</v>
      </c>
      <c r="AM396">
        <v>2</v>
      </c>
      <c r="AN396" t="s">
        <v>152</v>
      </c>
      <c r="AO396">
        <v>131567</v>
      </c>
      <c r="AP396" t="s">
        <v>153</v>
      </c>
    </row>
    <row r="397" spans="1:42" x14ac:dyDescent="0.2">
      <c r="A397">
        <v>396</v>
      </c>
      <c r="B397" t="s">
        <v>3320</v>
      </c>
      <c r="C397" t="s">
        <v>24</v>
      </c>
      <c r="D397">
        <v>516702</v>
      </c>
      <c r="E397" t="s">
        <v>370</v>
      </c>
      <c r="F397" t="s">
        <v>297</v>
      </c>
      <c r="G397" t="s">
        <v>297</v>
      </c>
      <c r="H397" t="s">
        <v>3332</v>
      </c>
      <c r="I397" t="s">
        <v>5403</v>
      </c>
      <c r="J397">
        <v>50</v>
      </c>
      <c r="K397">
        <v>1</v>
      </c>
      <c r="L397">
        <v>471</v>
      </c>
      <c r="M397" t="s">
        <v>3331</v>
      </c>
      <c r="N397">
        <v>0</v>
      </c>
      <c r="O397">
        <v>9248</v>
      </c>
      <c r="P397">
        <v>9719</v>
      </c>
      <c r="Q397">
        <v>10</v>
      </c>
      <c r="R397" t="s">
        <v>4319</v>
      </c>
      <c r="S397">
        <v>1</v>
      </c>
      <c r="T397" t="s">
        <v>4327</v>
      </c>
      <c r="U397" t="s">
        <v>4332</v>
      </c>
      <c r="V397">
        <v>516702</v>
      </c>
      <c r="W397" t="s">
        <v>24</v>
      </c>
      <c r="X397" t="b">
        <v>1</v>
      </c>
      <c r="Y397" t="s">
        <v>719</v>
      </c>
      <c r="Z397" t="s">
        <v>719</v>
      </c>
      <c r="AA397">
        <v>516702</v>
      </c>
      <c r="AB397" t="s">
        <v>24</v>
      </c>
      <c r="AC397">
        <v>152267</v>
      </c>
      <c r="AD397" t="s">
        <v>102</v>
      </c>
      <c r="AE397">
        <v>506</v>
      </c>
      <c r="AF397" t="s">
        <v>124</v>
      </c>
      <c r="AG397">
        <v>80840</v>
      </c>
      <c r="AH397" t="s">
        <v>116</v>
      </c>
      <c r="AI397">
        <v>28216</v>
      </c>
      <c r="AJ397" t="s">
        <v>142</v>
      </c>
      <c r="AK397">
        <v>1224</v>
      </c>
      <c r="AL397" t="s">
        <v>91</v>
      </c>
      <c r="AM397">
        <v>2</v>
      </c>
      <c r="AN397" t="s">
        <v>152</v>
      </c>
      <c r="AO397">
        <v>131567</v>
      </c>
      <c r="AP397" t="s">
        <v>153</v>
      </c>
    </row>
    <row r="398" spans="1:42" x14ac:dyDescent="0.2">
      <c r="A398">
        <v>397</v>
      </c>
      <c r="B398" t="s">
        <v>3320</v>
      </c>
      <c r="C398" t="s">
        <v>24</v>
      </c>
      <c r="D398">
        <v>516702</v>
      </c>
      <c r="E398" t="s">
        <v>373</v>
      </c>
      <c r="F398" t="s">
        <v>289</v>
      </c>
      <c r="G398" t="s">
        <v>289</v>
      </c>
      <c r="H398" t="s">
        <v>3330</v>
      </c>
      <c r="I398" t="s">
        <v>5402</v>
      </c>
      <c r="J398">
        <v>52</v>
      </c>
      <c r="K398">
        <v>1</v>
      </c>
      <c r="L398">
        <v>945</v>
      </c>
      <c r="M398" t="s">
        <v>3329</v>
      </c>
      <c r="N398">
        <v>0</v>
      </c>
      <c r="O398">
        <v>9715</v>
      </c>
      <c r="P398">
        <v>10660</v>
      </c>
      <c r="Q398">
        <v>11</v>
      </c>
      <c r="R398" t="s">
        <v>4320</v>
      </c>
      <c r="S398">
        <v>1</v>
      </c>
      <c r="T398" t="s">
        <v>4327</v>
      </c>
      <c r="U398" t="s">
        <v>4332</v>
      </c>
      <c r="V398">
        <v>516702</v>
      </c>
      <c r="W398" t="s">
        <v>24</v>
      </c>
      <c r="X398" t="b">
        <v>1</v>
      </c>
      <c r="Y398" t="s">
        <v>719</v>
      </c>
      <c r="Z398" t="s">
        <v>719</v>
      </c>
      <c r="AA398">
        <v>516702</v>
      </c>
      <c r="AB398" t="s">
        <v>24</v>
      </c>
      <c r="AC398">
        <v>152267</v>
      </c>
      <c r="AD398" t="s">
        <v>102</v>
      </c>
      <c r="AE398">
        <v>506</v>
      </c>
      <c r="AF398" t="s">
        <v>124</v>
      </c>
      <c r="AG398">
        <v>80840</v>
      </c>
      <c r="AH398" t="s">
        <v>116</v>
      </c>
      <c r="AI398">
        <v>28216</v>
      </c>
      <c r="AJ398" t="s">
        <v>142</v>
      </c>
      <c r="AK398">
        <v>1224</v>
      </c>
      <c r="AL398" t="s">
        <v>91</v>
      </c>
      <c r="AM398">
        <v>2</v>
      </c>
      <c r="AN398" t="s">
        <v>152</v>
      </c>
      <c r="AO398">
        <v>131567</v>
      </c>
      <c r="AP398" t="s">
        <v>153</v>
      </c>
    </row>
    <row r="399" spans="1:42" x14ac:dyDescent="0.2">
      <c r="A399">
        <v>398</v>
      </c>
      <c r="B399" t="s">
        <v>3320</v>
      </c>
      <c r="C399" t="s">
        <v>24</v>
      </c>
      <c r="D399">
        <v>516702</v>
      </c>
      <c r="E399" t="s">
        <v>376</v>
      </c>
      <c r="F399" t="s">
        <v>293</v>
      </c>
      <c r="G399" t="s">
        <v>293</v>
      </c>
      <c r="H399" t="s">
        <v>3328</v>
      </c>
      <c r="I399" t="s">
        <v>5401</v>
      </c>
      <c r="J399">
        <v>39</v>
      </c>
      <c r="K399">
        <v>1</v>
      </c>
      <c r="L399">
        <v>1032</v>
      </c>
      <c r="M399" t="s">
        <v>3327</v>
      </c>
      <c r="N399">
        <v>0</v>
      </c>
      <c r="O399">
        <v>10695</v>
      </c>
      <c r="P399">
        <v>11727</v>
      </c>
      <c r="Q399">
        <v>12</v>
      </c>
      <c r="R399" t="s">
        <v>4321</v>
      </c>
      <c r="S399">
        <v>1</v>
      </c>
      <c r="T399" t="s">
        <v>4327</v>
      </c>
      <c r="U399" t="s">
        <v>4332</v>
      </c>
      <c r="V399">
        <v>516702</v>
      </c>
      <c r="W399" t="s">
        <v>24</v>
      </c>
      <c r="X399" t="b">
        <v>1</v>
      </c>
      <c r="Y399" t="s">
        <v>719</v>
      </c>
      <c r="Z399" t="s">
        <v>719</v>
      </c>
      <c r="AA399">
        <v>516702</v>
      </c>
      <c r="AB399" t="s">
        <v>24</v>
      </c>
      <c r="AC399">
        <v>152267</v>
      </c>
      <c r="AD399" t="s">
        <v>102</v>
      </c>
      <c r="AE399">
        <v>506</v>
      </c>
      <c r="AF399" t="s">
        <v>124</v>
      </c>
      <c r="AG399">
        <v>80840</v>
      </c>
      <c r="AH399" t="s">
        <v>116</v>
      </c>
      <c r="AI399">
        <v>28216</v>
      </c>
      <c r="AJ399" t="s">
        <v>142</v>
      </c>
      <c r="AK399">
        <v>1224</v>
      </c>
      <c r="AL399" t="s">
        <v>91</v>
      </c>
      <c r="AM399">
        <v>2</v>
      </c>
      <c r="AN399" t="s">
        <v>152</v>
      </c>
      <c r="AO399">
        <v>131567</v>
      </c>
      <c r="AP399" t="s">
        <v>153</v>
      </c>
    </row>
    <row r="400" spans="1:42" x14ac:dyDescent="0.2">
      <c r="A400">
        <v>399</v>
      </c>
      <c r="B400" t="s">
        <v>3320</v>
      </c>
      <c r="C400" t="s">
        <v>24</v>
      </c>
      <c r="D400">
        <v>516702</v>
      </c>
      <c r="E400" t="s">
        <v>3326</v>
      </c>
      <c r="F400" t="s">
        <v>3325</v>
      </c>
      <c r="G400" t="s">
        <v>3325</v>
      </c>
      <c r="H400" t="s">
        <v>3324</v>
      </c>
      <c r="I400" t="s">
        <v>5400</v>
      </c>
      <c r="J400" t="s">
        <v>719</v>
      </c>
      <c r="K400">
        <v>-1</v>
      </c>
      <c r="L400">
        <v>1308</v>
      </c>
      <c r="M400" t="s">
        <v>3323</v>
      </c>
      <c r="N400">
        <v>0</v>
      </c>
      <c r="O400">
        <v>11756</v>
      </c>
      <c r="P400">
        <v>13064</v>
      </c>
      <c r="Q400">
        <v>13</v>
      </c>
      <c r="R400" t="s">
        <v>719</v>
      </c>
      <c r="S400">
        <v>1</v>
      </c>
      <c r="T400" t="s">
        <v>4327</v>
      </c>
      <c r="U400" t="s">
        <v>4326</v>
      </c>
      <c r="V400">
        <v>516702</v>
      </c>
      <c r="W400" t="s">
        <v>24</v>
      </c>
      <c r="X400" t="b">
        <v>1</v>
      </c>
      <c r="Y400" t="s">
        <v>719</v>
      </c>
      <c r="Z400" t="s">
        <v>719</v>
      </c>
      <c r="AA400">
        <v>516702</v>
      </c>
      <c r="AB400" t="s">
        <v>24</v>
      </c>
      <c r="AC400">
        <v>152267</v>
      </c>
      <c r="AD400" t="s">
        <v>102</v>
      </c>
      <c r="AE400">
        <v>506</v>
      </c>
      <c r="AF400" t="s">
        <v>124</v>
      </c>
      <c r="AG400">
        <v>80840</v>
      </c>
      <c r="AH400" t="s">
        <v>116</v>
      </c>
      <c r="AI400">
        <v>28216</v>
      </c>
      <c r="AJ400" t="s">
        <v>142</v>
      </c>
      <c r="AK400">
        <v>1224</v>
      </c>
      <c r="AL400" t="s">
        <v>91</v>
      </c>
      <c r="AM400">
        <v>2</v>
      </c>
      <c r="AN400" t="s">
        <v>152</v>
      </c>
      <c r="AO400">
        <v>131567</v>
      </c>
      <c r="AP400" t="s">
        <v>153</v>
      </c>
    </row>
    <row r="401" spans="1:42" x14ac:dyDescent="0.2">
      <c r="A401">
        <v>400</v>
      </c>
      <c r="B401" t="s">
        <v>3320</v>
      </c>
      <c r="C401" t="s">
        <v>24</v>
      </c>
      <c r="D401">
        <v>516702</v>
      </c>
      <c r="E401" t="s">
        <v>793</v>
      </c>
      <c r="F401" t="s">
        <v>792</v>
      </c>
      <c r="G401" t="s">
        <v>792</v>
      </c>
      <c r="H401" t="s">
        <v>3322</v>
      </c>
      <c r="I401" t="s">
        <v>5399</v>
      </c>
      <c r="J401" t="s">
        <v>719</v>
      </c>
      <c r="K401">
        <v>-1</v>
      </c>
      <c r="L401">
        <v>924</v>
      </c>
      <c r="M401" t="s">
        <v>3321</v>
      </c>
      <c r="N401">
        <v>0</v>
      </c>
      <c r="O401">
        <v>13115</v>
      </c>
      <c r="P401">
        <v>14039</v>
      </c>
      <c r="Q401">
        <v>14</v>
      </c>
      <c r="R401" t="s">
        <v>719</v>
      </c>
      <c r="S401">
        <v>1</v>
      </c>
      <c r="T401" t="s">
        <v>4327</v>
      </c>
      <c r="U401" t="s">
        <v>4326</v>
      </c>
      <c r="V401">
        <v>516702</v>
      </c>
      <c r="W401" t="s">
        <v>24</v>
      </c>
      <c r="X401" t="b">
        <v>1</v>
      </c>
      <c r="Y401" t="s">
        <v>719</v>
      </c>
      <c r="Z401" t="s">
        <v>719</v>
      </c>
      <c r="AA401">
        <v>516702</v>
      </c>
      <c r="AB401" t="s">
        <v>24</v>
      </c>
      <c r="AC401">
        <v>152267</v>
      </c>
      <c r="AD401" t="s">
        <v>102</v>
      </c>
      <c r="AE401">
        <v>506</v>
      </c>
      <c r="AF401" t="s">
        <v>124</v>
      </c>
      <c r="AG401">
        <v>80840</v>
      </c>
      <c r="AH401" t="s">
        <v>116</v>
      </c>
      <c r="AI401">
        <v>28216</v>
      </c>
      <c r="AJ401" t="s">
        <v>142</v>
      </c>
      <c r="AK401">
        <v>1224</v>
      </c>
      <c r="AL401" t="s">
        <v>91</v>
      </c>
      <c r="AM401">
        <v>2</v>
      </c>
      <c r="AN401" t="s">
        <v>152</v>
      </c>
      <c r="AO401">
        <v>131567</v>
      </c>
      <c r="AP401" t="s">
        <v>153</v>
      </c>
    </row>
    <row r="402" spans="1:42" x14ac:dyDescent="0.2">
      <c r="A402">
        <v>401</v>
      </c>
      <c r="B402" t="s">
        <v>3320</v>
      </c>
      <c r="C402" t="s">
        <v>24</v>
      </c>
      <c r="D402">
        <v>516702</v>
      </c>
      <c r="E402" t="s">
        <v>305</v>
      </c>
      <c r="F402" t="s">
        <v>304</v>
      </c>
      <c r="G402" t="s">
        <v>304</v>
      </c>
      <c r="H402" t="s">
        <v>3319</v>
      </c>
      <c r="I402" t="s">
        <v>5398</v>
      </c>
      <c r="J402" t="s">
        <v>719</v>
      </c>
      <c r="K402">
        <v>-1</v>
      </c>
      <c r="L402">
        <v>978</v>
      </c>
      <c r="M402" t="s">
        <v>3318</v>
      </c>
      <c r="N402">
        <v>0</v>
      </c>
      <c r="O402">
        <v>14160</v>
      </c>
      <c r="P402">
        <v>15138</v>
      </c>
      <c r="Q402">
        <v>15</v>
      </c>
      <c r="R402" t="s">
        <v>719</v>
      </c>
      <c r="S402">
        <v>1</v>
      </c>
      <c r="T402" t="s">
        <v>4327</v>
      </c>
      <c r="U402" t="s">
        <v>4326</v>
      </c>
      <c r="V402">
        <v>516702</v>
      </c>
      <c r="W402" t="s">
        <v>24</v>
      </c>
      <c r="X402" t="b">
        <v>1</v>
      </c>
      <c r="Y402" t="s">
        <v>719</v>
      </c>
      <c r="Z402" t="s">
        <v>719</v>
      </c>
      <c r="AA402">
        <v>516702</v>
      </c>
      <c r="AB402" t="s">
        <v>24</v>
      </c>
      <c r="AC402">
        <v>152267</v>
      </c>
      <c r="AD402" t="s">
        <v>102</v>
      </c>
      <c r="AE402">
        <v>506</v>
      </c>
      <c r="AF402" t="s">
        <v>124</v>
      </c>
      <c r="AG402">
        <v>80840</v>
      </c>
      <c r="AH402" t="s">
        <v>116</v>
      </c>
      <c r="AI402">
        <v>28216</v>
      </c>
      <c r="AJ402" t="s">
        <v>142</v>
      </c>
      <c r="AK402">
        <v>1224</v>
      </c>
      <c r="AL402" t="s">
        <v>91</v>
      </c>
      <c r="AM402">
        <v>2</v>
      </c>
      <c r="AN402" t="s">
        <v>152</v>
      </c>
      <c r="AO402">
        <v>131567</v>
      </c>
      <c r="AP402" t="s">
        <v>153</v>
      </c>
    </row>
    <row r="403" spans="1:42" x14ac:dyDescent="0.2">
      <c r="A403">
        <v>402</v>
      </c>
      <c r="B403" t="s">
        <v>3276</v>
      </c>
      <c r="C403" t="s">
        <v>11</v>
      </c>
      <c r="D403">
        <v>2707016</v>
      </c>
      <c r="E403" t="s">
        <v>3317</v>
      </c>
      <c r="F403" t="s">
        <v>3316</v>
      </c>
      <c r="G403" t="s">
        <v>3316</v>
      </c>
      <c r="H403" t="s">
        <v>3315</v>
      </c>
      <c r="I403" t="s">
        <v>5397</v>
      </c>
      <c r="J403" t="s">
        <v>719</v>
      </c>
      <c r="K403">
        <v>1</v>
      </c>
      <c r="L403">
        <v>201</v>
      </c>
      <c r="M403" t="s">
        <v>3314</v>
      </c>
      <c r="N403">
        <v>1</v>
      </c>
      <c r="O403">
        <v>0</v>
      </c>
      <c r="P403">
        <v>201</v>
      </c>
      <c r="Q403">
        <v>1</v>
      </c>
      <c r="R403" t="s">
        <v>719</v>
      </c>
      <c r="S403">
        <v>1</v>
      </c>
      <c r="T403" t="s">
        <v>4327</v>
      </c>
      <c r="U403" t="s">
        <v>4326</v>
      </c>
      <c r="V403">
        <v>2707016</v>
      </c>
      <c r="W403" t="s">
        <v>11</v>
      </c>
      <c r="X403" t="b">
        <v>1</v>
      </c>
      <c r="Y403" t="s">
        <v>719</v>
      </c>
      <c r="Z403" t="s">
        <v>719</v>
      </c>
      <c r="AA403">
        <v>2707016</v>
      </c>
      <c r="AB403" t="s">
        <v>11</v>
      </c>
      <c r="AC403">
        <v>360239</v>
      </c>
      <c r="AD403" t="s">
        <v>95</v>
      </c>
      <c r="AE403">
        <v>224471</v>
      </c>
      <c r="AF403" t="s">
        <v>135</v>
      </c>
      <c r="AG403">
        <v>80840</v>
      </c>
      <c r="AH403" t="s">
        <v>116</v>
      </c>
      <c r="AI403">
        <v>28216</v>
      </c>
      <c r="AJ403" t="s">
        <v>142</v>
      </c>
      <c r="AK403">
        <v>1224</v>
      </c>
      <c r="AL403" t="s">
        <v>91</v>
      </c>
      <c r="AM403">
        <v>2</v>
      </c>
      <c r="AN403" t="s">
        <v>152</v>
      </c>
      <c r="AO403">
        <v>131567</v>
      </c>
      <c r="AP403" t="s">
        <v>153</v>
      </c>
    </row>
    <row r="404" spans="1:42" x14ac:dyDescent="0.2">
      <c r="A404">
        <v>403</v>
      </c>
      <c r="B404" t="s">
        <v>3276</v>
      </c>
      <c r="C404" t="s">
        <v>11</v>
      </c>
      <c r="D404">
        <v>2707016</v>
      </c>
      <c r="E404" t="s">
        <v>3313</v>
      </c>
      <c r="F404" t="s">
        <v>3312</v>
      </c>
      <c r="G404" t="s">
        <v>3312</v>
      </c>
      <c r="H404" t="s">
        <v>3311</v>
      </c>
      <c r="I404" t="s">
        <v>5396</v>
      </c>
      <c r="J404" t="s">
        <v>719</v>
      </c>
      <c r="K404">
        <v>1</v>
      </c>
      <c r="L404">
        <v>1368</v>
      </c>
      <c r="M404" t="s">
        <v>3310</v>
      </c>
      <c r="N404">
        <v>0</v>
      </c>
      <c r="O404">
        <v>322</v>
      </c>
      <c r="P404">
        <v>1690</v>
      </c>
      <c r="Q404">
        <v>2</v>
      </c>
      <c r="R404" t="s">
        <v>719</v>
      </c>
      <c r="S404">
        <v>1</v>
      </c>
      <c r="T404" t="s">
        <v>4327</v>
      </c>
      <c r="U404" t="s">
        <v>4326</v>
      </c>
      <c r="V404">
        <v>2707016</v>
      </c>
      <c r="W404" t="s">
        <v>11</v>
      </c>
      <c r="X404" t="b">
        <v>1</v>
      </c>
      <c r="Y404" t="s">
        <v>719</v>
      </c>
      <c r="Z404" t="s">
        <v>719</v>
      </c>
      <c r="AA404">
        <v>2707016</v>
      </c>
      <c r="AB404" t="s">
        <v>11</v>
      </c>
      <c r="AC404">
        <v>360239</v>
      </c>
      <c r="AD404" t="s">
        <v>95</v>
      </c>
      <c r="AE404">
        <v>224471</v>
      </c>
      <c r="AF404" t="s">
        <v>135</v>
      </c>
      <c r="AG404">
        <v>80840</v>
      </c>
      <c r="AH404" t="s">
        <v>116</v>
      </c>
      <c r="AI404">
        <v>28216</v>
      </c>
      <c r="AJ404" t="s">
        <v>142</v>
      </c>
      <c r="AK404">
        <v>1224</v>
      </c>
      <c r="AL404" t="s">
        <v>91</v>
      </c>
      <c r="AM404">
        <v>2</v>
      </c>
      <c r="AN404" t="s">
        <v>152</v>
      </c>
      <c r="AO404">
        <v>131567</v>
      </c>
      <c r="AP404" t="s">
        <v>153</v>
      </c>
    </row>
    <row r="405" spans="1:42" x14ac:dyDescent="0.2">
      <c r="A405">
        <v>404</v>
      </c>
      <c r="B405" t="s">
        <v>3276</v>
      </c>
      <c r="C405" t="s">
        <v>11</v>
      </c>
      <c r="D405">
        <v>2707016</v>
      </c>
      <c r="E405" t="s">
        <v>3309</v>
      </c>
      <c r="F405" t="s">
        <v>3308</v>
      </c>
      <c r="G405" t="s">
        <v>3308</v>
      </c>
      <c r="H405" t="s">
        <v>3307</v>
      </c>
      <c r="I405" t="s">
        <v>5395</v>
      </c>
      <c r="J405" t="s">
        <v>719</v>
      </c>
      <c r="K405">
        <v>-1</v>
      </c>
      <c r="L405">
        <v>1359</v>
      </c>
      <c r="M405" t="s">
        <v>3306</v>
      </c>
      <c r="N405">
        <v>0</v>
      </c>
      <c r="O405">
        <v>1712</v>
      </c>
      <c r="P405">
        <v>3071</v>
      </c>
      <c r="Q405">
        <v>3</v>
      </c>
      <c r="R405" t="s">
        <v>719</v>
      </c>
      <c r="S405">
        <v>1</v>
      </c>
      <c r="T405" t="s">
        <v>4327</v>
      </c>
      <c r="U405" t="s">
        <v>4326</v>
      </c>
      <c r="V405">
        <v>2707016</v>
      </c>
      <c r="W405" t="s">
        <v>11</v>
      </c>
      <c r="X405" t="b">
        <v>1</v>
      </c>
      <c r="Y405" t="s">
        <v>719</v>
      </c>
      <c r="Z405" t="s">
        <v>719</v>
      </c>
      <c r="AA405">
        <v>2707016</v>
      </c>
      <c r="AB405" t="s">
        <v>11</v>
      </c>
      <c r="AC405">
        <v>360239</v>
      </c>
      <c r="AD405" t="s">
        <v>95</v>
      </c>
      <c r="AE405">
        <v>224471</v>
      </c>
      <c r="AF405" t="s">
        <v>135</v>
      </c>
      <c r="AG405">
        <v>80840</v>
      </c>
      <c r="AH405" t="s">
        <v>116</v>
      </c>
      <c r="AI405">
        <v>28216</v>
      </c>
      <c r="AJ405" t="s">
        <v>142</v>
      </c>
      <c r="AK405">
        <v>1224</v>
      </c>
      <c r="AL405" t="s">
        <v>91</v>
      </c>
      <c r="AM405">
        <v>2</v>
      </c>
      <c r="AN405" t="s">
        <v>152</v>
      </c>
      <c r="AO405">
        <v>131567</v>
      </c>
      <c r="AP405" t="s">
        <v>153</v>
      </c>
    </row>
    <row r="406" spans="1:42" x14ac:dyDescent="0.2">
      <c r="A406">
        <v>405</v>
      </c>
      <c r="B406" t="s">
        <v>3276</v>
      </c>
      <c r="C406" t="s">
        <v>11</v>
      </c>
      <c r="D406">
        <v>2707016</v>
      </c>
      <c r="E406" t="s">
        <v>430</v>
      </c>
      <c r="F406" t="s">
        <v>429</v>
      </c>
      <c r="G406" t="s">
        <v>429</v>
      </c>
      <c r="H406" t="s">
        <v>3305</v>
      </c>
      <c r="I406" t="s">
        <v>5394</v>
      </c>
      <c r="J406" t="s">
        <v>719</v>
      </c>
      <c r="K406">
        <v>1</v>
      </c>
      <c r="L406">
        <v>264</v>
      </c>
      <c r="M406" t="s">
        <v>3304</v>
      </c>
      <c r="N406">
        <v>0</v>
      </c>
      <c r="O406">
        <v>3256</v>
      </c>
      <c r="P406">
        <v>3520</v>
      </c>
      <c r="Q406">
        <v>4</v>
      </c>
      <c r="R406" t="s">
        <v>719</v>
      </c>
      <c r="S406">
        <v>1</v>
      </c>
      <c r="T406" t="s">
        <v>4327</v>
      </c>
      <c r="U406" t="s">
        <v>4326</v>
      </c>
      <c r="V406">
        <v>2707016</v>
      </c>
      <c r="W406" t="s">
        <v>11</v>
      </c>
      <c r="X406" t="b">
        <v>1</v>
      </c>
      <c r="Y406" t="s">
        <v>719</v>
      </c>
      <c r="Z406" t="s">
        <v>719</v>
      </c>
      <c r="AA406">
        <v>2707016</v>
      </c>
      <c r="AB406" t="s">
        <v>11</v>
      </c>
      <c r="AC406">
        <v>360239</v>
      </c>
      <c r="AD406" t="s">
        <v>95</v>
      </c>
      <c r="AE406">
        <v>224471</v>
      </c>
      <c r="AF406" t="s">
        <v>135</v>
      </c>
      <c r="AG406">
        <v>80840</v>
      </c>
      <c r="AH406" t="s">
        <v>116</v>
      </c>
      <c r="AI406">
        <v>28216</v>
      </c>
      <c r="AJ406" t="s">
        <v>142</v>
      </c>
      <c r="AK406">
        <v>1224</v>
      </c>
      <c r="AL406" t="s">
        <v>91</v>
      </c>
      <c r="AM406">
        <v>2</v>
      </c>
      <c r="AN406" t="s">
        <v>152</v>
      </c>
      <c r="AO406">
        <v>131567</v>
      </c>
      <c r="AP406" t="s">
        <v>153</v>
      </c>
    </row>
    <row r="407" spans="1:42" x14ac:dyDescent="0.2">
      <c r="A407">
        <v>406</v>
      </c>
      <c r="B407" t="s">
        <v>3276</v>
      </c>
      <c r="C407" t="s">
        <v>11</v>
      </c>
      <c r="D407">
        <v>2707016</v>
      </c>
      <c r="E407" t="s">
        <v>3303</v>
      </c>
      <c r="F407" t="s">
        <v>3302</v>
      </c>
      <c r="G407" t="s">
        <v>3302</v>
      </c>
      <c r="H407" t="s">
        <v>3301</v>
      </c>
      <c r="I407" t="s">
        <v>5393</v>
      </c>
      <c r="J407" t="s">
        <v>719</v>
      </c>
      <c r="K407">
        <v>-1</v>
      </c>
      <c r="L407">
        <v>1914</v>
      </c>
      <c r="M407" t="s">
        <v>3300</v>
      </c>
      <c r="N407">
        <v>0</v>
      </c>
      <c r="O407">
        <v>3904</v>
      </c>
      <c r="P407">
        <v>5818</v>
      </c>
      <c r="Q407">
        <v>5</v>
      </c>
      <c r="R407" t="s">
        <v>719</v>
      </c>
      <c r="S407">
        <v>1</v>
      </c>
      <c r="T407" t="s">
        <v>4327</v>
      </c>
      <c r="U407" t="s">
        <v>4326</v>
      </c>
      <c r="V407">
        <v>2707016</v>
      </c>
      <c r="W407" t="s">
        <v>11</v>
      </c>
      <c r="X407" t="b">
        <v>1</v>
      </c>
      <c r="Y407" t="s">
        <v>719</v>
      </c>
      <c r="Z407" t="s">
        <v>719</v>
      </c>
      <c r="AA407">
        <v>2707016</v>
      </c>
      <c r="AB407" t="s">
        <v>11</v>
      </c>
      <c r="AC407">
        <v>360239</v>
      </c>
      <c r="AD407" t="s">
        <v>95</v>
      </c>
      <c r="AE407">
        <v>224471</v>
      </c>
      <c r="AF407" t="s">
        <v>135</v>
      </c>
      <c r="AG407">
        <v>80840</v>
      </c>
      <c r="AH407" t="s">
        <v>116</v>
      </c>
      <c r="AI407">
        <v>28216</v>
      </c>
      <c r="AJ407" t="s">
        <v>142</v>
      </c>
      <c r="AK407">
        <v>1224</v>
      </c>
      <c r="AL407" t="s">
        <v>91</v>
      </c>
      <c r="AM407">
        <v>2</v>
      </c>
      <c r="AN407" t="s">
        <v>152</v>
      </c>
      <c r="AO407">
        <v>131567</v>
      </c>
      <c r="AP407" t="s">
        <v>153</v>
      </c>
    </row>
    <row r="408" spans="1:42" x14ac:dyDescent="0.2">
      <c r="A408">
        <v>407</v>
      </c>
      <c r="B408" t="s">
        <v>3276</v>
      </c>
      <c r="C408" t="s">
        <v>11</v>
      </c>
      <c r="D408">
        <v>2707016</v>
      </c>
      <c r="E408" t="s">
        <v>422</v>
      </c>
      <c r="F408" t="s">
        <v>308</v>
      </c>
      <c r="G408" t="s">
        <v>308</v>
      </c>
      <c r="H408" t="s">
        <v>3299</v>
      </c>
      <c r="I408" t="s">
        <v>5392</v>
      </c>
      <c r="J408">
        <v>64</v>
      </c>
      <c r="K408">
        <v>-1</v>
      </c>
      <c r="L408">
        <v>783</v>
      </c>
      <c r="M408" t="s">
        <v>3298</v>
      </c>
      <c r="N408">
        <v>0</v>
      </c>
      <c r="O408">
        <v>6147</v>
      </c>
      <c r="P408">
        <v>6930</v>
      </c>
      <c r="Q408">
        <v>6</v>
      </c>
      <c r="R408" t="s">
        <v>4318</v>
      </c>
      <c r="S408">
        <v>1</v>
      </c>
      <c r="T408" t="s">
        <v>4327</v>
      </c>
      <c r="U408" t="s">
        <v>4332</v>
      </c>
      <c r="V408">
        <v>2707016</v>
      </c>
      <c r="W408" t="s">
        <v>11</v>
      </c>
      <c r="X408" t="b">
        <v>1</v>
      </c>
      <c r="Y408" t="s">
        <v>719</v>
      </c>
      <c r="Z408" t="s">
        <v>719</v>
      </c>
      <c r="AA408">
        <v>2707016</v>
      </c>
      <c r="AB408" t="s">
        <v>11</v>
      </c>
      <c r="AC408">
        <v>360239</v>
      </c>
      <c r="AD408" t="s">
        <v>95</v>
      </c>
      <c r="AE408">
        <v>224471</v>
      </c>
      <c r="AF408" t="s">
        <v>135</v>
      </c>
      <c r="AG408">
        <v>80840</v>
      </c>
      <c r="AH408" t="s">
        <v>116</v>
      </c>
      <c r="AI408">
        <v>28216</v>
      </c>
      <c r="AJ408" t="s">
        <v>142</v>
      </c>
      <c r="AK408">
        <v>1224</v>
      </c>
      <c r="AL408" t="s">
        <v>91</v>
      </c>
      <c r="AM408">
        <v>2</v>
      </c>
      <c r="AN408" t="s">
        <v>152</v>
      </c>
      <c r="AO408">
        <v>131567</v>
      </c>
      <c r="AP408" t="s">
        <v>153</v>
      </c>
    </row>
    <row r="409" spans="1:42" x14ac:dyDescent="0.2">
      <c r="A409">
        <v>408</v>
      </c>
      <c r="B409" t="s">
        <v>3276</v>
      </c>
      <c r="C409" t="s">
        <v>11</v>
      </c>
      <c r="D409">
        <v>2707016</v>
      </c>
      <c r="E409" t="s">
        <v>312</v>
      </c>
      <c r="F409" t="s">
        <v>304</v>
      </c>
      <c r="G409" t="s">
        <v>304</v>
      </c>
      <c r="H409" t="s">
        <v>243</v>
      </c>
      <c r="I409" t="s">
        <v>5391</v>
      </c>
      <c r="J409">
        <v>67</v>
      </c>
      <c r="K409">
        <v>1</v>
      </c>
      <c r="L409">
        <v>972</v>
      </c>
      <c r="M409" t="s">
        <v>3297</v>
      </c>
      <c r="N409">
        <v>0</v>
      </c>
      <c r="O409">
        <v>7041</v>
      </c>
      <c r="P409">
        <v>8013</v>
      </c>
      <c r="Q409">
        <v>7</v>
      </c>
      <c r="R409" t="s">
        <v>4316</v>
      </c>
      <c r="S409">
        <v>1</v>
      </c>
      <c r="T409" t="s">
        <v>4327</v>
      </c>
      <c r="U409" t="s">
        <v>4332</v>
      </c>
      <c r="V409">
        <v>2707016</v>
      </c>
      <c r="W409" t="s">
        <v>11</v>
      </c>
      <c r="X409" t="b">
        <v>1</v>
      </c>
      <c r="Y409" t="s">
        <v>719</v>
      </c>
      <c r="Z409" t="s">
        <v>719</v>
      </c>
      <c r="AA409">
        <v>2707016</v>
      </c>
      <c r="AB409" t="s">
        <v>11</v>
      </c>
      <c r="AC409">
        <v>360239</v>
      </c>
      <c r="AD409" t="s">
        <v>95</v>
      </c>
      <c r="AE409">
        <v>224471</v>
      </c>
      <c r="AF409" t="s">
        <v>135</v>
      </c>
      <c r="AG409">
        <v>80840</v>
      </c>
      <c r="AH409" t="s">
        <v>116</v>
      </c>
      <c r="AI409">
        <v>28216</v>
      </c>
      <c r="AJ409" t="s">
        <v>142</v>
      </c>
      <c r="AK409">
        <v>1224</v>
      </c>
      <c r="AL409" t="s">
        <v>91</v>
      </c>
      <c r="AM409">
        <v>2</v>
      </c>
      <c r="AN409" t="s">
        <v>152</v>
      </c>
      <c r="AO409">
        <v>131567</v>
      </c>
      <c r="AP409" t="s">
        <v>153</v>
      </c>
    </row>
    <row r="410" spans="1:42" x14ac:dyDescent="0.2">
      <c r="A410">
        <v>409</v>
      </c>
      <c r="B410" t="s">
        <v>3276</v>
      </c>
      <c r="C410" t="s">
        <v>11</v>
      </c>
      <c r="D410">
        <v>2707016</v>
      </c>
      <c r="E410" t="s">
        <v>367</v>
      </c>
      <c r="F410" t="s">
        <v>301</v>
      </c>
      <c r="G410" t="s">
        <v>301</v>
      </c>
      <c r="H410" t="s">
        <v>3296</v>
      </c>
      <c r="I410" t="s">
        <v>5390</v>
      </c>
      <c r="J410">
        <v>79</v>
      </c>
      <c r="K410">
        <v>1</v>
      </c>
      <c r="L410">
        <v>1239</v>
      </c>
      <c r="M410" t="s">
        <v>3295</v>
      </c>
      <c r="N410">
        <v>0</v>
      </c>
      <c r="O410">
        <v>8021</v>
      </c>
      <c r="P410">
        <v>9260</v>
      </c>
      <c r="Q410">
        <v>8</v>
      </c>
      <c r="R410" t="s">
        <v>4317</v>
      </c>
      <c r="S410">
        <v>1</v>
      </c>
      <c r="T410" t="s">
        <v>4327</v>
      </c>
      <c r="U410" t="s">
        <v>4332</v>
      </c>
      <c r="V410">
        <v>2707016</v>
      </c>
      <c r="W410" t="s">
        <v>11</v>
      </c>
      <c r="X410" t="b">
        <v>1</v>
      </c>
      <c r="Y410" t="s">
        <v>719</v>
      </c>
      <c r="Z410" t="s">
        <v>719</v>
      </c>
      <c r="AA410">
        <v>2707016</v>
      </c>
      <c r="AB410" t="s">
        <v>11</v>
      </c>
      <c r="AC410">
        <v>360239</v>
      </c>
      <c r="AD410" t="s">
        <v>95</v>
      </c>
      <c r="AE410">
        <v>224471</v>
      </c>
      <c r="AF410" t="s">
        <v>135</v>
      </c>
      <c r="AG410">
        <v>80840</v>
      </c>
      <c r="AH410" t="s">
        <v>116</v>
      </c>
      <c r="AI410">
        <v>28216</v>
      </c>
      <c r="AJ410" t="s">
        <v>142</v>
      </c>
      <c r="AK410">
        <v>1224</v>
      </c>
      <c r="AL410" t="s">
        <v>91</v>
      </c>
      <c r="AM410">
        <v>2</v>
      </c>
      <c r="AN410" t="s">
        <v>152</v>
      </c>
      <c r="AO410">
        <v>131567</v>
      </c>
      <c r="AP410" t="s">
        <v>153</v>
      </c>
    </row>
    <row r="411" spans="1:42" x14ac:dyDescent="0.2">
      <c r="A411">
        <v>410</v>
      </c>
      <c r="B411" t="s">
        <v>3276</v>
      </c>
      <c r="C411" t="s">
        <v>11</v>
      </c>
      <c r="D411">
        <v>2707016</v>
      </c>
      <c r="E411" t="s">
        <v>370</v>
      </c>
      <c r="F411" t="s">
        <v>297</v>
      </c>
      <c r="G411" t="s">
        <v>297</v>
      </c>
      <c r="H411" t="s">
        <v>3294</v>
      </c>
      <c r="I411" t="s">
        <v>5389</v>
      </c>
      <c r="J411">
        <v>66</v>
      </c>
      <c r="K411">
        <v>1</v>
      </c>
      <c r="L411">
        <v>465</v>
      </c>
      <c r="M411" t="s">
        <v>3293</v>
      </c>
      <c r="N411">
        <v>0</v>
      </c>
      <c r="O411">
        <v>9252</v>
      </c>
      <c r="P411">
        <v>9717</v>
      </c>
      <c r="Q411">
        <v>9</v>
      </c>
      <c r="R411" t="s">
        <v>4319</v>
      </c>
      <c r="S411">
        <v>1</v>
      </c>
      <c r="T411" t="s">
        <v>4327</v>
      </c>
      <c r="U411" t="s">
        <v>4332</v>
      </c>
      <c r="V411">
        <v>2707016</v>
      </c>
      <c r="W411" t="s">
        <v>11</v>
      </c>
      <c r="X411" t="b">
        <v>1</v>
      </c>
      <c r="Y411" t="s">
        <v>719</v>
      </c>
      <c r="Z411" t="s">
        <v>719</v>
      </c>
      <c r="AA411">
        <v>2707016</v>
      </c>
      <c r="AB411" t="s">
        <v>11</v>
      </c>
      <c r="AC411">
        <v>360239</v>
      </c>
      <c r="AD411" t="s">
        <v>95</v>
      </c>
      <c r="AE411">
        <v>224471</v>
      </c>
      <c r="AF411" t="s">
        <v>135</v>
      </c>
      <c r="AG411">
        <v>80840</v>
      </c>
      <c r="AH411" t="s">
        <v>116</v>
      </c>
      <c r="AI411">
        <v>28216</v>
      </c>
      <c r="AJ411" t="s">
        <v>142</v>
      </c>
      <c r="AK411">
        <v>1224</v>
      </c>
      <c r="AL411" t="s">
        <v>91</v>
      </c>
      <c r="AM411">
        <v>2</v>
      </c>
      <c r="AN411" t="s">
        <v>152</v>
      </c>
      <c r="AO411">
        <v>131567</v>
      </c>
      <c r="AP411" t="s">
        <v>153</v>
      </c>
    </row>
    <row r="412" spans="1:42" x14ac:dyDescent="0.2">
      <c r="A412">
        <v>411</v>
      </c>
      <c r="B412" t="s">
        <v>3276</v>
      </c>
      <c r="C412" t="s">
        <v>11</v>
      </c>
      <c r="D412">
        <v>2707016</v>
      </c>
      <c r="E412" t="s">
        <v>373</v>
      </c>
      <c r="F412" t="s">
        <v>289</v>
      </c>
      <c r="G412" t="s">
        <v>289</v>
      </c>
      <c r="H412" t="s">
        <v>3292</v>
      </c>
      <c r="I412" t="s">
        <v>5388</v>
      </c>
      <c r="J412">
        <v>62</v>
      </c>
      <c r="K412">
        <v>1</v>
      </c>
      <c r="L412">
        <v>879</v>
      </c>
      <c r="M412" t="s">
        <v>3291</v>
      </c>
      <c r="N412">
        <v>0</v>
      </c>
      <c r="O412">
        <v>9794</v>
      </c>
      <c r="P412">
        <v>10673</v>
      </c>
      <c r="Q412">
        <v>10</v>
      </c>
      <c r="R412" t="s">
        <v>4320</v>
      </c>
      <c r="S412">
        <v>1</v>
      </c>
      <c r="T412" t="s">
        <v>4327</v>
      </c>
      <c r="U412" t="s">
        <v>4332</v>
      </c>
      <c r="V412">
        <v>2707016</v>
      </c>
      <c r="W412" t="s">
        <v>11</v>
      </c>
      <c r="X412" t="b">
        <v>1</v>
      </c>
      <c r="Y412" t="s">
        <v>719</v>
      </c>
      <c r="Z412" t="s">
        <v>719</v>
      </c>
      <c r="AA412">
        <v>2707016</v>
      </c>
      <c r="AB412" t="s">
        <v>11</v>
      </c>
      <c r="AC412">
        <v>360239</v>
      </c>
      <c r="AD412" t="s">
        <v>95</v>
      </c>
      <c r="AE412">
        <v>224471</v>
      </c>
      <c r="AF412" t="s">
        <v>135</v>
      </c>
      <c r="AG412">
        <v>80840</v>
      </c>
      <c r="AH412" t="s">
        <v>116</v>
      </c>
      <c r="AI412">
        <v>28216</v>
      </c>
      <c r="AJ412" t="s">
        <v>142</v>
      </c>
      <c r="AK412">
        <v>1224</v>
      </c>
      <c r="AL412" t="s">
        <v>91</v>
      </c>
      <c r="AM412">
        <v>2</v>
      </c>
      <c r="AN412" t="s">
        <v>152</v>
      </c>
      <c r="AO412">
        <v>131567</v>
      </c>
      <c r="AP412" t="s">
        <v>153</v>
      </c>
    </row>
    <row r="413" spans="1:42" x14ac:dyDescent="0.2">
      <c r="A413">
        <v>412</v>
      </c>
      <c r="B413" t="s">
        <v>3276</v>
      </c>
      <c r="C413" t="s">
        <v>11</v>
      </c>
      <c r="D413">
        <v>2707016</v>
      </c>
      <c r="E413" t="s">
        <v>376</v>
      </c>
      <c r="F413" t="s">
        <v>293</v>
      </c>
      <c r="G413" t="s">
        <v>293</v>
      </c>
      <c r="H413" t="s">
        <v>3290</v>
      </c>
      <c r="I413" t="s">
        <v>5387</v>
      </c>
      <c r="J413">
        <v>55</v>
      </c>
      <c r="K413">
        <v>1</v>
      </c>
      <c r="L413">
        <v>1014</v>
      </c>
      <c r="M413" t="s">
        <v>3289</v>
      </c>
      <c r="N413">
        <v>0</v>
      </c>
      <c r="O413">
        <v>10669</v>
      </c>
      <c r="P413">
        <v>11683</v>
      </c>
      <c r="Q413">
        <v>11</v>
      </c>
      <c r="R413" t="s">
        <v>4321</v>
      </c>
      <c r="S413">
        <v>1</v>
      </c>
      <c r="T413" t="s">
        <v>4327</v>
      </c>
      <c r="U413" t="s">
        <v>4332</v>
      </c>
      <c r="V413">
        <v>2707016</v>
      </c>
      <c r="W413" t="s">
        <v>11</v>
      </c>
      <c r="X413" t="b">
        <v>1</v>
      </c>
      <c r="Y413" t="s">
        <v>719</v>
      </c>
      <c r="Z413" t="s">
        <v>719</v>
      </c>
      <c r="AA413">
        <v>2707016</v>
      </c>
      <c r="AB413" t="s">
        <v>11</v>
      </c>
      <c r="AC413">
        <v>360239</v>
      </c>
      <c r="AD413" t="s">
        <v>95</v>
      </c>
      <c r="AE413">
        <v>224471</v>
      </c>
      <c r="AF413" t="s">
        <v>135</v>
      </c>
      <c r="AG413">
        <v>80840</v>
      </c>
      <c r="AH413" t="s">
        <v>116</v>
      </c>
      <c r="AI413">
        <v>28216</v>
      </c>
      <c r="AJ413" t="s">
        <v>142</v>
      </c>
      <c r="AK413">
        <v>1224</v>
      </c>
      <c r="AL413" t="s">
        <v>91</v>
      </c>
      <c r="AM413">
        <v>2</v>
      </c>
      <c r="AN413" t="s">
        <v>152</v>
      </c>
      <c r="AO413">
        <v>131567</v>
      </c>
      <c r="AP413" t="s">
        <v>153</v>
      </c>
    </row>
    <row r="414" spans="1:42" x14ac:dyDescent="0.2">
      <c r="A414">
        <v>413</v>
      </c>
      <c r="B414" t="s">
        <v>3276</v>
      </c>
      <c r="C414" t="s">
        <v>11</v>
      </c>
      <c r="D414">
        <v>2707016</v>
      </c>
      <c r="E414" t="s">
        <v>286</v>
      </c>
      <c r="F414" t="s">
        <v>285</v>
      </c>
      <c r="G414" t="s">
        <v>285</v>
      </c>
      <c r="H414" t="s">
        <v>3288</v>
      </c>
      <c r="I414" t="s">
        <v>5386</v>
      </c>
      <c r="J414" t="s">
        <v>719</v>
      </c>
      <c r="K414">
        <v>-1</v>
      </c>
      <c r="L414">
        <v>273</v>
      </c>
      <c r="M414" t="s">
        <v>3287</v>
      </c>
      <c r="N414">
        <v>0</v>
      </c>
      <c r="O414">
        <v>11865</v>
      </c>
      <c r="P414">
        <v>12138</v>
      </c>
      <c r="Q414">
        <v>12</v>
      </c>
      <c r="R414" t="s">
        <v>719</v>
      </c>
      <c r="S414">
        <v>1</v>
      </c>
      <c r="T414" t="s">
        <v>4327</v>
      </c>
      <c r="U414" t="s">
        <v>4326</v>
      </c>
      <c r="V414">
        <v>2707016</v>
      </c>
      <c r="W414" t="s">
        <v>11</v>
      </c>
      <c r="X414" t="b">
        <v>1</v>
      </c>
      <c r="Y414" t="s">
        <v>719</v>
      </c>
      <c r="Z414" t="s">
        <v>719</v>
      </c>
      <c r="AA414">
        <v>2707016</v>
      </c>
      <c r="AB414" t="s">
        <v>11</v>
      </c>
      <c r="AC414">
        <v>360239</v>
      </c>
      <c r="AD414" t="s">
        <v>95</v>
      </c>
      <c r="AE414">
        <v>224471</v>
      </c>
      <c r="AF414" t="s">
        <v>135</v>
      </c>
      <c r="AG414">
        <v>80840</v>
      </c>
      <c r="AH414" t="s">
        <v>116</v>
      </c>
      <c r="AI414">
        <v>28216</v>
      </c>
      <c r="AJ414" t="s">
        <v>142</v>
      </c>
      <c r="AK414">
        <v>1224</v>
      </c>
      <c r="AL414" t="s">
        <v>91</v>
      </c>
      <c r="AM414">
        <v>2</v>
      </c>
      <c r="AN414" t="s">
        <v>152</v>
      </c>
      <c r="AO414">
        <v>131567</v>
      </c>
      <c r="AP414" t="s">
        <v>153</v>
      </c>
    </row>
    <row r="415" spans="1:42" x14ac:dyDescent="0.2">
      <c r="A415">
        <v>414</v>
      </c>
      <c r="B415" t="s">
        <v>3276</v>
      </c>
      <c r="C415" t="s">
        <v>11</v>
      </c>
      <c r="D415">
        <v>2707016</v>
      </c>
      <c r="E415" t="s">
        <v>3286</v>
      </c>
      <c r="F415" t="s">
        <v>3285</v>
      </c>
      <c r="G415" t="s">
        <v>3285</v>
      </c>
      <c r="H415" t="s">
        <v>3284</v>
      </c>
      <c r="I415" t="s">
        <v>5385</v>
      </c>
      <c r="J415" t="s">
        <v>719</v>
      </c>
      <c r="K415">
        <v>-1</v>
      </c>
      <c r="L415">
        <v>1134</v>
      </c>
      <c r="M415" t="s">
        <v>3283</v>
      </c>
      <c r="N415">
        <v>0</v>
      </c>
      <c r="O415">
        <v>12124</v>
      </c>
      <c r="P415">
        <v>13258</v>
      </c>
      <c r="Q415">
        <v>13</v>
      </c>
      <c r="R415" t="s">
        <v>719</v>
      </c>
      <c r="S415">
        <v>1</v>
      </c>
      <c r="T415" t="s">
        <v>4327</v>
      </c>
      <c r="U415" t="s">
        <v>4326</v>
      </c>
      <c r="V415">
        <v>2707016</v>
      </c>
      <c r="W415" t="s">
        <v>11</v>
      </c>
      <c r="X415" t="b">
        <v>1</v>
      </c>
      <c r="Y415" t="s">
        <v>719</v>
      </c>
      <c r="Z415" t="s">
        <v>719</v>
      </c>
      <c r="AA415">
        <v>2707016</v>
      </c>
      <c r="AB415" t="s">
        <v>11</v>
      </c>
      <c r="AC415">
        <v>360239</v>
      </c>
      <c r="AD415" t="s">
        <v>95</v>
      </c>
      <c r="AE415">
        <v>224471</v>
      </c>
      <c r="AF415" t="s">
        <v>135</v>
      </c>
      <c r="AG415">
        <v>80840</v>
      </c>
      <c r="AH415" t="s">
        <v>116</v>
      </c>
      <c r="AI415">
        <v>28216</v>
      </c>
      <c r="AJ415" t="s">
        <v>142</v>
      </c>
      <c r="AK415">
        <v>1224</v>
      </c>
      <c r="AL415" t="s">
        <v>91</v>
      </c>
      <c r="AM415">
        <v>2</v>
      </c>
      <c r="AN415" t="s">
        <v>152</v>
      </c>
      <c r="AO415">
        <v>131567</v>
      </c>
      <c r="AP415" t="s">
        <v>153</v>
      </c>
    </row>
    <row r="416" spans="1:42" x14ac:dyDescent="0.2">
      <c r="A416">
        <v>415</v>
      </c>
      <c r="B416" t="s">
        <v>3276</v>
      </c>
      <c r="C416" t="s">
        <v>11</v>
      </c>
      <c r="D416">
        <v>2707016</v>
      </c>
      <c r="E416" t="s">
        <v>922</v>
      </c>
      <c r="F416" t="s">
        <v>566</v>
      </c>
      <c r="G416" t="s">
        <v>566</v>
      </c>
      <c r="H416" t="s">
        <v>3282</v>
      </c>
      <c r="I416" t="s">
        <v>5384</v>
      </c>
      <c r="J416" t="s">
        <v>719</v>
      </c>
      <c r="K416">
        <v>-1</v>
      </c>
      <c r="L416">
        <v>894</v>
      </c>
      <c r="M416" t="s">
        <v>3281</v>
      </c>
      <c r="N416">
        <v>0</v>
      </c>
      <c r="O416">
        <v>13276</v>
      </c>
      <c r="P416">
        <v>14170</v>
      </c>
      <c r="Q416">
        <v>14</v>
      </c>
      <c r="R416" t="s">
        <v>719</v>
      </c>
      <c r="S416">
        <v>1</v>
      </c>
      <c r="T416" t="s">
        <v>4327</v>
      </c>
      <c r="U416" t="s">
        <v>4326</v>
      </c>
      <c r="V416">
        <v>2707016</v>
      </c>
      <c r="W416" t="s">
        <v>11</v>
      </c>
      <c r="X416" t="b">
        <v>1</v>
      </c>
      <c r="Y416" t="s">
        <v>719</v>
      </c>
      <c r="Z416" t="s">
        <v>719</v>
      </c>
      <c r="AA416">
        <v>2707016</v>
      </c>
      <c r="AB416" t="s">
        <v>11</v>
      </c>
      <c r="AC416">
        <v>360239</v>
      </c>
      <c r="AD416" t="s">
        <v>95</v>
      </c>
      <c r="AE416">
        <v>224471</v>
      </c>
      <c r="AF416" t="s">
        <v>135</v>
      </c>
      <c r="AG416">
        <v>80840</v>
      </c>
      <c r="AH416" t="s">
        <v>116</v>
      </c>
      <c r="AI416">
        <v>28216</v>
      </c>
      <c r="AJ416" t="s">
        <v>142</v>
      </c>
      <c r="AK416">
        <v>1224</v>
      </c>
      <c r="AL416" t="s">
        <v>91</v>
      </c>
      <c r="AM416">
        <v>2</v>
      </c>
      <c r="AN416" t="s">
        <v>152</v>
      </c>
      <c r="AO416">
        <v>131567</v>
      </c>
      <c r="AP416" t="s">
        <v>153</v>
      </c>
    </row>
    <row r="417" spans="1:42" x14ac:dyDescent="0.2">
      <c r="A417">
        <v>416</v>
      </c>
      <c r="B417" t="s">
        <v>3276</v>
      </c>
      <c r="C417" t="s">
        <v>11</v>
      </c>
      <c r="D417">
        <v>2707016</v>
      </c>
      <c r="E417" t="s">
        <v>3280</v>
      </c>
      <c r="F417" t="s">
        <v>3279</v>
      </c>
      <c r="G417" t="s">
        <v>3279</v>
      </c>
      <c r="H417" t="s">
        <v>3278</v>
      </c>
      <c r="I417" t="s">
        <v>5383</v>
      </c>
      <c r="J417" t="s">
        <v>719</v>
      </c>
      <c r="K417">
        <v>-1</v>
      </c>
      <c r="L417">
        <v>570</v>
      </c>
      <c r="M417" t="s">
        <v>3277</v>
      </c>
      <c r="N417">
        <v>0</v>
      </c>
      <c r="O417">
        <v>14184</v>
      </c>
      <c r="P417">
        <v>14754</v>
      </c>
      <c r="Q417">
        <v>15</v>
      </c>
      <c r="R417" t="s">
        <v>719</v>
      </c>
      <c r="S417">
        <v>1</v>
      </c>
      <c r="T417" t="s">
        <v>4327</v>
      </c>
      <c r="U417" t="s">
        <v>4326</v>
      </c>
      <c r="V417">
        <v>2707016</v>
      </c>
      <c r="W417" t="s">
        <v>11</v>
      </c>
      <c r="X417" t="b">
        <v>1</v>
      </c>
      <c r="Y417" t="s">
        <v>719</v>
      </c>
      <c r="Z417" t="s">
        <v>719</v>
      </c>
      <c r="AA417">
        <v>2707016</v>
      </c>
      <c r="AB417" t="s">
        <v>11</v>
      </c>
      <c r="AC417">
        <v>360239</v>
      </c>
      <c r="AD417" t="s">
        <v>95</v>
      </c>
      <c r="AE417">
        <v>224471</v>
      </c>
      <c r="AF417" t="s">
        <v>135</v>
      </c>
      <c r="AG417">
        <v>80840</v>
      </c>
      <c r="AH417" t="s">
        <v>116</v>
      </c>
      <c r="AI417">
        <v>28216</v>
      </c>
      <c r="AJ417" t="s">
        <v>142</v>
      </c>
      <c r="AK417">
        <v>1224</v>
      </c>
      <c r="AL417" t="s">
        <v>91</v>
      </c>
      <c r="AM417">
        <v>2</v>
      </c>
      <c r="AN417" t="s">
        <v>152</v>
      </c>
      <c r="AO417">
        <v>131567</v>
      </c>
      <c r="AP417" t="s">
        <v>153</v>
      </c>
    </row>
    <row r="418" spans="1:42" x14ac:dyDescent="0.2">
      <c r="A418">
        <v>417</v>
      </c>
      <c r="B418" t="s">
        <v>3276</v>
      </c>
      <c r="C418" t="s">
        <v>11</v>
      </c>
      <c r="D418">
        <v>2707016</v>
      </c>
      <c r="E418" t="s">
        <v>3275</v>
      </c>
      <c r="F418" t="s">
        <v>3274</v>
      </c>
      <c r="G418" t="s">
        <v>3274</v>
      </c>
      <c r="H418" t="s">
        <v>3273</v>
      </c>
      <c r="I418" t="s">
        <v>5382</v>
      </c>
      <c r="J418" t="s">
        <v>719</v>
      </c>
      <c r="K418">
        <v>-1</v>
      </c>
      <c r="L418">
        <v>251</v>
      </c>
      <c r="M418" t="s">
        <v>3272</v>
      </c>
      <c r="N418">
        <v>1</v>
      </c>
      <c r="O418">
        <v>14775</v>
      </c>
      <c r="P418">
        <v>15026</v>
      </c>
      <c r="Q418">
        <v>16</v>
      </c>
      <c r="R418" t="s">
        <v>719</v>
      </c>
      <c r="S418">
        <v>1</v>
      </c>
      <c r="T418" t="s">
        <v>4327</v>
      </c>
      <c r="U418" t="s">
        <v>4326</v>
      </c>
      <c r="V418">
        <v>2707016</v>
      </c>
      <c r="W418" t="s">
        <v>11</v>
      </c>
      <c r="X418" t="b">
        <v>1</v>
      </c>
      <c r="Y418" t="s">
        <v>719</v>
      </c>
      <c r="Z418" t="s">
        <v>719</v>
      </c>
      <c r="AA418">
        <v>2707016</v>
      </c>
      <c r="AB418" t="s">
        <v>11</v>
      </c>
      <c r="AC418">
        <v>360239</v>
      </c>
      <c r="AD418" t="s">
        <v>95</v>
      </c>
      <c r="AE418">
        <v>224471</v>
      </c>
      <c r="AF418" t="s">
        <v>135</v>
      </c>
      <c r="AG418">
        <v>80840</v>
      </c>
      <c r="AH418" t="s">
        <v>116</v>
      </c>
      <c r="AI418">
        <v>28216</v>
      </c>
      <c r="AJ418" t="s">
        <v>142</v>
      </c>
      <c r="AK418">
        <v>1224</v>
      </c>
      <c r="AL418" t="s">
        <v>91</v>
      </c>
      <c r="AM418">
        <v>2</v>
      </c>
      <c r="AN418" t="s">
        <v>152</v>
      </c>
      <c r="AO418">
        <v>131567</v>
      </c>
      <c r="AP418" t="s">
        <v>153</v>
      </c>
    </row>
    <row r="419" spans="1:42" x14ac:dyDescent="0.2">
      <c r="A419">
        <v>418</v>
      </c>
      <c r="B419" t="s">
        <v>3221</v>
      </c>
      <c r="C419" t="s">
        <v>39</v>
      </c>
      <c r="D419">
        <v>657015</v>
      </c>
      <c r="E419" t="s">
        <v>388</v>
      </c>
      <c r="F419" t="s">
        <v>387</v>
      </c>
      <c r="G419" t="s">
        <v>387</v>
      </c>
      <c r="H419" t="s">
        <v>3271</v>
      </c>
      <c r="I419" t="s">
        <v>5381</v>
      </c>
      <c r="J419" t="s">
        <v>719</v>
      </c>
      <c r="K419">
        <v>-1</v>
      </c>
      <c r="L419">
        <v>357</v>
      </c>
      <c r="M419" t="s">
        <v>3270</v>
      </c>
      <c r="N419">
        <v>1</v>
      </c>
      <c r="O419">
        <v>0</v>
      </c>
      <c r="P419">
        <v>357</v>
      </c>
      <c r="Q419">
        <v>1</v>
      </c>
      <c r="R419" t="s">
        <v>719</v>
      </c>
      <c r="S419" t="s">
        <v>719</v>
      </c>
      <c r="T419" t="s">
        <v>719</v>
      </c>
      <c r="U419" t="s">
        <v>4326</v>
      </c>
      <c r="V419">
        <v>657015</v>
      </c>
      <c r="W419" t="s">
        <v>39</v>
      </c>
      <c r="X419" t="b">
        <v>1</v>
      </c>
      <c r="Y419" t="s">
        <v>719</v>
      </c>
      <c r="Z419" t="s">
        <v>719</v>
      </c>
      <c r="AA419">
        <v>657015</v>
      </c>
      <c r="AB419" t="s">
        <v>39</v>
      </c>
      <c r="AC419">
        <v>305976</v>
      </c>
      <c r="AD419" t="s">
        <v>114</v>
      </c>
      <c r="AE419">
        <v>506</v>
      </c>
      <c r="AF419" t="s">
        <v>124</v>
      </c>
      <c r="AG419">
        <v>80840</v>
      </c>
      <c r="AH419" t="s">
        <v>116</v>
      </c>
      <c r="AI419">
        <v>28216</v>
      </c>
      <c r="AJ419" t="s">
        <v>142</v>
      </c>
      <c r="AK419">
        <v>1224</v>
      </c>
      <c r="AL419" t="s">
        <v>91</v>
      </c>
      <c r="AM419">
        <v>2</v>
      </c>
      <c r="AN419" t="s">
        <v>152</v>
      </c>
      <c r="AO419">
        <v>131567</v>
      </c>
      <c r="AP419" t="s">
        <v>153</v>
      </c>
    </row>
    <row r="420" spans="1:42" x14ac:dyDescent="0.2">
      <c r="A420">
        <v>419</v>
      </c>
      <c r="B420" t="s">
        <v>3221</v>
      </c>
      <c r="C420" t="s">
        <v>39</v>
      </c>
      <c r="D420">
        <v>657015</v>
      </c>
      <c r="E420" t="s">
        <v>388</v>
      </c>
      <c r="F420" t="s">
        <v>387</v>
      </c>
      <c r="G420" t="s">
        <v>387</v>
      </c>
      <c r="H420" t="s">
        <v>3269</v>
      </c>
      <c r="I420" t="s">
        <v>5380</v>
      </c>
      <c r="J420" t="s">
        <v>719</v>
      </c>
      <c r="K420">
        <v>-1</v>
      </c>
      <c r="L420">
        <v>1158</v>
      </c>
      <c r="M420" t="s">
        <v>3268</v>
      </c>
      <c r="N420">
        <v>0</v>
      </c>
      <c r="O420">
        <v>437</v>
      </c>
      <c r="P420">
        <v>1595</v>
      </c>
      <c r="Q420">
        <v>2</v>
      </c>
      <c r="R420" t="s">
        <v>719</v>
      </c>
      <c r="S420" t="s">
        <v>719</v>
      </c>
      <c r="T420" t="s">
        <v>719</v>
      </c>
      <c r="U420" t="s">
        <v>4326</v>
      </c>
      <c r="V420">
        <v>657015</v>
      </c>
      <c r="W420" t="s">
        <v>39</v>
      </c>
      <c r="X420" t="b">
        <v>1</v>
      </c>
      <c r="Y420" t="s">
        <v>719</v>
      </c>
      <c r="Z420" t="s">
        <v>719</v>
      </c>
      <c r="AA420">
        <v>657015</v>
      </c>
      <c r="AB420" t="s">
        <v>39</v>
      </c>
      <c r="AC420">
        <v>305976</v>
      </c>
      <c r="AD420" t="s">
        <v>114</v>
      </c>
      <c r="AE420">
        <v>506</v>
      </c>
      <c r="AF420" t="s">
        <v>124</v>
      </c>
      <c r="AG420">
        <v>80840</v>
      </c>
      <c r="AH420" t="s">
        <v>116</v>
      </c>
      <c r="AI420">
        <v>28216</v>
      </c>
      <c r="AJ420" t="s">
        <v>142</v>
      </c>
      <c r="AK420">
        <v>1224</v>
      </c>
      <c r="AL420" t="s">
        <v>91</v>
      </c>
      <c r="AM420">
        <v>2</v>
      </c>
      <c r="AN420" t="s">
        <v>152</v>
      </c>
      <c r="AO420">
        <v>131567</v>
      </c>
      <c r="AP420" t="s">
        <v>153</v>
      </c>
    </row>
    <row r="421" spans="1:42" x14ac:dyDescent="0.2">
      <c r="A421">
        <v>420</v>
      </c>
      <c r="B421" t="s">
        <v>3221</v>
      </c>
      <c r="C421" t="s">
        <v>39</v>
      </c>
      <c r="D421">
        <v>657015</v>
      </c>
      <c r="E421" t="s">
        <v>3267</v>
      </c>
      <c r="F421" t="s">
        <v>1586</v>
      </c>
      <c r="G421" t="s">
        <v>1586</v>
      </c>
      <c r="H421" t="s">
        <v>3266</v>
      </c>
      <c r="I421" t="s">
        <v>5379</v>
      </c>
      <c r="J421" t="s">
        <v>719</v>
      </c>
      <c r="K421">
        <v>-1</v>
      </c>
      <c r="L421">
        <v>897</v>
      </c>
      <c r="M421" t="s">
        <v>3265</v>
      </c>
      <c r="N421">
        <v>0</v>
      </c>
      <c r="O421">
        <v>1619</v>
      </c>
      <c r="P421">
        <v>2516</v>
      </c>
      <c r="Q421">
        <v>3</v>
      </c>
      <c r="R421" t="s">
        <v>719</v>
      </c>
      <c r="S421" t="s">
        <v>719</v>
      </c>
      <c r="T421" t="s">
        <v>719</v>
      </c>
      <c r="U421" t="s">
        <v>4326</v>
      </c>
      <c r="V421">
        <v>657015</v>
      </c>
      <c r="W421" t="s">
        <v>39</v>
      </c>
      <c r="X421" t="b">
        <v>1</v>
      </c>
      <c r="Y421" t="s">
        <v>719</v>
      </c>
      <c r="Z421" t="s">
        <v>719</v>
      </c>
      <c r="AA421">
        <v>657015</v>
      </c>
      <c r="AB421" t="s">
        <v>39</v>
      </c>
      <c r="AC421">
        <v>305976</v>
      </c>
      <c r="AD421" t="s">
        <v>114</v>
      </c>
      <c r="AE421">
        <v>506</v>
      </c>
      <c r="AF421" t="s">
        <v>124</v>
      </c>
      <c r="AG421">
        <v>80840</v>
      </c>
      <c r="AH421" t="s">
        <v>116</v>
      </c>
      <c r="AI421">
        <v>28216</v>
      </c>
      <c r="AJ421" t="s">
        <v>142</v>
      </c>
      <c r="AK421">
        <v>1224</v>
      </c>
      <c r="AL421" t="s">
        <v>91</v>
      </c>
      <c r="AM421">
        <v>2</v>
      </c>
      <c r="AN421" t="s">
        <v>152</v>
      </c>
      <c r="AO421">
        <v>131567</v>
      </c>
      <c r="AP421" t="s">
        <v>153</v>
      </c>
    </row>
    <row r="422" spans="1:42" x14ac:dyDescent="0.2">
      <c r="A422">
        <v>421</v>
      </c>
      <c r="B422" t="s">
        <v>3221</v>
      </c>
      <c r="C422" t="s">
        <v>39</v>
      </c>
      <c r="D422">
        <v>657015</v>
      </c>
      <c r="E422" t="s">
        <v>430</v>
      </c>
      <c r="F422" t="s">
        <v>429</v>
      </c>
      <c r="G422" t="s">
        <v>429</v>
      </c>
      <c r="H422" t="s">
        <v>3264</v>
      </c>
      <c r="I422" t="s">
        <v>5378</v>
      </c>
      <c r="J422" t="s">
        <v>719</v>
      </c>
      <c r="K422">
        <v>1</v>
      </c>
      <c r="L422">
        <v>189</v>
      </c>
      <c r="M422" t="s">
        <v>3263</v>
      </c>
      <c r="N422">
        <v>0</v>
      </c>
      <c r="O422">
        <v>2704</v>
      </c>
      <c r="P422">
        <v>2893</v>
      </c>
      <c r="Q422">
        <v>4</v>
      </c>
      <c r="R422" t="s">
        <v>719</v>
      </c>
      <c r="S422" t="s">
        <v>719</v>
      </c>
      <c r="T422" t="s">
        <v>719</v>
      </c>
      <c r="U422" t="s">
        <v>4326</v>
      </c>
      <c r="V422">
        <v>657015</v>
      </c>
      <c r="W422" t="s">
        <v>39</v>
      </c>
      <c r="X422" t="b">
        <v>1</v>
      </c>
      <c r="Y422" t="s">
        <v>719</v>
      </c>
      <c r="Z422" t="s">
        <v>719</v>
      </c>
      <c r="AA422">
        <v>657015</v>
      </c>
      <c r="AB422" t="s">
        <v>39</v>
      </c>
      <c r="AC422">
        <v>305976</v>
      </c>
      <c r="AD422" t="s">
        <v>114</v>
      </c>
      <c r="AE422">
        <v>506</v>
      </c>
      <c r="AF422" t="s">
        <v>124</v>
      </c>
      <c r="AG422">
        <v>80840</v>
      </c>
      <c r="AH422" t="s">
        <v>116</v>
      </c>
      <c r="AI422">
        <v>28216</v>
      </c>
      <c r="AJ422" t="s">
        <v>142</v>
      </c>
      <c r="AK422">
        <v>1224</v>
      </c>
      <c r="AL422" t="s">
        <v>91</v>
      </c>
      <c r="AM422">
        <v>2</v>
      </c>
      <c r="AN422" t="s">
        <v>152</v>
      </c>
      <c r="AO422">
        <v>131567</v>
      </c>
      <c r="AP422" t="s">
        <v>153</v>
      </c>
    </row>
    <row r="423" spans="1:42" x14ac:dyDescent="0.2">
      <c r="A423">
        <v>422</v>
      </c>
      <c r="B423" t="s">
        <v>3221</v>
      </c>
      <c r="C423" t="s">
        <v>39</v>
      </c>
      <c r="D423">
        <v>657015</v>
      </c>
      <c r="E423" t="s">
        <v>3262</v>
      </c>
      <c r="F423" t="s">
        <v>3261</v>
      </c>
      <c r="G423" t="s">
        <v>3261</v>
      </c>
      <c r="H423" t="s">
        <v>3260</v>
      </c>
      <c r="I423" t="s">
        <v>5377</v>
      </c>
      <c r="J423" t="s">
        <v>719</v>
      </c>
      <c r="K423">
        <v>1</v>
      </c>
      <c r="L423">
        <v>1524</v>
      </c>
      <c r="M423" t="s">
        <v>3259</v>
      </c>
      <c r="N423">
        <v>0</v>
      </c>
      <c r="O423">
        <v>2889</v>
      </c>
      <c r="P423">
        <v>4413</v>
      </c>
      <c r="Q423">
        <v>5</v>
      </c>
      <c r="R423" t="s">
        <v>719</v>
      </c>
      <c r="S423" t="s">
        <v>719</v>
      </c>
      <c r="T423" t="s">
        <v>719</v>
      </c>
      <c r="U423" t="s">
        <v>4326</v>
      </c>
      <c r="V423">
        <v>657015</v>
      </c>
      <c r="W423" t="s">
        <v>39</v>
      </c>
      <c r="X423" t="b">
        <v>1</v>
      </c>
      <c r="Y423" t="s">
        <v>719</v>
      </c>
      <c r="Z423" t="s">
        <v>719</v>
      </c>
      <c r="AA423">
        <v>657015</v>
      </c>
      <c r="AB423" t="s">
        <v>39</v>
      </c>
      <c r="AC423">
        <v>305976</v>
      </c>
      <c r="AD423" t="s">
        <v>114</v>
      </c>
      <c r="AE423">
        <v>506</v>
      </c>
      <c r="AF423" t="s">
        <v>124</v>
      </c>
      <c r="AG423">
        <v>80840</v>
      </c>
      <c r="AH423" t="s">
        <v>116</v>
      </c>
      <c r="AI423">
        <v>28216</v>
      </c>
      <c r="AJ423" t="s">
        <v>142</v>
      </c>
      <c r="AK423">
        <v>1224</v>
      </c>
      <c r="AL423" t="s">
        <v>91</v>
      </c>
      <c r="AM423">
        <v>2</v>
      </c>
      <c r="AN423" t="s">
        <v>152</v>
      </c>
      <c r="AO423">
        <v>131567</v>
      </c>
      <c r="AP423" t="s">
        <v>153</v>
      </c>
    </row>
    <row r="424" spans="1:42" x14ac:dyDescent="0.2">
      <c r="A424">
        <v>423</v>
      </c>
      <c r="B424" t="s">
        <v>3221</v>
      </c>
      <c r="C424" t="s">
        <v>39</v>
      </c>
      <c r="D424">
        <v>657015</v>
      </c>
      <c r="E424" t="s">
        <v>2604</v>
      </c>
      <c r="F424" t="s">
        <v>1330</v>
      </c>
      <c r="G424" t="s">
        <v>1330</v>
      </c>
      <c r="H424" t="s">
        <v>3258</v>
      </c>
      <c r="I424" t="s">
        <v>5376</v>
      </c>
      <c r="J424" t="s">
        <v>719</v>
      </c>
      <c r="K424">
        <v>1</v>
      </c>
      <c r="L424">
        <v>747</v>
      </c>
      <c r="M424" t="s">
        <v>3257</v>
      </c>
      <c r="N424">
        <v>0</v>
      </c>
      <c r="O424">
        <v>4418</v>
      </c>
      <c r="P424">
        <v>5165</v>
      </c>
      <c r="Q424">
        <v>6</v>
      </c>
      <c r="R424" t="s">
        <v>719</v>
      </c>
      <c r="S424" t="s">
        <v>719</v>
      </c>
      <c r="T424" t="s">
        <v>719</v>
      </c>
      <c r="U424" t="s">
        <v>4326</v>
      </c>
      <c r="V424">
        <v>657015</v>
      </c>
      <c r="W424" t="s">
        <v>39</v>
      </c>
      <c r="X424" t="b">
        <v>1</v>
      </c>
      <c r="Y424" t="s">
        <v>719</v>
      </c>
      <c r="Z424" t="s">
        <v>719</v>
      </c>
      <c r="AA424">
        <v>657015</v>
      </c>
      <c r="AB424" t="s">
        <v>39</v>
      </c>
      <c r="AC424">
        <v>305976</v>
      </c>
      <c r="AD424" t="s">
        <v>114</v>
      </c>
      <c r="AE424">
        <v>506</v>
      </c>
      <c r="AF424" t="s">
        <v>124</v>
      </c>
      <c r="AG424">
        <v>80840</v>
      </c>
      <c r="AH424" t="s">
        <v>116</v>
      </c>
      <c r="AI424">
        <v>28216</v>
      </c>
      <c r="AJ424" t="s">
        <v>142</v>
      </c>
      <c r="AK424">
        <v>1224</v>
      </c>
      <c r="AL424" t="s">
        <v>91</v>
      </c>
      <c r="AM424">
        <v>2</v>
      </c>
      <c r="AN424" t="s">
        <v>152</v>
      </c>
      <c r="AO424">
        <v>131567</v>
      </c>
      <c r="AP424" t="s">
        <v>153</v>
      </c>
    </row>
    <row r="425" spans="1:42" x14ac:dyDescent="0.2">
      <c r="A425">
        <v>424</v>
      </c>
      <c r="B425" t="s">
        <v>3221</v>
      </c>
      <c r="C425" t="s">
        <v>39</v>
      </c>
      <c r="D425">
        <v>657015</v>
      </c>
      <c r="E425" t="s">
        <v>422</v>
      </c>
      <c r="F425" t="s">
        <v>308</v>
      </c>
      <c r="G425" t="s">
        <v>308</v>
      </c>
      <c r="H425" t="s">
        <v>3256</v>
      </c>
      <c r="I425" t="s">
        <v>5375</v>
      </c>
      <c r="J425" t="s">
        <v>719</v>
      </c>
      <c r="K425">
        <v>-1</v>
      </c>
      <c r="L425">
        <v>747</v>
      </c>
      <c r="M425" t="s">
        <v>3255</v>
      </c>
      <c r="N425">
        <v>0</v>
      </c>
      <c r="O425">
        <v>5190</v>
      </c>
      <c r="P425">
        <v>5937</v>
      </c>
      <c r="Q425">
        <v>7</v>
      </c>
      <c r="R425" t="s">
        <v>4318</v>
      </c>
      <c r="S425" t="s">
        <v>719</v>
      </c>
      <c r="T425" t="s">
        <v>719</v>
      </c>
      <c r="U425" t="s">
        <v>4326</v>
      </c>
      <c r="V425">
        <v>657015</v>
      </c>
      <c r="W425" t="s">
        <v>39</v>
      </c>
      <c r="X425" t="b">
        <v>1</v>
      </c>
      <c r="Y425" t="s">
        <v>719</v>
      </c>
      <c r="Z425" t="s">
        <v>719</v>
      </c>
      <c r="AA425">
        <v>657015</v>
      </c>
      <c r="AB425" t="s">
        <v>39</v>
      </c>
      <c r="AC425">
        <v>305976</v>
      </c>
      <c r="AD425" t="s">
        <v>114</v>
      </c>
      <c r="AE425">
        <v>506</v>
      </c>
      <c r="AF425" t="s">
        <v>124</v>
      </c>
      <c r="AG425">
        <v>80840</v>
      </c>
      <c r="AH425" t="s">
        <v>116</v>
      </c>
      <c r="AI425">
        <v>28216</v>
      </c>
      <c r="AJ425" t="s">
        <v>142</v>
      </c>
      <c r="AK425">
        <v>1224</v>
      </c>
      <c r="AL425" t="s">
        <v>91</v>
      </c>
      <c r="AM425">
        <v>2</v>
      </c>
      <c r="AN425" t="s">
        <v>152</v>
      </c>
      <c r="AO425">
        <v>131567</v>
      </c>
      <c r="AP425" t="s">
        <v>153</v>
      </c>
    </row>
    <row r="426" spans="1:42" x14ac:dyDescent="0.2">
      <c r="A426">
        <v>425</v>
      </c>
      <c r="B426" t="s">
        <v>3221</v>
      </c>
      <c r="C426" t="s">
        <v>39</v>
      </c>
      <c r="D426">
        <v>657015</v>
      </c>
      <c r="E426" t="s">
        <v>3254</v>
      </c>
      <c r="F426" t="s">
        <v>3253</v>
      </c>
      <c r="G426" t="s">
        <v>3253</v>
      </c>
      <c r="H426" t="s">
        <v>3252</v>
      </c>
      <c r="I426" t="s">
        <v>5374</v>
      </c>
      <c r="J426" t="s">
        <v>719</v>
      </c>
      <c r="K426">
        <v>1</v>
      </c>
      <c r="L426">
        <v>879</v>
      </c>
      <c r="M426" t="s">
        <v>3251</v>
      </c>
      <c r="N426">
        <v>0</v>
      </c>
      <c r="O426">
        <v>6114</v>
      </c>
      <c r="P426">
        <v>6993</v>
      </c>
      <c r="Q426">
        <v>8</v>
      </c>
      <c r="R426" t="s">
        <v>719</v>
      </c>
      <c r="S426" t="s">
        <v>719</v>
      </c>
      <c r="T426" t="s">
        <v>719</v>
      </c>
      <c r="U426" t="s">
        <v>4326</v>
      </c>
      <c r="V426">
        <v>657015</v>
      </c>
      <c r="W426" t="s">
        <v>39</v>
      </c>
      <c r="X426" t="b">
        <v>1</v>
      </c>
      <c r="Y426" t="s">
        <v>719</v>
      </c>
      <c r="Z426" t="s">
        <v>719</v>
      </c>
      <c r="AA426">
        <v>657015</v>
      </c>
      <c r="AB426" t="s">
        <v>39</v>
      </c>
      <c r="AC426">
        <v>305976</v>
      </c>
      <c r="AD426" t="s">
        <v>114</v>
      </c>
      <c r="AE426">
        <v>506</v>
      </c>
      <c r="AF426" t="s">
        <v>124</v>
      </c>
      <c r="AG426">
        <v>80840</v>
      </c>
      <c r="AH426" t="s">
        <v>116</v>
      </c>
      <c r="AI426">
        <v>28216</v>
      </c>
      <c r="AJ426" t="s">
        <v>142</v>
      </c>
      <c r="AK426">
        <v>1224</v>
      </c>
      <c r="AL426" t="s">
        <v>91</v>
      </c>
      <c r="AM426">
        <v>2</v>
      </c>
      <c r="AN426" t="s">
        <v>152</v>
      </c>
      <c r="AO426">
        <v>131567</v>
      </c>
      <c r="AP426" t="s">
        <v>153</v>
      </c>
    </row>
    <row r="427" spans="1:42" x14ac:dyDescent="0.2">
      <c r="A427">
        <v>426</v>
      </c>
      <c r="B427" t="s">
        <v>3221</v>
      </c>
      <c r="C427" t="s">
        <v>39</v>
      </c>
      <c r="D427">
        <v>657015</v>
      </c>
      <c r="E427" t="s">
        <v>312</v>
      </c>
      <c r="F427" t="s">
        <v>304</v>
      </c>
      <c r="G427" t="s">
        <v>304</v>
      </c>
      <c r="H427" t="s">
        <v>3250</v>
      </c>
      <c r="I427" t="s">
        <v>5373</v>
      </c>
      <c r="J427" t="s">
        <v>719</v>
      </c>
      <c r="K427">
        <v>1</v>
      </c>
      <c r="L427">
        <v>984</v>
      </c>
      <c r="M427" t="s">
        <v>3249</v>
      </c>
      <c r="N427">
        <v>0</v>
      </c>
      <c r="O427">
        <v>7040</v>
      </c>
      <c r="P427">
        <v>8024</v>
      </c>
      <c r="Q427">
        <v>9</v>
      </c>
      <c r="R427" t="s">
        <v>4316</v>
      </c>
      <c r="S427" t="s">
        <v>719</v>
      </c>
      <c r="T427" t="s">
        <v>719</v>
      </c>
      <c r="U427" t="s">
        <v>4326</v>
      </c>
      <c r="V427">
        <v>657015</v>
      </c>
      <c r="W427" t="s">
        <v>39</v>
      </c>
      <c r="X427" t="b">
        <v>1</v>
      </c>
      <c r="Y427" t="s">
        <v>719</v>
      </c>
      <c r="Z427" t="s">
        <v>719</v>
      </c>
      <c r="AA427">
        <v>657015</v>
      </c>
      <c r="AB427" t="s">
        <v>39</v>
      </c>
      <c r="AC427">
        <v>305976</v>
      </c>
      <c r="AD427" t="s">
        <v>114</v>
      </c>
      <c r="AE427">
        <v>506</v>
      </c>
      <c r="AF427" t="s">
        <v>124</v>
      </c>
      <c r="AG427">
        <v>80840</v>
      </c>
      <c r="AH427" t="s">
        <v>116</v>
      </c>
      <c r="AI427">
        <v>28216</v>
      </c>
      <c r="AJ427" t="s">
        <v>142</v>
      </c>
      <c r="AK427">
        <v>1224</v>
      </c>
      <c r="AL427" t="s">
        <v>91</v>
      </c>
      <c r="AM427">
        <v>2</v>
      </c>
      <c r="AN427" t="s">
        <v>152</v>
      </c>
      <c r="AO427">
        <v>131567</v>
      </c>
      <c r="AP427" t="s">
        <v>153</v>
      </c>
    </row>
    <row r="428" spans="1:42" x14ac:dyDescent="0.2">
      <c r="A428">
        <v>427</v>
      </c>
      <c r="B428" t="s">
        <v>3221</v>
      </c>
      <c r="C428" t="s">
        <v>39</v>
      </c>
      <c r="D428">
        <v>657015</v>
      </c>
      <c r="E428" t="s">
        <v>442</v>
      </c>
      <c r="F428" t="s">
        <v>441</v>
      </c>
      <c r="G428" t="s">
        <v>441</v>
      </c>
      <c r="H428" t="s">
        <v>3248</v>
      </c>
      <c r="I428" t="s">
        <v>5372</v>
      </c>
      <c r="J428" t="s">
        <v>719</v>
      </c>
      <c r="K428">
        <v>1</v>
      </c>
      <c r="L428">
        <v>702</v>
      </c>
      <c r="M428" t="s">
        <v>3247</v>
      </c>
      <c r="N428">
        <v>0</v>
      </c>
      <c r="O428">
        <v>8085</v>
      </c>
      <c r="P428">
        <v>8787</v>
      </c>
      <c r="Q428">
        <v>10</v>
      </c>
      <c r="R428" t="s">
        <v>719</v>
      </c>
      <c r="S428" t="s">
        <v>719</v>
      </c>
      <c r="T428" t="s">
        <v>719</v>
      </c>
      <c r="U428" t="s">
        <v>4326</v>
      </c>
      <c r="V428">
        <v>657015</v>
      </c>
      <c r="W428" t="s">
        <v>39</v>
      </c>
      <c r="X428" t="b">
        <v>1</v>
      </c>
      <c r="Y428" t="s">
        <v>719</v>
      </c>
      <c r="Z428" t="s">
        <v>719</v>
      </c>
      <c r="AA428">
        <v>657015</v>
      </c>
      <c r="AB428" t="s">
        <v>39</v>
      </c>
      <c r="AC428">
        <v>305976</v>
      </c>
      <c r="AD428" t="s">
        <v>114</v>
      </c>
      <c r="AE428">
        <v>506</v>
      </c>
      <c r="AF428" t="s">
        <v>124</v>
      </c>
      <c r="AG428">
        <v>80840</v>
      </c>
      <c r="AH428" t="s">
        <v>116</v>
      </c>
      <c r="AI428">
        <v>28216</v>
      </c>
      <c r="AJ428" t="s">
        <v>142</v>
      </c>
      <c r="AK428">
        <v>1224</v>
      </c>
      <c r="AL428" t="s">
        <v>91</v>
      </c>
      <c r="AM428">
        <v>2</v>
      </c>
      <c r="AN428" t="s">
        <v>152</v>
      </c>
      <c r="AO428">
        <v>131567</v>
      </c>
      <c r="AP428" t="s">
        <v>153</v>
      </c>
    </row>
    <row r="429" spans="1:42" x14ac:dyDescent="0.2">
      <c r="A429">
        <v>428</v>
      </c>
      <c r="B429" t="s">
        <v>3221</v>
      </c>
      <c r="C429" t="s">
        <v>39</v>
      </c>
      <c r="D429">
        <v>657015</v>
      </c>
      <c r="E429" t="s">
        <v>3246</v>
      </c>
      <c r="F429" t="s">
        <v>3245</v>
      </c>
      <c r="G429" t="s">
        <v>3245</v>
      </c>
      <c r="H429" t="s">
        <v>3244</v>
      </c>
      <c r="I429" t="s">
        <v>5371</v>
      </c>
      <c r="J429" t="s">
        <v>719</v>
      </c>
      <c r="K429">
        <v>-1</v>
      </c>
      <c r="L429">
        <v>447</v>
      </c>
      <c r="M429" t="s">
        <v>3243</v>
      </c>
      <c r="N429">
        <v>0</v>
      </c>
      <c r="O429">
        <v>8869</v>
      </c>
      <c r="P429">
        <v>9316</v>
      </c>
      <c r="Q429">
        <v>11</v>
      </c>
      <c r="R429" t="s">
        <v>719</v>
      </c>
      <c r="S429" t="s">
        <v>719</v>
      </c>
      <c r="T429" t="s">
        <v>719</v>
      </c>
      <c r="U429" t="s">
        <v>4326</v>
      </c>
      <c r="V429">
        <v>657015</v>
      </c>
      <c r="W429" t="s">
        <v>39</v>
      </c>
      <c r="X429" t="b">
        <v>1</v>
      </c>
      <c r="Y429" t="s">
        <v>719</v>
      </c>
      <c r="Z429" t="s">
        <v>719</v>
      </c>
      <c r="AA429">
        <v>657015</v>
      </c>
      <c r="AB429" t="s">
        <v>39</v>
      </c>
      <c r="AC429">
        <v>305976</v>
      </c>
      <c r="AD429" t="s">
        <v>114</v>
      </c>
      <c r="AE429">
        <v>506</v>
      </c>
      <c r="AF429" t="s">
        <v>124</v>
      </c>
      <c r="AG429">
        <v>80840</v>
      </c>
      <c r="AH429" t="s">
        <v>116</v>
      </c>
      <c r="AI429">
        <v>28216</v>
      </c>
      <c r="AJ429" t="s">
        <v>142</v>
      </c>
      <c r="AK429">
        <v>1224</v>
      </c>
      <c r="AL429" t="s">
        <v>91</v>
      </c>
      <c r="AM429">
        <v>2</v>
      </c>
      <c r="AN429" t="s">
        <v>152</v>
      </c>
      <c r="AO429">
        <v>131567</v>
      </c>
      <c r="AP429" t="s">
        <v>153</v>
      </c>
    </row>
    <row r="430" spans="1:42" x14ac:dyDescent="0.2">
      <c r="A430">
        <v>429</v>
      </c>
      <c r="B430" t="s">
        <v>3221</v>
      </c>
      <c r="C430" t="s">
        <v>39</v>
      </c>
      <c r="D430">
        <v>657015</v>
      </c>
      <c r="E430" t="s">
        <v>430</v>
      </c>
      <c r="F430" t="s">
        <v>429</v>
      </c>
      <c r="G430" t="s">
        <v>429</v>
      </c>
      <c r="H430" t="s">
        <v>3242</v>
      </c>
      <c r="I430" t="s">
        <v>5370</v>
      </c>
      <c r="J430" t="s">
        <v>719</v>
      </c>
      <c r="K430">
        <v>1</v>
      </c>
      <c r="L430">
        <v>183</v>
      </c>
      <c r="M430" t="s">
        <v>3241</v>
      </c>
      <c r="N430">
        <v>0</v>
      </c>
      <c r="O430">
        <v>9502</v>
      </c>
      <c r="P430">
        <v>9685</v>
      </c>
      <c r="Q430">
        <v>12</v>
      </c>
      <c r="R430" t="s">
        <v>719</v>
      </c>
      <c r="S430" t="s">
        <v>719</v>
      </c>
      <c r="T430" t="s">
        <v>719</v>
      </c>
      <c r="U430" t="s">
        <v>4326</v>
      </c>
      <c r="V430">
        <v>657015</v>
      </c>
      <c r="W430" t="s">
        <v>39</v>
      </c>
      <c r="X430" t="b">
        <v>1</v>
      </c>
      <c r="Y430" t="s">
        <v>719</v>
      </c>
      <c r="Z430" t="s">
        <v>719</v>
      </c>
      <c r="AA430">
        <v>657015</v>
      </c>
      <c r="AB430" t="s">
        <v>39</v>
      </c>
      <c r="AC430">
        <v>305976</v>
      </c>
      <c r="AD430" t="s">
        <v>114</v>
      </c>
      <c r="AE430">
        <v>506</v>
      </c>
      <c r="AF430" t="s">
        <v>124</v>
      </c>
      <c r="AG430">
        <v>80840</v>
      </c>
      <c r="AH430" t="s">
        <v>116</v>
      </c>
      <c r="AI430">
        <v>28216</v>
      </c>
      <c r="AJ430" t="s">
        <v>142</v>
      </c>
      <c r="AK430">
        <v>1224</v>
      </c>
      <c r="AL430" t="s">
        <v>91</v>
      </c>
      <c r="AM430">
        <v>2</v>
      </c>
      <c r="AN430" t="s">
        <v>152</v>
      </c>
      <c r="AO430">
        <v>131567</v>
      </c>
      <c r="AP430" t="s">
        <v>153</v>
      </c>
    </row>
    <row r="431" spans="1:42" x14ac:dyDescent="0.2">
      <c r="A431">
        <v>430</v>
      </c>
      <c r="B431" t="s">
        <v>3221</v>
      </c>
      <c r="C431" t="s">
        <v>39</v>
      </c>
      <c r="D431">
        <v>657015</v>
      </c>
      <c r="E431" t="s">
        <v>3240</v>
      </c>
      <c r="F431" t="s">
        <v>3239</v>
      </c>
      <c r="G431" t="s">
        <v>3239</v>
      </c>
      <c r="H431" t="s">
        <v>719</v>
      </c>
      <c r="I431" t="s">
        <v>5369</v>
      </c>
      <c r="J431" t="s">
        <v>719</v>
      </c>
      <c r="K431">
        <v>1</v>
      </c>
      <c r="L431" t="s">
        <v>719</v>
      </c>
      <c r="M431" t="s">
        <v>719</v>
      </c>
      <c r="N431" t="s">
        <v>719</v>
      </c>
      <c r="O431">
        <v>9742</v>
      </c>
      <c r="P431">
        <v>9996</v>
      </c>
      <c r="Q431">
        <v>13</v>
      </c>
      <c r="R431" t="s">
        <v>4322</v>
      </c>
      <c r="S431" t="s">
        <v>719</v>
      </c>
      <c r="T431" t="s">
        <v>719</v>
      </c>
      <c r="U431" t="s">
        <v>4326</v>
      </c>
      <c r="V431">
        <v>657015</v>
      </c>
      <c r="W431" t="s">
        <v>39</v>
      </c>
      <c r="X431" t="b">
        <v>1</v>
      </c>
      <c r="Y431" t="s">
        <v>719</v>
      </c>
      <c r="Z431" t="s">
        <v>719</v>
      </c>
      <c r="AA431">
        <v>657015</v>
      </c>
      <c r="AB431" t="s">
        <v>39</v>
      </c>
      <c r="AC431">
        <v>305976</v>
      </c>
      <c r="AD431" t="s">
        <v>114</v>
      </c>
      <c r="AE431">
        <v>506</v>
      </c>
      <c r="AF431" t="s">
        <v>124</v>
      </c>
      <c r="AG431">
        <v>80840</v>
      </c>
      <c r="AH431" t="s">
        <v>116</v>
      </c>
      <c r="AI431">
        <v>28216</v>
      </c>
      <c r="AJ431" t="s">
        <v>142</v>
      </c>
      <c r="AK431">
        <v>1224</v>
      </c>
      <c r="AL431" t="s">
        <v>91</v>
      </c>
      <c r="AM431">
        <v>2</v>
      </c>
      <c r="AN431" t="s">
        <v>152</v>
      </c>
      <c r="AO431">
        <v>131567</v>
      </c>
      <c r="AP431" t="s">
        <v>153</v>
      </c>
    </row>
    <row r="432" spans="1:42" x14ac:dyDescent="0.2">
      <c r="A432">
        <v>431</v>
      </c>
      <c r="B432" t="s">
        <v>3221</v>
      </c>
      <c r="C432" t="s">
        <v>39</v>
      </c>
      <c r="D432">
        <v>657015</v>
      </c>
      <c r="E432" t="s">
        <v>309</v>
      </c>
      <c r="F432" t="s">
        <v>308</v>
      </c>
      <c r="G432" t="s">
        <v>308</v>
      </c>
      <c r="H432" t="s">
        <v>3238</v>
      </c>
      <c r="I432" t="s">
        <v>5368</v>
      </c>
      <c r="J432" t="s">
        <v>719</v>
      </c>
      <c r="K432">
        <v>1</v>
      </c>
      <c r="L432">
        <v>387</v>
      </c>
      <c r="M432" t="s">
        <v>3237</v>
      </c>
      <c r="N432">
        <v>0</v>
      </c>
      <c r="O432">
        <v>10103</v>
      </c>
      <c r="P432">
        <v>10490</v>
      </c>
      <c r="Q432">
        <v>14</v>
      </c>
      <c r="R432" t="s">
        <v>4318</v>
      </c>
      <c r="S432" t="s">
        <v>719</v>
      </c>
      <c r="T432" t="s">
        <v>719</v>
      </c>
      <c r="U432" t="s">
        <v>4326</v>
      </c>
      <c r="V432">
        <v>657015</v>
      </c>
      <c r="W432" t="s">
        <v>39</v>
      </c>
      <c r="X432" t="b">
        <v>1</v>
      </c>
      <c r="Y432" t="s">
        <v>719</v>
      </c>
      <c r="Z432" t="s">
        <v>719</v>
      </c>
      <c r="AA432">
        <v>657015</v>
      </c>
      <c r="AB432" t="s">
        <v>39</v>
      </c>
      <c r="AC432">
        <v>305976</v>
      </c>
      <c r="AD432" t="s">
        <v>114</v>
      </c>
      <c r="AE432">
        <v>506</v>
      </c>
      <c r="AF432" t="s">
        <v>124</v>
      </c>
      <c r="AG432">
        <v>80840</v>
      </c>
      <c r="AH432" t="s">
        <v>116</v>
      </c>
      <c r="AI432">
        <v>28216</v>
      </c>
      <c r="AJ432" t="s">
        <v>142</v>
      </c>
      <c r="AK432">
        <v>1224</v>
      </c>
      <c r="AL432" t="s">
        <v>91</v>
      </c>
      <c r="AM432">
        <v>2</v>
      </c>
      <c r="AN432" t="s">
        <v>152</v>
      </c>
      <c r="AO432">
        <v>131567</v>
      </c>
      <c r="AP432" t="s">
        <v>153</v>
      </c>
    </row>
    <row r="433" spans="1:42" x14ac:dyDescent="0.2">
      <c r="A433">
        <v>432</v>
      </c>
      <c r="B433" t="s">
        <v>3221</v>
      </c>
      <c r="C433" t="s">
        <v>39</v>
      </c>
      <c r="D433">
        <v>657015</v>
      </c>
      <c r="E433" t="s">
        <v>3236</v>
      </c>
      <c r="F433" t="s">
        <v>3235</v>
      </c>
      <c r="G433" t="s">
        <v>3235</v>
      </c>
      <c r="H433" t="s">
        <v>3234</v>
      </c>
      <c r="I433" t="s">
        <v>5367</v>
      </c>
      <c r="J433" t="s">
        <v>719</v>
      </c>
      <c r="K433">
        <v>1</v>
      </c>
      <c r="L433">
        <v>1104</v>
      </c>
      <c r="M433" t="s">
        <v>3233</v>
      </c>
      <c r="N433">
        <v>0</v>
      </c>
      <c r="O433">
        <v>10503</v>
      </c>
      <c r="P433">
        <v>11607</v>
      </c>
      <c r="Q433">
        <v>15</v>
      </c>
      <c r="R433" t="s">
        <v>719</v>
      </c>
      <c r="S433" t="s">
        <v>719</v>
      </c>
      <c r="T433" t="s">
        <v>719</v>
      </c>
      <c r="U433" t="s">
        <v>4326</v>
      </c>
      <c r="V433">
        <v>657015</v>
      </c>
      <c r="W433" t="s">
        <v>39</v>
      </c>
      <c r="X433" t="b">
        <v>1</v>
      </c>
      <c r="Y433" t="s">
        <v>719</v>
      </c>
      <c r="Z433" t="s">
        <v>719</v>
      </c>
      <c r="AA433">
        <v>657015</v>
      </c>
      <c r="AB433" t="s">
        <v>39</v>
      </c>
      <c r="AC433">
        <v>305976</v>
      </c>
      <c r="AD433" t="s">
        <v>114</v>
      </c>
      <c r="AE433">
        <v>506</v>
      </c>
      <c r="AF433" t="s">
        <v>124</v>
      </c>
      <c r="AG433">
        <v>80840</v>
      </c>
      <c r="AH433" t="s">
        <v>116</v>
      </c>
      <c r="AI433">
        <v>28216</v>
      </c>
      <c r="AJ433" t="s">
        <v>142</v>
      </c>
      <c r="AK433">
        <v>1224</v>
      </c>
      <c r="AL433" t="s">
        <v>91</v>
      </c>
      <c r="AM433">
        <v>2</v>
      </c>
      <c r="AN433" t="s">
        <v>152</v>
      </c>
      <c r="AO433">
        <v>131567</v>
      </c>
      <c r="AP433" t="s">
        <v>153</v>
      </c>
    </row>
    <row r="434" spans="1:42" x14ac:dyDescent="0.2">
      <c r="A434">
        <v>433</v>
      </c>
      <c r="B434" t="s">
        <v>3221</v>
      </c>
      <c r="C434" t="s">
        <v>39</v>
      </c>
      <c r="D434">
        <v>657015</v>
      </c>
      <c r="E434" t="s">
        <v>3232</v>
      </c>
      <c r="F434" t="s">
        <v>3231</v>
      </c>
      <c r="G434" t="s">
        <v>3231</v>
      </c>
      <c r="H434" t="s">
        <v>3230</v>
      </c>
      <c r="I434" t="s">
        <v>5366</v>
      </c>
      <c r="J434" t="s">
        <v>719</v>
      </c>
      <c r="K434">
        <v>1</v>
      </c>
      <c r="L434">
        <v>1395</v>
      </c>
      <c r="M434" t="s">
        <v>3229</v>
      </c>
      <c r="N434">
        <v>0</v>
      </c>
      <c r="O434">
        <v>11647</v>
      </c>
      <c r="P434">
        <v>13042</v>
      </c>
      <c r="Q434">
        <v>16</v>
      </c>
      <c r="R434" t="s">
        <v>719</v>
      </c>
      <c r="S434" t="s">
        <v>719</v>
      </c>
      <c r="T434" t="s">
        <v>719</v>
      </c>
      <c r="U434" t="s">
        <v>4326</v>
      </c>
      <c r="V434">
        <v>657015</v>
      </c>
      <c r="W434" t="s">
        <v>39</v>
      </c>
      <c r="X434" t="b">
        <v>1</v>
      </c>
      <c r="Y434" t="s">
        <v>719</v>
      </c>
      <c r="Z434" t="s">
        <v>719</v>
      </c>
      <c r="AA434">
        <v>657015</v>
      </c>
      <c r="AB434" t="s">
        <v>39</v>
      </c>
      <c r="AC434">
        <v>305976</v>
      </c>
      <c r="AD434" t="s">
        <v>114</v>
      </c>
      <c r="AE434">
        <v>506</v>
      </c>
      <c r="AF434" t="s">
        <v>124</v>
      </c>
      <c r="AG434">
        <v>80840</v>
      </c>
      <c r="AH434" t="s">
        <v>116</v>
      </c>
      <c r="AI434">
        <v>28216</v>
      </c>
      <c r="AJ434" t="s">
        <v>142</v>
      </c>
      <c r="AK434">
        <v>1224</v>
      </c>
      <c r="AL434" t="s">
        <v>91</v>
      </c>
      <c r="AM434">
        <v>2</v>
      </c>
      <c r="AN434" t="s">
        <v>152</v>
      </c>
      <c r="AO434">
        <v>131567</v>
      </c>
      <c r="AP434" t="s">
        <v>153</v>
      </c>
    </row>
    <row r="435" spans="1:42" x14ac:dyDescent="0.2">
      <c r="A435">
        <v>434</v>
      </c>
      <c r="B435" t="s">
        <v>3221</v>
      </c>
      <c r="C435" t="s">
        <v>39</v>
      </c>
      <c r="D435">
        <v>657015</v>
      </c>
      <c r="E435" t="s">
        <v>3228</v>
      </c>
      <c r="F435" t="s">
        <v>3227</v>
      </c>
      <c r="G435" t="s">
        <v>3227</v>
      </c>
      <c r="H435" t="s">
        <v>3226</v>
      </c>
      <c r="I435" t="s">
        <v>5365</v>
      </c>
      <c r="J435" t="s">
        <v>719</v>
      </c>
      <c r="K435">
        <v>1</v>
      </c>
      <c r="L435">
        <v>537</v>
      </c>
      <c r="M435" t="s">
        <v>3225</v>
      </c>
      <c r="N435">
        <v>0</v>
      </c>
      <c r="O435">
        <v>13096</v>
      </c>
      <c r="P435">
        <v>13633</v>
      </c>
      <c r="Q435">
        <v>17</v>
      </c>
      <c r="R435" t="s">
        <v>719</v>
      </c>
      <c r="S435" t="s">
        <v>719</v>
      </c>
      <c r="T435" t="s">
        <v>719</v>
      </c>
      <c r="U435" t="s">
        <v>4326</v>
      </c>
      <c r="V435">
        <v>657015</v>
      </c>
      <c r="W435" t="s">
        <v>39</v>
      </c>
      <c r="X435" t="b">
        <v>1</v>
      </c>
      <c r="Y435" t="s">
        <v>719</v>
      </c>
      <c r="Z435" t="s">
        <v>719</v>
      </c>
      <c r="AA435">
        <v>657015</v>
      </c>
      <c r="AB435" t="s">
        <v>39</v>
      </c>
      <c r="AC435">
        <v>305976</v>
      </c>
      <c r="AD435" t="s">
        <v>114</v>
      </c>
      <c r="AE435">
        <v>506</v>
      </c>
      <c r="AF435" t="s">
        <v>124</v>
      </c>
      <c r="AG435">
        <v>80840</v>
      </c>
      <c r="AH435" t="s">
        <v>116</v>
      </c>
      <c r="AI435">
        <v>28216</v>
      </c>
      <c r="AJ435" t="s">
        <v>142</v>
      </c>
      <c r="AK435">
        <v>1224</v>
      </c>
      <c r="AL435" t="s">
        <v>91</v>
      </c>
      <c r="AM435">
        <v>2</v>
      </c>
      <c r="AN435" t="s">
        <v>152</v>
      </c>
      <c r="AO435">
        <v>131567</v>
      </c>
      <c r="AP435" t="s">
        <v>153</v>
      </c>
    </row>
    <row r="436" spans="1:42" x14ac:dyDescent="0.2">
      <c r="A436">
        <v>435</v>
      </c>
      <c r="B436" t="s">
        <v>3221</v>
      </c>
      <c r="C436" t="s">
        <v>39</v>
      </c>
      <c r="D436">
        <v>657015</v>
      </c>
      <c r="E436" t="s">
        <v>3224</v>
      </c>
      <c r="F436" t="s">
        <v>319</v>
      </c>
      <c r="G436" t="s">
        <v>319</v>
      </c>
      <c r="H436" t="s">
        <v>3223</v>
      </c>
      <c r="I436" t="s">
        <v>5364</v>
      </c>
      <c r="J436" t="s">
        <v>719</v>
      </c>
      <c r="K436">
        <v>-1</v>
      </c>
      <c r="L436">
        <v>1293</v>
      </c>
      <c r="M436" t="s">
        <v>3222</v>
      </c>
      <c r="N436">
        <v>0</v>
      </c>
      <c r="O436">
        <v>13647</v>
      </c>
      <c r="P436">
        <v>14940</v>
      </c>
      <c r="Q436">
        <v>18</v>
      </c>
      <c r="R436" t="s">
        <v>719</v>
      </c>
      <c r="S436" t="s">
        <v>719</v>
      </c>
      <c r="T436" t="s">
        <v>719</v>
      </c>
      <c r="U436" t="s">
        <v>4326</v>
      </c>
      <c r="V436">
        <v>657015</v>
      </c>
      <c r="W436" t="s">
        <v>39</v>
      </c>
      <c r="X436" t="b">
        <v>1</v>
      </c>
      <c r="Y436" t="s">
        <v>719</v>
      </c>
      <c r="Z436" t="s">
        <v>719</v>
      </c>
      <c r="AA436">
        <v>657015</v>
      </c>
      <c r="AB436" t="s">
        <v>39</v>
      </c>
      <c r="AC436">
        <v>305976</v>
      </c>
      <c r="AD436" t="s">
        <v>114</v>
      </c>
      <c r="AE436">
        <v>506</v>
      </c>
      <c r="AF436" t="s">
        <v>124</v>
      </c>
      <c r="AG436">
        <v>80840</v>
      </c>
      <c r="AH436" t="s">
        <v>116</v>
      </c>
      <c r="AI436">
        <v>28216</v>
      </c>
      <c r="AJ436" t="s">
        <v>142</v>
      </c>
      <c r="AK436">
        <v>1224</v>
      </c>
      <c r="AL436" t="s">
        <v>91</v>
      </c>
      <c r="AM436">
        <v>2</v>
      </c>
      <c r="AN436" t="s">
        <v>152</v>
      </c>
      <c r="AO436">
        <v>131567</v>
      </c>
      <c r="AP436" t="s">
        <v>153</v>
      </c>
    </row>
    <row r="437" spans="1:42" x14ac:dyDescent="0.2">
      <c r="A437">
        <v>436</v>
      </c>
      <c r="B437" t="s">
        <v>3221</v>
      </c>
      <c r="C437" t="s">
        <v>39</v>
      </c>
      <c r="D437">
        <v>657015</v>
      </c>
      <c r="E437" t="s">
        <v>3220</v>
      </c>
      <c r="F437" t="s">
        <v>3219</v>
      </c>
      <c r="G437" t="s">
        <v>3219</v>
      </c>
      <c r="H437" t="s">
        <v>3218</v>
      </c>
      <c r="I437" t="s">
        <v>5363</v>
      </c>
      <c r="J437" t="s">
        <v>719</v>
      </c>
      <c r="K437">
        <v>-1</v>
      </c>
      <c r="L437">
        <v>292</v>
      </c>
      <c r="M437" t="s">
        <v>3217</v>
      </c>
      <c r="N437">
        <v>1</v>
      </c>
      <c r="O437">
        <v>14961</v>
      </c>
      <c r="P437">
        <v>15253</v>
      </c>
      <c r="Q437">
        <v>19</v>
      </c>
      <c r="R437" t="s">
        <v>719</v>
      </c>
      <c r="S437" t="s">
        <v>719</v>
      </c>
      <c r="T437" t="s">
        <v>719</v>
      </c>
      <c r="U437" t="s">
        <v>4326</v>
      </c>
      <c r="V437">
        <v>657015</v>
      </c>
      <c r="W437" t="s">
        <v>39</v>
      </c>
      <c r="X437" t="b">
        <v>1</v>
      </c>
      <c r="Y437" t="s">
        <v>719</v>
      </c>
      <c r="Z437" t="s">
        <v>719</v>
      </c>
      <c r="AA437">
        <v>657015</v>
      </c>
      <c r="AB437" t="s">
        <v>39</v>
      </c>
      <c r="AC437">
        <v>305976</v>
      </c>
      <c r="AD437" t="s">
        <v>114</v>
      </c>
      <c r="AE437">
        <v>506</v>
      </c>
      <c r="AF437" t="s">
        <v>124</v>
      </c>
      <c r="AG437">
        <v>80840</v>
      </c>
      <c r="AH437" t="s">
        <v>116</v>
      </c>
      <c r="AI437">
        <v>28216</v>
      </c>
      <c r="AJ437" t="s">
        <v>142</v>
      </c>
      <c r="AK437">
        <v>1224</v>
      </c>
      <c r="AL437" t="s">
        <v>91</v>
      </c>
      <c r="AM437">
        <v>2</v>
      </c>
      <c r="AN437" t="s">
        <v>152</v>
      </c>
      <c r="AO437">
        <v>131567</v>
      </c>
      <c r="AP437" t="s">
        <v>153</v>
      </c>
    </row>
    <row r="438" spans="1:42" x14ac:dyDescent="0.2">
      <c r="A438">
        <v>437</v>
      </c>
      <c r="B438" t="s">
        <v>3180</v>
      </c>
      <c r="C438" t="s">
        <v>266</v>
      </c>
      <c r="D438">
        <v>1123060</v>
      </c>
      <c r="E438" t="s">
        <v>3216</v>
      </c>
      <c r="F438" t="s">
        <v>3215</v>
      </c>
      <c r="G438" t="s">
        <v>3215</v>
      </c>
      <c r="H438" t="s">
        <v>3214</v>
      </c>
      <c r="I438" t="s">
        <v>5362</v>
      </c>
      <c r="J438" t="s">
        <v>719</v>
      </c>
      <c r="K438">
        <v>1</v>
      </c>
      <c r="L438">
        <v>144</v>
      </c>
      <c r="M438" t="s">
        <v>3213</v>
      </c>
      <c r="N438">
        <v>1</v>
      </c>
      <c r="O438">
        <v>0</v>
      </c>
      <c r="P438">
        <v>144</v>
      </c>
      <c r="Q438">
        <v>1</v>
      </c>
      <c r="R438" t="s">
        <v>719</v>
      </c>
      <c r="S438" t="s">
        <v>719</v>
      </c>
      <c r="T438" t="s">
        <v>719</v>
      </c>
      <c r="U438" t="s">
        <v>4326</v>
      </c>
      <c r="V438">
        <v>1123060</v>
      </c>
      <c r="W438" t="s">
        <v>266</v>
      </c>
      <c r="X438" t="b">
        <v>1</v>
      </c>
      <c r="Y438">
        <v>1123060</v>
      </c>
      <c r="Z438" t="s">
        <v>266</v>
      </c>
      <c r="AA438">
        <v>452982</v>
      </c>
      <c r="AB438" t="s">
        <v>38</v>
      </c>
      <c r="AC438">
        <v>125216</v>
      </c>
      <c r="AD438" t="s">
        <v>112</v>
      </c>
      <c r="AE438">
        <v>433</v>
      </c>
      <c r="AF438" t="s">
        <v>140</v>
      </c>
      <c r="AG438">
        <v>204441</v>
      </c>
      <c r="AH438" t="s">
        <v>150</v>
      </c>
      <c r="AI438">
        <v>28211</v>
      </c>
      <c r="AJ438" t="s">
        <v>151</v>
      </c>
      <c r="AK438">
        <v>1224</v>
      </c>
      <c r="AL438" t="s">
        <v>91</v>
      </c>
      <c r="AM438">
        <v>2</v>
      </c>
      <c r="AN438" t="s">
        <v>152</v>
      </c>
      <c r="AO438">
        <v>131567</v>
      </c>
      <c r="AP438" t="s">
        <v>153</v>
      </c>
    </row>
    <row r="439" spans="1:42" x14ac:dyDescent="0.2">
      <c r="A439">
        <v>438</v>
      </c>
      <c r="B439" t="s">
        <v>3180</v>
      </c>
      <c r="C439" t="s">
        <v>266</v>
      </c>
      <c r="D439">
        <v>1123060</v>
      </c>
      <c r="E439" t="s">
        <v>3082</v>
      </c>
      <c r="F439" t="s">
        <v>792</v>
      </c>
      <c r="G439" t="s">
        <v>792</v>
      </c>
      <c r="H439" t="s">
        <v>3212</v>
      </c>
      <c r="I439" t="s">
        <v>5361</v>
      </c>
      <c r="J439" t="s">
        <v>719</v>
      </c>
      <c r="K439">
        <v>1</v>
      </c>
      <c r="L439">
        <v>1197</v>
      </c>
      <c r="M439" t="s">
        <v>3211</v>
      </c>
      <c r="N439">
        <v>0</v>
      </c>
      <c r="O439">
        <v>145</v>
      </c>
      <c r="P439">
        <v>1342</v>
      </c>
      <c r="Q439">
        <v>2</v>
      </c>
      <c r="R439" t="s">
        <v>719</v>
      </c>
      <c r="S439" t="s">
        <v>719</v>
      </c>
      <c r="T439" t="s">
        <v>719</v>
      </c>
      <c r="U439" t="s">
        <v>4326</v>
      </c>
      <c r="V439">
        <v>1123060</v>
      </c>
      <c r="W439" t="s">
        <v>266</v>
      </c>
      <c r="X439" t="b">
        <v>1</v>
      </c>
      <c r="Y439">
        <v>1123060</v>
      </c>
      <c r="Z439" t="s">
        <v>266</v>
      </c>
      <c r="AA439">
        <v>452982</v>
      </c>
      <c r="AB439" t="s">
        <v>38</v>
      </c>
      <c r="AC439">
        <v>125216</v>
      </c>
      <c r="AD439" t="s">
        <v>112</v>
      </c>
      <c r="AE439">
        <v>433</v>
      </c>
      <c r="AF439" t="s">
        <v>140</v>
      </c>
      <c r="AG439">
        <v>204441</v>
      </c>
      <c r="AH439" t="s">
        <v>150</v>
      </c>
      <c r="AI439">
        <v>28211</v>
      </c>
      <c r="AJ439" t="s">
        <v>151</v>
      </c>
      <c r="AK439">
        <v>1224</v>
      </c>
      <c r="AL439" t="s">
        <v>91</v>
      </c>
      <c r="AM439">
        <v>2</v>
      </c>
      <c r="AN439" t="s">
        <v>152</v>
      </c>
      <c r="AO439">
        <v>131567</v>
      </c>
      <c r="AP439" t="s">
        <v>153</v>
      </c>
    </row>
    <row r="440" spans="1:42" x14ac:dyDescent="0.2">
      <c r="A440">
        <v>439</v>
      </c>
      <c r="B440" t="s">
        <v>3180</v>
      </c>
      <c r="C440" t="s">
        <v>266</v>
      </c>
      <c r="D440">
        <v>1123060</v>
      </c>
      <c r="E440" t="s">
        <v>779</v>
      </c>
      <c r="F440" t="s">
        <v>412</v>
      </c>
      <c r="G440" t="s">
        <v>412</v>
      </c>
      <c r="H440" t="s">
        <v>3210</v>
      </c>
      <c r="I440" t="s">
        <v>5360</v>
      </c>
      <c r="J440" t="s">
        <v>719</v>
      </c>
      <c r="K440">
        <v>1</v>
      </c>
      <c r="L440">
        <v>1215</v>
      </c>
      <c r="M440" t="s">
        <v>3209</v>
      </c>
      <c r="N440">
        <v>0</v>
      </c>
      <c r="O440">
        <v>1341</v>
      </c>
      <c r="P440">
        <v>2556</v>
      </c>
      <c r="Q440">
        <v>3</v>
      </c>
      <c r="R440" t="s">
        <v>719</v>
      </c>
      <c r="S440" t="s">
        <v>719</v>
      </c>
      <c r="T440" t="s">
        <v>719</v>
      </c>
      <c r="U440" t="s">
        <v>4326</v>
      </c>
      <c r="V440">
        <v>1123060</v>
      </c>
      <c r="W440" t="s">
        <v>266</v>
      </c>
      <c r="X440" t="b">
        <v>1</v>
      </c>
      <c r="Y440">
        <v>1123060</v>
      </c>
      <c r="Z440" t="s">
        <v>266</v>
      </c>
      <c r="AA440">
        <v>452982</v>
      </c>
      <c r="AB440" t="s">
        <v>38</v>
      </c>
      <c r="AC440">
        <v>125216</v>
      </c>
      <c r="AD440" t="s">
        <v>112</v>
      </c>
      <c r="AE440">
        <v>433</v>
      </c>
      <c r="AF440" t="s">
        <v>140</v>
      </c>
      <c r="AG440">
        <v>204441</v>
      </c>
      <c r="AH440" t="s">
        <v>150</v>
      </c>
      <c r="AI440">
        <v>28211</v>
      </c>
      <c r="AJ440" t="s">
        <v>151</v>
      </c>
      <c r="AK440">
        <v>1224</v>
      </c>
      <c r="AL440" t="s">
        <v>91</v>
      </c>
      <c r="AM440">
        <v>2</v>
      </c>
      <c r="AN440" t="s">
        <v>152</v>
      </c>
      <c r="AO440">
        <v>131567</v>
      </c>
      <c r="AP440" t="s">
        <v>153</v>
      </c>
    </row>
    <row r="441" spans="1:42" x14ac:dyDescent="0.2">
      <c r="A441">
        <v>440</v>
      </c>
      <c r="B441" t="s">
        <v>3180</v>
      </c>
      <c r="C441" t="s">
        <v>266</v>
      </c>
      <c r="D441">
        <v>1123060</v>
      </c>
      <c r="E441" t="s">
        <v>2559</v>
      </c>
      <c r="F441" t="s">
        <v>356</v>
      </c>
      <c r="G441" t="s">
        <v>356</v>
      </c>
      <c r="H441" t="s">
        <v>3208</v>
      </c>
      <c r="I441" t="s">
        <v>5359</v>
      </c>
      <c r="J441" t="s">
        <v>719</v>
      </c>
      <c r="K441">
        <v>1</v>
      </c>
      <c r="L441">
        <v>1023</v>
      </c>
      <c r="M441" t="s">
        <v>3207</v>
      </c>
      <c r="N441">
        <v>0</v>
      </c>
      <c r="O441">
        <v>2585</v>
      </c>
      <c r="P441">
        <v>3608</v>
      </c>
      <c r="Q441">
        <v>4</v>
      </c>
      <c r="R441" t="s">
        <v>719</v>
      </c>
      <c r="S441" t="s">
        <v>719</v>
      </c>
      <c r="T441" t="s">
        <v>719</v>
      </c>
      <c r="U441" t="s">
        <v>4326</v>
      </c>
      <c r="V441">
        <v>1123060</v>
      </c>
      <c r="W441" t="s">
        <v>266</v>
      </c>
      <c r="X441" t="b">
        <v>1</v>
      </c>
      <c r="Y441">
        <v>1123060</v>
      </c>
      <c r="Z441" t="s">
        <v>266</v>
      </c>
      <c r="AA441">
        <v>452982</v>
      </c>
      <c r="AB441" t="s">
        <v>38</v>
      </c>
      <c r="AC441">
        <v>125216</v>
      </c>
      <c r="AD441" t="s">
        <v>112</v>
      </c>
      <c r="AE441">
        <v>433</v>
      </c>
      <c r="AF441" t="s">
        <v>140</v>
      </c>
      <c r="AG441">
        <v>204441</v>
      </c>
      <c r="AH441" t="s">
        <v>150</v>
      </c>
      <c r="AI441">
        <v>28211</v>
      </c>
      <c r="AJ441" t="s">
        <v>151</v>
      </c>
      <c r="AK441">
        <v>1224</v>
      </c>
      <c r="AL441" t="s">
        <v>91</v>
      </c>
      <c r="AM441">
        <v>2</v>
      </c>
      <c r="AN441" t="s">
        <v>152</v>
      </c>
      <c r="AO441">
        <v>131567</v>
      </c>
      <c r="AP441" t="s">
        <v>153</v>
      </c>
    </row>
    <row r="442" spans="1:42" x14ac:dyDescent="0.2">
      <c r="A442">
        <v>441</v>
      </c>
      <c r="B442" t="s">
        <v>3180</v>
      </c>
      <c r="C442" t="s">
        <v>266</v>
      </c>
      <c r="D442">
        <v>1123060</v>
      </c>
      <c r="E442" t="s">
        <v>305</v>
      </c>
      <c r="F442" t="s">
        <v>304</v>
      </c>
      <c r="G442" t="s">
        <v>304</v>
      </c>
      <c r="H442" t="s">
        <v>3206</v>
      </c>
      <c r="I442" t="s">
        <v>5358</v>
      </c>
      <c r="J442" t="s">
        <v>719</v>
      </c>
      <c r="K442">
        <v>-1</v>
      </c>
      <c r="L442">
        <v>978</v>
      </c>
      <c r="M442" t="s">
        <v>3205</v>
      </c>
      <c r="N442">
        <v>0</v>
      </c>
      <c r="O442">
        <v>3647</v>
      </c>
      <c r="P442">
        <v>4625</v>
      </c>
      <c r="Q442">
        <v>5</v>
      </c>
      <c r="R442" t="s">
        <v>719</v>
      </c>
      <c r="S442" t="s">
        <v>719</v>
      </c>
      <c r="T442" t="s">
        <v>719</v>
      </c>
      <c r="U442" t="s">
        <v>4326</v>
      </c>
      <c r="V442">
        <v>1123060</v>
      </c>
      <c r="W442" t="s">
        <v>266</v>
      </c>
      <c r="X442" t="b">
        <v>1</v>
      </c>
      <c r="Y442">
        <v>1123060</v>
      </c>
      <c r="Z442" t="s">
        <v>266</v>
      </c>
      <c r="AA442">
        <v>452982</v>
      </c>
      <c r="AB442" t="s">
        <v>38</v>
      </c>
      <c r="AC442">
        <v>125216</v>
      </c>
      <c r="AD442" t="s">
        <v>112</v>
      </c>
      <c r="AE442">
        <v>433</v>
      </c>
      <c r="AF442" t="s">
        <v>140</v>
      </c>
      <c r="AG442">
        <v>204441</v>
      </c>
      <c r="AH442" t="s">
        <v>150</v>
      </c>
      <c r="AI442">
        <v>28211</v>
      </c>
      <c r="AJ442" t="s">
        <v>151</v>
      </c>
      <c r="AK442">
        <v>1224</v>
      </c>
      <c r="AL442" t="s">
        <v>91</v>
      </c>
      <c r="AM442">
        <v>2</v>
      </c>
      <c r="AN442" t="s">
        <v>152</v>
      </c>
      <c r="AO442">
        <v>131567</v>
      </c>
      <c r="AP442" t="s">
        <v>153</v>
      </c>
    </row>
    <row r="443" spans="1:42" x14ac:dyDescent="0.2">
      <c r="A443">
        <v>442</v>
      </c>
      <c r="B443" t="s">
        <v>3180</v>
      </c>
      <c r="C443" t="s">
        <v>266</v>
      </c>
      <c r="D443">
        <v>1123060</v>
      </c>
      <c r="E443" t="s">
        <v>606</v>
      </c>
      <c r="F443" t="s">
        <v>605</v>
      </c>
      <c r="G443" t="s">
        <v>605</v>
      </c>
      <c r="H443" t="s">
        <v>3204</v>
      </c>
      <c r="I443" t="s">
        <v>5357</v>
      </c>
      <c r="J443" t="s">
        <v>719</v>
      </c>
      <c r="K443">
        <v>-1</v>
      </c>
      <c r="L443">
        <v>921</v>
      </c>
      <c r="M443" t="s">
        <v>3203</v>
      </c>
      <c r="N443">
        <v>0</v>
      </c>
      <c r="O443">
        <v>4783</v>
      </c>
      <c r="P443">
        <v>5704</v>
      </c>
      <c r="Q443">
        <v>6</v>
      </c>
      <c r="R443" t="s">
        <v>719</v>
      </c>
      <c r="S443" t="s">
        <v>719</v>
      </c>
      <c r="T443" t="s">
        <v>719</v>
      </c>
      <c r="U443" t="s">
        <v>4326</v>
      </c>
      <c r="V443">
        <v>1123060</v>
      </c>
      <c r="W443" t="s">
        <v>266</v>
      </c>
      <c r="X443" t="b">
        <v>1</v>
      </c>
      <c r="Y443">
        <v>1123060</v>
      </c>
      <c r="Z443" t="s">
        <v>266</v>
      </c>
      <c r="AA443">
        <v>452982</v>
      </c>
      <c r="AB443" t="s">
        <v>38</v>
      </c>
      <c r="AC443">
        <v>125216</v>
      </c>
      <c r="AD443" t="s">
        <v>112</v>
      </c>
      <c r="AE443">
        <v>433</v>
      </c>
      <c r="AF443" t="s">
        <v>140</v>
      </c>
      <c r="AG443">
        <v>204441</v>
      </c>
      <c r="AH443" t="s">
        <v>150</v>
      </c>
      <c r="AI443">
        <v>28211</v>
      </c>
      <c r="AJ443" t="s">
        <v>151</v>
      </c>
      <c r="AK443">
        <v>1224</v>
      </c>
      <c r="AL443" t="s">
        <v>91</v>
      </c>
      <c r="AM443">
        <v>2</v>
      </c>
      <c r="AN443" t="s">
        <v>152</v>
      </c>
      <c r="AO443">
        <v>131567</v>
      </c>
      <c r="AP443" t="s">
        <v>153</v>
      </c>
    </row>
    <row r="444" spans="1:42" x14ac:dyDescent="0.2">
      <c r="A444">
        <v>443</v>
      </c>
      <c r="B444" t="s">
        <v>3180</v>
      </c>
      <c r="C444" t="s">
        <v>266</v>
      </c>
      <c r="D444">
        <v>1123060</v>
      </c>
      <c r="E444" t="s">
        <v>779</v>
      </c>
      <c r="F444" t="s">
        <v>412</v>
      </c>
      <c r="G444" t="s">
        <v>412</v>
      </c>
      <c r="H444" t="s">
        <v>3202</v>
      </c>
      <c r="I444" t="s">
        <v>5356</v>
      </c>
      <c r="J444" t="s">
        <v>719</v>
      </c>
      <c r="K444">
        <v>1</v>
      </c>
      <c r="L444">
        <v>1215</v>
      </c>
      <c r="M444" t="s">
        <v>3201</v>
      </c>
      <c r="N444">
        <v>0</v>
      </c>
      <c r="O444">
        <v>5894</v>
      </c>
      <c r="P444">
        <v>7109</v>
      </c>
      <c r="Q444">
        <v>7</v>
      </c>
      <c r="R444" t="s">
        <v>719</v>
      </c>
      <c r="S444" t="s">
        <v>719</v>
      </c>
      <c r="T444" t="s">
        <v>719</v>
      </c>
      <c r="U444" t="s">
        <v>4326</v>
      </c>
      <c r="V444">
        <v>1123060</v>
      </c>
      <c r="W444" t="s">
        <v>266</v>
      </c>
      <c r="X444" t="b">
        <v>1</v>
      </c>
      <c r="Y444">
        <v>1123060</v>
      </c>
      <c r="Z444" t="s">
        <v>266</v>
      </c>
      <c r="AA444">
        <v>452982</v>
      </c>
      <c r="AB444" t="s">
        <v>38</v>
      </c>
      <c r="AC444">
        <v>125216</v>
      </c>
      <c r="AD444" t="s">
        <v>112</v>
      </c>
      <c r="AE444">
        <v>433</v>
      </c>
      <c r="AF444" t="s">
        <v>140</v>
      </c>
      <c r="AG444">
        <v>204441</v>
      </c>
      <c r="AH444" t="s">
        <v>150</v>
      </c>
      <c r="AI444">
        <v>28211</v>
      </c>
      <c r="AJ444" t="s">
        <v>151</v>
      </c>
      <c r="AK444">
        <v>1224</v>
      </c>
      <c r="AL444" t="s">
        <v>91</v>
      </c>
      <c r="AM444">
        <v>2</v>
      </c>
      <c r="AN444" t="s">
        <v>152</v>
      </c>
      <c r="AO444">
        <v>131567</v>
      </c>
      <c r="AP444" t="s">
        <v>153</v>
      </c>
    </row>
    <row r="445" spans="1:42" x14ac:dyDescent="0.2">
      <c r="A445">
        <v>444</v>
      </c>
      <c r="B445" t="s">
        <v>3180</v>
      </c>
      <c r="C445" t="s">
        <v>266</v>
      </c>
      <c r="D445">
        <v>1123060</v>
      </c>
      <c r="E445" t="s">
        <v>312</v>
      </c>
      <c r="F445" t="s">
        <v>304</v>
      </c>
      <c r="G445" t="s">
        <v>304</v>
      </c>
      <c r="H445" t="s">
        <v>3200</v>
      </c>
      <c r="I445" t="s">
        <v>5355</v>
      </c>
      <c r="J445" t="s">
        <v>719</v>
      </c>
      <c r="K445">
        <v>1</v>
      </c>
      <c r="L445">
        <v>975</v>
      </c>
      <c r="M445" t="s">
        <v>3199</v>
      </c>
      <c r="N445">
        <v>0</v>
      </c>
      <c r="O445">
        <v>7155</v>
      </c>
      <c r="P445">
        <v>8130</v>
      </c>
      <c r="Q445">
        <v>8</v>
      </c>
      <c r="R445" t="s">
        <v>4316</v>
      </c>
      <c r="S445" t="s">
        <v>719</v>
      </c>
      <c r="T445" t="s">
        <v>719</v>
      </c>
      <c r="U445" t="s">
        <v>4326</v>
      </c>
      <c r="V445">
        <v>1123060</v>
      </c>
      <c r="W445" t="s">
        <v>266</v>
      </c>
      <c r="X445" t="b">
        <v>1</v>
      </c>
      <c r="Y445">
        <v>1123060</v>
      </c>
      <c r="Z445" t="s">
        <v>266</v>
      </c>
      <c r="AA445">
        <v>452982</v>
      </c>
      <c r="AB445" t="s">
        <v>38</v>
      </c>
      <c r="AC445">
        <v>125216</v>
      </c>
      <c r="AD445" t="s">
        <v>112</v>
      </c>
      <c r="AE445">
        <v>433</v>
      </c>
      <c r="AF445" t="s">
        <v>140</v>
      </c>
      <c r="AG445">
        <v>204441</v>
      </c>
      <c r="AH445" t="s">
        <v>150</v>
      </c>
      <c r="AI445">
        <v>28211</v>
      </c>
      <c r="AJ445" t="s">
        <v>151</v>
      </c>
      <c r="AK445">
        <v>1224</v>
      </c>
      <c r="AL445" t="s">
        <v>91</v>
      </c>
      <c r="AM445">
        <v>2</v>
      </c>
      <c r="AN445" t="s">
        <v>152</v>
      </c>
      <c r="AO445">
        <v>131567</v>
      </c>
      <c r="AP445" t="s">
        <v>153</v>
      </c>
    </row>
    <row r="446" spans="1:42" x14ac:dyDescent="0.2">
      <c r="A446">
        <v>445</v>
      </c>
      <c r="B446" t="s">
        <v>3180</v>
      </c>
      <c r="C446" t="s">
        <v>266</v>
      </c>
      <c r="D446">
        <v>1123060</v>
      </c>
      <c r="E446" t="s">
        <v>643</v>
      </c>
      <c r="F446" t="s">
        <v>642</v>
      </c>
      <c r="G446" t="s">
        <v>642</v>
      </c>
      <c r="H446" t="s">
        <v>3198</v>
      </c>
      <c r="I446" t="s">
        <v>5354</v>
      </c>
      <c r="J446" t="s">
        <v>719</v>
      </c>
      <c r="K446">
        <v>1</v>
      </c>
      <c r="L446">
        <v>1683</v>
      </c>
      <c r="M446" t="s">
        <v>3197</v>
      </c>
      <c r="N446">
        <v>0</v>
      </c>
      <c r="O446">
        <v>8231</v>
      </c>
      <c r="P446">
        <v>9914</v>
      </c>
      <c r="Q446">
        <v>9</v>
      </c>
      <c r="R446" t="s">
        <v>719</v>
      </c>
      <c r="S446" t="s">
        <v>719</v>
      </c>
      <c r="T446" t="s">
        <v>719</v>
      </c>
      <c r="U446" t="s">
        <v>4326</v>
      </c>
      <c r="V446">
        <v>1123060</v>
      </c>
      <c r="W446" t="s">
        <v>266</v>
      </c>
      <c r="X446" t="b">
        <v>1</v>
      </c>
      <c r="Y446">
        <v>1123060</v>
      </c>
      <c r="Z446" t="s">
        <v>266</v>
      </c>
      <c r="AA446">
        <v>452982</v>
      </c>
      <c r="AB446" t="s">
        <v>38</v>
      </c>
      <c r="AC446">
        <v>125216</v>
      </c>
      <c r="AD446" t="s">
        <v>112</v>
      </c>
      <c r="AE446">
        <v>433</v>
      </c>
      <c r="AF446" t="s">
        <v>140</v>
      </c>
      <c r="AG446">
        <v>204441</v>
      </c>
      <c r="AH446" t="s">
        <v>150</v>
      </c>
      <c r="AI446">
        <v>28211</v>
      </c>
      <c r="AJ446" t="s">
        <v>151</v>
      </c>
      <c r="AK446">
        <v>1224</v>
      </c>
      <c r="AL446" t="s">
        <v>91</v>
      </c>
      <c r="AM446">
        <v>2</v>
      </c>
      <c r="AN446" t="s">
        <v>152</v>
      </c>
      <c r="AO446">
        <v>131567</v>
      </c>
      <c r="AP446" t="s">
        <v>153</v>
      </c>
    </row>
    <row r="447" spans="1:42" x14ac:dyDescent="0.2">
      <c r="A447">
        <v>446</v>
      </c>
      <c r="B447" t="s">
        <v>3180</v>
      </c>
      <c r="C447" t="s">
        <v>266</v>
      </c>
      <c r="D447">
        <v>1123060</v>
      </c>
      <c r="E447" t="s">
        <v>3196</v>
      </c>
      <c r="F447" t="s">
        <v>3195</v>
      </c>
      <c r="G447" t="s">
        <v>3195</v>
      </c>
      <c r="H447" t="s">
        <v>3194</v>
      </c>
      <c r="I447" t="s">
        <v>5353</v>
      </c>
      <c r="J447" t="s">
        <v>719</v>
      </c>
      <c r="K447">
        <v>-1</v>
      </c>
      <c r="L447">
        <v>1536</v>
      </c>
      <c r="M447" t="s">
        <v>3193</v>
      </c>
      <c r="N447">
        <v>0</v>
      </c>
      <c r="O447">
        <v>9924</v>
      </c>
      <c r="P447">
        <v>11460</v>
      </c>
      <c r="Q447">
        <v>10</v>
      </c>
      <c r="R447" t="s">
        <v>719</v>
      </c>
      <c r="S447" t="s">
        <v>719</v>
      </c>
      <c r="T447" t="s">
        <v>719</v>
      </c>
      <c r="U447" t="s">
        <v>4326</v>
      </c>
      <c r="V447">
        <v>1123060</v>
      </c>
      <c r="W447" t="s">
        <v>266</v>
      </c>
      <c r="X447" t="b">
        <v>1</v>
      </c>
      <c r="Y447">
        <v>1123060</v>
      </c>
      <c r="Z447" t="s">
        <v>266</v>
      </c>
      <c r="AA447">
        <v>452982</v>
      </c>
      <c r="AB447" t="s">
        <v>38</v>
      </c>
      <c r="AC447">
        <v>125216</v>
      </c>
      <c r="AD447" t="s">
        <v>112</v>
      </c>
      <c r="AE447">
        <v>433</v>
      </c>
      <c r="AF447" t="s">
        <v>140</v>
      </c>
      <c r="AG447">
        <v>204441</v>
      </c>
      <c r="AH447" t="s">
        <v>150</v>
      </c>
      <c r="AI447">
        <v>28211</v>
      </c>
      <c r="AJ447" t="s">
        <v>151</v>
      </c>
      <c r="AK447">
        <v>1224</v>
      </c>
      <c r="AL447" t="s">
        <v>91</v>
      </c>
      <c r="AM447">
        <v>2</v>
      </c>
      <c r="AN447" t="s">
        <v>152</v>
      </c>
      <c r="AO447">
        <v>131567</v>
      </c>
      <c r="AP447" t="s">
        <v>153</v>
      </c>
    </row>
    <row r="448" spans="1:42" x14ac:dyDescent="0.2">
      <c r="A448">
        <v>447</v>
      </c>
      <c r="B448" t="s">
        <v>3180</v>
      </c>
      <c r="C448" t="s">
        <v>266</v>
      </c>
      <c r="D448">
        <v>1123060</v>
      </c>
      <c r="E448" t="s">
        <v>3192</v>
      </c>
      <c r="F448" t="s">
        <v>3191</v>
      </c>
      <c r="G448" t="s">
        <v>3191</v>
      </c>
      <c r="H448" t="s">
        <v>3190</v>
      </c>
      <c r="I448" t="s">
        <v>5352</v>
      </c>
      <c r="J448" t="s">
        <v>719</v>
      </c>
      <c r="K448">
        <v>-1</v>
      </c>
      <c r="L448">
        <v>546</v>
      </c>
      <c r="M448" t="s">
        <v>3189</v>
      </c>
      <c r="N448">
        <v>0</v>
      </c>
      <c r="O448">
        <v>11470</v>
      </c>
      <c r="P448">
        <v>12016</v>
      </c>
      <c r="Q448">
        <v>11</v>
      </c>
      <c r="R448" t="s">
        <v>719</v>
      </c>
      <c r="S448" t="s">
        <v>719</v>
      </c>
      <c r="T448" t="s">
        <v>719</v>
      </c>
      <c r="U448" t="s">
        <v>4326</v>
      </c>
      <c r="V448">
        <v>1123060</v>
      </c>
      <c r="W448" t="s">
        <v>266</v>
      </c>
      <c r="X448" t="b">
        <v>1</v>
      </c>
      <c r="Y448">
        <v>1123060</v>
      </c>
      <c r="Z448" t="s">
        <v>266</v>
      </c>
      <c r="AA448">
        <v>452982</v>
      </c>
      <c r="AB448" t="s">
        <v>38</v>
      </c>
      <c r="AC448">
        <v>125216</v>
      </c>
      <c r="AD448" t="s">
        <v>112</v>
      </c>
      <c r="AE448">
        <v>433</v>
      </c>
      <c r="AF448" t="s">
        <v>140</v>
      </c>
      <c r="AG448">
        <v>204441</v>
      </c>
      <c r="AH448" t="s">
        <v>150</v>
      </c>
      <c r="AI448">
        <v>28211</v>
      </c>
      <c r="AJ448" t="s">
        <v>151</v>
      </c>
      <c r="AK448">
        <v>1224</v>
      </c>
      <c r="AL448" t="s">
        <v>91</v>
      </c>
      <c r="AM448">
        <v>2</v>
      </c>
      <c r="AN448" t="s">
        <v>152</v>
      </c>
      <c r="AO448">
        <v>131567</v>
      </c>
      <c r="AP448" t="s">
        <v>153</v>
      </c>
    </row>
    <row r="449" spans="1:42" x14ac:dyDescent="0.2">
      <c r="A449">
        <v>448</v>
      </c>
      <c r="B449" t="s">
        <v>3180</v>
      </c>
      <c r="C449" t="s">
        <v>266</v>
      </c>
      <c r="D449">
        <v>1123060</v>
      </c>
      <c r="E449" t="s">
        <v>3188</v>
      </c>
      <c r="F449" t="s">
        <v>3187</v>
      </c>
      <c r="G449" t="s">
        <v>3187</v>
      </c>
      <c r="H449" t="s">
        <v>3186</v>
      </c>
      <c r="I449" t="s">
        <v>5351</v>
      </c>
      <c r="J449" t="s">
        <v>719</v>
      </c>
      <c r="K449">
        <v>-1</v>
      </c>
      <c r="L449">
        <v>834</v>
      </c>
      <c r="M449" t="s">
        <v>3185</v>
      </c>
      <c r="N449">
        <v>0</v>
      </c>
      <c r="O449">
        <v>12074</v>
      </c>
      <c r="P449">
        <v>12908</v>
      </c>
      <c r="Q449">
        <v>12</v>
      </c>
      <c r="R449" t="s">
        <v>719</v>
      </c>
      <c r="S449" t="s">
        <v>719</v>
      </c>
      <c r="T449" t="s">
        <v>719</v>
      </c>
      <c r="U449" t="s">
        <v>4326</v>
      </c>
      <c r="V449">
        <v>1123060</v>
      </c>
      <c r="W449" t="s">
        <v>266</v>
      </c>
      <c r="X449" t="b">
        <v>1</v>
      </c>
      <c r="Y449">
        <v>1123060</v>
      </c>
      <c r="Z449" t="s">
        <v>266</v>
      </c>
      <c r="AA449">
        <v>452982</v>
      </c>
      <c r="AB449" t="s">
        <v>38</v>
      </c>
      <c r="AC449">
        <v>125216</v>
      </c>
      <c r="AD449" t="s">
        <v>112</v>
      </c>
      <c r="AE449">
        <v>433</v>
      </c>
      <c r="AF449" t="s">
        <v>140</v>
      </c>
      <c r="AG449">
        <v>204441</v>
      </c>
      <c r="AH449" t="s">
        <v>150</v>
      </c>
      <c r="AI449">
        <v>28211</v>
      </c>
      <c r="AJ449" t="s">
        <v>151</v>
      </c>
      <c r="AK449">
        <v>1224</v>
      </c>
      <c r="AL449" t="s">
        <v>91</v>
      </c>
      <c r="AM449">
        <v>2</v>
      </c>
      <c r="AN449" t="s">
        <v>152</v>
      </c>
      <c r="AO449">
        <v>131567</v>
      </c>
      <c r="AP449" t="s">
        <v>153</v>
      </c>
    </row>
    <row r="450" spans="1:42" x14ac:dyDescent="0.2">
      <c r="A450">
        <v>449</v>
      </c>
      <c r="B450" t="s">
        <v>3180</v>
      </c>
      <c r="C450" t="s">
        <v>266</v>
      </c>
      <c r="D450">
        <v>1123060</v>
      </c>
      <c r="E450" t="s">
        <v>3184</v>
      </c>
      <c r="F450" t="s">
        <v>3183</v>
      </c>
      <c r="G450" t="s">
        <v>3183</v>
      </c>
      <c r="H450" t="s">
        <v>3182</v>
      </c>
      <c r="I450" t="s">
        <v>5350</v>
      </c>
      <c r="J450" t="s">
        <v>719</v>
      </c>
      <c r="K450">
        <v>-1</v>
      </c>
      <c r="L450">
        <v>888</v>
      </c>
      <c r="M450" t="s">
        <v>3181</v>
      </c>
      <c r="N450">
        <v>0</v>
      </c>
      <c r="O450">
        <v>12998</v>
      </c>
      <c r="P450">
        <v>13886</v>
      </c>
      <c r="Q450">
        <v>13</v>
      </c>
      <c r="R450" t="s">
        <v>719</v>
      </c>
      <c r="S450" t="s">
        <v>719</v>
      </c>
      <c r="T450" t="s">
        <v>719</v>
      </c>
      <c r="U450" t="s">
        <v>4326</v>
      </c>
      <c r="V450">
        <v>1123060</v>
      </c>
      <c r="W450" t="s">
        <v>266</v>
      </c>
      <c r="X450" t="b">
        <v>1</v>
      </c>
      <c r="Y450">
        <v>1123060</v>
      </c>
      <c r="Z450" t="s">
        <v>266</v>
      </c>
      <c r="AA450">
        <v>452982</v>
      </c>
      <c r="AB450" t="s">
        <v>38</v>
      </c>
      <c r="AC450">
        <v>125216</v>
      </c>
      <c r="AD450" t="s">
        <v>112</v>
      </c>
      <c r="AE450">
        <v>433</v>
      </c>
      <c r="AF450" t="s">
        <v>140</v>
      </c>
      <c r="AG450">
        <v>204441</v>
      </c>
      <c r="AH450" t="s">
        <v>150</v>
      </c>
      <c r="AI450">
        <v>28211</v>
      </c>
      <c r="AJ450" t="s">
        <v>151</v>
      </c>
      <c r="AK450">
        <v>1224</v>
      </c>
      <c r="AL450" t="s">
        <v>91</v>
      </c>
      <c r="AM450">
        <v>2</v>
      </c>
      <c r="AN450" t="s">
        <v>152</v>
      </c>
      <c r="AO450">
        <v>131567</v>
      </c>
      <c r="AP450" t="s">
        <v>153</v>
      </c>
    </row>
    <row r="451" spans="1:42" x14ac:dyDescent="0.2">
      <c r="A451">
        <v>450</v>
      </c>
      <c r="B451" t="s">
        <v>3180</v>
      </c>
      <c r="C451" t="s">
        <v>266</v>
      </c>
      <c r="D451">
        <v>1123060</v>
      </c>
      <c r="E451" t="s">
        <v>3179</v>
      </c>
      <c r="F451" t="s">
        <v>3178</v>
      </c>
      <c r="G451" t="s">
        <v>3178</v>
      </c>
      <c r="H451" t="s">
        <v>3177</v>
      </c>
      <c r="I451" t="s">
        <v>5349</v>
      </c>
      <c r="J451" t="s">
        <v>719</v>
      </c>
      <c r="K451">
        <v>-1</v>
      </c>
      <c r="L451">
        <v>1273</v>
      </c>
      <c r="M451" t="s">
        <v>3176</v>
      </c>
      <c r="N451">
        <v>1</v>
      </c>
      <c r="O451">
        <v>13911</v>
      </c>
      <c r="P451">
        <v>15184</v>
      </c>
      <c r="Q451">
        <v>14</v>
      </c>
      <c r="R451" t="s">
        <v>719</v>
      </c>
      <c r="S451" t="s">
        <v>719</v>
      </c>
      <c r="T451" t="s">
        <v>719</v>
      </c>
      <c r="U451" t="s">
        <v>4326</v>
      </c>
      <c r="V451">
        <v>1123060</v>
      </c>
      <c r="W451" t="s">
        <v>266</v>
      </c>
      <c r="X451" t="b">
        <v>1</v>
      </c>
      <c r="Y451">
        <v>1123060</v>
      </c>
      <c r="Z451" t="s">
        <v>266</v>
      </c>
      <c r="AA451">
        <v>452982</v>
      </c>
      <c r="AB451" t="s">
        <v>38</v>
      </c>
      <c r="AC451">
        <v>125216</v>
      </c>
      <c r="AD451" t="s">
        <v>112</v>
      </c>
      <c r="AE451">
        <v>433</v>
      </c>
      <c r="AF451" t="s">
        <v>140</v>
      </c>
      <c r="AG451">
        <v>204441</v>
      </c>
      <c r="AH451" t="s">
        <v>150</v>
      </c>
      <c r="AI451">
        <v>28211</v>
      </c>
      <c r="AJ451" t="s">
        <v>151</v>
      </c>
      <c r="AK451">
        <v>1224</v>
      </c>
      <c r="AL451" t="s">
        <v>91</v>
      </c>
      <c r="AM451">
        <v>2</v>
      </c>
      <c r="AN451" t="s">
        <v>152</v>
      </c>
      <c r="AO451">
        <v>131567</v>
      </c>
      <c r="AP451" t="s">
        <v>153</v>
      </c>
    </row>
    <row r="452" spans="1:42" x14ac:dyDescent="0.2">
      <c r="A452">
        <v>451</v>
      </c>
      <c r="B452" t="s">
        <v>3161</v>
      </c>
      <c r="C452" t="s">
        <v>260</v>
      </c>
      <c r="D452">
        <v>1265504</v>
      </c>
      <c r="E452" t="s">
        <v>2258</v>
      </c>
      <c r="F452" t="s">
        <v>691</v>
      </c>
      <c r="G452" t="s">
        <v>691</v>
      </c>
      <c r="H452" t="s">
        <v>3175</v>
      </c>
      <c r="I452" t="s">
        <v>5348</v>
      </c>
      <c r="J452" t="s">
        <v>719</v>
      </c>
      <c r="K452">
        <v>1</v>
      </c>
      <c r="L452">
        <v>90</v>
      </c>
      <c r="M452" t="s">
        <v>3174</v>
      </c>
      <c r="N452">
        <v>1</v>
      </c>
      <c r="O452">
        <v>0</v>
      </c>
      <c r="P452">
        <v>90</v>
      </c>
      <c r="Q452">
        <v>1</v>
      </c>
      <c r="R452" t="s">
        <v>719</v>
      </c>
      <c r="S452" t="s">
        <v>719</v>
      </c>
      <c r="T452" t="s">
        <v>719</v>
      </c>
      <c r="U452" t="s">
        <v>4326</v>
      </c>
      <c r="V452">
        <v>1265504</v>
      </c>
      <c r="W452" t="s">
        <v>260</v>
      </c>
      <c r="X452" t="b">
        <v>1</v>
      </c>
      <c r="Y452">
        <v>1265504</v>
      </c>
      <c r="Z452" t="s">
        <v>260</v>
      </c>
      <c r="AA452">
        <v>86182</v>
      </c>
      <c r="AB452" t="s">
        <v>66</v>
      </c>
      <c r="AC452">
        <v>281915</v>
      </c>
      <c r="AD452" t="s">
        <v>99</v>
      </c>
      <c r="AE452">
        <v>80864</v>
      </c>
      <c r="AF452" t="s">
        <v>45</v>
      </c>
      <c r="AG452">
        <v>80840</v>
      </c>
      <c r="AH452" t="s">
        <v>116</v>
      </c>
      <c r="AI452">
        <v>28216</v>
      </c>
      <c r="AJ452" t="s">
        <v>142</v>
      </c>
      <c r="AK452">
        <v>1224</v>
      </c>
      <c r="AL452" t="s">
        <v>91</v>
      </c>
      <c r="AM452">
        <v>2</v>
      </c>
      <c r="AN452" t="s">
        <v>152</v>
      </c>
      <c r="AO452">
        <v>131567</v>
      </c>
      <c r="AP452" t="s">
        <v>153</v>
      </c>
    </row>
    <row r="453" spans="1:42" x14ac:dyDescent="0.2">
      <c r="A453">
        <v>452</v>
      </c>
      <c r="B453" t="s">
        <v>3161</v>
      </c>
      <c r="C453" t="s">
        <v>260</v>
      </c>
      <c r="D453">
        <v>1265504</v>
      </c>
      <c r="E453" t="s">
        <v>2258</v>
      </c>
      <c r="F453" t="s">
        <v>691</v>
      </c>
      <c r="G453" t="s">
        <v>691</v>
      </c>
      <c r="H453" t="s">
        <v>3173</v>
      </c>
      <c r="I453" t="s">
        <v>5347</v>
      </c>
      <c r="J453" t="s">
        <v>719</v>
      </c>
      <c r="K453">
        <v>1</v>
      </c>
      <c r="L453">
        <v>1077</v>
      </c>
      <c r="M453" t="s">
        <v>3172</v>
      </c>
      <c r="N453">
        <v>0</v>
      </c>
      <c r="O453">
        <v>244</v>
      </c>
      <c r="P453">
        <v>1321</v>
      </c>
      <c r="Q453">
        <v>2</v>
      </c>
      <c r="R453" t="s">
        <v>719</v>
      </c>
      <c r="S453" t="s">
        <v>719</v>
      </c>
      <c r="T453" t="s">
        <v>719</v>
      </c>
      <c r="U453" t="s">
        <v>4326</v>
      </c>
      <c r="V453">
        <v>1265504</v>
      </c>
      <c r="W453" t="s">
        <v>260</v>
      </c>
      <c r="X453" t="b">
        <v>1</v>
      </c>
      <c r="Y453">
        <v>1265504</v>
      </c>
      <c r="Z453" t="s">
        <v>260</v>
      </c>
      <c r="AA453">
        <v>86182</v>
      </c>
      <c r="AB453" t="s">
        <v>66</v>
      </c>
      <c r="AC453">
        <v>281915</v>
      </c>
      <c r="AD453" t="s">
        <v>99</v>
      </c>
      <c r="AE453">
        <v>80864</v>
      </c>
      <c r="AF453" t="s">
        <v>45</v>
      </c>
      <c r="AG453">
        <v>80840</v>
      </c>
      <c r="AH453" t="s">
        <v>116</v>
      </c>
      <c r="AI453">
        <v>28216</v>
      </c>
      <c r="AJ453" t="s">
        <v>142</v>
      </c>
      <c r="AK453">
        <v>1224</v>
      </c>
      <c r="AL453" t="s">
        <v>91</v>
      </c>
      <c r="AM453">
        <v>2</v>
      </c>
      <c r="AN453" t="s">
        <v>152</v>
      </c>
      <c r="AO453">
        <v>131567</v>
      </c>
      <c r="AP453" t="s">
        <v>153</v>
      </c>
    </row>
    <row r="454" spans="1:42" x14ac:dyDescent="0.2">
      <c r="A454">
        <v>453</v>
      </c>
      <c r="B454" t="s">
        <v>3161</v>
      </c>
      <c r="C454" t="s">
        <v>260</v>
      </c>
      <c r="D454">
        <v>1265504</v>
      </c>
      <c r="E454" t="s">
        <v>2121</v>
      </c>
      <c r="F454" t="s">
        <v>687</v>
      </c>
      <c r="G454" t="s">
        <v>687</v>
      </c>
      <c r="H454" t="s">
        <v>3171</v>
      </c>
      <c r="I454" t="s">
        <v>5346</v>
      </c>
      <c r="J454" t="s">
        <v>719</v>
      </c>
      <c r="K454">
        <v>1</v>
      </c>
      <c r="L454">
        <v>1335</v>
      </c>
      <c r="M454" t="s">
        <v>3170</v>
      </c>
      <c r="N454">
        <v>0</v>
      </c>
      <c r="O454">
        <v>1495</v>
      </c>
      <c r="P454">
        <v>2830</v>
      </c>
      <c r="Q454">
        <v>3</v>
      </c>
      <c r="R454" t="s">
        <v>719</v>
      </c>
      <c r="S454" t="s">
        <v>719</v>
      </c>
      <c r="T454" t="s">
        <v>719</v>
      </c>
      <c r="U454" t="s">
        <v>4326</v>
      </c>
      <c r="V454">
        <v>1265504</v>
      </c>
      <c r="W454" t="s">
        <v>260</v>
      </c>
      <c r="X454" t="b">
        <v>1</v>
      </c>
      <c r="Y454">
        <v>1265504</v>
      </c>
      <c r="Z454" t="s">
        <v>260</v>
      </c>
      <c r="AA454">
        <v>86182</v>
      </c>
      <c r="AB454" t="s">
        <v>66</v>
      </c>
      <c r="AC454">
        <v>281915</v>
      </c>
      <c r="AD454" t="s">
        <v>99</v>
      </c>
      <c r="AE454">
        <v>80864</v>
      </c>
      <c r="AF454" t="s">
        <v>45</v>
      </c>
      <c r="AG454">
        <v>80840</v>
      </c>
      <c r="AH454" t="s">
        <v>116</v>
      </c>
      <c r="AI454">
        <v>28216</v>
      </c>
      <c r="AJ454" t="s">
        <v>142</v>
      </c>
      <c r="AK454">
        <v>1224</v>
      </c>
      <c r="AL454" t="s">
        <v>91</v>
      </c>
      <c r="AM454">
        <v>2</v>
      </c>
      <c r="AN454" t="s">
        <v>152</v>
      </c>
      <c r="AO454">
        <v>131567</v>
      </c>
      <c r="AP454" t="s">
        <v>153</v>
      </c>
    </row>
    <row r="455" spans="1:42" x14ac:dyDescent="0.2">
      <c r="A455">
        <v>454</v>
      </c>
      <c r="B455" t="s">
        <v>3161</v>
      </c>
      <c r="C455" t="s">
        <v>260</v>
      </c>
      <c r="D455">
        <v>1265504</v>
      </c>
      <c r="E455" t="s">
        <v>899</v>
      </c>
      <c r="F455" t="s">
        <v>683</v>
      </c>
      <c r="G455" t="s">
        <v>683</v>
      </c>
      <c r="H455" t="s">
        <v>3169</v>
      </c>
      <c r="I455" t="s">
        <v>5345</v>
      </c>
      <c r="J455" t="s">
        <v>719</v>
      </c>
      <c r="K455">
        <v>1</v>
      </c>
      <c r="L455">
        <v>810</v>
      </c>
      <c r="M455" t="s">
        <v>3168</v>
      </c>
      <c r="N455">
        <v>0</v>
      </c>
      <c r="O455">
        <v>2899</v>
      </c>
      <c r="P455">
        <v>3709</v>
      </c>
      <c r="Q455">
        <v>4</v>
      </c>
      <c r="R455" t="s">
        <v>719</v>
      </c>
      <c r="S455" t="s">
        <v>719</v>
      </c>
      <c r="T455" t="s">
        <v>719</v>
      </c>
      <c r="U455" t="s">
        <v>4326</v>
      </c>
      <c r="V455">
        <v>1265504</v>
      </c>
      <c r="W455" t="s">
        <v>260</v>
      </c>
      <c r="X455" t="b">
        <v>1</v>
      </c>
      <c r="Y455">
        <v>1265504</v>
      </c>
      <c r="Z455" t="s">
        <v>260</v>
      </c>
      <c r="AA455">
        <v>86182</v>
      </c>
      <c r="AB455" t="s">
        <v>66</v>
      </c>
      <c r="AC455">
        <v>281915</v>
      </c>
      <c r="AD455" t="s">
        <v>99</v>
      </c>
      <c r="AE455">
        <v>80864</v>
      </c>
      <c r="AF455" t="s">
        <v>45</v>
      </c>
      <c r="AG455">
        <v>80840</v>
      </c>
      <c r="AH455" t="s">
        <v>116</v>
      </c>
      <c r="AI455">
        <v>28216</v>
      </c>
      <c r="AJ455" t="s">
        <v>142</v>
      </c>
      <c r="AK455">
        <v>1224</v>
      </c>
      <c r="AL455" t="s">
        <v>91</v>
      </c>
      <c r="AM455">
        <v>2</v>
      </c>
      <c r="AN455" t="s">
        <v>152</v>
      </c>
      <c r="AO455">
        <v>131567</v>
      </c>
      <c r="AP455" t="s">
        <v>153</v>
      </c>
    </row>
    <row r="456" spans="1:42" x14ac:dyDescent="0.2">
      <c r="A456">
        <v>455</v>
      </c>
      <c r="B456" t="s">
        <v>3161</v>
      </c>
      <c r="C456" t="s">
        <v>260</v>
      </c>
      <c r="D456">
        <v>1265504</v>
      </c>
      <c r="E456" t="s">
        <v>2236</v>
      </c>
      <c r="F456" t="s">
        <v>679</v>
      </c>
      <c r="G456" t="s">
        <v>679</v>
      </c>
      <c r="H456" t="s">
        <v>3167</v>
      </c>
      <c r="I456" t="s">
        <v>5344</v>
      </c>
      <c r="J456" t="s">
        <v>719</v>
      </c>
      <c r="K456">
        <v>1</v>
      </c>
      <c r="L456">
        <v>1254</v>
      </c>
      <c r="M456" t="s">
        <v>3166</v>
      </c>
      <c r="N456">
        <v>0</v>
      </c>
      <c r="O456">
        <v>3932</v>
      </c>
      <c r="P456">
        <v>5186</v>
      </c>
      <c r="Q456">
        <v>5</v>
      </c>
      <c r="R456" t="s">
        <v>719</v>
      </c>
      <c r="S456" t="s">
        <v>719</v>
      </c>
      <c r="T456" t="s">
        <v>719</v>
      </c>
      <c r="U456" t="s">
        <v>4326</v>
      </c>
      <c r="V456">
        <v>1265504</v>
      </c>
      <c r="W456" t="s">
        <v>260</v>
      </c>
      <c r="X456" t="b">
        <v>1</v>
      </c>
      <c r="Y456">
        <v>1265504</v>
      </c>
      <c r="Z456" t="s">
        <v>260</v>
      </c>
      <c r="AA456">
        <v>86182</v>
      </c>
      <c r="AB456" t="s">
        <v>66</v>
      </c>
      <c r="AC456">
        <v>281915</v>
      </c>
      <c r="AD456" t="s">
        <v>99</v>
      </c>
      <c r="AE456">
        <v>80864</v>
      </c>
      <c r="AF456" t="s">
        <v>45</v>
      </c>
      <c r="AG456">
        <v>80840</v>
      </c>
      <c r="AH456" t="s">
        <v>116</v>
      </c>
      <c r="AI456">
        <v>28216</v>
      </c>
      <c r="AJ456" t="s">
        <v>142</v>
      </c>
      <c r="AK456">
        <v>1224</v>
      </c>
      <c r="AL456" t="s">
        <v>91</v>
      </c>
      <c r="AM456">
        <v>2</v>
      </c>
      <c r="AN456" t="s">
        <v>152</v>
      </c>
      <c r="AO456">
        <v>131567</v>
      </c>
      <c r="AP456" t="s">
        <v>153</v>
      </c>
    </row>
    <row r="457" spans="1:42" x14ac:dyDescent="0.2">
      <c r="A457">
        <v>456</v>
      </c>
      <c r="B457" t="s">
        <v>3161</v>
      </c>
      <c r="C457" t="s">
        <v>260</v>
      </c>
      <c r="D457">
        <v>1265504</v>
      </c>
      <c r="E457" t="s">
        <v>430</v>
      </c>
      <c r="F457" t="s">
        <v>429</v>
      </c>
      <c r="G457" t="s">
        <v>429</v>
      </c>
      <c r="H457" t="s">
        <v>3165</v>
      </c>
      <c r="I457" t="s">
        <v>5343</v>
      </c>
      <c r="J457" t="s">
        <v>719</v>
      </c>
      <c r="K457">
        <v>1</v>
      </c>
      <c r="L457">
        <v>978</v>
      </c>
      <c r="M457" t="s">
        <v>3164</v>
      </c>
      <c r="N457">
        <v>0</v>
      </c>
      <c r="O457">
        <v>5363</v>
      </c>
      <c r="P457">
        <v>6341</v>
      </c>
      <c r="Q457">
        <v>6</v>
      </c>
      <c r="R457" t="s">
        <v>719</v>
      </c>
      <c r="S457" t="s">
        <v>719</v>
      </c>
      <c r="T457" t="s">
        <v>719</v>
      </c>
      <c r="U457" t="s">
        <v>4326</v>
      </c>
      <c r="V457">
        <v>1265504</v>
      </c>
      <c r="W457" t="s">
        <v>260</v>
      </c>
      <c r="X457" t="b">
        <v>1</v>
      </c>
      <c r="Y457">
        <v>1265504</v>
      </c>
      <c r="Z457" t="s">
        <v>260</v>
      </c>
      <c r="AA457">
        <v>86182</v>
      </c>
      <c r="AB457" t="s">
        <v>66</v>
      </c>
      <c r="AC457">
        <v>281915</v>
      </c>
      <c r="AD457" t="s">
        <v>99</v>
      </c>
      <c r="AE457">
        <v>80864</v>
      </c>
      <c r="AF457" t="s">
        <v>45</v>
      </c>
      <c r="AG457">
        <v>80840</v>
      </c>
      <c r="AH457" t="s">
        <v>116</v>
      </c>
      <c r="AI457">
        <v>28216</v>
      </c>
      <c r="AJ457" t="s">
        <v>142</v>
      </c>
      <c r="AK457">
        <v>1224</v>
      </c>
      <c r="AL457" t="s">
        <v>91</v>
      </c>
      <c r="AM457">
        <v>2</v>
      </c>
      <c r="AN457" t="s">
        <v>152</v>
      </c>
      <c r="AO457">
        <v>131567</v>
      </c>
      <c r="AP457" t="s">
        <v>153</v>
      </c>
    </row>
    <row r="458" spans="1:42" x14ac:dyDescent="0.2">
      <c r="A458">
        <v>457</v>
      </c>
      <c r="B458" t="s">
        <v>3161</v>
      </c>
      <c r="C458" t="s">
        <v>260</v>
      </c>
      <c r="D458">
        <v>1265504</v>
      </c>
      <c r="E458" t="s">
        <v>1004</v>
      </c>
      <c r="F458" t="s">
        <v>811</v>
      </c>
      <c r="G458" t="s">
        <v>811</v>
      </c>
      <c r="H458" t="s">
        <v>3163</v>
      </c>
      <c r="I458" t="s">
        <v>5342</v>
      </c>
      <c r="J458" t="s">
        <v>719</v>
      </c>
      <c r="K458">
        <v>1</v>
      </c>
      <c r="L458">
        <v>456</v>
      </c>
      <c r="M458" t="s">
        <v>3162</v>
      </c>
      <c r="N458">
        <v>0</v>
      </c>
      <c r="O458">
        <v>6533</v>
      </c>
      <c r="P458">
        <v>6989</v>
      </c>
      <c r="Q458">
        <v>7</v>
      </c>
      <c r="R458" t="s">
        <v>719</v>
      </c>
      <c r="S458" t="s">
        <v>719</v>
      </c>
      <c r="T458" t="s">
        <v>719</v>
      </c>
      <c r="U458" t="s">
        <v>4326</v>
      </c>
      <c r="V458">
        <v>1265504</v>
      </c>
      <c r="W458" t="s">
        <v>260</v>
      </c>
      <c r="X458" t="b">
        <v>1</v>
      </c>
      <c r="Y458">
        <v>1265504</v>
      </c>
      <c r="Z458" t="s">
        <v>260</v>
      </c>
      <c r="AA458">
        <v>86182</v>
      </c>
      <c r="AB458" t="s">
        <v>66</v>
      </c>
      <c r="AC458">
        <v>281915</v>
      </c>
      <c r="AD458" t="s">
        <v>99</v>
      </c>
      <c r="AE458">
        <v>80864</v>
      </c>
      <c r="AF458" t="s">
        <v>45</v>
      </c>
      <c r="AG458">
        <v>80840</v>
      </c>
      <c r="AH458" t="s">
        <v>116</v>
      </c>
      <c r="AI458">
        <v>28216</v>
      </c>
      <c r="AJ458" t="s">
        <v>142</v>
      </c>
      <c r="AK458">
        <v>1224</v>
      </c>
      <c r="AL458" t="s">
        <v>91</v>
      </c>
      <c r="AM458">
        <v>2</v>
      </c>
      <c r="AN458" t="s">
        <v>152</v>
      </c>
      <c r="AO458">
        <v>131567</v>
      </c>
      <c r="AP458" t="s">
        <v>153</v>
      </c>
    </row>
    <row r="459" spans="1:42" x14ac:dyDescent="0.2">
      <c r="A459">
        <v>458</v>
      </c>
      <c r="B459" t="s">
        <v>3161</v>
      </c>
      <c r="C459" t="s">
        <v>260</v>
      </c>
      <c r="D459">
        <v>1265504</v>
      </c>
      <c r="E459" t="s">
        <v>312</v>
      </c>
      <c r="F459" t="s">
        <v>304</v>
      </c>
      <c r="G459" t="s">
        <v>304</v>
      </c>
      <c r="H459" t="s">
        <v>3160</v>
      </c>
      <c r="I459" t="s">
        <v>5341</v>
      </c>
      <c r="J459" t="s">
        <v>719</v>
      </c>
      <c r="K459">
        <v>1</v>
      </c>
      <c r="L459">
        <v>1068</v>
      </c>
      <c r="M459" t="s">
        <v>3159</v>
      </c>
      <c r="N459">
        <v>0</v>
      </c>
      <c r="O459">
        <v>7061</v>
      </c>
      <c r="P459">
        <v>8129</v>
      </c>
      <c r="Q459">
        <v>8</v>
      </c>
      <c r="R459" t="s">
        <v>4316</v>
      </c>
      <c r="S459" t="s">
        <v>719</v>
      </c>
      <c r="T459" t="s">
        <v>719</v>
      </c>
      <c r="U459" t="s">
        <v>4326</v>
      </c>
      <c r="V459">
        <v>1265504</v>
      </c>
      <c r="W459" t="s">
        <v>260</v>
      </c>
      <c r="X459" t="b">
        <v>1</v>
      </c>
      <c r="Y459">
        <v>1265504</v>
      </c>
      <c r="Z459" t="s">
        <v>260</v>
      </c>
      <c r="AA459">
        <v>86182</v>
      </c>
      <c r="AB459" t="s">
        <v>66</v>
      </c>
      <c r="AC459">
        <v>281915</v>
      </c>
      <c r="AD459" t="s">
        <v>99</v>
      </c>
      <c r="AE459">
        <v>80864</v>
      </c>
      <c r="AF459" t="s">
        <v>45</v>
      </c>
      <c r="AG459">
        <v>80840</v>
      </c>
      <c r="AH459" t="s">
        <v>116</v>
      </c>
      <c r="AI459">
        <v>28216</v>
      </c>
      <c r="AJ459" t="s">
        <v>142</v>
      </c>
      <c r="AK459">
        <v>1224</v>
      </c>
      <c r="AL459" t="s">
        <v>91</v>
      </c>
      <c r="AM459">
        <v>2</v>
      </c>
      <c r="AN459" t="s">
        <v>152</v>
      </c>
      <c r="AO459">
        <v>131567</v>
      </c>
      <c r="AP459" t="s">
        <v>153</v>
      </c>
    </row>
    <row r="460" spans="1:42" x14ac:dyDescent="0.2">
      <c r="A460">
        <v>459</v>
      </c>
      <c r="B460" t="s">
        <v>3144</v>
      </c>
      <c r="C460" t="s">
        <v>264</v>
      </c>
      <c r="D460">
        <v>1336244</v>
      </c>
      <c r="E460" t="s">
        <v>2258</v>
      </c>
      <c r="F460" t="s">
        <v>691</v>
      </c>
      <c r="G460" t="s">
        <v>691</v>
      </c>
      <c r="H460" t="s">
        <v>3158</v>
      </c>
      <c r="I460" t="s">
        <v>5340</v>
      </c>
      <c r="J460" t="s">
        <v>719</v>
      </c>
      <c r="K460">
        <v>1</v>
      </c>
      <c r="L460">
        <v>129</v>
      </c>
      <c r="M460" t="s">
        <v>3157</v>
      </c>
      <c r="N460">
        <v>1</v>
      </c>
      <c r="O460">
        <v>0</v>
      </c>
      <c r="P460">
        <v>129</v>
      </c>
      <c r="Q460">
        <v>1</v>
      </c>
      <c r="R460" t="s">
        <v>719</v>
      </c>
      <c r="S460" t="s">
        <v>719</v>
      </c>
      <c r="T460" t="s">
        <v>719</v>
      </c>
      <c r="U460" t="s">
        <v>4326</v>
      </c>
      <c r="V460">
        <v>1336244</v>
      </c>
      <c r="W460" t="s">
        <v>264</v>
      </c>
      <c r="X460" t="b">
        <v>1</v>
      </c>
      <c r="Y460">
        <v>1336244</v>
      </c>
      <c r="Z460" t="s">
        <v>264</v>
      </c>
      <c r="AA460">
        <v>230310</v>
      </c>
      <c r="AB460" t="s">
        <v>65</v>
      </c>
      <c r="AC460">
        <v>281915</v>
      </c>
      <c r="AD460" t="s">
        <v>99</v>
      </c>
      <c r="AE460">
        <v>80864</v>
      </c>
      <c r="AF460" t="s">
        <v>45</v>
      </c>
      <c r="AG460">
        <v>80840</v>
      </c>
      <c r="AH460" t="s">
        <v>116</v>
      </c>
      <c r="AI460">
        <v>28216</v>
      </c>
      <c r="AJ460" t="s">
        <v>142</v>
      </c>
      <c r="AK460">
        <v>1224</v>
      </c>
      <c r="AL460" t="s">
        <v>91</v>
      </c>
      <c r="AM460">
        <v>2</v>
      </c>
      <c r="AN460" t="s">
        <v>152</v>
      </c>
      <c r="AO460">
        <v>131567</v>
      </c>
      <c r="AP460" t="s">
        <v>153</v>
      </c>
    </row>
    <row r="461" spans="1:42" x14ac:dyDescent="0.2">
      <c r="A461">
        <v>460</v>
      </c>
      <c r="B461" t="s">
        <v>3144</v>
      </c>
      <c r="C461" t="s">
        <v>264</v>
      </c>
      <c r="D461">
        <v>1336244</v>
      </c>
      <c r="E461" t="s">
        <v>2258</v>
      </c>
      <c r="F461" t="s">
        <v>691</v>
      </c>
      <c r="G461" t="s">
        <v>691</v>
      </c>
      <c r="H461" t="s">
        <v>3156</v>
      </c>
      <c r="I461" t="s">
        <v>5339</v>
      </c>
      <c r="J461" t="s">
        <v>719</v>
      </c>
      <c r="K461">
        <v>1</v>
      </c>
      <c r="L461">
        <v>1077</v>
      </c>
      <c r="M461" t="s">
        <v>3155</v>
      </c>
      <c r="N461">
        <v>0</v>
      </c>
      <c r="O461">
        <v>283</v>
      </c>
      <c r="P461">
        <v>1360</v>
      </c>
      <c r="Q461">
        <v>2</v>
      </c>
      <c r="R461" t="s">
        <v>719</v>
      </c>
      <c r="S461" t="s">
        <v>719</v>
      </c>
      <c r="T461" t="s">
        <v>719</v>
      </c>
      <c r="U461" t="s">
        <v>4326</v>
      </c>
      <c r="V461">
        <v>1336244</v>
      </c>
      <c r="W461" t="s">
        <v>264</v>
      </c>
      <c r="X461" t="b">
        <v>1</v>
      </c>
      <c r="Y461">
        <v>1336244</v>
      </c>
      <c r="Z461" t="s">
        <v>264</v>
      </c>
      <c r="AA461">
        <v>230310</v>
      </c>
      <c r="AB461" t="s">
        <v>65</v>
      </c>
      <c r="AC461">
        <v>281915</v>
      </c>
      <c r="AD461" t="s">
        <v>99</v>
      </c>
      <c r="AE461">
        <v>80864</v>
      </c>
      <c r="AF461" t="s">
        <v>45</v>
      </c>
      <c r="AG461">
        <v>80840</v>
      </c>
      <c r="AH461" t="s">
        <v>116</v>
      </c>
      <c r="AI461">
        <v>28216</v>
      </c>
      <c r="AJ461" t="s">
        <v>142</v>
      </c>
      <c r="AK461">
        <v>1224</v>
      </c>
      <c r="AL461" t="s">
        <v>91</v>
      </c>
      <c r="AM461">
        <v>2</v>
      </c>
      <c r="AN461" t="s">
        <v>152</v>
      </c>
      <c r="AO461">
        <v>131567</v>
      </c>
      <c r="AP461" t="s">
        <v>153</v>
      </c>
    </row>
    <row r="462" spans="1:42" x14ac:dyDescent="0.2">
      <c r="A462">
        <v>461</v>
      </c>
      <c r="B462" t="s">
        <v>3144</v>
      </c>
      <c r="C462" t="s">
        <v>264</v>
      </c>
      <c r="D462">
        <v>1336244</v>
      </c>
      <c r="E462" t="s">
        <v>2121</v>
      </c>
      <c r="F462" t="s">
        <v>687</v>
      </c>
      <c r="G462" t="s">
        <v>687</v>
      </c>
      <c r="H462" t="s">
        <v>3154</v>
      </c>
      <c r="I462" t="s">
        <v>5338</v>
      </c>
      <c r="J462" t="s">
        <v>719</v>
      </c>
      <c r="K462">
        <v>1</v>
      </c>
      <c r="L462">
        <v>1335</v>
      </c>
      <c r="M462" t="s">
        <v>3153</v>
      </c>
      <c r="N462">
        <v>0</v>
      </c>
      <c r="O462">
        <v>1609</v>
      </c>
      <c r="P462">
        <v>2944</v>
      </c>
      <c r="Q462">
        <v>3</v>
      </c>
      <c r="R462" t="s">
        <v>719</v>
      </c>
      <c r="S462" t="s">
        <v>719</v>
      </c>
      <c r="T462" t="s">
        <v>719</v>
      </c>
      <c r="U462" t="s">
        <v>4326</v>
      </c>
      <c r="V462">
        <v>1336244</v>
      </c>
      <c r="W462" t="s">
        <v>264</v>
      </c>
      <c r="X462" t="b">
        <v>1</v>
      </c>
      <c r="Y462">
        <v>1336244</v>
      </c>
      <c r="Z462" t="s">
        <v>264</v>
      </c>
      <c r="AA462">
        <v>230310</v>
      </c>
      <c r="AB462" t="s">
        <v>65</v>
      </c>
      <c r="AC462">
        <v>281915</v>
      </c>
      <c r="AD462" t="s">
        <v>99</v>
      </c>
      <c r="AE462">
        <v>80864</v>
      </c>
      <c r="AF462" t="s">
        <v>45</v>
      </c>
      <c r="AG462">
        <v>80840</v>
      </c>
      <c r="AH462" t="s">
        <v>116</v>
      </c>
      <c r="AI462">
        <v>28216</v>
      </c>
      <c r="AJ462" t="s">
        <v>142</v>
      </c>
      <c r="AK462">
        <v>1224</v>
      </c>
      <c r="AL462" t="s">
        <v>91</v>
      </c>
      <c r="AM462">
        <v>2</v>
      </c>
      <c r="AN462" t="s">
        <v>152</v>
      </c>
      <c r="AO462">
        <v>131567</v>
      </c>
      <c r="AP462" t="s">
        <v>153</v>
      </c>
    </row>
    <row r="463" spans="1:42" x14ac:dyDescent="0.2">
      <c r="A463">
        <v>462</v>
      </c>
      <c r="B463" t="s">
        <v>3144</v>
      </c>
      <c r="C463" t="s">
        <v>264</v>
      </c>
      <c r="D463">
        <v>1336244</v>
      </c>
      <c r="E463" t="s">
        <v>899</v>
      </c>
      <c r="F463" t="s">
        <v>683</v>
      </c>
      <c r="G463" t="s">
        <v>683</v>
      </c>
      <c r="H463" t="s">
        <v>3152</v>
      </c>
      <c r="I463" t="s">
        <v>5337</v>
      </c>
      <c r="J463" t="s">
        <v>719</v>
      </c>
      <c r="K463">
        <v>1</v>
      </c>
      <c r="L463">
        <v>810</v>
      </c>
      <c r="M463" t="s">
        <v>3151</v>
      </c>
      <c r="N463">
        <v>0</v>
      </c>
      <c r="O463">
        <v>3013</v>
      </c>
      <c r="P463">
        <v>3823</v>
      </c>
      <c r="Q463">
        <v>4</v>
      </c>
      <c r="R463" t="s">
        <v>719</v>
      </c>
      <c r="S463" t="s">
        <v>719</v>
      </c>
      <c r="T463" t="s">
        <v>719</v>
      </c>
      <c r="U463" t="s">
        <v>4326</v>
      </c>
      <c r="V463">
        <v>1336244</v>
      </c>
      <c r="W463" t="s">
        <v>264</v>
      </c>
      <c r="X463" t="b">
        <v>1</v>
      </c>
      <c r="Y463">
        <v>1336244</v>
      </c>
      <c r="Z463" t="s">
        <v>264</v>
      </c>
      <c r="AA463">
        <v>230310</v>
      </c>
      <c r="AB463" t="s">
        <v>65</v>
      </c>
      <c r="AC463">
        <v>281915</v>
      </c>
      <c r="AD463" t="s">
        <v>99</v>
      </c>
      <c r="AE463">
        <v>80864</v>
      </c>
      <c r="AF463" t="s">
        <v>45</v>
      </c>
      <c r="AG463">
        <v>80840</v>
      </c>
      <c r="AH463" t="s">
        <v>116</v>
      </c>
      <c r="AI463">
        <v>28216</v>
      </c>
      <c r="AJ463" t="s">
        <v>142</v>
      </c>
      <c r="AK463">
        <v>1224</v>
      </c>
      <c r="AL463" t="s">
        <v>91</v>
      </c>
      <c r="AM463">
        <v>2</v>
      </c>
      <c r="AN463" t="s">
        <v>152</v>
      </c>
      <c r="AO463">
        <v>131567</v>
      </c>
      <c r="AP463" t="s">
        <v>153</v>
      </c>
    </row>
    <row r="464" spans="1:42" x14ac:dyDescent="0.2">
      <c r="A464">
        <v>463</v>
      </c>
      <c r="B464" t="s">
        <v>3144</v>
      </c>
      <c r="C464" t="s">
        <v>264</v>
      </c>
      <c r="D464">
        <v>1336244</v>
      </c>
      <c r="E464" t="s">
        <v>2236</v>
      </c>
      <c r="F464" t="s">
        <v>679</v>
      </c>
      <c r="G464" t="s">
        <v>679</v>
      </c>
      <c r="H464" t="s">
        <v>3150</v>
      </c>
      <c r="I464" t="s">
        <v>5336</v>
      </c>
      <c r="J464" t="s">
        <v>719</v>
      </c>
      <c r="K464">
        <v>1</v>
      </c>
      <c r="L464">
        <v>1254</v>
      </c>
      <c r="M464" t="s">
        <v>3149</v>
      </c>
      <c r="N464">
        <v>0</v>
      </c>
      <c r="O464">
        <v>4034</v>
      </c>
      <c r="P464">
        <v>5288</v>
      </c>
      <c r="Q464">
        <v>5</v>
      </c>
      <c r="R464" t="s">
        <v>719</v>
      </c>
      <c r="S464" t="s">
        <v>719</v>
      </c>
      <c r="T464" t="s">
        <v>719</v>
      </c>
      <c r="U464" t="s">
        <v>4326</v>
      </c>
      <c r="V464">
        <v>1336244</v>
      </c>
      <c r="W464" t="s">
        <v>264</v>
      </c>
      <c r="X464" t="b">
        <v>1</v>
      </c>
      <c r="Y464">
        <v>1336244</v>
      </c>
      <c r="Z464" t="s">
        <v>264</v>
      </c>
      <c r="AA464">
        <v>230310</v>
      </c>
      <c r="AB464" t="s">
        <v>65</v>
      </c>
      <c r="AC464">
        <v>281915</v>
      </c>
      <c r="AD464" t="s">
        <v>99</v>
      </c>
      <c r="AE464">
        <v>80864</v>
      </c>
      <c r="AF464" t="s">
        <v>45</v>
      </c>
      <c r="AG464">
        <v>80840</v>
      </c>
      <c r="AH464" t="s">
        <v>116</v>
      </c>
      <c r="AI464">
        <v>28216</v>
      </c>
      <c r="AJ464" t="s">
        <v>142</v>
      </c>
      <c r="AK464">
        <v>1224</v>
      </c>
      <c r="AL464" t="s">
        <v>91</v>
      </c>
      <c r="AM464">
        <v>2</v>
      </c>
      <c r="AN464" t="s">
        <v>152</v>
      </c>
      <c r="AO464">
        <v>131567</v>
      </c>
      <c r="AP464" t="s">
        <v>153</v>
      </c>
    </row>
    <row r="465" spans="1:42" x14ac:dyDescent="0.2">
      <c r="A465">
        <v>464</v>
      </c>
      <c r="B465" t="s">
        <v>3144</v>
      </c>
      <c r="C465" t="s">
        <v>264</v>
      </c>
      <c r="D465">
        <v>1336244</v>
      </c>
      <c r="E465" t="s">
        <v>430</v>
      </c>
      <c r="F465" t="s">
        <v>429</v>
      </c>
      <c r="G465" t="s">
        <v>429</v>
      </c>
      <c r="H465" t="s">
        <v>3148</v>
      </c>
      <c r="I465" t="s">
        <v>5335</v>
      </c>
      <c r="J465" t="s">
        <v>719</v>
      </c>
      <c r="K465">
        <v>1</v>
      </c>
      <c r="L465">
        <v>978</v>
      </c>
      <c r="M465" t="s">
        <v>3147</v>
      </c>
      <c r="N465">
        <v>0</v>
      </c>
      <c r="O465">
        <v>5465</v>
      </c>
      <c r="P465">
        <v>6443</v>
      </c>
      <c r="Q465">
        <v>6</v>
      </c>
      <c r="R465" t="s">
        <v>719</v>
      </c>
      <c r="S465" t="s">
        <v>719</v>
      </c>
      <c r="T465" t="s">
        <v>719</v>
      </c>
      <c r="U465" t="s">
        <v>4326</v>
      </c>
      <c r="V465">
        <v>1336244</v>
      </c>
      <c r="W465" t="s">
        <v>264</v>
      </c>
      <c r="X465" t="b">
        <v>1</v>
      </c>
      <c r="Y465">
        <v>1336244</v>
      </c>
      <c r="Z465" t="s">
        <v>264</v>
      </c>
      <c r="AA465">
        <v>230310</v>
      </c>
      <c r="AB465" t="s">
        <v>65</v>
      </c>
      <c r="AC465">
        <v>281915</v>
      </c>
      <c r="AD465" t="s">
        <v>99</v>
      </c>
      <c r="AE465">
        <v>80864</v>
      </c>
      <c r="AF465" t="s">
        <v>45</v>
      </c>
      <c r="AG465">
        <v>80840</v>
      </c>
      <c r="AH465" t="s">
        <v>116</v>
      </c>
      <c r="AI465">
        <v>28216</v>
      </c>
      <c r="AJ465" t="s">
        <v>142</v>
      </c>
      <c r="AK465">
        <v>1224</v>
      </c>
      <c r="AL465" t="s">
        <v>91</v>
      </c>
      <c r="AM465">
        <v>2</v>
      </c>
      <c r="AN465" t="s">
        <v>152</v>
      </c>
      <c r="AO465">
        <v>131567</v>
      </c>
      <c r="AP465" t="s">
        <v>153</v>
      </c>
    </row>
    <row r="466" spans="1:42" x14ac:dyDescent="0.2">
      <c r="A466">
        <v>465</v>
      </c>
      <c r="B466" t="s">
        <v>3144</v>
      </c>
      <c r="C466" t="s">
        <v>264</v>
      </c>
      <c r="D466">
        <v>1336244</v>
      </c>
      <c r="E466" t="s">
        <v>1004</v>
      </c>
      <c r="F466" t="s">
        <v>811</v>
      </c>
      <c r="G466" t="s">
        <v>811</v>
      </c>
      <c r="H466" t="s">
        <v>3146</v>
      </c>
      <c r="I466" t="s">
        <v>5334</v>
      </c>
      <c r="J466" t="s">
        <v>719</v>
      </c>
      <c r="K466">
        <v>1</v>
      </c>
      <c r="L466">
        <v>456</v>
      </c>
      <c r="M466" t="s">
        <v>3145</v>
      </c>
      <c r="N466">
        <v>0</v>
      </c>
      <c r="O466">
        <v>6637</v>
      </c>
      <c r="P466">
        <v>7093</v>
      </c>
      <c r="Q466">
        <v>7</v>
      </c>
      <c r="R466" t="s">
        <v>719</v>
      </c>
      <c r="S466" t="s">
        <v>719</v>
      </c>
      <c r="T466" t="s">
        <v>719</v>
      </c>
      <c r="U466" t="s">
        <v>4326</v>
      </c>
      <c r="V466">
        <v>1336244</v>
      </c>
      <c r="W466" t="s">
        <v>264</v>
      </c>
      <c r="X466" t="b">
        <v>1</v>
      </c>
      <c r="Y466">
        <v>1336244</v>
      </c>
      <c r="Z466" t="s">
        <v>264</v>
      </c>
      <c r="AA466">
        <v>230310</v>
      </c>
      <c r="AB466" t="s">
        <v>65</v>
      </c>
      <c r="AC466">
        <v>281915</v>
      </c>
      <c r="AD466" t="s">
        <v>99</v>
      </c>
      <c r="AE466">
        <v>80864</v>
      </c>
      <c r="AF466" t="s">
        <v>45</v>
      </c>
      <c r="AG466">
        <v>80840</v>
      </c>
      <c r="AH466" t="s">
        <v>116</v>
      </c>
      <c r="AI466">
        <v>28216</v>
      </c>
      <c r="AJ466" t="s">
        <v>142</v>
      </c>
      <c r="AK466">
        <v>1224</v>
      </c>
      <c r="AL466" t="s">
        <v>91</v>
      </c>
      <c r="AM466">
        <v>2</v>
      </c>
      <c r="AN466" t="s">
        <v>152</v>
      </c>
      <c r="AO466">
        <v>131567</v>
      </c>
      <c r="AP466" t="s">
        <v>153</v>
      </c>
    </row>
    <row r="467" spans="1:42" x14ac:dyDescent="0.2">
      <c r="A467">
        <v>466</v>
      </c>
      <c r="B467" t="s">
        <v>3144</v>
      </c>
      <c r="C467" t="s">
        <v>264</v>
      </c>
      <c r="D467">
        <v>1336244</v>
      </c>
      <c r="E467" t="s">
        <v>312</v>
      </c>
      <c r="F467" t="s">
        <v>304</v>
      </c>
      <c r="G467" t="s">
        <v>304</v>
      </c>
      <c r="H467" t="s">
        <v>3143</v>
      </c>
      <c r="I467" t="s">
        <v>5333</v>
      </c>
      <c r="J467" t="s">
        <v>719</v>
      </c>
      <c r="K467">
        <v>1</v>
      </c>
      <c r="L467">
        <v>1131</v>
      </c>
      <c r="M467" t="s">
        <v>3142</v>
      </c>
      <c r="N467">
        <v>0</v>
      </c>
      <c r="O467">
        <v>7089</v>
      </c>
      <c r="P467">
        <v>8220</v>
      </c>
      <c r="Q467">
        <v>8</v>
      </c>
      <c r="R467" t="s">
        <v>4316</v>
      </c>
      <c r="S467" t="s">
        <v>719</v>
      </c>
      <c r="T467" t="s">
        <v>719</v>
      </c>
      <c r="U467" t="s">
        <v>4326</v>
      </c>
      <c r="V467">
        <v>1336244</v>
      </c>
      <c r="W467" t="s">
        <v>264</v>
      </c>
      <c r="X467" t="b">
        <v>1</v>
      </c>
      <c r="Y467">
        <v>1336244</v>
      </c>
      <c r="Z467" t="s">
        <v>264</v>
      </c>
      <c r="AA467">
        <v>230310</v>
      </c>
      <c r="AB467" t="s">
        <v>65</v>
      </c>
      <c r="AC467">
        <v>281915</v>
      </c>
      <c r="AD467" t="s">
        <v>99</v>
      </c>
      <c r="AE467">
        <v>80864</v>
      </c>
      <c r="AF467" t="s">
        <v>45</v>
      </c>
      <c r="AG467">
        <v>80840</v>
      </c>
      <c r="AH467" t="s">
        <v>116</v>
      </c>
      <c r="AI467">
        <v>28216</v>
      </c>
      <c r="AJ467" t="s">
        <v>142</v>
      </c>
      <c r="AK467">
        <v>1224</v>
      </c>
      <c r="AL467" t="s">
        <v>91</v>
      </c>
      <c r="AM467">
        <v>2</v>
      </c>
      <c r="AN467" t="s">
        <v>152</v>
      </c>
      <c r="AO467">
        <v>131567</v>
      </c>
      <c r="AP467" t="s">
        <v>153</v>
      </c>
    </row>
    <row r="468" spans="1:42" x14ac:dyDescent="0.2">
      <c r="A468">
        <v>467</v>
      </c>
      <c r="B468" t="s">
        <v>3109</v>
      </c>
      <c r="C468" t="s">
        <v>26</v>
      </c>
      <c r="D468">
        <v>1300035</v>
      </c>
      <c r="E468" t="s">
        <v>1740</v>
      </c>
      <c r="F468" t="s">
        <v>706</v>
      </c>
      <c r="G468" t="s">
        <v>706</v>
      </c>
      <c r="H468" t="s">
        <v>3141</v>
      </c>
      <c r="I468" t="s">
        <v>5332</v>
      </c>
      <c r="J468" t="s">
        <v>719</v>
      </c>
      <c r="K468">
        <v>1</v>
      </c>
      <c r="L468">
        <v>336</v>
      </c>
      <c r="M468" t="s">
        <v>3140</v>
      </c>
      <c r="N468">
        <v>0</v>
      </c>
      <c r="O468">
        <v>22</v>
      </c>
      <c r="P468">
        <v>358</v>
      </c>
      <c r="Q468">
        <v>1</v>
      </c>
      <c r="R468" t="s">
        <v>719</v>
      </c>
      <c r="S468">
        <v>1</v>
      </c>
      <c r="T468" t="s">
        <v>5317</v>
      </c>
      <c r="U468" t="s">
        <v>4326</v>
      </c>
      <c r="V468">
        <v>1300035</v>
      </c>
      <c r="W468" t="s">
        <v>26</v>
      </c>
      <c r="X468" t="b">
        <v>1</v>
      </c>
      <c r="Y468" t="s">
        <v>719</v>
      </c>
      <c r="Z468" t="s">
        <v>719</v>
      </c>
      <c r="AA468">
        <v>1300035</v>
      </c>
      <c r="AB468" t="s">
        <v>26</v>
      </c>
      <c r="AC468">
        <v>374</v>
      </c>
      <c r="AD468" t="s">
        <v>105</v>
      </c>
      <c r="AE468">
        <v>41294</v>
      </c>
      <c r="AF468" t="s">
        <v>106</v>
      </c>
      <c r="AG468">
        <v>356</v>
      </c>
      <c r="AH468" t="s">
        <v>137</v>
      </c>
      <c r="AI468">
        <v>28211</v>
      </c>
      <c r="AJ468" t="s">
        <v>151</v>
      </c>
      <c r="AK468">
        <v>1224</v>
      </c>
      <c r="AL468" t="s">
        <v>91</v>
      </c>
      <c r="AM468">
        <v>2</v>
      </c>
      <c r="AN468" t="s">
        <v>152</v>
      </c>
      <c r="AO468">
        <v>131567</v>
      </c>
      <c r="AP468" t="s">
        <v>153</v>
      </c>
    </row>
    <row r="469" spans="1:42" x14ac:dyDescent="0.2">
      <c r="A469">
        <v>468</v>
      </c>
      <c r="B469" t="s">
        <v>3109</v>
      </c>
      <c r="C469" t="s">
        <v>26</v>
      </c>
      <c r="D469">
        <v>1300035</v>
      </c>
      <c r="E469" t="s">
        <v>812</v>
      </c>
      <c r="F469" t="s">
        <v>811</v>
      </c>
      <c r="G469" t="s">
        <v>811</v>
      </c>
      <c r="H469" t="s">
        <v>3139</v>
      </c>
      <c r="I469" t="s">
        <v>5331</v>
      </c>
      <c r="J469" t="s">
        <v>719</v>
      </c>
      <c r="K469">
        <v>-1</v>
      </c>
      <c r="L469">
        <v>819</v>
      </c>
      <c r="M469" t="s">
        <v>3138</v>
      </c>
      <c r="N469">
        <v>0</v>
      </c>
      <c r="O469">
        <v>397</v>
      </c>
      <c r="P469">
        <v>1216</v>
      </c>
      <c r="Q469">
        <v>2</v>
      </c>
      <c r="R469" t="s">
        <v>719</v>
      </c>
      <c r="S469">
        <v>1</v>
      </c>
      <c r="T469" t="s">
        <v>5317</v>
      </c>
      <c r="U469" t="s">
        <v>4326</v>
      </c>
      <c r="V469">
        <v>1300035</v>
      </c>
      <c r="W469" t="s">
        <v>26</v>
      </c>
      <c r="X469" t="b">
        <v>1</v>
      </c>
      <c r="Y469" t="s">
        <v>719</v>
      </c>
      <c r="Z469" t="s">
        <v>719</v>
      </c>
      <c r="AA469">
        <v>1300035</v>
      </c>
      <c r="AB469" t="s">
        <v>26</v>
      </c>
      <c r="AC469">
        <v>374</v>
      </c>
      <c r="AD469" t="s">
        <v>105</v>
      </c>
      <c r="AE469">
        <v>41294</v>
      </c>
      <c r="AF469" t="s">
        <v>106</v>
      </c>
      <c r="AG469">
        <v>356</v>
      </c>
      <c r="AH469" t="s">
        <v>137</v>
      </c>
      <c r="AI469">
        <v>28211</v>
      </c>
      <c r="AJ469" t="s">
        <v>151</v>
      </c>
      <c r="AK469">
        <v>1224</v>
      </c>
      <c r="AL469" t="s">
        <v>91</v>
      </c>
      <c r="AM469">
        <v>2</v>
      </c>
      <c r="AN469" t="s">
        <v>152</v>
      </c>
      <c r="AO469">
        <v>131567</v>
      </c>
      <c r="AP469" t="s">
        <v>153</v>
      </c>
    </row>
    <row r="470" spans="1:42" x14ac:dyDescent="0.2">
      <c r="A470">
        <v>469</v>
      </c>
      <c r="B470" t="s">
        <v>3109</v>
      </c>
      <c r="C470" t="s">
        <v>26</v>
      </c>
      <c r="D470">
        <v>1300035</v>
      </c>
      <c r="E470" t="s">
        <v>2121</v>
      </c>
      <c r="F470" t="s">
        <v>687</v>
      </c>
      <c r="G470" t="s">
        <v>687</v>
      </c>
      <c r="H470" t="s">
        <v>3137</v>
      </c>
      <c r="I470" t="s">
        <v>5330</v>
      </c>
      <c r="J470" t="s">
        <v>719</v>
      </c>
      <c r="K470">
        <v>1</v>
      </c>
      <c r="L470">
        <v>1176</v>
      </c>
      <c r="M470" t="s">
        <v>3136</v>
      </c>
      <c r="N470">
        <v>0</v>
      </c>
      <c r="O470">
        <v>1182</v>
      </c>
      <c r="P470">
        <v>2358</v>
      </c>
      <c r="Q470">
        <v>3</v>
      </c>
      <c r="R470" t="s">
        <v>719</v>
      </c>
      <c r="S470">
        <v>1</v>
      </c>
      <c r="T470" t="s">
        <v>5317</v>
      </c>
      <c r="U470" t="s">
        <v>4326</v>
      </c>
      <c r="V470">
        <v>1300035</v>
      </c>
      <c r="W470" t="s">
        <v>26</v>
      </c>
      <c r="X470" t="b">
        <v>1</v>
      </c>
      <c r="Y470" t="s">
        <v>719</v>
      </c>
      <c r="Z470" t="s">
        <v>719</v>
      </c>
      <c r="AA470">
        <v>1300035</v>
      </c>
      <c r="AB470" t="s">
        <v>26</v>
      </c>
      <c r="AC470">
        <v>374</v>
      </c>
      <c r="AD470" t="s">
        <v>105</v>
      </c>
      <c r="AE470">
        <v>41294</v>
      </c>
      <c r="AF470" t="s">
        <v>106</v>
      </c>
      <c r="AG470">
        <v>356</v>
      </c>
      <c r="AH470" t="s">
        <v>137</v>
      </c>
      <c r="AI470">
        <v>28211</v>
      </c>
      <c r="AJ470" t="s">
        <v>151</v>
      </c>
      <c r="AK470">
        <v>1224</v>
      </c>
      <c r="AL470" t="s">
        <v>91</v>
      </c>
      <c r="AM470">
        <v>2</v>
      </c>
      <c r="AN470" t="s">
        <v>152</v>
      </c>
      <c r="AO470">
        <v>131567</v>
      </c>
      <c r="AP470" t="s">
        <v>153</v>
      </c>
    </row>
    <row r="471" spans="1:42" x14ac:dyDescent="0.2">
      <c r="A471">
        <v>470</v>
      </c>
      <c r="B471" t="s">
        <v>3109</v>
      </c>
      <c r="C471" t="s">
        <v>26</v>
      </c>
      <c r="D471">
        <v>1300035</v>
      </c>
      <c r="E471" t="s">
        <v>422</v>
      </c>
      <c r="F471" t="s">
        <v>308</v>
      </c>
      <c r="G471" t="s">
        <v>308</v>
      </c>
      <c r="H471" t="s">
        <v>3135</v>
      </c>
      <c r="I471" t="s">
        <v>5329</v>
      </c>
      <c r="J471">
        <v>36</v>
      </c>
      <c r="K471">
        <v>-1</v>
      </c>
      <c r="L471">
        <v>816</v>
      </c>
      <c r="M471" t="s">
        <v>3134</v>
      </c>
      <c r="N471">
        <v>0</v>
      </c>
      <c r="O471">
        <v>2492</v>
      </c>
      <c r="P471">
        <v>3308</v>
      </c>
      <c r="Q471">
        <v>4</v>
      </c>
      <c r="R471" t="s">
        <v>4318</v>
      </c>
      <c r="S471">
        <v>1</v>
      </c>
      <c r="T471" t="s">
        <v>5317</v>
      </c>
      <c r="U471" t="s">
        <v>4332</v>
      </c>
      <c r="V471">
        <v>1300035</v>
      </c>
      <c r="W471" t="s">
        <v>26</v>
      </c>
      <c r="X471" t="b">
        <v>1</v>
      </c>
      <c r="Y471" t="s">
        <v>719</v>
      </c>
      <c r="Z471" t="s">
        <v>719</v>
      </c>
      <c r="AA471">
        <v>1300035</v>
      </c>
      <c r="AB471" t="s">
        <v>26</v>
      </c>
      <c r="AC471">
        <v>374</v>
      </c>
      <c r="AD471" t="s">
        <v>105</v>
      </c>
      <c r="AE471">
        <v>41294</v>
      </c>
      <c r="AF471" t="s">
        <v>106</v>
      </c>
      <c r="AG471">
        <v>356</v>
      </c>
      <c r="AH471" t="s">
        <v>137</v>
      </c>
      <c r="AI471">
        <v>28211</v>
      </c>
      <c r="AJ471" t="s">
        <v>151</v>
      </c>
      <c r="AK471">
        <v>1224</v>
      </c>
      <c r="AL471" t="s">
        <v>91</v>
      </c>
      <c r="AM471">
        <v>2</v>
      </c>
      <c r="AN471" t="s">
        <v>152</v>
      </c>
      <c r="AO471">
        <v>131567</v>
      </c>
      <c r="AP471" t="s">
        <v>153</v>
      </c>
    </row>
    <row r="472" spans="1:42" x14ac:dyDescent="0.2">
      <c r="A472">
        <v>471</v>
      </c>
      <c r="B472" t="s">
        <v>3109</v>
      </c>
      <c r="C472" t="s">
        <v>26</v>
      </c>
      <c r="D472">
        <v>1300035</v>
      </c>
      <c r="E472" t="s">
        <v>367</v>
      </c>
      <c r="F472" t="s">
        <v>301</v>
      </c>
      <c r="G472" t="s">
        <v>301</v>
      </c>
      <c r="H472" t="s">
        <v>3133</v>
      </c>
      <c r="I472" t="s">
        <v>5328</v>
      </c>
      <c r="J472">
        <v>65</v>
      </c>
      <c r="K472">
        <v>1</v>
      </c>
      <c r="L472">
        <v>1257</v>
      </c>
      <c r="M472" t="s">
        <v>3132</v>
      </c>
      <c r="N472">
        <v>0</v>
      </c>
      <c r="O472">
        <v>3379</v>
      </c>
      <c r="P472">
        <v>4636</v>
      </c>
      <c r="Q472">
        <v>5</v>
      </c>
      <c r="R472" t="s">
        <v>4317</v>
      </c>
      <c r="S472">
        <v>1</v>
      </c>
      <c r="T472" t="s">
        <v>5317</v>
      </c>
      <c r="U472" t="s">
        <v>4332</v>
      </c>
      <c r="V472">
        <v>1300035</v>
      </c>
      <c r="W472" t="s">
        <v>26</v>
      </c>
      <c r="X472" t="b">
        <v>1</v>
      </c>
      <c r="Y472" t="s">
        <v>719</v>
      </c>
      <c r="Z472" t="s">
        <v>719</v>
      </c>
      <c r="AA472">
        <v>1300035</v>
      </c>
      <c r="AB472" t="s">
        <v>26</v>
      </c>
      <c r="AC472">
        <v>374</v>
      </c>
      <c r="AD472" t="s">
        <v>105</v>
      </c>
      <c r="AE472">
        <v>41294</v>
      </c>
      <c r="AF472" t="s">
        <v>106</v>
      </c>
      <c r="AG472">
        <v>356</v>
      </c>
      <c r="AH472" t="s">
        <v>137</v>
      </c>
      <c r="AI472">
        <v>28211</v>
      </c>
      <c r="AJ472" t="s">
        <v>151</v>
      </c>
      <c r="AK472">
        <v>1224</v>
      </c>
      <c r="AL472" t="s">
        <v>91</v>
      </c>
      <c r="AM472">
        <v>2</v>
      </c>
      <c r="AN472" t="s">
        <v>152</v>
      </c>
      <c r="AO472">
        <v>131567</v>
      </c>
      <c r="AP472" t="s">
        <v>153</v>
      </c>
    </row>
    <row r="473" spans="1:42" x14ac:dyDescent="0.2">
      <c r="A473">
        <v>472</v>
      </c>
      <c r="B473" t="s">
        <v>3109</v>
      </c>
      <c r="C473" t="s">
        <v>26</v>
      </c>
      <c r="D473">
        <v>1300035</v>
      </c>
      <c r="E473" t="s">
        <v>2329</v>
      </c>
      <c r="F473" t="s">
        <v>613</v>
      </c>
      <c r="G473" t="s">
        <v>613</v>
      </c>
      <c r="H473" t="s">
        <v>3131</v>
      </c>
      <c r="I473" t="s">
        <v>5327</v>
      </c>
      <c r="J473">
        <v>48</v>
      </c>
      <c r="K473">
        <v>1</v>
      </c>
      <c r="L473">
        <v>471</v>
      </c>
      <c r="M473" t="s">
        <v>3130</v>
      </c>
      <c r="N473">
        <v>0</v>
      </c>
      <c r="O473">
        <v>4646</v>
      </c>
      <c r="P473">
        <v>5117</v>
      </c>
      <c r="Q473">
        <v>6</v>
      </c>
      <c r="R473" t="s">
        <v>4319</v>
      </c>
      <c r="S473">
        <v>1</v>
      </c>
      <c r="T473" t="s">
        <v>5317</v>
      </c>
      <c r="U473" t="s">
        <v>4332</v>
      </c>
      <c r="V473">
        <v>1300035</v>
      </c>
      <c r="W473" t="s">
        <v>26</v>
      </c>
      <c r="X473" t="b">
        <v>1</v>
      </c>
      <c r="Y473" t="s">
        <v>719</v>
      </c>
      <c r="Z473" t="s">
        <v>719</v>
      </c>
      <c r="AA473">
        <v>1300035</v>
      </c>
      <c r="AB473" t="s">
        <v>26</v>
      </c>
      <c r="AC473">
        <v>374</v>
      </c>
      <c r="AD473" t="s">
        <v>105</v>
      </c>
      <c r="AE473">
        <v>41294</v>
      </c>
      <c r="AF473" t="s">
        <v>106</v>
      </c>
      <c r="AG473">
        <v>356</v>
      </c>
      <c r="AH473" t="s">
        <v>137</v>
      </c>
      <c r="AI473">
        <v>28211</v>
      </c>
      <c r="AJ473" t="s">
        <v>151</v>
      </c>
      <c r="AK473">
        <v>1224</v>
      </c>
      <c r="AL473" t="s">
        <v>91</v>
      </c>
      <c r="AM473">
        <v>2</v>
      </c>
      <c r="AN473" t="s">
        <v>152</v>
      </c>
      <c r="AO473">
        <v>131567</v>
      </c>
      <c r="AP473" t="s">
        <v>153</v>
      </c>
    </row>
    <row r="474" spans="1:42" x14ac:dyDescent="0.2">
      <c r="A474">
        <v>473</v>
      </c>
      <c r="B474" t="s">
        <v>3109</v>
      </c>
      <c r="C474" t="s">
        <v>26</v>
      </c>
      <c r="D474">
        <v>1300035</v>
      </c>
      <c r="E474" t="s">
        <v>373</v>
      </c>
      <c r="F474" t="s">
        <v>289</v>
      </c>
      <c r="G474" t="s">
        <v>289</v>
      </c>
      <c r="H474" t="s">
        <v>3129</v>
      </c>
      <c r="I474" t="s">
        <v>5326</v>
      </c>
      <c r="J474">
        <v>45</v>
      </c>
      <c r="K474">
        <v>1</v>
      </c>
      <c r="L474">
        <v>927</v>
      </c>
      <c r="M474" t="s">
        <v>3128</v>
      </c>
      <c r="N474">
        <v>0</v>
      </c>
      <c r="O474">
        <v>5197</v>
      </c>
      <c r="P474">
        <v>6124</v>
      </c>
      <c r="Q474">
        <v>7</v>
      </c>
      <c r="R474" t="s">
        <v>4320</v>
      </c>
      <c r="S474">
        <v>1</v>
      </c>
      <c r="T474" t="s">
        <v>5317</v>
      </c>
      <c r="U474" t="s">
        <v>4332</v>
      </c>
      <c r="V474">
        <v>1300035</v>
      </c>
      <c r="W474" t="s">
        <v>26</v>
      </c>
      <c r="X474" t="b">
        <v>1</v>
      </c>
      <c r="Y474" t="s">
        <v>719</v>
      </c>
      <c r="Z474" t="s">
        <v>719</v>
      </c>
      <c r="AA474">
        <v>1300035</v>
      </c>
      <c r="AB474" t="s">
        <v>26</v>
      </c>
      <c r="AC474">
        <v>374</v>
      </c>
      <c r="AD474" t="s">
        <v>105</v>
      </c>
      <c r="AE474">
        <v>41294</v>
      </c>
      <c r="AF474" t="s">
        <v>106</v>
      </c>
      <c r="AG474">
        <v>356</v>
      </c>
      <c r="AH474" t="s">
        <v>137</v>
      </c>
      <c r="AI474">
        <v>28211</v>
      </c>
      <c r="AJ474" t="s">
        <v>151</v>
      </c>
      <c r="AK474">
        <v>1224</v>
      </c>
      <c r="AL474" t="s">
        <v>91</v>
      </c>
      <c r="AM474">
        <v>2</v>
      </c>
      <c r="AN474" t="s">
        <v>152</v>
      </c>
      <c r="AO474">
        <v>131567</v>
      </c>
      <c r="AP474" t="s">
        <v>153</v>
      </c>
    </row>
    <row r="475" spans="1:42" x14ac:dyDescent="0.2">
      <c r="A475">
        <v>474</v>
      </c>
      <c r="B475" t="s">
        <v>3109</v>
      </c>
      <c r="C475" t="s">
        <v>26</v>
      </c>
      <c r="D475">
        <v>1300035</v>
      </c>
      <c r="E475" t="s">
        <v>376</v>
      </c>
      <c r="F475" t="s">
        <v>293</v>
      </c>
      <c r="G475" t="s">
        <v>293</v>
      </c>
      <c r="H475" t="s">
        <v>3127</v>
      </c>
      <c r="I475" t="s">
        <v>5325</v>
      </c>
      <c r="J475">
        <v>38</v>
      </c>
      <c r="K475">
        <v>1</v>
      </c>
      <c r="L475">
        <v>1029</v>
      </c>
      <c r="M475" t="s">
        <v>3126</v>
      </c>
      <c r="N475">
        <v>0</v>
      </c>
      <c r="O475">
        <v>6120</v>
      </c>
      <c r="P475">
        <v>7149</v>
      </c>
      <c r="Q475">
        <v>8</v>
      </c>
      <c r="R475" t="s">
        <v>4321</v>
      </c>
      <c r="S475">
        <v>1</v>
      </c>
      <c r="T475" t="s">
        <v>5317</v>
      </c>
      <c r="U475" t="s">
        <v>4332</v>
      </c>
      <c r="V475">
        <v>1300035</v>
      </c>
      <c r="W475" t="s">
        <v>26</v>
      </c>
      <c r="X475" t="b">
        <v>1</v>
      </c>
      <c r="Y475" t="s">
        <v>719</v>
      </c>
      <c r="Z475" t="s">
        <v>719</v>
      </c>
      <c r="AA475">
        <v>1300035</v>
      </c>
      <c r="AB475" t="s">
        <v>26</v>
      </c>
      <c r="AC475">
        <v>374</v>
      </c>
      <c r="AD475" t="s">
        <v>105</v>
      </c>
      <c r="AE475">
        <v>41294</v>
      </c>
      <c r="AF475" t="s">
        <v>106</v>
      </c>
      <c r="AG475">
        <v>356</v>
      </c>
      <c r="AH475" t="s">
        <v>137</v>
      </c>
      <c r="AI475">
        <v>28211</v>
      </c>
      <c r="AJ475" t="s">
        <v>151</v>
      </c>
      <c r="AK475">
        <v>1224</v>
      </c>
      <c r="AL475" t="s">
        <v>91</v>
      </c>
      <c r="AM475">
        <v>2</v>
      </c>
      <c r="AN475" t="s">
        <v>152</v>
      </c>
      <c r="AO475">
        <v>131567</v>
      </c>
      <c r="AP475" t="s">
        <v>153</v>
      </c>
    </row>
    <row r="476" spans="1:42" x14ac:dyDescent="0.2">
      <c r="A476">
        <v>475</v>
      </c>
      <c r="B476" t="s">
        <v>3109</v>
      </c>
      <c r="C476" t="s">
        <v>26</v>
      </c>
      <c r="D476">
        <v>1300035</v>
      </c>
      <c r="E476" t="s">
        <v>312</v>
      </c>
      <c r="F476" t="s">
        <v>304</v>
      </c>
      <c r="G476" t="s">
        <v>304</v>
      </c>
      <c r="H476" t="s">
        <v>233</v>
      </c>
      <c r="I476" t="s">
        <v>5324</v>
      </c>
      <c r="J476">
        <v>48</v>
      </c>
      <c r="K476">
        <v>1</v>
      </c>
      <c r="L476">
        <v>987</v>
      </c>
      <c r="M476" t="s">
        <v>3125</v>
      </c>
      <c r="N476">
        <v>0</v>
      </c>
      <c r="O476">
        <v>7145</v>
      </c>
      <c r="P476">
        <v>8132</v>
      </c>
      <c r="Q476">
        <v>9</v>
      </c>
      <c r="R476" t="s">
        <v>4316</v>
      </c>
      <c r="S476">
        <v>1</v>
      </c>
      <c r="T476" t="s">
        <v>5317</v>
      </c>
      <c r="U476" t="s">
        <v>4332</v>
      </c>
      <c r="V476">
        <v>1300035</v>
      </c>
      <c r="W476" t="s">
        <v>26</v>
      </c>
      <c r="X476" t="b">
        <v>1</v>
      </c>
      <c r="Y476" t="s">
        <v>719</v>
      </c>
      <c r="Z476" t="s">
        <v>719</v>
      </c>
      <c r="AA476">
        <v>1300035</v>
      </c>
      <c r="AB476" t="s">
        <v>26</v>
      </c>
      <c r="AC476">
        <v>374</v>
      </c>
      <c r="AD476" t="s">
        <v>105</v>
      </c>
      <c r="AE476">
        <v>41294</v>
      </c>
      <c r="AF476" t="s">
        <v>106</v>
      </c>
      <c r="AG476">
        <v>356</v>
      </c>
      <c r="AH476" t="s">
        <v>137</v>
      </c>
      <c r="AI476">
        <v>28211</v>
      </c>
      <c r="AJ476" t="s">
        <v>151</v>
      </c>
      <c r="AK476">
        <v>1224</v>
      </c>
      <c r="AL476" t="s">
        <v>91</v>
      </c>
      <c r="AM476">
        <v>2</v>
      </c>
      <c r="AN476" t="s">
        <v>152</v>
      </c>
      <c r="AO476">
        <v>131567</v>
      </c>
      <c r="AP476" t="s">
        <v>153</v>
      </c>
    </row>
    <row r="477" spans="1:42" x14ac:dyDescent="0.2">
      <c r="A477">
        <v>476</v>
      </c>
      <c r="B477" t="s">
        <v>3109</v>
      </c>
      <c r="C477" t="s">
        <v>26</v>
      </c>
      <c r="D477">
        <v>1300035</v>
      </c>
      <c r="E477" t="s">
        <v>3124</v>
      </c>
      <c r="F477" t="s">
        <v>943</v>
      </c>
      <c r="G477" t="s">
        <v>943</v>
      </c>
      <c r="H477" t="s">
        <v>3123</v>
      </c>
      <c r="I477" t="s">
        <v>5323</v>
      </c>
      <c r="J477" t="s">
        <v>719</v>
      </c>
      <c r="K477">
        <v>1</v>
      </c>
      <c r="L477">
        <v>456</v>
      </c>
      <c r="M477" t="s">
        <v>3122</v>
      </c>
      <c r="N477">
        <v>0</v>
      </c>
      <c r="O477">
        <v>8825</v>
      </c>
      <c r="P477">
        <v>9281</v>
      </c>
      <c r="Q477">
        <v>10</v>
      </c>
      <c r="R477" t="s">
        <v>719</v>
      </c>
      <c r="S477">
        <v>1</v>
      </c>
      <c r="T477" t="s">
        <v>5317</v>
      </c>
      <c r="U477" t="s">
        <v>4326</v>
      </c>
      <c r="V477">
        <v>1300035</v>
      </c>
      <c r="W477" t="s">
        <v>26</v>
      </c>
      <c r="X477" t="b">
        <v>1</v>
      </c>
      <c r="Y477" t="s">
        <v>719</v>
      </c>
      <c r="Z477" t="s">
        <v>719</v>
      </c>
      <c r="AA477">
        <v>1300035</v>
      </c>
      <c r="AB477" t="s">
        <v>26</v>
      </c>
      <c r="AC477">
        <v>374</v>
      </c>
      <c r="AD477" t="s">
        <v>105</v>
      </c>
      <c r="AE477">
        <v>41294</v>
      </c>
      <c r="AF477" t="s">
        <v>106</v>
      </c>
      <c r="AG477">
        <v>356</v>
      </c>
      <c r="AH477" t="s">
        <v>137</v>
      </c>
      <c r="AI477">
        <v>28211</v>
      </c>
      <c r="AJ477" t="s">
        <v>151</v>
      </c>
      <c r="AK477">
        <v>1224</v>
      </c>
      <c r="AL477" t="s">
        <v>91</v>
      </c>
      <c r="AM477">
        <v>2</v>
      </c>
      <c r="AN477" t="s">
        <v>152</v>
      </c>
      <c r="AO477">
        <v>131567</v>
      </c>
      <c r="AP477" t="s">
        <v>153</v>
      </c>
    </row>
    <row r="478" spans="1:42" x14ac:dyDescent="0.2">
      <c r="A478">
        <v>477</v>
      </c>
      <c r="B478" t="s">
        <v>3109</v>
      </c>
      <c r="C478" t="s">
        <v>26</v>
      </c>
      <c r="D478">
        <v>1300035</v>
      </c>
      <c r="E478" t="s">
        <v>3121</v>
      </c>
      <c r="F478" t="s">
        <v>3120</v>
      </c>
      <c r="G478" t="s">
        <v>3120</v>
      </c>
      <c r="H478" t="s">
        <v>3119</v>
      </c>
      <c r="I478" t="s">
        <v>5322</v>
      </c>
      <c r="J478" t="s">
        <v>719</v>
      </c>
      <c r="K478">
        <v>1</v>
      </c>
      <c r="L478">
        <v>2208</v>
      </c>
      <c r="M478" t="s">
        <v>3118</v>
      </c>
      <c r="N478">
        <v>0</v>
      </c>
      <c r="O478">
        <v>9285</v>
      </c>
      <c r="P478">
        <v>11493</v>
      </c>
      <c r="Q478">
        <v>11</v>
      </c>
      <c r="R478" t="s">
        <v>719</v>
      </c>
      <c r="S478">
        <v>1</v>
      </c>
      <c r="T478" t="s">
        <v>5317</v>
      </c>
      <c r="U478" t="s">
        <v>4326</v>
      </c>
      <c r="V478">
        <v>1300035</v>
      </c>
      <c r="W478" t="s">
        <v>26</v>
      </c>
      <c r="X478" t="b">
        <v>1</v>
      </c>
      <c r="Y478" t="s">
        <v>719</v>
      </c>
      <c r="Z478" t="s">
        <v>719</v>
      </c>
      <c r="AA478">
        <v>1300035</v>
      </c>
      <c r="AB478" t="s">
        <v>26</v>
      </c>
      <c r="AC478">
        <v>374</v>
      </c>
      <c r="AD478" t="s">
        <v>105</v>
      </c>
      <c r="AE478">
        <v>41294</v>
      </c>
      <c r="AF478" t="s">
        <v>106</v>
      </c>
      <c r="AG478">
        <v>356</v>
      </c>
      <c r="AH478" t="s">
        <v>137</v>
      </c>
      <c r="AI478">
        <v>28211</v>
      </c>
      <c r="AJ478" t="s">
        <v>151</v>
      </c>
      <c r="AK478">
        <v>1224</v>
      </c>
      <c r="AL478" t="s">
        <v>91</v>
      </c>
      <c r="AM478">
        <v>2</v>
      </c>
      <c r="AN478" t="s">
        <v>152</v>
      </c>
      <c r="AO478">
        <v>131567</v>
      </c>
      <c r="AP478" t="s">
        <v>153</v>
      </c>
    </row>
    <row r="479" spans="1:42" x14ac:dyDescent="0.2">
      <c r="A479">
        <v>478</v>
      </c>
      <c r="B479" t="s">
        <v>3109</v>
      </c>
      <c r="C479" t="s">
        <v>26</v>
      </c>
      <c r="D479">
        <v>1300035</v>
      </c>
      <c r="E479" t="s">
        <v>2818</v>
      </c>
      <c r="F479" t="s">
        <v>1668</v>
      </c>
      <c r="G479" t="s">
        <v>1668</v>
      </c>
      <c r="H479" t="s">
        <v>3117</v>
      </c>
      <c r="I479" t="s">
        <v>5321</v>
      </c>
      <c r="J479" t="s">
        <v>719</v>
      </c>
      <c r="K479">
        <v>1</v>
      </c>
      <c r="L479">
        <v>1014</v>
      </c>
      <c r="M479" t="s">
        <v>3116</v>
      </c>
      <c r="N479">
        <v>0</v>
      </c>
      <c r="O479">
        <v>11852</v>
      </c>
      <c r="P479">
        <v>12866</v>
      </c>
      <c r="Q479">
        <v>12</v>
      </c>
      <c r="R479" t="s">
        <v>719</v>
      </c>
      <c r="S479">
        <v>1</v>
      </c>
      <c r="T479" t="s">
        <v>5317</v>
      </c>
      <c r="U479" t="s">
        <v>4326</v>
      </c>
      <c r="V479">
        <v>1300035</v>
      </c>
      <c r="W479" t="s">
        <v>26</v>
      </c>
      <c r="X479" t="b">
        <v>1</v>
      </c>
      <c r="Y479" t="s">
        <v>719</v>
      </c>
      <c r="Z479" t="s">
        <v>719</v>
      </c>
      <c r="AA479">
        <v>1300035</v>
      </c>
      <c r="AB479" t="s">
        <v>26</v>
      </c>
      <c r="AC479">
        <v>374</v>
      </c>
      <c r="AD479" t="s">
        <v>105</v>
      </c>
      <c r="AE479">
        <v>41294</v>
      </c>
      <c r="AF479" t="s">
        <v>106</v>
      </c>
      <c r="AG479">
        <v>356</v>
      </c>
      <c r="AH479" t="s">
        <v>137</v>
      </c>
      <c r="AI479">
        <v>28211</v>
      </c>
      <c r="AJ479" t="s">
        <v>151</v>
      </c>
      <c r="AK479">
        <v>1224</v>
      </c>
      <c r="AL479" t="s">
        <v>91</v>
      </c>
      <c r="AM479">
        <v>2</v>
      </c>
      <c r="AN479" t="s">
        <v>152</v>
      </c>
      <c r="AO479">
        <v>131567</v>
      </c>
      <c r="AP479" t="s">
        <v>153</v>
      </c>
    </row>
    <row r="480" spans="1:42" x14ac:dyDescent="0.2">
      <c r="A480">
        <v>479</v>
      </c>
      <c r="B480" t="s">
        <v>3109</v>
      </c>
      <c r="C480" t="s">
        <v>26</v>
      </c>
      <c r="D480">
        <v>1300035</v>
      </c>
      <c r="E480" t="s">
        <v>3113</v>
      </c>
      <c r="F480" t="s">
        <v>3112</v>
      </c>
      <c r="G480" t="s">
        <v>3112</v>
      </c>
      <c r="H480" t="s">
        <v>3115</v>
      </c>
      <c r="I480" t="s">
        <v>5320</v>
      </c>
      <c r="J480" t="s">
        <v>719</v>
      </c>
      <c r="K480">
        <v>-1</v>
      </c>
      <c r="L480">
        <v>876</v>
      </c>
      <c r="M480" t="s">
        <v>3114</v>
      </c>
      <c r="N480">
        <v>0</v>
      </c>
      <c r="O480">
        <v>12871</v>
      </c>
      <c r="P480">
        <v>13747</v>
      </c>
      <c r="Q480">
        <v>13</v>
      </c>
      <c r="R480" t="s">
        <v>719</v>
      </c>
      <c r="S480">
        <v>1</v>
      </c>
      <c r="T480" t="s">
        <v>5317</v>
      </c>
      <c r="U480" t="s">
        <v>4326</v>
      </c>
      <c r="V480">
        <v>1300035</v>
      </c>
      <c r="W480" t="s">
        <v>26</v>
      </c>
      <c r="X480" t="b">
        <v>1</v>
      </c>
      <c r="Y480" t="s">
        <v>719</v>
      </c>
      <c r="Z480" t="s">
        <v>719</v>
      </c>
      <c r="AA480">
        <v>1300035</v>
      </c>
      <c r="AB480" t="s">
        <v>26</v>
      </c>
      <c r="AC480">
        <v>374</v>
      </c>
      <c r="AD480" t="s">
        <v>105</v>
      </c>
      <c r="AE480">
        <v>41294</v>
      </c>
      <c r="AF480" t="s">
        <v>106</v>
      </c>
      <c r="AG480">
        <v>356</v>
      </c>
      <c r="AH480" t="s">
        <v>137</v>
      </c>
      <c r="AI480">
        <v>28211</v>
      </c>
      <c r="AJ480" t="s">
        <v>151</v>
      </c>
      <c r="AK480">
        <v>1224</v>
      </c>
      <c r="AL480" t="s">
        <v>91</v>
      </c>
      <c r="AM480">
        <v>2</v>
      </c>
      <c r="AN480" t="s">
        <v>152</v>
      </c>
      <c r="AO480">
        <v>131567</v>
      </c>
      <c r="AP480" t="s">
        <v>153</v>
      </c>
    </row>
    <row r="481" spans="1:42" x14ac:dyDescent="0.2">
      <c r="A481">
        <v>480</v>
      </c>
      <c r="B481" t="s">
        <v>3109</v>
      </c>
      <c r="C481" t="s">
        <v>26</v>
      </c>
      <c r="D481">
        <v>1300035</v>
      </c>
      <c r="E481" t="s">
        <v>3113</v>
      </c>
      <c r="F481" t="s">
        <v>3112</v>
      </c>
      <c r="G481" t="s">
        <v>3112</v>
      </c>
      <c r="H481" t="s">
        <v>3111</v>
      </c>
      <c r="I481" t="s">
        <v>5319</v>
      </c>
      <c r="J481" t="s">
        <v>719</v>
      </c>
      <c r="K481">
        <v>-1</v>
      </c>
      <c r="L481">
        <v>381</v>
      </c>
      <c r="M481" t="s">
        <v>3110</v>
      </c>
      <c r="N481">
        <v>0</v>
      </c>
      <c r="O481">
        <v>13759</v>
      </c>
      <c r="P481">
        <v>14140</v>
      </c>
      <c r="Q481">
        <v>14</v>
      </c>
      <c r="R481" t="s">
        <v>719</v>
      </c>
      <c r="S481">
        <v>1</v>
      </c>
      <c r="T481" t="s">
        <v>5317</v>
      </c>
      <c r="U481" t="s">
        <v>4326</v>
      </c>
      <c r="V481">
        <v>1300035</v>
      </c>
      <c r="W481" t="s">
        <v>26</v>
      </c>
      <c r="X481" t="b">
        <v>1</v>
      </c>
      <c r="Y481" t="s">
        <v>719</v>
      </c>
      <c r="Z481" t="s">
        <v>719</v>
      </c>
      <c r="AA481">
        <v>1300035</v>
      </c>
      <c r="AB481" t="s">
        <v>26</v>
      </c>
      <c r="AC481">
        <v>374</v>
      </c>
      <c r="AD481" t="s">
        <v>105</v>
      </c>
      <c r="AE481">
        <v>41294</v>
      </c>
      <c r="AF481" t="s">
        <v>106</v>
      </c>
      <c r="AG481">
        <v>356</v>
      </c>
      <c r="AH481" t="s">
        <v>137</v>
      </c>
      <c r="AI481">
        <v>28211</v>
      </c>
      <c r="AJ481" t="s">
        <v>151</v>
      </c>
      <c r="AK481">
        <v>1224</v>
      </c>
      <c r="AL481" t="s">
        <v>91</v>
      </c>
      <c r="AM481">
        <v>2</v>
      </c>
      <c r="AN481" t="s">
        <v>152</v>
      </c>
      <c r="AO481">
        <v>131567</v>
      </c>
      <c r="AP481" t="s">
        <v>153</v>
      </c>
    </row>
    <row r="482" spans="1:42" x14ac:dyDescent="0.2">
      <c r="A482">
        <v>481</v>
      </c>
      <c r="B482" t="s">
        <v>3109</v>
      </c>
      <c r="C482" t="s">
        <v>26</v>
      </c>
      <c r="D482">
        <v>1300035</v>
      </c>
      <c r="E482" t="s">
        <v>3108</v>
      </c>
      <c r="F482" t="s">
        <v>3107</v>
      </c>
      <c r="G482" t="s">
        <v>3107</v>
      </c>
      <c r="H482" t="s">
        <v>3106</v>
      </c>
      <c r="I482" t="s">
        <v>5318</v>
      </c>
      <c r="J482" t="s">
        <v>719</v>
      </c>
      <c r="K482">
        <v>-1</v>
      </c>
      <c r="L482">
        <v>376</v>
      </c>
      <c r="M482" t="s">
        <v>3105</v>
      </c>
      <c r="N482">
        <v>1</v>
      </c>
      <c r="O482">
        <v>14720</v>
      </c>
      <c r="P482">
        <v>15096</v>
      </c>
      <c r="Q482">
        <v>15</v>
      </c>
      <c r="R482" t="s">
        <v>719</v>
      </c>
      <c r="S482">
        <v>1</v>
      </c>
      <c r="T482" t="s">
        <v>5317</v>
      </c>
      <c r="U482" t="s">
        <v>4326</v>
      </c>
      <c r="V482">
        <v>1300035</v>
      </c>
      <c r="W482" t="s">
        <v>26</v>
      </c>
      <c r="X482" t="b">
        <v>1</v>
      </c>
      <c r="Y482" t="s">
        <v>719</v>
      </c>
      <c r="Z482" t="s">
        <v>719</v>
      </c>
      <c r="AA482">
        <v>1300035</v>
      </c>
      <c r="AB482" t="s">
        <v>26</v>
      </c>
      <c r="AC482">
        <v>374</v>
      </c>
      <c r="AD482" t="s">
        <v>105</v>
      </c>
      <c r="AE482">
        <v>41294</v>
      </c>
      <c r="AF482" t="s">
        <v>106</v>
      </c>
      <c r="AG482">
        <v>356</v>
      </c>
      <c r="AH482" t="s">
        <v>137</v>
      </c>
      <c r="AI482">
        <v>28211</v>
      </c>
      <c r="AJ482" t="s">
        <v>151</v>
      </c>
      <c r="AK482">
        <v>1224</v>
      </c>
      <c r="AL482" t="s">
        <v>91</v>
      </c>
      <c r="AM482">
        <v>2</v>
      </c>
      <c r="AN482" t="s">
        <v>152</v>
      </c>
      <c r="AO482">
        <v>131567</v>
      </c>
      <c r="AP482" t="s">
        <v>153</v>
      </c>
    </row>
    <row r="483" spans="1:42" x14ac:dyDescent="0.2">
      <c r="A483">
        <v>482</v>
      </c>
      <c r="B483" t="s">
        <v>3065</v>
      </c>
      <c r="C483" t="s">
        <v>33</v>
      </c>
      <c r="D483">
        <v>556055</v>
      </c>
      <c r="E483" t="s">
        <v>3104</v>
      </c>
      <c r="F483" t="s">
        <v>3103</v>
      </c>
      <c r="G483" t="s">
        <v>3103</v>
      </c>
      <c r="H483" t="s">
        <v>3102</v>
      </c>
      <c r="I483" t="s">
        <v>5316</v>
      </c>
      <c r="J483" t="s">
        <v>719</v>
      </c>
      <c r="K483">
        <v>1</v>
      </c>
      <c r="L483">
        <v>1578</v>
      </c>
      <c r="M483" t="s">
        <v>3101</v>
      </c>
      <c r="N483">
        <v>1</v>
      </c>
      <c r="O483">
        <v>0</v>
      </c>
      <c r="P483">
        <v>1578</v>
      </c>
      <c r="Q483">
        <v>1</v>
      </c>
      <c r="R483" t="s">
        <v>719</v>
      </c>
      <c r="S483" t="s">
        <v>719</v>
      </c>
      <c r="T483" t="s">
        <v>719</v>
      </c>
      <c r="U483" t="s">
        <v>4326</v>
      </c>
      <c r="V483">
        <v>556055</v>
      </c>
      <c r="W483" t="s">
        <v>33</v>
      </c>
      <c r="X483" t="b">
        <v>1</v>
      </c>
      <c r="Y483" t="s">
        <v>719</v>
      </c>
      <c r="Z483" t="s">
        <v>719</v>
      </c>
      <c r="AA483">
        <v>556055</v>
      </c>
      <c r="AB483" t="s">
        <v>33</v>
      </c>
      <c r="AC483">
        <v>44013</v>
      </c>
      <c r="AD483" t="s">
        <v>111</v>
      </c>
      <c r="AE483">
        <v>119060</v>
      </c>
      <c r="AF483" t="s">
        <v>122</v>
      </c>
      <c r="AG483">
        <v>80840</v>
      </c>
      <c r="AH483" t="s">
        <v>116</v>
      </c>
      <c r="AI483">
        <v>28216</v>
      </c>
      <c r="AJ483" t="s">
        <v>142</v>
      </c>
      <c r="AK483">
        <v>1224</v>
      </c>
      <c r="AL483" t="s">
        <v>91</v>
      </c>
      <c r="AM483">
        <v>2</v>
      </c>
      <c r="AN483" t="s">
        <v>152</v>
      </c>
      <c r="AO483">
        <v>131567</v>
      </c>
      <c r="AP483" t="s">
        <v>153</v>
      </c>
    </row>
    <row r="484" spans="1:42" x14ac:dyDescent="0.2">
      <c r="A484">
        <v>483</v>
      </c>
      <c r="B484" t="s">
        <v>3065</v>
      </c>
      <c r="C484" t="s">
        <v>33</v>
      </c>
      <c r="D484">
        <v>556055</v>
      </c>
      <c r="E484" t="s">
        <v>3100</v>
      </c>
      <c r="F484" t="s">
        <v>3099</v>
      </c>
      <c r="G484" t="s">
        <v>3099</v>
      </c>
      <c r="H484" t="s">
        <v>3098</v>
      </c>
      <c r="I484" t="s">
        <v>5315</v>
      </c>
      <c r="J484" t="s">
        <v>719</v>
      </c>
      <c r="K484">
        <v>-1</v>
      </c>
      <c r="L484">
        <v>825</v>
      </c>
      <c r="M484" t="s">
        <v>3097</v>
      </c>
      <c r="N484">
        <v>0</v>
      </c>
      <c r="O484">
        <v>1680</v>
      </c>
      <c r="P484">
        <v>2505</v>
      </c>
      <c r="Q484">
        <v>2</v>
      </c>
      <c r="R484" t="s">
        <v>719</v>
      </c>
      <c r="S484" t="s">
        <v>719</v>
      </c>
      <c r="T484" t="s">
        <v>719</v>
      </c>
      <c r="U484" t="s">
        <v>4326</v>
      </c>
      <c r="V484">
        <v>556055</v>
      </c>
      <c r="W484" t="s">
        <v>33</v>
      </c>
      <c r="X484" t="b">
        <v>1</v>
      </c>
      <c r="Y484" t="s">
        <v>719</v>
      </c>
      <c r="Z484" t="s">
        <v>719</v>
      </c>
      <c r="AA484">
        <v>556055</v>
      </c>
      <c r="AB484" t="s">
        <v>33</v>
      </c>
      <c r="AC484">
        <v>44013</v>
      </c>
      <c r="AD484" t="s">
        <v>111</v>
      </c>
      <c r="AE484">
        <v>119060</v>
      </c>
      <c r="AF484" t="s">
        <v>122</v>
      </c>
      <c r="AG484">
        <v>80840</v>
      </c>
      <c r="AH484" t="s">
        <v>116</v>
      </c>
      <c r="AI484">
        <v>28216</v>
      </c>
      <c r="AJ484" t="s">
        <v>142</v>
      </c>
      <c r="AK484">
        <v>1224</v>
      </c>
      <c r="AL484" t="s">
        <v>91</v>
      </c>
      <c r="AM484">
        <v>2</v>
      </c>
      <c r="AN484" t="s">
        <v>152</v>
      </c>
      <c r="AO484">
        <v>131567</v>
      </c>
      <c r="AP484" t="s">
        <v>153</v>
      </c>
    </row>
    <row r="485" spans="1:42" x14ac:dyDescent="0.2">
      <c r="A485">
        <v>484</v>
      </c>
      <c r="B485" t="s">
        <v>3065</v>
      </c>
      <c r="C485" t="s">
        <v>33</v>
      </c>
      <c r="D485">
        <v>556055</v>
      </c>
      <c r="E485" t="s">
        <v>497</v>
      </c>
      <c r="F485" t="s">
        <v>429</v>
      </c>
      <c r="G485" t="s">
        <v>429</v>
      </c>
      <c r="H485" t="s">
        <v>3096</v>
      </c>
      <c r="I485" t="s">
        <v>5314</v>
      </c>
      <c r="J485" t="s">
        <v>719</v>
      </c>
      <c r="K485">
        <v>-1</v>
      </c>
      <c r="L485">
        <v>1257</v>
      </c>
      <c r="M485" t="s">
        <v>3095</v>
      </c>
      <c r="N485">
        <v>0</v>
      </c>
      <c r="O485">
        <v>2604</v>
      </c>
      <c r="P485">
        <v>3861</v>
      </c>
      <c r="Q485">
        <v>3</v>
      </c>
      <c r="R485" t="s">
        <v>719</v>
      </c>
      <c r="S485" t="s">
        <v>719</v>
      </c>
      <c r="T485" t="s">
        <v>719</v>
      </c>
      <c r="U485" t="s">
        <v>4326</v>
      </c>
      <c r="V485">
        <v>556055</v>
      </c>
      <c r="W485" t="s">
        <v>33</v>
      </c>
      <c r="X485" t="b">
        <v>1</v>
      </c>
      <c r="Y485" t="s">
        <v>719</v>
      </c>
      <c r="Z485" t="s">
        <v>719</v>
      </c>
      <c r="AA485">
        <v>556055</v>
      </c>
      <c r="AB485" t="s">
        <v>33</v>
      </c>
      <c r="AC485">
        <v>44013</v>
      </c>
      <c r="AD485" t="s">
        <v>111</v>
      </c>
      <c r="AE485">
        <v>119060</v>
      </c>
      <c r="AF485" t="s">
        <v>122</v>
      </c>
      <c r="AG485">
        <v>80840</v>
      </c>
      <c r="AH485" t="s">
        <v>116</v>
      </c>
      <c r="AI485">
        <v>28216</v>
      </c>
      <c r="AJ485" t="s">
        <v>142</v>
      </c>
      <c r="AK485">
        <v>1224</v>
      </c>
      <c r="AL485" t="s">
        <v>91</v>
      </c>
      <c r="AM485">
        <v>2</v>
      </c>
      <c r="AN485" t="s">
        <v>152</v>
      </c>
      <c r="AO485">
        <v>131567</v>
      </c>
      <c r="AP485" t="s">
        <v>153</v>
      </c>
    </row>
    <row r="486" spans="1:42" x14ac:dyDescent="0.2">
      <c r="A486">
        <v>485</v>
      </c>
      <c r="B486" t="s">
        <v>3065</v>
      </c>
      <c r="C486" t="s">
        <v>33</v>
      </c>
      <c r="D486">
        <v>556055</v>
      </c>
      <c r="E486" t="s">
        <v>3094</v>
      </c>
      <c r="F486" t="s">
        <v>3093</v>
      </c>
      <c r="G486" t="s">
        <v>3093</v>
      </c>
      <c r="H486" t="s">
        <v>3092</v>
      </c>
      <c r="I486" t="s">
        <v>5313</v>
      </c>
      <c r="J486" t="s">
        <v>719</v>
      </c>
      <c r="K486">
        <v>1</v>
      </c>
      <c r="L486">
        <v>723</v>
      </c>
      <c r="M486" t="s">
        <v>3091</v>
      </c>
      <c r="N486">
        <v>0</v>
      </c>
      <c r="O486">
        <v>4228</v>
      </c>
      <c r="P486">
        <v>4951</v>
      </c>
      <c r="Q486">
        <v>4</v>
      </c>
      <c r="R486" t="s">
        <v>719</v>
      </c>
      <c r="S486" t="s">
        <v>719</v>
      </c>
      <c r="T486" t="s">
        <v>719</v>
      </c>
      <c r="U486" t="s">
        <v>4326</v>
      </c>
      <c r="V486">
        <v>556055</v>
      </c>
      <c r="W486" t="s">
        <v>33</v>
      </c>
      <c r="X486" t="b">
        <v>1</v>
      </c>
      <c r="Y486" t="s">
        <v>719</v>
      </c>
      <c r="Z486" t="s">
        <v>719</v>
      </c>
      <c r="AA486">
        <v>556055</v>
      </c>
      <c r="AB486" t="s">
        <v>33</v>
      </c>
      <c r="AC486">
        <v>44013</v>
      </c>
      <c r="AD486" t="s">
        <v>111</v>
      </c>
      <c r="AE486">
        <v>119060</v>
      </c>
      <c r="AF486" t="s">
        <v>122</v>
      </c>
      <c r="AG486">
        <v>80840</v>
      </c>
      <c r="AH486" t="s">
        <v>116</v>
      </c>
      <c r="AI486">
        <v>28216</v>
      </c>
      <c r="AJ486" t="s">
        <v>142</v>
      </c>
      <c r="AK486">
        <v>1224</v>
      </c>
      <c r="AL486" t="s">
        <v>91</v>
      </c>
      <c r="AM486">
        <v>2</v>
      </c>
      <c r="AN486" t="s">
        <v>152</v>
      </c>
      <c r="AO486">
        <v>131567</v>
      </c>
      <c r="AP486" t="s">
        <v>153</v>
      </c>
    </row>
    <row r="487" spans="1:42" x14ac:dyDescent="0.2">
      <c r="A487">
        <v>486</v>
      </c>
      <c r="B487" t="s">
        <v>3065</v>
      </c>
      <c r="C487" t="s">
        <v>33</v>
      </c>
      <c r="D487">
        <v>556055</v>
      </c>
      <c r="E487" t="s">
        <v>367</v>
      </c>
      <c r="F487" t="s">
        <v>301</v>
      </c>
      <c r="G487" t="s">
        <v>301</v>
      </c>
      <c r="H487" t="s">
        <v>3090</v>
      </c>
      <c r="I487" t="s">
        <v>5312</v>
      </c>
      <c r="J487" t="s">
        <v>719</v>
      </c>
      <c r="K487">
        <v>1</v>
      </c>
      <c r="L487">
        <v>1281</v>
      </c>
      <c r="M487" t="s">
        <v>3089</v>
      </c>
      <c r="N487">
        <v>0</v>
      </c>
      <c r="O487">
        <v>5119</v>
      </c>
      <c r="P487">
        <v>6400</v>
      </c>
      <c r="Q487">
        <v>5</v>
      </c>
      <c r="R487" t="s">
        <v>4317</v>
      </c>
      <c r="S487" t="s">
        <v>719</v>
      </c>
      <c r="T487" t="s">
        <v>719</v>
      </c>
      <c r="U487" t="s">
        <v>4326</v>
      </c>
      <c r="V487">
        <v>556055</v>
      </c>
      <c r="W487" t="s">
        <v>33</v>
      </c>
      <c r="X487" t="b">
        <v>1</v>
      </c>
      <c r="Y487" t="s">
        <v>719</v>
      </c>
      <c r="Z487" t="s">
        <v>719</v>
      </c>
      <c r="AA487">
        <v>556055</v>
      </c>
      <c r="AB487" t="s">
        <v>33</v>
      </c>
      <c r="AC487">
        <v>44013</v>
      </c>
      <c r="AD487" t="s">
        <v>111</v>
      </c>
      <c r="AE487">
        <v>119060</v>
      </c>
      <c r="AF487" t="s">
        <v>122</v>
      </c>
      <c r="AG487">
        <v>80840</v>
      </c>
      <c r="AH487" t="s">
        <v>116</v>
      </c>
      <c r="AI487">
        <v>28216</v>
      </c>
      <c r="AJ487" t="s">
        <v>142</v>
      </c>
      <c r="AK487">
        <v>1224</v>
      </c>
      <c r="AL487" t="s">
        <v>91</v>
      </c>
      <c r="AM487">
        <v>2</v>
      </c>
      <c r="AN487" t="s">
        <v>152</v>
      </c>
      <c r="AO487">
        <v>131567</v>
      </c>
      <c r="AP487" t="s">
        <v>153</v>
      </c>
    </row>
    <row r="488" spans="1:42" x14ac:dyDescent="0.2">
      <c r="A488">
        <v>487</v>
      </c>
      <c r="B488" t="s">
        <v>3065</v>
      </c>
      <c r="C488" t="s">
        <v>33</v>
      </c>
      <c r="D488">
        <v>556055</v>
      </c>
      <c r="E488" t="s">
        <v>3088</v>
      </c>
      <c r="F488" t="s">
        <v>3087</v>
      </c>
      <c r="G488" t="s">
        <v>3087</v>
      </c>
      <c r="H488" t="s">
        <v>3086</v>
      </c>
      <c r="I488" t="s">
        <v>5311</v>
      </c>
      <c r="J488" t="s">
        <v>719</v>
      </c>
      <c r="K488">
        <v>1</v>
      </c>
      <c r="L488">
        <v>489</v>
      </c>
      <c r="M488" t="s">
        <v>3085</v>
      </c>
      <c r="N488">
        <v>0</v>
      </c>
      <c r="O488">
        <v>6417</v>
      </c>
      <c r="P488">
        <v>6906</v>
      </c>
      <c r="Q488">
        <v>6</v>
      </c>
      <c r="R488" t="s">
        <v>719</v>
      </c>
      <c r="S488" t="s">
        <v>719</v>
      </c>
      <c r="T488" t="s">
        <v>719</v>
      </c>
      <c r="U488" t="s">
        <v>4326</v>
      </c>
      <c r="V488">
        <v>556055</v>
      </c>
      <c r="W488" t="s">
        <v>33</v>
      </c>
      <c r="X488" t="b">
        <v>1</v>
      </c>
      <c r="Y488" t="s">
        <v>719</v>
      </c>
      <c r="Z488" t="s">
        <v>719</v>
      </c>
      <c r="AA488">
        <v>556055</v>
      </c>
      <c r="AB488" t="s">
        <v>33</v>
      </c>
      <c r="AC488">
        <v>44013</v>
      </c>
      <c r="AD488" t="s">
        <v>111</v>
      </c>
      <c r="AE488">
        <v>119060</v>
      </c>
      <c r="AF488" t="s">
        <v>122</v>
      </c>
      <c r="AG488">
        <v>80840</v>
      </c>
      <c r="AH488" t="s">
        <v>116</v>
      </c>
      <c r="AI488">
        <v>28216</v>
      </c>
      <c r="AJ488" t="s">
        <v>142</v>
      </c>
      <c r="AK488">
        <v>1224</v>
      </c>
      <c r="AL488" t="s">
        <v>91</v>
      </c>
      <c r="AM488">
        <v>2</v>
      </c>
      <c r="AN488" t="s">
        <v>152</v>
      </c>
      <c r="AO488">
        <v>131567</v>
      </c>
      <c r="AP488" t="s">
        <v>153</v>
      </c>
    </row>
    <row r="489" spans="1:42" x14ac:dyDescent="0.2">
      <c r="A489">
        <v>488</v>
      </c>
      <c r="B489" t="s">
        <v>3065</v>
      </c>
      <c r="C489" t="s">
        <v>33</v>
      </c>
      <c r="D489">
        <v>556055</v>
      </c>
      <c r="E489" t="s">
        <v>312</v>
      </c>
      <c r="F489" t="s">
        <v>304</v>
      </c>
      <c r="G489" t="s">
        <v>304</v>
      </c>
      <c r="H489" t="s">
        <v>3084</v>
      </c>
      <c r="I489" t="s">
        <v>5310</v>
      </c>
      <c r="J489" t="s">
        <v>719</v>
      </c>
      <c r="K489">
        <v>1</v>
      </c>
      <c r="L489">
        <v>984</v>
      </c>
      <c r="M489" t="s">
        <v>3083</v>
      </c>
      <c r="N489">
        <v>0</v>
      </c>
      <c r="O489">
        <v>6921</v>
      </c>
      <c r="P489">
        <v>7905</v>
      </c>
      <c r="Q489">
        <v>7</v>
      </c>
      <c r="R489" t="s">
        <v>4316</v>
      </c>
      <c r="S489" t="s">
        <v>719</v>
      </c>
      <c r="T489" t="s">
        <v>719</v>
      </c>
      <c r="U489" t="s">
        <v>4326</v>
      </c>
      <c r="V489">
        <v>556055</v>
      </c>
      <c r="W489" t="s">
        <v>33</v>
      </c>
      <c r="X489" t="b">
        <v>1</v>
      </c>
      <c r="Y489" t="s">
        <v>719</v>
      </c>
      <c r="Z489" t="s">
        <v>719</v>
      </c>
      <c r="AA489">
        <v>556055</v>
      </c>
      <c r="AB489" t="s">
        <v>33</v>
      </c>
      <c r="AC489">
        <v>44013</v>
      </c>
      <c r="AD489" t="s">
        <v>111</v>
      </c>
      <c r="AE489">
        <v>119060</v>
      </c>
      <c r="AF489" t="s">
        <v>122</v>
      </c>
      <c r="AG489">
        <v>80840</v>
      </c>
      <c r="AH489" t="s">
        <v>116</v>
      </c>
      <c r="AI489">
        <v>28216</v>
      </c>
      <c r="AJ489" t="s">
        <v>142</v>
      </c>
      <c r="AK489">
        <v>1224</v>
      </c>
      <c r="AL489" t="s">
        <v>91</v>
      </c>
      <c r="AM489">
        <v>2</v>
      </c>
      <c r="AN489" t="s">
        <v>152</v>
      </c>
      <c r="AO489">
        <v>131567</v>
      </c>
      <c r="AP489" t="s">
        <v>153</v>
      </c>
    </row>
    <row r="490" spans="1:42" x14ac:dyDescent="0.2">
      <c r="A490">
        <v>489</v>
      </c>
      <c r="B490" t="s">
        <v>3065</v>
      </c>
      <c r="C490" t="s">
        <v>33</v>
      </c>
      <c r="D490">
        <v>556055</v>
      </c>
      <c r="E490" t="s">
        <v>3082</v>
      </c>
      <c r="F490" t="s">
        <v>792</v>
      </c>
      <c r="G490" t="s">
        <v>792</v>
      </c>
      <c r="H490" t="s">
        <v>3081</v>
      </c>
      <c r="I490" t="s">
        <v>5309</v>
      </c>
      <c r="J490" t="s">
        <v>719</v>
      </c>
      <c r="K490">
        <v>1</v>
      </c>
      <c r="L490">
        <v>1854</v>
      </c>
      <c r="M490" t="s">
        <v>3080</v>
      </c>
      <c r="N490">
        <v>0</v>
      </c>
      <c r="O490">
        <v>8056</v>
      </c>
      <c r="P490">
        <v>9910</v>
      </c>
      <c r="Q490">
        <v>8</v>
      </c>
      <c r="R490" t="s">
        <v>719</v>
      </c>
      <c r="S490" t="s">
        <v>719</v>
      </c>
      <c r="T490" t="s">
        <v>719</v>
      </c>
      <c r="U490" t="s">
        <v>4326</v>
      </c>
      <c r="V490">
        <v>556055</v>
      </c>
      <c r="W490" t="s">
        <v>33</v>
      </c>
      <c r="X490" t="b">
        <v>1</v>
      </c>
      <c r="Y490" t="s">
        <v>719</v>
      </c>
      <c r="Z490" t="s">
        <v>719</v>
      </c>
      <c r="AA490">
        <v>556055</v>
      </c>
      <c r="AB490" t="s">
        <v>33</v>
      </c>
      <c r="AC490">
        <v>44013</v>
      </c>
      <c r="AD490" t="s">
        <v>111</v>
      </c>
      <c r="AE490">
        <v>119060</v>
      </c>
      <c r="AF490" t="s">
        <v>122</v>
      </c>
      <c r="AG490">
        <v>80840</v>
      </c>
      <c r="AH490" t="s">
        <v>116</v>
      </c>
      <c r="AI490">
        <v>28216</v>
      </c>
      <c r="AJ490" t="s">
        <v>142</v>
      </c>
      <c r="AK490">
        <v>1224</v>
      </c>
      <c r="AL490" t="s">
        <v>91</v>
      </c>
      <c r="AM490">
        <v>2</v>
      </c>
      <c r="AN490" t="s">
        <v>152</v>
      </c>
      <c r="AO490">
        <v>131567</v>
      </c>
      <c r="AP490" t="s">
        <v>153</v>
      </c>
    </row>
    <row r="491" spans="1:42" x14ac:dyDescent="0.2">
      <c r="A491">
        <v>490</v>
      </c>
      <c r="B491" t="s">
        <v>3065</v>
      </c>
      <c r="C491" t="s">
        <v>33</v>
      </c>
      <c r="D491">
        <v>556055</v>
      </c>
      <c r="E491" t="s">
        <v>3079</v>
      </c>
      <c r="F491" t="s">
        <v>992</v>
      </c>
      <c r="G491" t="s">
        <v>992</v>
      </c>
      <c r="H491" t="s">
        <v>3078</v>
      </c>
      <c r="I491" t="s">
        <v>5308</v>
      </c>
      <c r="J491" t="s">
        <v>719</v>
      </c>
      <c r="K491">
        <v>-1</v>
      </c>
      <c r="L491">
        <v>1089</v>
      </c>
      <c r="M491" t="s">
        <v>3077</v>
      </c>
      <c r="N491">
        <v>0</v>
      </c>
      <c r="O491">
        <v>10025</v>
      </c>
      <c r="P491">
        <v>11114</v>
      </c>
      <c r="Q491">
        <v>9</v>
      </c>
      <c r="R491" t="s">
        <v>719</v>
      </c>
      <c r="S491" t="s">
        <v>719</v>
      </c>
      <c r="T491" t="s">
        <v>719</v>
      </c>
      <c r="U491" t="s">
        <v>4326</v>
      </c>
      <c r="V491">
        <v>556055</v>
      </c>
      <c r="W491" t="s">
        <v>33</v>
      </c>
      <c r="X491" t="b">
        <v>1</v>
      </c>
      <c r="Y491" t="s">
        <v>719</v>
      </c>
      <c r="Z491" t="s">
        <v>719</v>
      </c>
      <c r="AA491">
        <v>556055</v>
      </c>
      <c r="AB491" t="s">
        <v>33</v>
      </c>
      <c r="AC491">
        <v>44013</v>
      </c>
      <c r="AD491" t="s">
        <v>111</v>
      </c>
      <c r="AE491">
        <v>119060</v>
      </c>
      <c r="AF491" t="s">
        <v>122</v>
      </c>
      <c r="AG491">
        <v>80840</v>
      </c>
      <c r="AH491" t="s">
        <v>116</v>
      </c>
      <c r="AI491">
        <v>28216</v>
      </c>
      <c r="AJ491" t="s">
        <v>142</v>
      </c>
      <c r="AK491">
        <v>1224</v>
      </c>
      <c r="AL491" t="s">
        <v>91</v>
      </c>
      <c r="AM491">
        <v>2</v>
      </c>
      <c r="AN491" t="s">
        <v>152</v>
      </c>
      <c r="AO491">
        <v>131567</v>
      </c>
      <c r="AP491" t="s">
        <v>153</v>
      </c>
    </row>
    <row r="492" spans="1:42" x14ac:dyDescent="0.2">
      <c r="A492">
        <v>491</v>
      </c>
      <c r="B492" t="s">
        <v>3065</v>
      </c>
      <c r="C492" t="s">
        <v>33</v>
      </c>
      <c r="D492">
        <v>556055</v>
      </c>
      <c r="E492" t="s">
        <v>1764</v>
      </c>
      <c r="F492" t="s">
        <v>857</v>
      </c>
      <c r="G492" t="s">
        <v>857</v>
      </c>
      <c r="H492" t="s">
        <v>3076</v>
      </c>
      <c r="I492" t="s">
        <v>5307</v>
      </c>
      <c r="J492" t="s">
        <v>719</v>
      </c>
      <c r="K492">
        <v>-1</v>
      </c>
      <c r="L492">
        <v>678</v>
      </c>
      <c r="M492" t="s">
        <v>3075</v>
      </c>
      <c r="N492">
        <v>0</v>
      </c>
      <c r="O492">
        <v>11327</v>
      </c>
      <c r="P492">
        <v>12005</v>
      </c>
      <c r="Q492">
        <v>10</v>
      </c>
      <c r="R492" t="s">
        <v>719</v>
      </c>
      <c r="S492" t="s">
        <v>719</v>
      </c>
      <c r="T492" t="s">
        <v>719</v>
      </c>
      <c r="U492" t="s">
        <v>4326</v>
      </c>
      <c r="V492">
        <v>556055</v>
      </c>
      <c r="W492" t="s">
        <v>33</v>
      </c>
      <c r="X492" t="b">
        <v>1</v>
      </c>
      <c r="Y492" t="s">
        <v>719</v>
      </c>
      <c r="Z492" t="s">
        <v>719</v>
      </c>
      <c r="AA492">
        <v>556055</v>
      </c>
      <c r="AB492" t="s">
        <v>33</v>
      </c>
      <c r="AC492">
        <v>44013</v>
      </c>
      <c r="AD492" t="s">
        <v>111</v>
      </c>
      <c r="AE492">
        <v>119060</v>
      </c>
      <c r="AF492" t="s">
        <v>122</v>
      </c>
      <c r="AG492">
        <v>80840</v>
      </c>
      <c r="AH492" t="s">
        <v>116</v>
      </c>
      <c r="AI492">
        <v>28216</v>
      </c>
      <c r="AJ492" t="s">
        <v>142</v>
      </c>
      <c r="AK492">
        <v>1224</v>
      </c>
      <c r="AL492" t="s">
        <v>91</v>
      </c>
      <c r="AM492">
        <v>2</v>
      </c>
      <c r="AN492" t="s">
        <v>152</v>
      </c>
      <c r="AO492">
        <v>131567</v>
      </c>
      <c r="AP492" t="s">
        <v>153</v>
      </c>
    </row>
    <row r="493" spans="1:42" x14ac:dyDescent="0.2">
      <c r="A493">
        <v>492</v>
      </c>
      <c r="B493" t="s">
        <v>3065</v>
      </c>
      <c r="C493" t="s">
        <v>33</v>
      </c>
      <c r="D493">
        <v>556055</v>
      </c>
      <c r="E493" t="s">
        <v>3074</v>
      </c>
      <c r="F493" t="s">
        <v>3073</v>
      </c>
      <c r="G493" t="s">
        <v>3073</v>
      </c>
      <c r="H493" t="s">
        <v>3072</v>
      </c>
      <c r="I493" t="s">
        <v>5306</v>
      </c>
      <c r="J493" t="s">
        <v>719</v>
      </c>
      <c r="K493">
        <v>-1</v>
      </c>
      <c r="L493">
        <v>1014</v>
      </c>
      <c r="M493" t="s">
        <v>3071</v>
      </c>
      <c r="N493">
        <v>0</v>
      </c>
      <c r="O493">
        <v>12030</v>
      </c>
      <c r="P493">
        <v>13044</v>
      </c>
      <c r="Q493">
        <v>11</v>
      </c>
      <c r="R493" t="s">
        <v>719</v>
      </c>
      <c r="S493" t="s">
        <v>719</v>
      </c>
      <c r="T493" t="s">
        <v>719</v>
      </c>
      <c r="U493" t="s">
        <v>4326</v>
      </c>
      <c r="V493">
        <v>556055</v>
      </c>
      <c r="W493" t="s">
        <v>33</v>
      </c>
      <c r="X493" t="b">
        <v>1</v>
      </c>
      <c r="Y493" t="s">
        <v>719</v>
      </c>
      <c r="Z493" t="s">
        <v>719</v>
      </c>
      <c r="AA493">
        <v>556055</v>
      </c>
      <c r="AB493" t="s">
        <v>33</v>
      </c>
      <c r="AC493">
        <v>44013</v>
      </c>
      <c r="AD493" t="s">
        <v>111</v>
      </c>
      <c r="AE493">
        <v>119060</v>
      </c>
      <c r="AF493" t="s">
        <v>122</v>
      </c>
      <c r="AG493">
        <v>80840</v>
      </c>
      <c r="AH493" t="s">
        <v>116</v>
      </c>
      <c r="AI493">
        <v>28216</v>
      </c>
      <c r="AJ493" t="s">
        <v>142</v>
      </c>
      <c r="AK493">
        <v>1224</v>
      </c>
      <c r="AL493" t="s">
        <v>91</v>
      </c>
      <c r="AM493">
        <v>2</v>
      </c>
      <c r="AN493" t="s">
        <v>152</v>
      </c>
      <c r="AO493">
        <v>131567</v>
      </c>
      <c r="AP493" t="s">
        <v>153</v>
      </c>
    </row>
    <row r="494" spans="1:42" x14ac:dyDescent="0.2">
      <c r="A494">
        <v>493</v>
      </c>
      <c r="B494" t="s">
        <v>3065</v>
      </c>
      <c r="C494" t="s">
        <v>33</v>
      </c>
      <c r="D494">
        <v>556055</v>
      </c>
      <c r="E494" t="s">
        <v>409</v>
      </c>
      <c r="F494" t="s">
        <v>408</v>
      </c>
      <c r="G494" t="s">
        <v>408</v>
      </c>
      <c r="H494" t="s">
        <v>3070</v>
      </c>
      <c r="I494" t="s">
        <v>5305</v>
      </c>
      <c r="J494" t="s">
        <v>719</v>
      </c>
      <c r="K494">
        <v>-1</v>
      </c>
      <c r="L494">
        <v>774</v>
      </c>
      <c r="M494" t="s">
        <v>3069</v>
      </c>
      <c r="N494">
        <v>0</v>
      </c>
      <c r="O494">
        <v>13056</v>
      </c>
      <c r="P494">
        <v>13830</v>
      </c>
      <c r="Q494">
        <v>12</v>
      </c>
      <c r="R494" t="s">
        <v>719</v>
      </c>
      <c r="S494" t="s">
        <v>719</v>
      </c>
      <c r="T494" t="s">
        <v>719</v>
      </c>
      <c r="U494" t="s">
        <v>4326</v>
      </c>
      <c r="V494">
        <v>556055</v>
      </c>
      <c r="W494" t="s">
        <v>33</v>
      </c>
      <c r="X494" t="b">
        <v>1</v>
      </c>
      <c r="Y494" t="s">
        <v>719</v>
      </c>
      <c r="Z494" t="s">
        <v>719</v>
      </c>
      <c r="AA494">
        <v>556055</v>
      </c>
      <c r="AB494" t="s">
        <v>33</v>
      </c>
      <c r="AC494">
        <v>44013</v>
      </c>
      <c r="AD494" t="s">
        <v>111</v>
      </c>
      <c r="AE494">
        <v>119060</v>
      </c>
      <c r="AF494" t="s">
        <v>122</v>
      </c>
      <c r="AG494">
        <v>80840</v>
      </c>
      <c r="AH494" t="s">
        <v>116</v>
      </c>
      <c r="AI494">
        <v>28216</v>
      </c>
      <c r="AJ494" t="s">
        <v>142</v>
      </c>
      <c r="AK494">
        <v>1224</v>
      </c>
      <c r="AL494" t="s">
        <v>91</v>
      </c>
      <c r="AM494">
        <v>2</v>
      </c>
      <c r="AN494" t="s">
        <v>152</v>
      </c>
      <c r="AO494">
        <v>131567</v>
      </c>
      <c r="AP494" t="s">
        <v>153</v>
      </c>
    </row>
    <row r="495" spans="1:42" x14ac:dyDescent="0.2">
      <c r="A495">
        <v>494</v>
      </c>
      <c r="B495" t="s">
        <v>3065</v>
      </c>
      <c r="C495" t="s">
        <v>33</v>
      </c>
      <c r="D495">
        <v>556055</v>
      </c>
      <c r="E495" t="s">
        <v>3068</v>
      </c>
      <c r="F495" t="s">
        <v>1877</v>
      </c>
      <c r="G495" t="s">
        <v>1877</v>
      </c>
      <c r="H495" t="s">
        <v>3067</v>
      </c>
      <c r="I495" t="s">
        <v>5304</v>
      </c>
      <c r="J495" t="s">
        <v>719</v>
      </c>
      <c r="K495">
        <v>1</v>
      </c>
      <c r="L495">
        <v>537</v>
      </c>
      <c r="M495" t="s">
        <v>3066</v>
      </c>
      <c r="N495">
        <v>0</v>
      </c>
      <c r="O495">
        <v>14083</v>
      </c>
      <c r="P495">
        <v>14620</v>
      </c>
      <c r="Q495">
        <v>13</v>
      </c>
      <c r="R495" t="s">
        <v>719</v>
      </c>
      <c r="S495" t="s">
        <v>719</v>
      </c>
      <c r="T495" t="s">
        <v>719</v>
      </c>
      <c r="U495" t="s">
        <v>4326</v>
      </c>
      <c r="V495">
        <v>556055</v>
      </c>
      <c r="W495" t="s">
        <v>33</v>
      </c>
      <c r="X495" t="b">
        <v>1</v>
      </c>
      <c r="Y495" t="s">
        <v>719</v>
      </c>
      <c r="Z495" t="s">
        <v>719</v>
      </c>
      <c r="AA495">
        <v>556055</v>
      </c>
      <c r="AB495" t="s">
        <v>33</v>
      </c>
      <c r="AC495">
        <v>44013</v>
      </c>
      <c r="AD495" t="s">
        <v>111</v>
      </c>
      <c r="AE495">
        <v>119060</v>
      </c>
      <c r="AF495" t="s">
        <v>122</v>
      </c>
      <c r="AG495">
        <v>80840</v>
      </c>
      <c r="AH495" t="s">
        <v>116</v>
      </c>
      <c r="AI495">
        <v>28216</v>
      </c>
      <c r="AJ495" t="s">
        <v>142</v>
      </c>
      <c r="AK495">
        <v>1224</v>
      </c>
      <c r="AL495" t="s">
        <v>91</v>
      </c>
      <c r="AM495">
        <v>2</v>
      </c>
      <c r="AN495" t="s">
        <v>152</v>
      </c>
      <c r="AO495">
        <v>131567</v>
      </c>
      <c r="AP495" t="s">
        <v>153</v>
      </c>
    </row>
    <row r="496" spans="1:42" x14ac:dyDescent="0.2">
      <c r="A496">
        <v>495</v>
      </c>
      <c r="B496" t="s">
        <v>3065</v>
      </c>
      <c r="C496" t="s">
        <v>33</v>
      </c>
      <c r="D496">
        <v>556055</v>
      </c>
      <c r="E496" t="s">
        <v>3064</v>
      </c>
      <c r="F496" t="s">
        <v>3063</v>
      </c>
      <c r="G496" t="s">
        <v>3063</v>
      </c>
      <c r="H496" t="s">
        <v>3062</v>
      </c>
      <c r="I496" t="s">
        <v>5303</v>
      </c>
      <c r="J496" t="s">
        <v>719</v>
      </c>
      <c r="K496">
        <v>1</v>
      </c>
      <c r="L496">
        <v>435</v>
      </c>
      <c r="M496" t="s">
        <v>3061</v>
      </c>
      <c r="N496">
        <v>1</v>
      </c>
      <c r="O496">
        <v>14669</v>
      </c>
      <c r="P496">
        <v>15104</v>
      </c>
      <c r="Q496">
        <v>14</v>
      </c>
      <c r="R496" t="s">
        <v>719</v>
      </c>
      <c r="S496" t="s">
        <v>719</v>
      </c>
      <c r="T496" t="s">
        <v>719</v>
      </c>
      <c r="U496" t="s">
        <v>4326</v>
      </c>
      <c r="V496">
        <v>556055</v>
      </c>
      <c r="W496" t="s">
        <v>33</v>
      </c>
      <c r="X496" t="b">
        <v>1</v>
      </c>
      <c r="Y496" t="s">
        <v>719</v>
      </c>
      <c r="Z496" t="s">
        <v>719</v>
      </c>
      <c r="AA496">
        <v>556055</v>
      </c>
      <c r="AB496" t="s">
        <v>33</v>
      </c>
      <c r="AC496">
        <v>44013</v>
      </c>
      <c r="AD496" t="s">
        <v>111</v>
      </c>
      <c r="AE496">
        <v>119060</v>
      </c>
      <c r="AF496" t="s">
        <v>122</v>
      </c>
      <c r="AG496">
        <v>80840</v>
      </c>
      <c r="AH496" t="s">
        <v>116</v>
      </c>
      <c r="AI496">
        <v>28216</v>
      </c>
      <c r="AJ496" t="s">
        <v>142</v>
      </c>
      <c r="AK496">
        <v>1224</v>
      </c>
      <c r="AL496" t="s">
        <v>91</v>
      </c>
      <c r="AM496">
        <v>2</v>
      </c>
      <c r="AN496" t="s">
        <v>152</v>
      </c>
      <c r="AO496">
        <v>131567</v>
      </c>
      <c r="AP496" t="s">
        <v>153</v>
      </c>
    </row>
    <row r="497" spans="1:42" x14ac:dyDescent="0.2">
      <c r="A497">
        <v>496</v>
      </c>
      <c r="B497" t="s">
        <v>3040</v>
      </c>
      <c r="C497" t="s">
        <v>37</v>
      </c>
      <c r="D497">
        <v>263067</v>
      </c>
      <c r="E497" t="s">
        <v>3060</v>
      </c>
      <c r="F497" t="s">
        <v>3059</v>
      </c>
      <c r="G497" t="s">
        <v>3059</v>
      </c>
      <c r="H497" t="s">
        <v>719</v>
      </c>
      <c r="I497" t="s">
        <v>5302</v>
      </c>
      <c r="J497" t="s">
        <v>719</v>
      </c>
      <c r="K497">
        <v>1</v>
      </c>
      <c r="L497" t="s">
        <v>719</v>
      </c>
      <c r="M497" t="s">
        <v>719</v>
      </c>
      <c r="N497" t="s">
        <v>719</v>
      </c>
      <c r="O497">
        <v>0</v>
      </c>
      <c r="P497">
        <v>180</v>
      </c>
      <c r="Q497">
        <v>1</v>
      </c>
      <c r="R497" t="s">
        <v>4322</v>
      </c>
      <c r="S497" t="s">
        <v>719</v>
      </c>
      <c r="T497" t="s">
        <v>719</v>
      </c>
      <c r="U497" t="s">
        <v>4326</v>
      </c>
      <c r="V497">
        <v>263067</v>
      </c>
      <c r="W497" t="s">
        <v>37</v>
      </c>
      <c r="X497" t="b">
        <v>1</v>
      </c>
      <c r="Y497" t="s">
        <v>719</v>
      </c>
      <c r="Z497" t="s">
        <v>719</v>
      </c>
      <c r="AA497">
        <v>263067</v>
      </c>
      <c r="AB497" t="s">
        <v>37</v>
      </c>
      <c r="AC497">
        <v>263066</v>
      </c>
      <c r="AD497" t="s">
        <v>113</v>
      </c>
      <c r="AE497">
        <v>80864</v>
      </c>
      <c r="AF497" t="s">
        <v>45</v>
      </c>
      <c r="AG497">
        <v>80840</v>
      </c>
      <c r="AH497" t="s">
        <v>116</v>
      </c>
      <c r="AI497">
        <v>28216</v>
      </c>
      <c r="AJ497" t="s">
        <v>142</v>
      </c>
      <c r="AK497">
        <v>1224</v>
      </c>
      <c r="AL497" t="s">
        <v>91</v>
      </c>
      <c r="AM497">
        <v>2</v>
      </c>
      <c r="AN497" t="s">
        <v>152</v>
      </c>
      <c r="AO497">
        <v>131567</v>
      </c>
      <c r="AP497" t="s">
        <v>153</v>
      </c>
    </row>
    <row r="498" spans="1:42" x14ac:dyDescent="0.2">
      <c r="A498">
        <v>497</v>
      </c>
      <c r="B498" t="s">
        <v>3040</v>
      </c>
      <c r="C498" t="s">
        <v>37</v>
      </c>
      <c r="D498">
        <v>263067</v>
      </c>
      <c r="E498" t="s">
        <v>312</v>
      </c>
      <c r="F498" t="s">
        <v>304</v>
      </c>
      <c r="G498" t="s">
        <v>304</v>
      </c>
      <c r="H498" t="s">
        <v>3058</v>
      </c>
      <c r="I498" t="s">
        <v>5301</v>
      </c>
      <c r="J498" t="s">
        <v>719</v>
      </c>
      <c r="K498">
        <v>1</v>
      </c>
      <c r="L498">
        <v>987</v>
      </c>
      <c r="M498" t="s">
        <v>3057</v>
      </c>
      <c r="N498">
        <v>0</v>
      </c>
      <c r="O498">
        <v>208</v>
      </c>
      <c r="P498">
        <v>1195</v>
      </c>
      <c r="Q498">
        <v>2</v>
      </c>
      <c r="R498" t="s">
        <v>4316</v>
      </c>
      <c r="S498" t="s">
        <v>719</v>
      </c>
      <c r="T498" t="s">
        <v>719</v>
      </c>
      <c r="U498" t="s">
        <v>4326</v>
      </c>
      <c r="V498">
        <v>263067</v>
      </c>
      <c r="W498" t="s">
        <v>37</v>
      </c>
      <c r="X498" t="b">
        <v>1</v>
      </c>
      <c r="Y498" t="s">
        <v>719</v>
      </c>
      <c r="Z498" t="s">
        <v>719</v>
      </c>
      <c r="AA498">
        <v>263067</v>
      </c>
      <c r="AB498" t="s">
        <v>37</v>
      </c>
      <c r="AC498">
        <v>263066</v>
      </c>
      <c r="AD498" t="s">
        <v>113</v>
      </c>
      <c r="AE498">
        <v>80864</v>
      </c>
      <c r="AF498" t="s">
        <v>45</v>
      </c>
      <c r="AG498">
        <v>80840</v>
      </c>
      <c r="AH498" t="s">
        <v>116</v>
      </c>
      <c r="AI498">
        <v>28216</v>
      </c>
      <c r="AJ498" t="s">
        <v>142</v>
      </c>
      <c r="AK498">
        <v>1224</v>
      </c>
      <c r="AL498" t="s">
        <v>91</v>
      </c>
      <c r="AM498">
        <v>2</v>
      </c>
      <c r="AN498" t="s">
        <v>152</v>
      </c>
      <c r="AO498">
        <v>131567</v>
      </c>
      <c r="AP498" t="s">
        <v>153</v>
      </c>
    </row>
    <row r="499" spans="1:42" x14ac:dyDescent="0.2">
      <c r="A499">
        <v>498</v>
      </c>
      <c r="B499" t="s">
        <v>3040</v>
      </c>
      <c r="C499" t="s">
        <v>37</v>
      </c>
      <c r="D499">
        <v>263067</v>
      </c>
      <c r="E499" t="s">
        <v>2122</v>
      </c>
      <c r="F499" t="s">
        <v>387</v>
      </c>
      <c r="G499" t="s">
        <v>387</v>
      </c>
      <c r="H499" t="s">
        <v>3056</v>
      </c>
      <c r="I499" t="s">
        <v>5300</v>
      </c>
      <c r="J499" t="s">
        <v>719</v>
      </c>
      <c r="K499">
        <v>1</v>
      </c>
      <c r="L499">
        <v>1221</v>
      </c>
      <c r="M499" t="s">
        <v>3055</v>
      </c>
      <c r="N499">
        <v>0</v>
      </c>
      <c r="O499">
        <v>1194</v>
      </c>
      <c r="P499">
        <v>2415</v>
      </c>
      <c r="Q499">
        <v>3</v>
      </c>
      <c r="R499" t="s">
        <v>719</v>
      </c>
      <c r="S499" t="s">
        <v>719</v>
      </c>
      <c r="T499" t="s">
        <v>719</v>
      </c>
      <c r="U499" t="s">
        <v>4326</v>
      </c>
      <c r="V499">
        <v>263067</v>
      </c>
      <c r="W499" t="s">
        <v>37</v>
      </c>
      <c r="X499" t="b">
        <v>1</v>
      </c>
      <c r="Y499" t="s">
        <v>719</v>
      </c>
      <c r="Z499" t="s">
        <v>719</v>
      </c>
      <c r="AA499">
        <v>263067</v>
      </c>
      <c r="AB499" t="s">
        <v>37</v>
      </c>
      <c r="AC499">
        <v>263066</v>
      </c>
      <c r="AD499" t="s">
        <v>113</v>
      </c>
      <c r="AE499">
        <v>80864</v>
      </c>
      <c r="AF499" t="s">
        <v>45</v>
      </c>
      <c r="AG499">
        <v>80840</v>
      </c>
      <c r="AH499" t="s">
        <v>116</v>
      </c>
      <c r="AI499">
        <v>28216</v>
      </c>
      <c r="AJ499" t="s">
        <v>142</v>
      </c>
      <c r="AK499">
        <v>1224</v>
      </c>
      <c r="AL499" t="s">
        <v>91</v>
      </c>
      <c r="AM499">
        <v>2</v>
      </c>
      <c r="AN499" t="s">
        <v>152</v>
      </c>
      <c r="AO499">
        <v>131567</v>
      </c>
      <c r="AP499" t="s">
        <v>153</v>
      </c>
    </row>
    <row r="500" spans="1:42" x14ac:dyDescent="0.2">
      <c r="A500">
        <v>499</v>
      </c>
      <c r="B500" t="s">
        <v>3040</v>
      </c>
      <c r="C500" t="s">
        <v>37</v>
      </c>
      <c r="D500">
        <v>263067</v>
      </c>
      <c r="E500" t="s">
        <v>1007</v>
      </c>
      <c r="F500" t="s">
        <v>472</v>
      </c>
      <c r="G500" t="s">
        <v>472</v>
      </c>
      <c r="H500" t="s">
        <v>3054</v>
      </c>
      <c r="I500" t="s">
        <v>5299</v>
      </c>
      <c r="J500" t="s">
        <v>719</v>
      </c>
      <c r="K500">
        <v>1</v>
      </c>
      <c r="L500">
        <v>1200</v>
      </c>
      <c r="M500" t="s">
        <v>3053</v>
      </c>
      <c r="N500">
        <v>0</v>
      </c>
      <c r="O500">
        <v>2415</v>
      </c>
      <c r="P500">
        <v>3615</v>
      </c>
      <c r="Q500">
        <v>4</v>
      </c>
      <c r="R500" t="s">
        <v>719</v>
      </c>
      <c r="S500" t="s">
        <v>719</v>
      </c>
      <c r="T500" t="s">
        <v>719</v>
      </c>
      <c r="U500" t="s">
        <v>4326</v>
      </c>
      <c r="V500">
        <v>263067</v>
      </c>
      <c r="W500" t="s">
        <v>37</v>
      </c>
      <c r="X500" t="b">
        <v>1</v>
      </c>
      <c r="Y500" t="s">
        <v>719</v>
      </c>
      <c r="Z500" t="s">
        <v>719</v>
      </c>
      <c r="AA500">
        <v>263067</v>
      </c>
      <c r="AB500" t="s">
        <v>37</v>
      </c>
      <c r="AC500">
        <v>263066</v>
      </c>
      <c r="AD500" t="s">
        <v>113</v>
      </c>
      <c r="AE500">
        <v>80864</v>
      </c>
      <c r="AF500" t="s">
        <v>45</v>
      </c>
      <c r="AG500">
        <v>80840</v>
      </c>
      <c r="AH500" t="s">
        <v>116</v>
      </c>
      <c r="AI500">
        <v>28216</v>
      </c>
      <c r="AJ500" t="s">
        <v>142</v>
      </c>
      <c r="AK500">
        <v>1224</v>
      </c>
      <c r="AL500" t="s">
        <v>91</v>
      </c>
      <c r="AM500">
        <v>2</v>
      </c>
      <c r="AN500" t="s">
        <v>152</v>
      </c>
      <c r="AO500">
        <v>131567</v>
      </c>
      <c r="AP500" t="s">
        <v>153</v>
      </c>
    </row>
    <row r="501" spans="1:42" x14ac:dyDescent="0.2">
      <c r="A501">
        <v>500</v>
      </c>
      <c r="B501" t="s">
        <v>3040</v>
      </c>
      <c r="C501" t="s">
        <v>37</v>
      </c>
      <c r="D501">
        <v>263067</v>
      </c>
      <c r="E501" t="s">
        <v>872</v>
      </c>
      <c r="F501" t="s">
        <v>871</v>
      </c>
      <c r="G501" t="s">
        <v>871</v>
      </c>
      <c r="H501" t="s">
        <v>3052</v>
      </c>
      <c r="I501" t="s">
        <v>5298</v>
      </c>
      <c r="J501" t="s">
        <v>719</v>
      </c>
      <c r="K501">
        <v>-1</v>
      </c>
      <c r="L501">
        <v>996</v>
      </c>
      <c r="M501" t="s">
        <v>3051</v>
      </c>
      <c r="N501">
        <v>0</v>
      </c>
      <c r="O501">
        <v>3649</v>
      </c>
      <c r="P501">
        <v>4645</v>
      </c>
      <c r="Q501">
        <v>5</v>
      </c>
      <c r="R501" t="s">
        <v>719</v>
      </c>
      <c r="S501" t="s">
        <v>719</v>
      </c>
      <c r="T501" t="s">
        <v>719</v>
      </c>
      <c r="U501" t="s">
        <v>4326</v>
      </c>
      <c r="V501">
        <v>263067</v>
      </c>
      <c r="W501" t="s">
        <v>37</v>
      </c>
      <c r="X501" t="b">
        <v>1</v>
      </c>
      <c r="Y501" t="s">
        <v>719</v>
      </c>
      <c r="Z501" t="s">
        <v>719</v>
      </c>
      <c r="AA501">
        <v>263067</v>
      </c>
      <c r="AB501" t="s">
        <v>37</v>
      </c>
      <c r="AC501">
        <v>263066</v>
      </c>
      <c r="AD501" t="s">
        <v>113</v>
      </c>
      <c r="AE501">
        <v>80864</v>
      </c>
      <c r="AF501" t="s">
        <v>45</v>
      </c>
      <c r="AG501">
        <v>80840</v>
      </c>
      <c r="AH501" t="s">
        <v>116</v>
      </c>
      <c r="AI501">
        <v>28216</v>
      </c>
      <c r="AJ501" t="s">
        <v>142</v>
      </c>
      <c r="AK501">
        <v>1224</v>
      </c>
      <c r="AL501" t="s">
        <v>91</v>
      </c>
      <c r="AM501">
        <v>2</v>
      </c>
      <c r="AN501" t="s">
        <v>152</v>
      </c>
      <c r="AO501">
        <v>131567</v>
      </c>
      <c r="AP501" t="s">
        <v>153</v>
      </c>
    </row>
    <row r="502" spans="1:42" x14ac:dyDescent="0.2">
      <c r="A502">
        <v>501</v>
      </c>
      <c r="B502" t="s">
        <v>3040</v>
      </c>
      <c r="C502" t="s">
        <v>37</v>
      </c>
      <c r="D502">
        <v>263067</v>
      </c>
      <c r="E502" t="s">
        <v>380</v>
      </c>
      <c r="F502" t="s">
        <v>379</v>
      </c>
      <c r="G502" t="s">
        <v>379</v>
      </c>
      <c r="H502" t="s">
        <v>3050</v>
      </c>
      <c r="I502" t="s">
        <v>5297</v>
      </c>
      <c r="J502" t="s">
        <v>719</v>
      </c>
      <c r="K502">
        <v>-1</v>
      </c>
      <c r="L502">
        <v>789</v>
      </c>
      <c r="M502" t="s">
        <v>3049</v>
      </c>
      <c r="N502">
        <v>0</v>
      </c>
      <c r="O502">
        <v>4733</v>
      </c>
      <c r="P502">
        <v>5522</v>
      </c>
      <c r="Q502">
        <v>6</v>
      </c>
      <c r="R502" t="s">
        <v>719</v>
      </c>
      <c r="S502" t="s">
        <v>719</v>
      </c>
      <c r="T502" t="s">
        <v>719</v>
      </c>
      <c r="U502" t="s">
        <v>4326</v>
      </c>
      <c r="V502">
        <v>263067</v>
      </c>
      <c r="W502" t="s">
        <v>37</v>
      </c>
      <c r="X502" t="b">
        <v>1</v>
      </c>
      <c r="Y502" t="s">
        <v>719</v>
      </c>
      <c r="Z502" t="s">
        <v>719</v>
      </c>
      <c r="AA502">
        <v>263067</v>
      </c>
      <c r="AB502" t="s">
        <v>37</v>
      </c>
      <c r="AC502">
        <v>263066</v>
      </c>
      <c r="AD502" t="s">
        <v>113</v>
      </c>
      <c r="AE502">
        <v>80864</v>
      </c>
      <c r="AF502" t="s">
        <v>45</v>
      </c>
      <c r="AG502">
        <v>80840</v>
      </c>
      <c r="AH502" t="s">
        <v>116</v>
      </c>
      <c r="AI502">
        <v>28216</v>
      </c>
      <c r="AJ502" t="s">
        <v>142</v>
      </c>
      <c r="AK502">
        <v>1224</v>
      </c>
      <c r="AL502" t="s">
        <v>91</v>
      </c>
      <c r="AM502">
        <v>2</v>
      </c>
      <c r="AN502" t="s">
        <v>152</v>
      </c>
      <c r="AO502">
        <v>131567</v>
      </c>
      <c r="AP502" t="s">
        <v>153</v>
      </c>
    </row>
    <row r="503" spans="1:42" x14ac:dyDescent="0.2">
      <c r="A503">
        <v>502</v>
      </c>
      <c r="B503" t="s">
        <v>3040</v>
      </c>
      <c r="C503" t="s">
        <v>37</v>
      </c>
      <c r="D503">
        <v>263067</v>
      </c>
      <c r="E503" t="s">
        <v>3048</v>
      </c>
      <c r="F503" t="s">
        <v>3047</v>
      </c>
      <c r="G503" t="s">
        <v>3047</v>
      </c>
      <c r="H503" t="s">
        <v>3046</v>
      </c>
      <c r="I503" t="s">
        <v>5296</v>
      </c>
      <c r="J503" t="s">
        <v>719</v>
      </c>
      <c r="K503">
        <v>-1</v>
      </c>
      <c r="L503">
        <v>663</v>
      </c>
      <c r="M503" t="s">
        <v>3045</v>
      </c>
      <c r="N503">
        <v>0</v>
      </c>
      <c r="O503">
        <v>5535</v>
      </c>
      <c r="P503">
        <v>6198</v>
      </c>
      <c r="Q503">
        <v>7</v>
      </c>
      <c r="R503" t="s">
        <v>719</v>
      </c>
      <c r="S503" t="s">
        <v>719</v>
      </c>
      <c r="T503" t="s">
        <v>719</v>
      </c>
      <c r="U503" t="s">
        <v>4326</v>
      </c>
      <c r="V503">
        <v>263067</v>
      </c>
      <c r="W503" t="s">
        <v>37</v>
      </c>
      <c r="X503" t="b">
        <v>1</v>
      </c>
      <c r="Y503" t="s">
        <v>719</v>
      </c>
      <c r="Z503" t="s">
        <v>719</v>
      </c>
      <c r="AA503">
        <v>263067</v>
      </c>
      <c r="AB503" t="s">
        <v>37</v>
      </c>
      <c r="AC503">
        <v>263066</v>
      </c>
      <c r="AD503" t="s">
        <v>113</v>
      </c>
      <c r="AE503">
        <v>80864</v>
      </c>
      <c r="AF503" t="s">
        <v>45</v>
      </c>
      <c r="AG503">
        <v>80840</v>
      </c>
      <c r="AH503" t="s">
        <v>116</v>
      </c>
      <c r="AI503">
        <v>28216</v>
      </c>
      <c r="AJ503" t="s">
        <v>142</v>
      </c>
      <c r="AK503">
        <v>1224</v>
      </c>
      <c r="AL503" t="s">
        <v>91</v>
      </c>
      <c r="AM503">
        <v>2</v>
      </c>
      <c r="AN503" t="s">
        <v>152</v>
      </c>
      <c r="AO503">
        <v>131567</v>
      </c>
      <c r="AP503" t="s">
        <v>153</v>
      </c>
    </row>
    <row r="504" spans="1:42" x14ac:dyDescent="0.2">
      <c r="A504">
        <v>503</v>
      </c>
      <c r="B504" t="s">
        <v>3040</v>
      </c>
      <c r="C504" t="s">
        <v>37</v>
      </c>
      <c r="D504">
        <v>263067</v>
      </c>
      <c r="E504" t="s">
        <v>3044</v>
      </c>
      <c r="F504" t="s">
        <v>3043</v>
      </c>
      <c r="G504" t="s">
        <v>3043</v>
      </c>
      <c r="H504" t="s">
        <v>3042</v>
      </c>
      <c r="I504" t="s">
        <v>5295</v>
      </c>
      <c r="J504" t="s">
        <v>719</v>
      </c>
      <c r="K504">
        <v>-1</v>
      </c>
      <c r="L504">
        <v>663</v>
      </c>
      <c r="M504" t="s">
        <v>3041</v>
      </c>
      <c r="N504">
        <v>0</v>
      </c>
      <c r="O504">
        <v>6194</v>
      </c>
      <c r="P504">
        <v>6857</v>
      </c>
      <c r="Q504">
        <v>8</v>
      </c>
      <c r="R504" t="s">
        <v>719</v>
      </c>
      <c r="S504" t="s">
        <v>719</v>
      </c>
      <c r="T504" t="s">
        <v>719</v>
      </c>
      <c r="U504" t="s">
        <v>4326</v>
      </c>
      <c r="V504">
        <v>263067</v>
      </c>
      <c r="W504" t="s">
        <v>37</v>
      </c>
      <c r="X504" t="b">
        <v>1</v>
      </c>
      <c r="Y504" t="s">
        <v>719</v>
      </c>
      <c r="Z504" t="s">
        <v>719</v>
      </c>
      <c r="AA504">
        <v>263067</v>
      </c>
      <c r="AB504" t="s">
        <v>37</v>
      </c>
      <c r="AC504">
        <v>263066</v>
      </c>
      <c r="AD504" t="s">
        <v>113</v>
      </c>
      <c r="AE504">
        <v>80864</v>
      </c>
      <c r="AF504" t="s">
        <v>45</v>
      </c>
      <c r="AG504">
        <v>80840</v>
      </c>
      <c r="AH504" t="s">
        <v>116</v>
      </c>
      <c r="AI504">
        <v>28216</v>
      </c>
      <c r="AJ504" t="s">
        <v>142</v>
      </c>
      <c r="AK504">
        <v>1224</v>
      </c>
      <c r="AL504" t="s">
        <v>91</v>
      </c>
      <c r="AM504">
        <v>2</v>
      </c>
      <c r="AN504" t="s">
        <v>152</v>
      </c>
      <c r="AO504">
        <v>131567</v>
      </c>
      <c r="AP504" t="s">
        <v>153</v>
      </c>
    </row>
    <row r="505" spans="1:42" x14ac:dyDescent="0.2">
      <c r="A505">
        <v>504</v>
      </c>
      <c r="B505" t="s">
        <v>3040</v>
      </c>
      <c r="C505" t="s">
        <v>37</v>
      </c>
      <c r="D505">
        <v>263067</v>
      </c>
      <c r="E505" t="s">
        <v>3039</v>
      </c>
      <c r="F505" t="s">
        <v>3038</v>
      </c>
      <c r="G505" t="s">
        <v>3038</v>
      </c>
      <c r="H505" t="s">
        <v>3037</v>
      </c>
      <c r="I505" t="s">
        <v>5294</v>
      </c>
      <c r="J505" t="s">
        <v>719</v>
      </c>
      <c r="K505">
        <v>-1</v>
      </c>
      <c r="L505">
        <v>379</v>
      </c>
      <c r="M505" t="s">
        <v>3036</v>
      </c>
      <c r="N505">
        <v>1</v>
      </c>
      <c r="O505">
        <v>6859</v>
      </c>
      <c r="P505">
        <v>7238</v>
      </c>
      <c r="Q505">
        <v>9</v>
      </c>
      <c r="R505" t="s">
        <v>719</v>
      </c>
      <c r="S505" t="s">
        <v>719</v>
      </c>
      <c r="T505" t="s">
        <v>719</v>
      </c>
      <c r="U505" t="s">
        <v>4326</v>
      </c>
      <c r="V505">
        <v>263067</v>
      </c>
      <c r="W505" t="s">
        <v>37</v>
      </c>
      <c r="X505" t="b">
        <v>1</v>
      </c>
      <c r="Y505" t="s">
        <v>719</v>
      </c>
      <c r="Z505" t="s">
        <v>719</v>
      </c>
      <c r="AA505">
        <v>263067</v>
      </c>
      <c r="AB505" t="s">
        <v>37</v>
      </c>
      <c r="AC505">
        <v>263066</v>
      </c>
      <c r="AD505" t="s">
        <v>113</v>
      </c>
      <c r="AE505">
        <v>80864</v>
      </c>
      <c r="AF505" t="s">
        <v>45</v>
      </c>
      <c r="AG505">
        <v>80840</v>
      </c>
      <c r="AH505" t="s">
        <v>116</v>
      </c>
      <c r="AI505">
        <v>28216</v>
      </c>
      <c r="AJ505" t="s">
        <v>142</v>
      </c>
      <c r="AK505">
        <v>1224</v>
      </c>
      <c r="AL505" t="s">
        <v>91</v>
      </c>
      <c r="AM505">
        <v>2</v>
      </c>
      <c r="AN505" t="s">
        <v>152</v>
      </c>
      <c r="AO505">
        <v>131567</v>
      </c>
      <c r="AP505" t="s">
        <v>153</v>
      </c>
    </row>
    <row r="506" spans="1:42" x14ac:dyDescent="0.2">
      <c r="A506">
        <v>505</v>
      </c>
      <c r="B506" t="s">
        <v>3007</v>
      </c>
      <c r="C506" t="s">
        <v>35</v>
      </c>
      <c r="D506">
        <v>634784</v>
      </c>
      <c r="E506" t="s">
        <v>1007</v>
      </c>
      <c r="F506" t="s">
        <v>472</v>
      </c>
      <c r="G506" t="s">
        <v>472</v>
      </c>
      <c r="H506" t="s">
        <v>3035</v>
      </c>
      <c r="I506" t="s">
        <v>5293</v>
      </c>
      <c r="J506" t="s">
        <v>719</v>
      </c>
      <c r="K506">
        <v>1</v>
      </c>
      <c r="L506">
        <v>1214</v>
      </c>
      <c r="M506" t="s">
        <v>3034</v>
      </c>
      <c r="N506">
        <v>1</v>
      </c>
      <c r="O506">
        <v>0</v>
      </c>
      <c r="P506">
        <v>1214</v>
      </c>
      <c r="Q506">
        <v>1</v>
      </c>
      <c r="R506" t="s">
        <v>719</v>
      </c>
      <c r="S506" t="s">
        <v>719</v>
      </c>
      <c r="T506" t="s">
        <v>719</v>
      </c>
      <c r="U506" t="s">
        <v>4326</v>
      </c>
      <c r="V506">
        <v>634784</v>
      </c>
      <c r="W506" t="s">
        <v>35</v>
      </c>
      <c r="X506" t="b">
        <v>1</v>
      </c>
      <c r="Y506" t="s">
        <v>719</v>
      </c>
      <c r="Z506" t="s">
        <v>719</v>
      </c>
      <c r="AA506">
        <v>634784</v>
      </c>
      <c r="AB506" t="s">
        <v>35</v>
      </c>
      <c r="AC506">
        <v>374</v>
      </c>
      <c r="AD506" t="s">
        <v>105</v>
      </c>
      <c r="AE506">
        <v>41294</v>
      </c>
      <c r="AF506" t="s">
        <v>106</v>
      </c>
      <c r="AG506">
        <v>356</v>
      </c>
      <c r="AH506" t="s">
        <v>137</v>
      </c>
      <c r="AI506">
        <v>28211</v>
      </c>
      <c r="AJ506" t="s">
        <v>151</v>
      </c>
      <c r="AK506">
        <v>1224</v>
      </c>
      <c r="AL506" t="s">
        <v>91</v>
      </c>
      <c r="AM506">
        <v>2</v>
      </c>
      <c r="AN506" t="s">
        <v>152</v>
      </c>
      <c r="AO506">
        <v>131567</v>
      </c>
      <c r="AP506" t="s">
        <v>153</v>
      </c>
    </row>
    <row r="507" spans="1:42" x14ac:dyDescent="0.2">
      <c r="A507">
        <v>506</v>
      </c>
      <c r="B507" t="s">
        <v>3007</v>
      </c>
      <c r="C507" t="s">
        <v>35</v>
      </c>
      <c r="D507">
        <v>634784</v>
      </c>
      <c r="E507" t="s">
        <v>2734</v>
      </c>
      <c r="F507" t="s">
        <v>803</v>
      </c>
      <c r="G507" t="s">
        <v>803</v>
      </c>
      <c r="H507" t="s">
        <v>3033</v>
      </c>
      <c r="I507" t="s">
        <v>5292</v>
      </c>
      <c r="J507" t="s">
        <v>719</v>
      </c>
      <c r="K507">
        <v>1</v>
      </c>
      <c r="L507">
        <v>1173</v>
      </c>
      <c r="M507" t="s">
        <v>3032</v>
      </c>
      <c r="N507">
        <v>0</v>
      </c>
      <c r="O507">
        <v>1314</v>
      </c>
      <c r="P507">
        <v>2487</v>
      </c>
      <c r="Q507">
        <v>2</v>
      </c>
      <c r="R507" t="s">
        <v>719</v>
      </c>
      <c r="S507" t="s">
        <v>719</v>
      </c>
      <c r="T507" t="s">
        <v>719</v>
      </c>
      <c r="U507" t="s">
        <v>4326</v>
      </c>
      <c r="V507">
        <v>634784</v>
      </c>
      <c r="W507" t="s">
        <v>35</v>
      </c>
      <c r="X507" t="b">
        <v>1</v>
      </c>
      <c r="Y507" t="s">
        <v>719</v>
      </c>
      <c r="Z507" t="s">
        <v>719</v>
      </c>
      <c r="AA507">
        <v>634784</v>
      </c>
      <c r="AB507" t="s">
        <v>35</v>
      </c>
      <c r="AC507">
        <v>374</v>
      </c>
      <c r="AD507" t="s">
        <v>105</v>
      </c>
      <c r="AE507">
        <v>41294</v>
      </c>
      <c r="AF507" t="s">
        <v>106</v>
      </c>
      <c r="AG507">
        <v>356</v>
      </c>
      <c r="AH507" t="s">
        <v>137</v>
      </c>
      <c r="AI507">
        <v>28211</v>
      </c>
      <c r="AJ507" t="s">
        <v>151</v>
      </c>
      <c r="AK507">
        <v>1224</v>
      </c>
      <c r="AL507" t="s">
        <v>91</v>
      </c>
      <c r="AM507">
        <v>2</v>
      </c>
      <c r="AN507" t="s">
        <v>152</v>
      </c>
      <c r="AO507">
        <v>131567</v>
      </c>
      <c r="AP507" t="s">
        <v>153</v>
      </c>
    </row>
    <row r="508" spans="1:42" x14ac:dyDescent="0.2">
      <c r="A508">
        <v>507</v>
      </c>
      <c r="B508" t="s">
        <v>3007</v>
      </c>
      <c r="C508" t="s">
        <v>35</v>
      </c>
      <c r="D508">
        <v>634784</v>
      </c>
      <c r="E508" t="s">
        <v>3031</v>
      </c>
      <c r="F508" t="s">
        <v>1703</v>
      </c>
      <c r="G508" t="s">
        <v>1703</v>
      </c>
      <c r="H508" t="s">
        <v>3030</v>
      </c>
      <c r="I508" t="s">
        <v>5291</v>
      </c>
      <c r="J508" t="s">
        <v>719</v>
      </c>
      <c r="K508">
        <v>1</v>
      </c>
      <c r="L508">
        <v>453</v>
      </c>
      <c r="M508" t="s">
        <v>3029</v>
      </c>
      <c r="N508">
        <v>0</v>
      </c>
      <c r="O508">
        <v>2483</v>
      </c>
      <c r="P508">
        <v>2936</v>
      </c>
      <c r="Q508">
        <v>3</v>
      </c>
      <c r="R508" t="s">
        <v>719</v>
      </c>
      <c r="S508" t="s">
        <v>719</v>
      </c>
      <c r="T508" t="s">
        <v>719</v>
      </c>
      <c r="U508" t="s">
        <v>4326</v>
      </c>
      <c r="V508">
        <v>634784</v>
      </c>
      <c r="W508" t="s">
        <v>35</v>
      </c>
      <c r="X508" t="b">
        <v>1</v>
      </c>
      <c r="Y508" t="s">
        <v>719</v>
      </c>
      <c r="Z508" t="s">
        <v>719</v>
      </c>
      <c r="AA508">
        <v>634784</v>
      </c>
      <c r="AB508" t="s">
        <v>35</v>
      </c>
      <c r="AC508">
        <v>374</v>
      </c>
      <c r="AD508" t="s">
        <v>105</v>
      </c>
      <c r="AE508">
        <v>41294</v>
      </c>
      <c r="AF508" t="s">
        <v>106</v>
      </c>
      <c r="AG508">
        <v>356</v>
      </c>
      <c r="AH508" t="s">
        <v>137</v>
      </c>
      <c r="AI508">
        <v>28211</v>
      </c>
      <c r="AJ508" t="s">
        <v>151</v>
      </c>
      <c r="AK508">
        <v>1224</v>
      </c>
      <c r="AL508" t="s">
        <v>91</v>
      </c>
      <c r="AM508">
        <v>2</v>
      </c>
      <c r="AN508" t="s">
        <v>152</v>
      </c>
      <c r="AO508">
        <v>131567</v>
      </c>
      <c r="AP508" t="s">
        <v>153</v>
      </c>
    </row>
    <row r="509" spans="1:42" x14ac:dyDescent="0.2">
      <c r="A509">
        <v>508</v>
      </c>
      <c r="B509" t="s">
        <v>3007</v>
      </c>
      <c r="C509" t="s">
        <v>35</v>
      </c>
      <c r="D509">
        <v>634784</v>
      </c>
      <c r="E509" t="s">
        <v>627</v>
      </c>
      <c r="F509" t="s">
        <v>626</v>
      </c>
      <c r="G509" t="s">
        <v>626</v>
      </c>
      <c r="H509" t="s">
        <v>3028</v>
      </c>
      <c r="I509" t="s">
        <v>5290</v>
      </c>
      <c r="J509" t="s">
        <v>719</v>
      </c>
      <c r="K509">
        <v>-1</v>
      </c>
      <c r="L509">
        <v>2211</v>
      </c>
      <c r="M509" t="s">
        <v>3027</v>
      </c>
      <c r="N509">
        <v>0</v>
      </c>
      <c r="O509">
        <v>3061</v>
      </c>
      <c r="P509">
        <v>5272</v>
      </c>
      <c r="Q509">
        <v>4</v>
      </c>
      <c r="R509" t="s">
        <v>719</v>
      </c>
      <c r="S509" t="s">
        <v>719</v>
      </c>
      <c r="T509" t="s">
        <v>719</v>
      </c>
      <c r="U509" t="s">
        <v>4326</v>
      </c>
      <c r="V509">
        <v>634784</v>
      </c>
      <c r="W509" t="s">
        <v>35</v>
      </c>
      <c r="X509" t="b">
        <v>1</v>
      </c>
      <c r="Y509" t="s">
        <v>719</v>
      </c>
      <c r="Z509" t="s">
        <v>719</v>
      </c>
      <c r="AA509">
        <v>634784</v>
      </c>
      <c r="AB509" t="s">
        <v>35</v>
      </c>
      <c r="AC509">
        <v>374</v>
      </c>
      <c r="AD509" t="s">
        <v>105</v>
      </c>
      <c r="AE509">
        <v>41294</v>
      </c>
      <c r="AF509" t="s">
        <v>106</v>
      </c>
      <c r="AG509">
        <v>356</v>
      </c>
      <c r="AH509" t="s">
        <v>137</v>
      </c>
      <c r="AI509">
        <v>28211</v>
      </c>
      <c r="AJ509" t="s">
        <v>151</v>
      </c>
      <c r="AK509">
        <v>1224</v>
      </c>
      <c r="AL509" t="s">
        <v>91</v>
      </c>
      <c r="AM509">
        <v>2</v>
      </c>
      <c r="AN509" t="s">
        <v>152</v>
      </c>
      <c r="AO509">
        <v>131567</v>
      </c>
      <c r="AP509" t="s">
        <v>153</v>
      </c>
    </row>
    <row r="510" spans="1:42" x14ac:dyDescent="0.2">
      <c r="A510">
        <v>509</v>
      </c>
      <c r="B510" t="s">
        <v>3007</v>
      </c>
      <c r="C510" t="s">
        <v>35</v>
      </c>
      <c r="D510">
        <v>634784</v>
      </c>
      <c r="E510" t="s">
        <v>413</v>
      </c>
      <c r="F510" t="s">
        <v>412</v>
      </c>
      <c r="G510" t="s">
        <v>412</v>
      </c>
      <c r="H510" t="s">
        <v>3026</v>
      </c>
      <c r="I510" t="s">
        <v>5289</v>
      </c>
      <c r="J510" t="s">
        <v>719</v>
      </c>
      <c r="K510">
        <v>-1</v>
      </c>
      <c r="L510">
        <v>1185</v>
      </c>
      <c r="M510" t="s">
        <v>3025</v>
      </c>
      <c r="N510">
        <v>0</v>
      </c>
      <c r="O510">
        <v>5589</v>
      </c>
      <c r="P510">
        <v>6774</v>
      </c>
      <c r="Q510">
        <v>5</v>
      </c>
      <c r="R510" t="s">
        <v>719</v>
      </c>
      <c r="S510" t="s">
        <v>719</v>
      </c>
      <c r="T510" t="s">
        <v>719</v>
      </c>
      <c r="U510" t="s">
        <v>4326</v>
      </c>
      <c r="V510">
        <v>634784</v>
      </c>
      <c r="W510" t="s">
        <v>35</v>
      </c>
      <c r="X510" t="b">
        <v>1</v>
      </c>
      <c r="Y510" t="s">
        <v>719</v>
      </c>
      <c r="Z510" t="s">
        <v>719</v>
      </c>
      <c r="AA510">
        <v>634784</v>
      </c>
      <c r="AB510" t="s">
        <v>35</v>
      </c>
      <c r="AC510">
        <v>374</v>
      </c>
      <c r="AD510" t="s">
        <v>105</v>
      </c>
      <c r="AE510">
        <v>41294</v>
      </c>
      <c r="AF510" t="s">
        <v>106</v>
      </c>
      <c r="AG510">
        <v>356</v>
      </c>
      <c r="AH510" t="s">
        <v>137</v>
      </c>
      <c r="AI510">
        <v>28211</v>
      </c>
      <c r="AJ510" t="s">
        <v>151</v>
      </c>
      <c r="AK510">
        <v>1224</v>
      </c>
      <c r="AL510" t="s">
        <v>91</v>
      </c>
      <c r="AM510">
        <v>2</v>
      </c>
      <c r="AN510" t="s">
        <v>152</v>
      </c>
      <c r="AO510">
        <v>131567</v>
      </c>
      <c r="AP510" t="s">
        <v>153</v>
      </c>
    </row>
    <row r="511" spans="1:42" x14ac:dyDescent="0.2">
      <c r="A511">
        <v>510</v>
      </c>
      <c r="B511" t="s">
        <v>3007</v>
      </c>
      <c r="C511" t="s">
        <v>35</v>
      </c>
      <c r="D511">
        <v>634784</v>
      </c>
      <c r="E511" t="s">
        <v>312</v>
      </c>
      <c r="F511" t="s">
        <v>304</v>
      </c>
      <c r="G511" t="s">
        <v>304</v>
      </c>
      <c r="H511" t="s">
        <v>3024</v>
      </c>
      <c r="I511" t="s">
        <v>5288</v>
      </c>
      <c r="J511" t="s">
        <v>719</v>
      </c>
      <c r="K511">
        <v>1</v>
      </c>
      <c r="L511">
        <v>1002</v>
      </c>
      <c r="M511" t="s">
        <v>3023</v>
      </c>
      <c r="N511">
        <v>0</v>
      </c>
      <c r="O511">
        <v>6893</v>
      </c>
      <c r="P511">
        <v>7895</v>
      </c>
      <c r="Q511">
        <v>6</v>
      </c>
      <c r="R511" t="s">
        <v>4316</v>
      </c>
      <c r="S511" t="s">
        <v>719</v>
      </c>
      <c r="T511" t="s">
        <v>719</v>
      </c>
      <c r="U511" t="s">
        <v>4326</v>
      </c>
      <c r="V511">
        <v>634784</v>
      </c>
      <c r="W511" t="s">
        <v>35</v>
      </c>
      <c r="X511" t="b">
        <v>1</v>
      </c>
      <c r="Y511" t="s">
        <v>719</v>
      </c>
      <c r="Z511" t="s">
        <v>719</v>
      </c>
      <c r="AA511">
        <v>634784</v>
      </c>
      <c r="AB511" t="s">
        <v>35</v>
      </c>
      <c r="AC511">
        <v>374</v>
      </c>
      <c r="AD511" t="s">
        <v>105</v>
      </c>
      <c r="AE511">
        <v>41294</v>
      </c>
      <c r="AF511" t="s">
        <v>106</v>
      </c>
      <c r="AG511">
        <v>356</v>
      </c>
      <c r="AH511" t="s">
        <v>137</v>
      </c>
      <c r="AI511">
        <v>28211</v>
      </c>
      <c r="AJ511" t="s">
        <v>151</v>
      </c>
      <c r="AK511">
        <v>1224</v>
      </c>
      <c r="AL511" t="s">
        <v>91</v>
      </c>
      <c r="AM511">
        <v>2</v>
      </c>
      <c r="AN511" t="s">
        <v>152</v>
      </c>
      <c r="AO511">
        <v>131567</v>
      </c>
      <c r="AP511" t="s">
        <v>153</v>
      </c>
    </row>
    <row r="512" spans="1:42" x14ac:dyDescent="0.2">
      <c r="A512">
        <v>511</v>
      </c>
      <c r="B512" t="s">
        <v>3007</v>
      </c>
      <c r="C512" t="s">
        <v>35</v>
      </c>
      <c r="D512">
        <v>634784</v>
      </c>
      <c r="E512" t="s">
        <v>3022</v>
      </c>
      <c r="F512" t="s">
        <v>1694</v>
      </c>
      <c r="G512" t="s">
        <v>1694</v>
      </c>
      <c r="H512" t="s">
        <v>3021</v>
      </c>
      <c r="I512" t="s">
        <v>5287</v>
      </c>
      <c r="J512" t="s">
        <v>719</v>
      </c>
      <c r="K512">
        <v>1</v>
      </c>
      <c r="L512">
        <v>807</v>
      </c>
      <c r="M512" t="s">
        <v>3020</v>
      </c>
      <c r="N512">
        <v>0</v>
      </c>
      <c r="O512">
        <v>8124</v>
      </c>
      <c r="P512">
        <v>8931</v>
      </c>
      <c r="Q512">
        <v>7</v>
      </c>
      <c r="R512" t="s">
        <v>719</v>
      </c>
      <c r="S512" t="s">
        <v>719</v>
      </c>
      <c r="T512" t="s">
        <v>719</v>
      </c>
      <c r="U512" t="s">
        <v>4326</v>
      </c>
      <c r="V512">
        <v>634784</v>
      </c>
      <c r="W512" t="s">
        <v>35</v>
      </c>
      <c r="X512" t="b">
        <v>1</v>
      </c>
      <c r="Y512" t="s">
        <v>719</v>
      </c>
      <c r="Z512" t="s">
        <v>719</v>
      </c>
      <c r="AA512">
        <v>634784</v>
      </c>
      <c r="AB512" t="s">
        <v>35</v>
      </c>
      <c r="AC512">
        <v>374</v>
      </c>
      <c r="AD512" t="s">
        <v>105</v>
      </c>
      <c r="AE512">
        <v>41294</v>
      </c>
      <c r="AF512" t="s">
        <v>106</v>
      </c>
      <c r="AG512">
        <v>356</v>
      </c>
      <c r="AH512" t="s">
        <v>137</v>
      </c>
      <c r="AI512">
        <v>28211</v>
      </c>
      <c r="AJ512" t="s">
        <v>151</v>
      </c>
      <c r="AK512">
        <v>1224</v>
      </c>
      <c r="AL512" t="s">
        <v>91</v>
      </c>
      <c r="AM512">
        <v>2</v>
      </c>
      <c r="AN512" t="s">
        <v>152</v>
      </c>
      <c r="AO512">
        <v>131567</v>
      </c>
      <c r="AP512" t="s">
        <v>153</v>
      </c>
    </row>
    <row r="513" spans="1:42" x14ac:dyDescent="0.2">
      <c r="A513">
        <v>512</v>
      </c>
      <c r="B513" t="s">
        <v>3007</v>
      </c>
      <c r="C513" t="s">
        <v>35</v>
      </c>
      <c r="D513">
        <v>634784</v>
      </c>
      <c r="E513" t="s">
        <v>3019</v>
      </c>
      <c r="F513" t="s">
        <v>1690</v>
      </c>
      <c r="G513" t="s">
        <v>1690</v>
      </c>
      <c r="H513" t="s">
        <v>3018</v>
      </c>
      <c r="I513" t="s">
        <v>5286</v>
      </c>
      <c r="J513" t="s">
        <v>719</v>
      </c>
      <c r="K513">
        <v>1</v>
      </c>
      <c r="L513">
        <v>948</v>
      </c>
      <c r="M513" t="s">
        <v>3017</v>
      </c>
      <c r="N513">
        <v>0</v>
      </c>
      <c r="O513">
        <v>9208</v>
      </c>
      <c r="P513">
        <v>10156</v>
      </c>
      <c r="Q513">
        <v>8</v>
      </c>
      <c r="R513" t="s">
        <v>719</v>
      </c>
      <c r="S513" t="s">
        <v>719</v>
      </c>
      <c r="T513" t="s">
        <v>719</v>
      </c>
      <c r="U513" t="s">
        <v>4326</v>
      </c>
      <c r="V513">
        <v>634784</v>
      </c>
      <c r="W513" t="s">
        <v>35</v>
      </c>
      <c r="X513" t="b">
        <v>1</v>
      </c>
      <c r="Y513" t="s">
        <v>719</v>
      </c>
      <c r="Z513" t="s">
        <v>719</v>
      </c>
      <c r="AA513">
        <v>634784</v>
      </c>
      <c r="AB513" t="s">
        <v>35</v>
      </c>
      <c r="AC513">
        <v>374</v>
      </c>
      <c r="AD513" t="s">
        <v>105</v>
      </c>
      <c r="AE513">
        <v>41294</v>
      </c>
      <c r="AF513" t="s">
        <v>106</v>
      </c>
      <c r="AG513">
        <v>356</v>
      </c>
      <c r="AH513" t="s">
        <v>137</v>
      </c>
      <c r="AI513">
        <v>28211</v>
      </c>
      <c r="AJ513" t="s">
        <v>151</v>
      </c>
      <c r="AK513">
        <v>1224</v>
      </c>
      <c r="AL513" t="s">
        <v>91</v>
      </c>
      <c r="AM513">
        <v>2</v>
      </c>
      <c r="AN513" t="s">
        <v>152</v>
      </c>
      <c r="AO513">
        <v>131567</v>
      </c>
      <c r="AP513" t="s">
        <v>153</v>
      </c>
    </row>
    <row r="514" spans="1:42" x14ac:dyDescent="0.2">
      <c r="A514">
        <v>513</v>
      </c>
      <c r="B514" t="s">
        <v>3007</v>
      </c>
      <c r="C514" t="s">
        <v>35</v>
      </c>
      <c r="D514">
        <v>634784</v>
      </c>
      <c r="E514" t="s">
        <v>3016</v>
      </c>
      <c r="F514" t="s">
        <v>1686</v>
      </c>
      <c r="G514" t="s">
        <v>1686</v>
      </c>
      <c r="H514" t="s">
        <v>3015</v>
      </c>
      <c r="I514" t="s">
        <v>5285</v>
      </c>
      <c r="J514" t="s">
        <v>719</v>
      </c>
      <c r="K514">
        <v>1</v>
      </c>
      <c r="L514">
        <v>528</v>
      </c>
      <c r="M514" t="s">
        <v>3014</v>
      </c>
      <c r="N514">
        <v>0</v>
      </c>
      <c r="O514">
        <v>10179</v>
      </c>
      <c r="P514">
        <v>10707</v>
      </c>
      <c r="Q514">
        <v>9</v>
      </c>
      <c r="R514" t="s">
        <v>719</v>
      </c>
      <c r="S514" t="s">
        <v>719</v>
      </c>
      <c r="T514" t="s">
        <v>719</v>
      </c>
      <c r="U514" t="s">
        <v>4326</v>
      </c>
      <c r="V514">
        <v>634784</v>
      </c>
      <c r="W514" t="s">
        <v>35</v>
      </c>
      <c r="X514" t="b">
        <v>1</v>
      </c>
      <c r="Y514" t="s">
        <v>719</v>
      </c>
      <c r="Z514" t="s">
        <v>719</v>
      </c>
      <c r="AA514">
        <v>634784</v>
      </c>
      <c r="AB514" t="s">
        <v>35</v>
      </c>
      <c r="AC514">
        <v>374</v>
      </c>
      <c r="AD514" t="s">
        <v>105</v>
      </c>
      <c r="AE514">
        <v>41294</v>
      </c>
      <c r="AF514" t="s">
        <v>106</v>
      </c>
      <c r="AG514">
        <v>356</v>
      </c>
      <c r="AH514" t="s">
        <v>137</v>
      </c>
      <c r="AI514">
        <v>28211</v>
      </c>
      <c r="AJ514" t="s">
        <v>151</v>
      </c>
      <c r="AK514">
        <v>1224</v>
      </c>
      <c r="AL514" t="s">
        <v>91</v>
      </c>
      <c r="AM514">
        <v>2</v>
      </c>
      <c r="AN514" t="s">
        <v>152</v>
      </c>
      <c r="AO514">
        <v>131567</v>
      </c>
      <c r="AP514" t="s">
        <v>153</v>
      </c>
    </row>
    <row r="515" spans="1:42" x14ac:dyDescent="0.2">
      <c r="A515">
        <v>514</v>
      </c>
      <c r="B515" t="s">
        <v>3007</v>
      </c>
      <c r="C515" t="s">
        <v>35</v>
      </c>
      <c r="D515">
        <v>634784</v>
      </c>
      <c r="E515" t="s">
        <v>684</v>
      </c>
      <c r="F515" t="s">
        <v>683</v>
      </c>
      <c r="G515" t="s">
        <v>683</v>
      </c>
      <c r="H515" t="s">
        <v>3013</v>
      </c>
      <c r="I515" t="s">
        <v>5284</v>
      </c>
      <c r="J515" t="s">
        <v>719</v>
      </c>
      <c r="K515">
        <v>-1</v>
      </c>
      <c r="L515">
        <v>771</v>
      </c>
      <c r="M515" t="s">
        <v>3012</v>
      </c>
      <c r="N515">
        <v>0</v>
      </c>
      <c r="O515">
        <v>10744</v>
      </c>
      <c r="P515">
        <v>11515</v>
      </c>
      <c r="Q515">
        <v>10</v>
      </c>
      <c r="R515" t="s">
        <v>719</v>
      </c>
      <c r="S515" t="s">
        <v>719</v>
      </c>
      <c r="T515" t="s">
        <v>719</v>
      </c>
      <c r="U515" t="s">
        <v>4326</v>
      </c>
      <c r="V515">
        <v>634784</v>
      </c>
      <c r="W515" t="s">
        <v>35</v>
      </c>
      <c r="X515" t="b">
        <v>1</v>
      </c>
      <c r="Y515" t="s">
        <v>719</v>
      </c>
      <c r="Z515" t="s">
        <v>719</v>
      </c>
      <c r="AA515">
        <v>634784</v>
      </c>
      <c r="AB515" t="s">
        <v>35</v>
      </c>
      <c r="AC515">
        <v>374</v>
      </c>
      <c r="AD515" t="s">
        <v>105</v>
      </c>
      <c r="AE515">
        <v>41294</v>
      </c>
      <c r="AF515" t="s">
        <v>106</v>
      </c>
      <c r="AG515">
        <v>356</v>
      </c>
      <c r="AH515" t="s">
        <v>137</v>
      </c>
      <c r="AI515">
        <v>28211</v>
      </c>
      <c r="AJ515" t="s">
        <v>151</v>
      </c>
      <c r="AK515">
        <v>1224</v>
      </c>
      <c r="AL515" t="s">
        <v>91</v>
      </c>
      <c r="AM515">
        <v>2</v>
      </c>
      <c r="AN515" t="s">
        <v>152</v>
      </c>
      <c r="AO515">
        <v>131567</v>
      </c>
      <c r="AP515" t="s">
        <v>153</v>
      </c>
    </row>
    <row r="516" spans="1:42" x14ac:dyDescent="0.2">
      <c r="A516">
        <v>515</v>
      </c>
      <c r="B516" t="s">
        <v>3007</v>
      </c>
      <c r="C516" t="s">
        <v>35</v>
      </c>
      <c r="D516">
        <v>634784</v>
      </c>
      <c r="E516" t="s">
        <v>1679</v>
      </c>
      <c r="F516" t="s">
        <v>1678</v>
      </c>
      <c r="G516" t="s">
        <v>1678</v>
      </c>
      <c r="H516" t="s">
        <v>3011</v>
      </c>
      <c r="I516" t="s">
        <v>5283</v>
      </c>
      <c r="J516" t="s">
        <v>719</v>
      </c>
      <c r="K516">
        <v>-1</v>
      </c>
      <c r="L516">
        <v>669</v>
      </c>
      <c r="M516" t="s">
        <v>3010</v>
      </c>
      <c r="N516">
        <v>0</v>
      </c>
      <c r="O516">
        <v>11507</v>
      </c>
      <c r="P516">
        <v>12176</v>
      </c>
      <c r="Q516">
        <v>11</v>
      </c>
      <c r="R516" t="s">
        <v>719</v>
      </c>
      <c r="S516" t="s">
        <v>719</v>
      </c>
      <c r="T516" t="s">
        <v>719</v>
      </c>
      <c r="U516" t="s">
        <v>4326</v>
      </c>
      <c r="V516">
        <v>634784</v>
      </c>
      <c r="W516" t="s">
        <v>35</v>
      </c>
      <c r="X516" t="b">
        <v>1</v>
      </c>
      <c r="Y516" t="s">
        <v>719</v>
      </c>
      <c r="Z516" t="s">
        <v>719</v>
      </c>
      <c r="AA516">
        <v>634784</v>
      </c>
      <c r="AB516" t="s">
        <v>35</v>
      </c>
      <c r="AC516">
        <v>374</v>
      </c>
      <c r="AD516" t="s">
        <v>105</v>
      </c>
      <c r="AE516">
        <v>41294</v>
      </c>
      <c r="AF516" t="s">
        <v>106</v>
      </c>
      <c r="AG516">
        <v>356</v>
      </c>
      <c r="AH516" t="s">
        <v>137</v>
      </c>
      <c r="AI516">
        <v>28211</v>
      </c>
      <c r="AJ516" t="s">
        <v>151</v>
      </c>
      <c r="AK516">
        <v>1224</v>
      </c>
      <c r="AL516" t="s">
        <v>91</v>
      </c>
      <c r="AM516">
        <v>2</v>
      </c>
      <c r="AN516" t="s">
        <v>152</v>
      </c>
      <c r="AO516">
        <v>131567</v>
      </c>
      <c r="AP516" t="s">
        <v>153</v>
      </c>
    </row>
    <row r="517" spans="1:42" x14ac:dyDescent="0.2">
      <c r="A517">
        <v>516</v>
      </c>
      <c r="B517" t="s">
        <v>3007</v>
      </c>
      <c r="C517" t="s">
        <v>35</v>
      </c>
      <c r="D517">
        <v>634784</v>
      </c>
      <c r="E517" t="s">
        <v>1683</v>
      </c>
      <c r="F517" t="s">
        <v>1682</v>
      </c>
      <c r="G517" t="s">
        <v>1682</v>
      </c>
      <c r="H517" t="s">
        <v>3009</v>
      </c>
      <c r="I517" t="s">
        <v>5282</v>
      </c>
      <c r="J517" t="s">
        <v>719</v>
      </c>
      <c r="K517">
        <v>-1</v>
      </c>
      <c r="L517">
        <v>783</v>
      </c>
      <c r="M517" t="s">
        <v>3008</v>
      </c>
      <c r="N517">
        <v>0</v>
      </c>
      <c r="O517">
        <v>12178</v>
      </c>
      <c r="P517">
        <v>12961</v>
      </c>
      <c r="Q517">
        <v>12</v>
      </c>
      <c r="R517" t="s">
        <v>719</v>
      </c>
      <c r="S517" t="s">
        <v>719</v>
      </c>
      <c r="T517" t="s">
        <v>719</v>
      </c>
      <c r="U517" t="s">
        <v>4326</v>
      </c>
      <c r="V517">
        <v>634784</v>
      </c>
      <c r="W517" t="s">
        <v>35</v>
      </c>
      <c r="X517" t="b">
        <v>1</v>
      </c>
      <c r="Y517" t="s">
        <v>719</v>
      </c>
      <c r="Z517" t="s">
        <v>719</v>
      </c>
      <c r="AA517">
        <v>634784</v>
      </c>
      <c r="AB517" t="s">
        <v>35</v>
      </c>
      <c r="AC517">
        <v>374</v>
      </c>
      <c r="AD517" t="s">
        <v>105</v>
      </c>
      <c r="AE517">
        <v>41294</v>
      </c>
      <c r="AF517" t="s">
        <v>106</v>
      </c>
      <c r="AG517">
        <v>356</v>
      </c>
      <c r="AH517" t="s">
        <v>137</v>
      </c>
      <c r="AI517">
        <v>28211</v>
      </c>
      <c r="AJ517" t="s">
        <v>151</v>
      </c>
      <c r="AK517">
        <v>1224</v>
      </c>
      <c r="AL517" t="s">
        <v>91</v>
      </c>
      <c r="AM517">
        <v>2</v>
      </c>
      <c r="AN517" t="s">
        <v>152</v>
      </c>
      <c r="AO517">
        <v>131567</v>
      </c>
      <c r="AP517" t="s">
        <v>153</v>
      </c>
    </row>
    <row r="518" spans="1:42" x14ac:dyDescent="0.2">
      <c r="A518">
        <v>517</v>
      </c>
      <c r="B518" t="s">
        <v>3007</v>
      </c>
      <c r="C518" t="s">
        <v>35</v>
      </c>
      <c r="D518">
        <v>634784</v>
      </c>
      <c r="E518" t="s">
        <v>3006</v>
      </c>
      <c r="F518" t="s">
        <v>1930</v>
      </c>
      <c r="G518" t="s">
        <v>1930</v>
      </c>
      <c r="H518" t="s">
        <v>3005</v>
      </c>
      <c r="I518" t="s">
        <v>5281</v>
      </c>
      <c r="J518" t="s">
        <v>719</v>
      </c>
      <c r="K518">
        <v>-1</v>
      </c>
      <c r="L518">
        <v>1812</v>
      </c>
      <c r="M518" t="s">
        <v>3004</v>
      </c>
      <c r="N518">
        <v>1</v>
      </c>
      <c r="O518">
        <v>13202</v>
      </c>
      <c r="P518">
        <v>15014</v>
      </c>
      <c r="Q518">
        <v>13</v>
      </c>
      <c r="R518" t="s">
        <v>719</v>
      </c>
      <c r="S518" t="s">
        <v>719</v>
      </c>
      <c r="T518" t="s">
        <v>719</v>
      </c>
      <c r="U518" t="s">
        <v>4326</v>
      </c>
      <c r="V518">
        <v>634784</v>
      </c>
      <c r="W518" t="s">
        <v>35</v>
      </c>
      <c r="X518" t="b">
        <v>1</v>
      </c>
      <c r="Y518" t="s">
        <v>719</v>
      </c>
      <c r="Z518" t="s">
        <v>719</v>
      </c>
      <c r="AA518">
        <v>634784</v>
      </c>
      <c r="AB518" t="s">
        <v>35</v>
      </c>
      <c r="AC518">
        <v>374</v>
      </c>
      <c r="AD518" t="s">
        <v>105</v>
      </c>
      <c r="AE518">
        <v>41294</v>
      </c>
      <c r="AF518" t="s">
        <v>106</v>
      </c>
      <c r="AG518">
        <v>356</v>
      </c>
      <c r="AH518" t="s">
        <v>137</v>
      </c>
      <c r="AI518">
        <v>28211</v>
      </c>
      <c r="AJ518" t="s">
        <v>151</v>
      </c>
      <c r="AK518">
        <v>1224</v>
      </c>
      <c r="AL518" t="s">
        <v>91</v>
      </c>
      <c r="AM518">
        <v>2</v>
      </c>
      <c r="AN518" t="s">
        <v>152</v>
      </c>
      <c r="AO518">
        <v>131567</v>
      </c>
      <c r="AP518" t="s">
        <v>153</v>
      </c>
    </row>
    <row r="519" spans="1:42" x14ac:dyDescent="0.2">
      <c r="A519">
        <v>518</v>
      </c>
      <c r="B519" t="s">
        <v>2962</v>
      </c>
      <c r="C519" t="s">
        <v>52</v>
      </c>
      <c r="D519">
        <v>54067</v>
      </c>
      <c r="E519" t="s">
        <v>309</v>
      </c>
      <c r="F519" t="s">
        <v>308</v>
      </c>
      <c r="G519" t="s">
        <v>308</v>
      </c>
      <c r="H519" t="s">
        <v>719</v>
      </c>
      <c r="I519" t="s">
        <v>5280</v>
      </c>
      <c r="J519" t="s">
        <v>719</v>
      </c>
      <c r="K519">
        <v>1</v>
      </c>
      <c r="L519" t="s">
        <v>719</v>
      </c>
      <c r="M519" t="s">
        <v>719</v>
      </c>
      <c r="N519" t="s">
        <v>719</v>
      </c>
      <c r="O519">
        <v>0</v>
      </c>
      <c r="P519">
        <v>100</v>
      </c>
      <c r="Q519">
        <v>1</v>
      </c>
      <c r="R519" t="s">
        <v>4322</v>
      </c>
      <c r="S519" t="s">
        <v>719</v>
      </c>
      <c r="T519" t="s">
        <v>719</v>
      </c>
      <c r="U519" t="s">
        <v>4326</v>
      </c>
      <c r="V519">
        <v>54067</v>
      </c>
      <c r="W519" t="s">
        <v>52</v>
      </c>
      <c r="X519" t="b">
        <v>1</v>
      </c>
      <c r="Y519" t="s">
        <v>719</v>
      </c>
      <c r="Z519" t="s">
        <v>719</v>
      </c>
      <c r="AA519">
        <v>54067</v>
      </c>
      <c r="AB519" t="s">
        <v>52</v>
      </c>
      <c r="AC519">
        <v>54066</v>
      </c>
      <c r="AD519" t="s">
        <v>120</v>
      </c>
      <c r="AE519">
        <v>224471</v>
      </c>
      <c r="AF519" t="s">
        <v>135</v>
      </c>
      <c r="AG519">
        <v>80840</v>
      </c>
      <c r="AH519" t="s">
        <v>116</v>
      </c>
      <c r="AI519">
        <v>28216</v>
      </c>
      <c r="AJ519" t="s">
        <v>142</v>
      </c>
      <c r="AK519">
        <v>1224</v>
      </c>
      <c r="AL519" t="s">
        <v>91</v>
      </c>
      <c r="AM519">
        <v>2</v>
      </c>
      <c r="AN519" t="s">
        <v>152</v>
      </c>
      <c r="AO519">
        <v>131567</v>
      </c>
      <c r="AP519" t="s">
        <v>153</v>
      </c>
    </row>
    <row r="520" spans="1:42" x14ac:dyDescent="0.2">
      <c r="A520">
        <v>519</v>
      </c>
      <c r="B520" t="s">
        <v>2962</v>
      </c>
      <c r="C520" t="s">
        <v>52</v>
      </c>
      <c r="D520">
        <v>54067</v>
      </c>
      <c r="E520" t="s">
        <v>497</v>
      </c>
      <c r="F520" t="s">
        <v>429</v>
      </c>
      <c r="G520" t="s">
        <v>429</v>
      </c>
      <c r="H520" t="s">
        <v>3003</v>
      </c>
      <c r="I520" t="s">
        <v>5279</v>
      </c>
      <c r="J520" t="s">
        <v>719</v>
      </c>
      <c r="K520">
        <v>-1</v>
      </c>
      <c r="L520">
        <v>543</v>
      </c>
      <c r="M520" t="s">
        <v>3002</v>
      </c>
      <c r="N520">
        <v>0</v>
      </c>
      <c r="O520">
        <v>649</v>
      </c>
      <c r="P520">
        <v>1192</v>
      </c>
      <c r="Q520">
        <v>2</v>
      </c>
      <c r="R520" t="s">
        <v>719</v>
      </c>
      <c r="S520" t="s">
        <v>719</v>
      </c>
      <c r="T520" t="s">
        <v>719</v>
      </c>
      <c r="U520" t="s">
        <v>4326</v>
      </c>
      <c r="V520">
        <v>54067</v>
      </c>
      <c r="W520" t="s">
        <v>52</v>
      </c>
      <c r="X520" t="b">
        <v>1</v>
      </c>
      <c r="Y520" t="s">
        <v>719</v>
      </c>
      <c r="Z520" t="s">
        <v>719</v>
      </c>
      <c r="AA520">
        <v>54067</v>
      </c>
      <c r="AB520" t="s">
        <v>52</v>
      </c>
      <c r="AC520">
        <v>54066</v>
      </c>
      <c r="AD520" t="s">
        <v>120</v>
      </c>
      <c r="AE520">
        <v>224471</v>
      </c>
      <c r="AF520" t="s">
        <v>135</v>
      </c>
      <c r="AG520">
        <v>80840</v>
      </c>
      <c r="AH520" t="s">
        <v>116</v>
      </c>
      <c r="AI520">
        <v>28216</v>
      </c>
      <c r="AJ520" t="s">
        <v>142</v>
      </c>
      <c r="AK520">
        <v>1224</v>
      </c>
      <c r="AL520" t="s">
        <v>91</v>
      </c>
      <c r="AM520">
        <v>2</v>
      </c>
      <c r="AN520" t="s">
        <v>152</v>
      </c>
      <c r="AO520">
        <v>131567</v>
      </c>
      <c r="AP520" t="s">
        <v>153</v>
      </c>
    </row>
    <row r="521" spans="1:42" x14ac:dyDescent="0.2">
      <c r="A521">
        <v>520</v>
      </c>
      <c r="B521" t="s">
        <v>2962</v>
      </c>
      <c r="C521" t="s">
        <v>52</v>
      </c>
      <c r="D521">
        <v>54067</v>
      </c>
      <c r="E521" t="s">
        <v>2630</v>
      </c>
      <c r="F521" t="s">
        <v>1527</v>
      </c>
      <c r="G521" t="s">
        <v>1527</v>
      </c>
      <c r="H521" t="s">
        <v>3001</v>
      </c>
      <c r="I521" t="s">
        <v>5278</v>
      </c>
      <c r="J521" t="s">
        <v>719</v>
      </c>
      <c r="K521">
        <v>-1</v>
      </c>
      <c r="L521">
        <v>432</v>
      </c>
      <c r="M521" t="s">
        <v>3000</v>
      </c>
      <c r="N521">
        <v>0</v>
      </c>
      <c r="O521">
        <v>1205</v>
      </c>
      <c r="P521">
        <v>1637</v>
      </c>
      <c r="Q521">
        <v>3</v>
      </c>
      <c r="R521" t="s">
        <v>719</v>
      </c>
      <c r="S521" t="s">
        <v>719</v>
      </c>
      <c r="T521" t="s">
        <v>719</v>
      </c>
      <c r="U521" t="s">
        <v>4326</v>
      </c>
      <c r="V521">
        <v>54067</v>
      </c>
      <c r="W521" t="s">
        <v>52</v>
      </c>
      <c r="X521" t="b">
        <v>1</v>
      </c>
      <c r="Y521" t="s">
        <v>719</v>
      </c>
      <c r="Z521" t="s">
        <v>719</v>
      </c>
      <c r="AA521">
        <v>54067</v>
      </c>
      <c r="AB521" t="s">
        <v>52</v>
      </c>
      <c r="AC521">
        <v>54066</v>
      </c>
      <c r="AD521" t="s">
        <v>120</v>
      </c>
      <c r="AE521">
        <v>224471</v>
      </c>
      <c r="AF521" t="s">
        <v>135</v>
      </c>
      <c r="AG521">
        <v>80840</v>
      </c>
      <c r="AH521" t="s">
        <v>116</v>
      </c>
      <c r="AI521">
        <v>28216</v>
      </c>
      <c r="AJ521" t="s">
        <v>142</v>
      </c>
      <c r="AK521">
        <v>1224</v>
      </c>
      <c r="AL521" t="s">
        <v>91</v>
      </c>
      <c r="AM521">
        <v>2</v>
      </c>
      <c r="AN521" t="s">
        <v>152</v>
      </c>
      <c r="AO521">
        <v>131567</v>
      </c>
      <c r="AP521" t="s">
        <v>153</v>
      </c>
    </row>
    <row r="522" spans="1:42" x14ac:dyDescent="0.2">
      <c r="A522">
        <v>521</v>
      </c>
      <c r="B522" t="s">
        <v>2962</v>
      </c>
      <c r="C522" t="s">
        <v>52</v>
      </c>
      <c r="D522">
        <v>54067</v>
      </c>
      <c r="E522" t="s">
        <v>2999</v>
      </c>
      <c r="F522" t="s">
        <v>1040</v>
      </c>
      <c r="G522" t="s">
        <v>1040</v>
      </c>
      <c r="H522" t="s">
        <v>2998</v>
      </c>
      <c r="I522" t="s">
        <v>5277</v>
      </c>
      <c r="J522" t="s">
        <v>719</v>
      </c>
      <c r="K522">
        <v>-1</v>
      </c>
      <c r="L522">
        <v>804</v>
      </c>
      <c r="M522" t="s">
        <v>2997</v>
      </c>
      <c r="N522">
        <v>0</v>
      </c>
      <c r="O522">
        <v>1663</v>
      </c>
      <c r="P522">
        <v>2467</v>
      </c>
      <c r="Q522">
        <v>4</v>
      </c>
      <c r="R522" t="s">
        <v>719</v>
      </c>
      <c r="S522" t="s">
        <v>719</v>
      </c>
      <c r="T522" t="s">
        <v>719</v>
      </c>
      <c r="U522" t="s">
        <v>4326</v>
      </c>
      <c r="V522">
        <v>54067</v>
      </c>
      <c r="W522" t="s">
        <v>52</v>
      </c>
      <c r="X522" t="b">
        <v>1</v>
      </c>
      <c r="Y522" t="s">
        <v>719</v>
      </c>
      <c r="Z522" t="s">
        <v>719</v>
      </c>
      <c r="AA522">
        <v>54067</v>
      </c>
      <c r="AB522" t="s">
        <v>52</v>
      </c>
      <c r="AC522">
        <v>54066</v>
      </c>
      <c r="AD522" t="s">
        <v>120</v>
      </c>
      <c r="AE522">
        <v>224471</v>
      </c>
      <c r="AF522" t="s">
        <v>135</v>
      </c>
      <c r="AG522">
        <v>80840</v>
      </c>
      <c r="AH522" t="s">
        <v>116</v>
      </c>
      <c r="AI522">
        <v>28216</v>
      </c>
      <c r="AJ522" t="s">
        <v>142</v>
      </c>
      <c r="AK522">
        <v>1224</v>
      </c>
      <c r="AL522" t="s">
        <v>91</v>
      </c>
      <c r="AM522">
        <v>2</v>
      </c>
      <c r="AN522" t="s">
        <v>152</v>
      </c>
      <c r="AO522">
        <v>131567</v>
      </c>
      <c r="AP522" t="s">
        <v>153</v>
      </c>
    </row>
    <row r="523" spans="1:42" x14ac:dyDescent="0.2">
      <c r="A523">
        <v>522</v>
      </c>
      <c r="B523" t="s">
        <v>2962</v>
      </c>
      <c r="C523" t="s">
        <v>52</v>
      </c>
      <c r="D523">
        <v>54067</v>
      </c>
      <c r="E523" t="s">
        <v>2623</v>
      </c>
      <c r="F523" t="s">
        <v>525</v>
      </c>
      <c r="G523" t="s">
        <v>525</v>
      </c>
      <c r="H523" t="s">
        <v>2996</v>
      </c>
      <c r="I523" t="s">
        <v>5276</v>
      </c>
      <c r="J523" t="s">
        <v>719</v>
      </c>
      <c r="K523">
        <v>1</v>
      </c>
      <c r="L523">
        <v>702</v>
      </c>
      <c r="M523" t="s">
        <v>2995</v>
      </c>
      <c r="N523">
        <v>0</v>
      </c>
      <c r="O523">
        <v>2636</v>
      </c>
      <c r="P523">
        <v>3338</v>
      </c>
      <c r="Q523">
        <v>5</v>
      </c>
      <c r="R523" t="s">
        <v>719</v>
      </c>
      <c r="S523" t="s">
        <v>719</v>
      </c>
      <c r="T523" t="s">
        <v>719</v>
      </c>
      <c r="U523" t="s">
        <v>4326</v>
      </c>
      <c r="V523">
        <v>54067</v>
      </c>
      <c r="W523" t="s">
        <v>52</v>
      </c>
      <c r="X523" t="b">
        <v>1</v>
      </c>
      <c r="Y523" t="s">
        <v>719</v>
      </c>
      <c r="Z523" t="s">
        <v>719</v>
      </c>
      <c r="AA523">
        <v>54067</v>
      </c>
      <c r="AB523" t="s">
        <v>52</v>
      </c>
      <c r="AC523">
        <v>54066</v>
      </c>
      <c r="AD523" t="s">
        <v>120</v>
      </c>
      <c r="AE523">
        <v>224471</v>
      </c>
      <c r="AF523" t="s">
        <v>135</v>
      </c>
      <c r="AG523">
        <v>80840</v>
      </c>
      <c r="AH523" t="s">
        <v>116</v>
      </c>
      <c r="AI523">
        <v>28216</v>
      </c>
      <c r="AJ523" t="s">
        <v>142</v>
      </c>
      <c r="AK523">
        <v>1224</v>
      </c>
      <c r="AL523" t="s">
        <v>91</v>
      </c>
      <c r="AM523">
        <v>2</v>
      </c>
      <c r="AN523" t="s">
        <v>152</v>
      </c>
      <c r="AO523">
        <v>131567</v>
      </c>
      <c r="AP523" t="s">
        <v>153</v>
      </c>
    </row>
    <row r="524" spans="1:42" x14ac:dyDescent="0.2">
      <c r="A524">
        <v>523</v>
      </c>
      <c r="B524" t="s">
        <v>2962</v>
      </c>
      <c r="C524" t="s">
        <v>52</v>
      </c>
      <c r="D524">
        <v>54067</v>
      </c>
      <c r="E524" t="s">
        <v>2620</v>
      </c>
      <c r="F524" t="s">
        <v>521</v>
      </c>
      <c r="G524" t="s">
        <v>521</v>
      </c>
      <c r="H524" t="s">
        <v>2994</v>
      </c>
      <c r="I524" t="s">
        <v>5275</v>
      </c>
      <c r="J524" t="s">
        <v>719</v>
      </c>
      <c r="K524">
        <v>1</v>
      </c>
      <c r="L524">
        <v>660</v>
      </c>
      <c r="M524" t="s">
        <v>2993</v>
      </c>
      <c r="N524">
        <v>0</v>
      </c>
      <c r="O524">
        <v>3367</v>
      </c>
      <c r="P524">
        <v>4027</v>
      </c>
      <c r="Q524">
        <v>6</v>
      </c>
      <c r="R524" t="s">
        <v>719</v>
      </c>
      <c r="S524" t="s">
        <v>719</v>
      </c>
      <c r="T524" t="s">
        <v>719</v>
      </c>
      <c r="U524" t="s">
        <v>4326</v>
      </c>
      <c r="V524">
        <v>54067</v>
      </c>
      <c r="W524" t="s">
        <v>52</v>
      </c>
      <c r="X524" t="b">
        <v>1</v>
      </c>
      <c r="Y524" t="s">
        <v>719</v>
      </c>
      <c r="Z524" t="s">
        <v>719</v>
      </c>
      <c r="AA524">
        <v>54067</v>
      </c>
      <c r="AB524" t="s">
        <v>52</v>
      </c>
      <c r="AC524">
        <v>54066</v>
      </c>
      <c r="AD524" t="s">
        <v>120</v>
      </c>
      <c r="AE524">
        <v>224471</v>
      </c>
      <c r="AF524" t="s">
        <v>135</v>
      </c>
      <c r="AG524">
        <v>80840</v>
      </c>
      <c r="AH524" t="s">
        <v>116</v>
      </c>
      <c r="AI524">
        <v>28216</v>
      </c>
      <c r="AJ524" t="s">
        <v>142</v>
      </c>
      <c r="AK524">
        <v>1224</v>
      </c>
      <c r="AL524" t="s">
        <v>91</v>
      </c>
      <c r="AM524">
        <v>2</v>
      </c>
      <c r="AN524" t="s">
        <v>152</v>
      </c>
      <c r="AO524">
        <v>131567</v>
      </c>
      <c r="AP524" t="s">
        <v>153</v>
      </c>
    </row>
    <row r="525" spans="1:42" x14ac:dyDescent="0.2">
      <c r="A525">
        <v>524</v>
      </c>
      <c r="B525" t="s">
        <v>2962</v>
      </c>
      <c r="C525" t="s">
        <v>52</v>
      </c>
      <c r="D525">
        <v>54067</v>
      </c>
      <c r="E525" t="s">
        <v>2617</v>
      </c>
      <c r="F525" t="s">
        <v>517</v>
      </c>
      <c r="G525" t="s">
        <v>517</v>
      </c>
      <c r="H525" t="s">
        <v>2992</v>
      </c>
      <c r="I525" t="s">
        <v>5274</v>
      </c>
      <c r="J525" t="s">
        <v>719</v>
      </c>
      <c r="K525">
        <v>1</v>
      </c>
      <c r="L525">
        <v>1206</v>
      </c>
      <c r="M525" t="s">
        <v>2991</v>
      </c>
      <c r="N525">
        <v>0</v>
      </c>
      <c r="O525">
        <v>4058</v>
      </c>
      <c r="P525">
        <v>5264</v>
      </c>
      <c r="Q525">
        <v>7</v>
      </c>
      <c r="R525" t="s">
        <v>719</v>
      </c>
      <c r="S525" t="s">
        <v>719</v>
      </c>
      <c r="T525" t="s">
        <v>719</v>
      </c>
      <c r="U525" t="s">
        <v>4326</v>
      </c>
      <c r="V525">
        <v>54067</v>
      </c>
      <c r="W525" t="s">
        <v>52</v>
      </c>
      <c r="X525" t="b">
        <v>1</v>
      </c>
      <c r="Y525" t="s">
        <v>719</v>
      </c>
      <c r="Z525" t="s">
        <v>719</v>
      </c>
      <c r="AA525">
        <v>54067</v>
      </c>
      <c r="AB525" t="s">
        <v>52</v>
      </c>
      <c r="AC525">
        <v>54066</v>
      </c>
      <c r="AD525" t="s">
        <v>120</v>
      </c>
      <c r="AE525">
        <v>224471</v>
      </c>
      <c r="AF525" t="s">
        <v>135</v>
      </c>
      <c r="AG525">
        <v>80840</v>
      </c>
      <c r="AH525" t="s">
        <v>116</v>
      </c>
      <c r="AI525">
        <v>28216</v>
      </c>
      <c r="AJ525" t="s">
        <v>142</v>
      </c>
      <c r="AK525">
        <v>1224</v>
      </c>
      <c r="AL525" t="s">
        <v>91</v>
      </c>
      <c r="AM525">
        <v>2</v>
      </c>
      <c r="AN525" t="s">
        <v>152</v>
      </c>
      <c r="AO525">
        <v>131567</v>
      </c>
      <c r="AP525" t="s">
        <v>153</v>
      </c>
    </row>
    <row r="526" spans="1:42" x14ac:dyDescent="0.2">
      <c r="A526">
        <v>525</v>
      </c>
      <c r="B526" t="s">
        <v>2962</v>
      </c>
      <c r="C526" t="s">
        <v>52</v>
      </c>
      <c r="D526">
        <v>54067</v>
      </c>
      <c r="E526" t="s">
        <v>1055</v>
      </c>
      <c r="F526" t="s">
        <v>1054</v>
      </c>
      <c r="G526" t="s">
        <v>1054</v>
      </c>
      <c r="H526" t="s">
        <v>2990</v>
      </c>
      <c r="I526" t="s">
        <v>5273</v>
      </c>
      <c r="J526" t="s">
        <v>719</v>
      </c>
      <c r="K526">
        <v>1</v>
      </c>
      <c r="L526">
        <v>819</v>
      </c>
      <c r="M526" t="s">
        <v>2989</v>
      </c>
      <c r="N526">
        <v>0</v>
      </c>
      <c r="O526">
        <v>5266</v>
      </c>
      <c r="P526">
        <v>6085</v>
      </c>
      <c r="Q526">
        <v>8</v>
      </c>
      <c r="R526" t="s">
        <v>719</v>
      </c>
      <c r="S526" t="s">
        <v>719</v>
      </c>
      <c r="T526" t="s">
        <v>719</v>
      </c>
      <c r="U526" t="s">
        <v>4326</v>
      </c>
      <c r="V526">
        <v>54067</v>
      </c>
      <c r="W526" t="s">
        <v>52</v>
      </c>
      <c r="X526" t="b">
        <v>1</v>
      </c>
      <c r="Y526" t="s">
        <v>719</v>
      </c>
      <c r="Z526" t="s">
        <v>719</v>
      </c>
      <c r="AA526">
        <v>54067</v>
      </c>
      <c r="AB526" t="s">
        <v>52</v>
      </c>
      <c r="AC526">
        <v>54066</v>
      </c>
      <c r="AD526" t="s">
        <v>120</v>
      </c>
      <c r="AE526">
        <v>224471</v>
      </c>
      <c r="AF526" t="s">
        <v>135</v>
      </c>
      <c r="AG526">
        <v>80840</v>
      </c>
      <c r="AH526" t="s">
        <v>116</v>
      </c>
      <c r="AI526">
        <v>28216</v>
      </c>
      <c r="AJ526" t="s">
        <v>142</v>
      </c>
      <c r="AK526">
        <v>1224</v>
      </c>
      <c r="AL526" t="s">
        <v>91</v>
      </c>
      <c r="AM526">
        <v>2</v>
      </c>
      <c r="AN526" t="s">
        <v>152</v>
      </c>
      <c r="AO526">
        <v>131567</v>
      </c>
      <c r="AP526" t="s">
        <v>153</v>
      </c>
    </row>
    <row r="527" spans="1:42" x14ac:dyDescent="0.2">
      <c r="A527">
        <v>526</v>
      </c>
      <c r="B527" t="s">
        <v>2962</v>
      </c>
      <c r="C527" t="s">
        <v>52</v>
      </c>
      <c r="D527">
        <v>54067</v>
      </c>
      <c r="E527" t="s">
        <v>442</v>
      </c>
      <c r="F527" t="s">
        <v>441</v>
      </c>
      <c r="G527" t="s">
        <v>441</v>
      </c>
      <c r="H527" t="s">
        <v>2988</v>
      </c>
      <c r="I527" t="s">
        <v>5272</v>
      </c>
      <c r="J527" t="s">
        <v>719</v>
      </c>
      <c r="K527">
        <v>1</v>
      </c>
      <c r="L527">
        <v>732</v>
      </c>
      <c r="M527" t="s">
        <v>2987</v>
      </c>
      <c r="N527">
        <v>0</v>
      </c>
      <c r="O527">
        <v>6161</v>
      </c>
      <c r="P527">
        <v>6893</v>
      </c>
      <c r="Q527">
        <v>9</v>
      </c>
      <c r="R527" t="s">
        <v>719</v>
      </c>
      <c r="S527" t="s">
        <v>719</v>
      </c>
      <c r="T527" t="s">
        <v>719</v>
      </c>
      <c r="U527" t="s">
        <v>4326</v>
      </c>
      <c r="V527">
        <v>54067</v>
      </c>
      <c r="W527" t="s">
        <v>52</v>
      </c>
      <c r="X527" t="b">
        <v>1</v>
      </c>
      <c r="Y527" t="s">
        <v>719</v>
      </c>
      <c r="Z527" t="s">
        <v>719</v>
      </c>
      <c r="AA527">
        <v>54067</v>
      </c>
      <c r="AB527" t="s">
        <v>52</v>
      </c>
      <c r="AC527">
        <v>54066</v>
      </c>
      <c r="AD527" t="s">
        <v>120</v>
      </c>
      <c r="AE527">
        <v>224471</v>
      </c>
      <c r="AF527" t="s">
        <v>135</v>
      </c>
      <c r="AG527">
        <v>80840</v>
      </c>
      <c r="AH527" t="s">
        <v>116</v>
      </c>
      <c r="AI527">
        <v>28216</v>
      </c>
      <c r="AJ527" t="s">
        <v>142</v>
      </c>
      <c r="AK527">
        <v>1224</v>
      </c>
      <c r="AL527" t="s">
        <v>91</v>
      </c>
      <c r="AM527">
        <v>2</v>
      </c>
      <c r="AN527" t="s">
        <v>152</v>
      </c>
      <c r="AO527">
        <v>131567</v>
      </c>
      <c r="AP527" t="s">
        <v>153</v>
      </c>
    </row>
    <row r="528" spans="1:42" x14ac:dyDescent="0.2">
      <c r="A528">
        <v>527</v>
      </c>
      <c r="B528" t="s">
        <v>2962</v>
      </c>
      <c r="C528" t="s">
        <v>52</v>
      </c>
      <c r="D528">
        <v>54067</v>
      </c>
      <c r="E528" t="s">
        <v>312</v>
      </c>
      <c r="F528" t="s">
        <v>304</v>
      </c>
      <c r="G528" t="s">
        <v>304</v>
      </c>
      <c r="H528" t="s">
        <v>2986</v>
      </c>
      <c r="I528" t="s">
        <v>5271</v>
      </c>
      <c r="J528" t="s">
        <v>719</v>
      </c>
      <c r="K528">
        <v>1</v>
      </c>
      <c r="L528">
        <v>1011</v>
      </c>
      <c r="M528" t="s">
        <v>2985</v>
      </c>
      <c r="N528">
        <v>0</v>
      </c>
      <c r="O528">
        <v>7104</v>
      </c>
      <c r="P528">
        <v>8115</v>
      </c>
      <c r="Q528">
        <v>10</v>
      </c>
      <c r="R528" t="s">
        <v>4316</v>
      </c>
      <c r="S528" t="s">
        <v>719</v>
      </c>
      <c r="T528" t="s">
        <v>719</v>
      </c>
      <c r="U528" t="s">
        <v>4326</v>
      </c>
      <c r="V528">
        <v>54067</v>
      </c>
      <c r="W528" t="s">
        <v>52</v>
      </c>
      <c r="X528" t="b">
        <v>1</v>
      </c>
      <c r="Y528" t="s">
        <v>719</v>
      </c>
      <c r="Z528" t="s">
        <v>719</v>
      </c>
      <c r="AA528">
        <v>54067</v>
      </c>
      <c r="AB528" t="s">
        <v>52</v>
      </c>
      <c r="AC528">
        <v>54066</v>
      </c>
      <c r="AD528" t="s">
        <v>120</v>
      </c>
      <c r="AE528">
        <v>224471</v>
      </c>
      <c r="AF528" t="s">
        <v>135</v>
      </c>
      <c r="AG528">
        <v>80840</v>
      </c>
      <c r="AH528" t="s">
        <v>116</v>
      </c>
      <c r="AI528">
        <v>28216</v>
      </c>
      <c r="AJ528" t="s">
        <v>142</v>
      </c>
      <c r="AK528">
        <v>1224</v>
      </c>
      <c r="AL528" t="s">
        <v>91</v>
      </c>
      <c r="AM528">
        <v>2</v>
      </c>
      <c r="AN528" t="s">
        <v>152</v>
      </c>
      <c r="AO528">
        <v>131567</v>
      </c>
      <c r="AP528" t="s">
        <v>153</v>
      </c>
    </row>
    <row r="529" spans="1:42" x14ac:dyDescent="0.2">
      <c r="A529">
        <v>528</v>
      </c>
      <c r="B529" t="s">
        <v>2962</v>
      </c>
      <c r="C529" t="s">
        <v>52</v>
      </c>
      <c r="D529">
        <v>54067</v>
      </c>
      <c r="E529" t="s">
        <v>312</v>
      </c>
      <c r="F529" t="s">
        <v>304</v>
      </c>
      <c r="G529" t="s">
        <v>304</v>
      </c>
      <c r="H529" t="s">
        <v>2984</v>
      </c>
      <c r="I529" t="s">
        <v>5270</v>
      </c>
      <c r="J529" t="s">
        <v>719</v>
      </c>
      <c r="K529">
        <v>1</v>
      </c>
      <c r="L529">
        <v>1005</v>
      </c>
      <c r="M529" t="s">
        <v>2983</v>
      </c>
      <c r="N529">
        <v>0</v>
      </c>
      <c r="O529">
        <v>8153</v>
      </c>
      <c r="P529">
        <v>9158</v>
      </c>
      <c r="Q529">
        <v>11</v>
      </c>
      <c r="R529" t="s">
        <v>719</v>
      </c>
      <c r="S529" t="s">
        <v>719</v>
      </c>
      <c r="T529" t="s">
        <v>719</v>
      </c>
      <c r="U529" t="s">
        <v>4326</v>
      </c>
      <c r="V529">
        <v>54067</v>
      </c>
      <c r="W529" t="s">
        <v>52</v>
      </c>
      <c r="X529" t="b">
        <v>1</v>
      </c>
      <c r="Y529" t="s">
        <v>719</v>
      </c>
      <c r="Z529" t="s">
        <v>719</v>
      </c>
      <c r="AA529">
        <v>54067</v>
      </c>
      <c r="AB529" t="s">
        <v>52</v>
      </c>
      <c r="AC529">
        <v>54066</v>
      </c>
      <c r="AD529" t="s">
        <v>120</v>
      </c>
      <c r="AE529">
        <v>224471</v>
      </c>
      <c r="AF529" t="s">
        <v>135</v>
      </c>
      <c r="AG529">
        <v>80840</v>
      </c>
      <c r="AH529" t="s">
        <v>116</v>
      </c>
      <c r="AI529">
        <v>28216</v>
      </c>
      <c r="AJ529" t="s">
        <v>142</v>
      </c>
      <c r="AK529">
        <v>1224</v>
      </c>
      <c r="AL529" t="s">
        <v>91</v>
      </c>
      <c r="AM529">
        <v>2</v>
      </c>
      <c r="AN529" t="s">
        <v>152</v>
      </c>
      <c r="AO529">
        <v>131567</v>
      </c>
      <c r="AP529" t="s">
        <v>153</v>
      </c>
    </row>
    <row r="530" spans="1:42" x14ac:dyDescent="0.2">
      <c r="A530">
        <v>529</v>
      </c>
      <c r="B530" t="s">
        <v>2962</v>
      </c>
      <c r="C530" t="s">
        <v>52</v>
      </c>
      <c r="D530">
        <v>54067</v>
      </c>
      <c r="E530" t="s">
        <v>2982</v>
      </c>
      <c r="F530" t="s">
        <v>2981</v>
      </c>
      <c r="G530" t="s">
        <v>2981</v>
      </c>
      <c r="H530" t="s">
        <v>2980</v>
      </c>
      <c r="I530" t="s">
        <v>5269</v>
      </c>
      <c r="J530" t="s">
        <v>719</v>
      </c>
      <c r="K530">
        <v>-1</v>
      </c>
      <c r="L530">
        <v>501</v>
      </c>
      <c r="M530" t="s">
        <v>2979</v>
      </c>
      <c r="N530">
        <v>0</v>
      </c>
      <c r="O530">
        <v>9231</v>
      </c>
      <c r="P530">
        <v>9732</v>
      </c>
      <c r="Q530">
        <v>12</v>
      </c>
      <c r="R530" t="s">
        <v>719</v>
      </c>
      <c r="S530" t="s">
        <v>719</v>
      </c>
      <c r="T530" t="s">
        <v>719</v>
      </c>
      <c r="U530" t="s">
        <v>4326</v>
      </c>
      <c r="V530">
        <v>54067</v>
      </c>
      <c r="W530" t="s">
        <v>52</v>
      </c>
      <c r="X530" t="b">
        <v>1</v>
      </c>
      <c r="Y530" t="s">
        <v>719</v>
      </c>
      <c r="Z530" t="s">
        <v>719</v>
      </c>
      <c r="AA530">
        <v>54067</v>
      </c>
      <c r="AB530" t="s">
        <v>52</v>
      </c>
      <c r="AC530">
        <v>54066</v>
      </c>
      <c r="AD530" t="s">
        <v>120</v>
      </c>
      <c r="AE530">
        <v>224471</v>
      </c>
      <c r="AF530" t="s">
        <v>135</v>
      </c>
      <c r="AG530">
        <v>80840</v>
      </c>
      <c r="AH530" t="s">
        <v>116</v>
      </c>
      <c r="AI530">
        <v>28216</v>
      </c>
      <c r="AJ530" t="s">
        <v>142</v>
      </c>
      <c r="AK530">
        <v>1224</v>
      </c>
      <c r="AL530" t="s">
        <v>91</v>
      </c>
      <c r="AM530">
        <v>2</v>
      </c>
      <c r="AN530" t="s">
        <v>152</v>
      </c>
      <c r="AO530">
        <v>131567</v>
      </c>
      <c r="AP530" t="s">
        <v>153</v>
      </c>
    </row>
    <row r="531" spans="1:42" x14ac:dyDescent="0.2">
      <c r="A531">
        <v>530</v>
      </c>
      <c r="B531" t="s">
        <v>2962</v>
      </c>
      <c r="C531" t="s">
        <v>52</v>
      </c>
      <c r="D531">
        <v>54067</v>
      </c>
      <c r="E531" t="s">
        <v>2978</v>
      </c>
      <c r="F531" t="s">
        <v>2977</v>
      </c>
      <c r="G531" t="s">
        <v>2977</v>
      </c>
      <c r="H531" t="s">
        <v>2976</v>
      </c>
      <c r="I531" t="s">
        <v>5268</v>
      </c>
      <c r="J531" t="s">
        <v>719</v>
      </c>
      <c r="K531">
        <v>1</v>
      </c>
      <c r="L531">
        <v>585</v>
      </c>
      <c r="M531" t="s">
        <v>2975</v>
      </c>
      <c r="N531">
        <v>0</v>
      </c>
      <c r="O531">
        <v>9915</v>
      </c>
      <c r="P531">
        <v>10500</v>
      </c>
      <c r="Q531">
        <v>13</v>
      </c>
      <c r="R531" t="s">
        <v>719</v>
      </c>
      <c r="S531" t="s">
        <v>719</v>
      </c>
      <c r="T531" t="s">
        <v>719</v>
      </c>
      <c r="U531" t="s">
        <v>4326</v>
      </c>
      <c r="V531">
        <v>54067</v>
      </c>
      <c r="W531" t="s">
        <v>52</v>
      </c>
      <c r="X531" t="b">
        <v>1</v>
      </c>
      <c r="Y531" t="s">
        <v>719</v>
      </c>
      <c r="Z531" t="s">
        <v>719</v>
      </c>
      <c r="AA531">
        <v>54067</v>
      </c>
      <c r="AB531" t="s">
        <v>52</v>
      </c>
      <c r="AC531">
        <v>54066</v>
      </c>
      <c r="AD531" t="s">
        <v>120</v>
      </c>
      <c r="AE531">
        <v>224471</v>
      </c>
      <c r="AF531" t="s">
        <v>135</v>
      </c>
      <c r="AG531">
        <v>80840</v>
      </c>
      <c r="AH531" t="s">
        <v>116</v>
      </c>
      <c r="AI531">
        <v>28216</v>
      </c>
      <c r="AJ531" t="s">
        <v>142</v>
      </c>
      <c r="AK531">
        <v>1224</v>
      </c>
      <c r="AL531" t="s">
        <v>91</v>
      </c>
      <c r="AM531">
        <v>2</v>
      </c>
      <c r="AN531" t="s">
        <v>152</v>
      </c>
      <c r="AO531">
        <v>131567</v>
      </c>
      <c r="AP531" t="s">
        <v>153</v>
      </c>
    </row>
    <row r="532" spans="1:42" x14ac:dyDescent="0.2">
      <c r="A532">
        <v>531</v>
      </c>
      <c r="B532" t="s">
        <v>2962</v>
      </c>
      <c r="C532" t="s">
        <v>52</v>
      </c>
      <c r="D532">
        <v>54067</v>
      </c>
      <c r="E532" t="s">
        <v>2604</v>
      </c>
      <c r="F532" t="s">
        <v>1330</v>
      </c>
      <c r="G532" t="s">
        <v>1330</v>
      </c>
      <c r="H532" t="s">
        <v>2974</v>
      </c>
      <c r="I532" t="s">
        <v>5267</v>
      </c>
      <c r="J532" t="s">
        <v>719</v>
      </c>
      <c r="K532">
        <v>1</v>
      </c>
      <c r="L532">
        <v>627</v>
      </c>
      <c r="M532" t="s">
        <v>2973</v>
      </c>
      <c r="N532">
        <v>0</v>
      </c>
      <c r="O532">
        <v>10925</v>
      </c>
      <c r="P532">
        <v>11552</v>
      </c>
      <c r="Q532">
        <v>14</v>
      </c>
      <c r="R532" t="s">
        <v>719</v>
      </c>
      <c r="S532" t="s">
        <v>719</v>
      </c>
      <c r="T532" t="s">
        <v>719</v>
      </c>
      <c r="U532" t="s">
        <v>4326</v>
      </c>
      <c r="V532">
        <v>54067</v>
      </c>
      <c r="W532" t="s">
        <v>52</v>
      </c>
      <c r="X532" t="b">
        <v>1</v>
      </c>
      <c r="Y532" t="s">
        <v>719</v>
      </c>
      <c r="Z532" t="s">
        <v>719</v>
      </c>
      <c r="AA532">
        <v>54067</v>
      </c>
      <c r="AB532" t="s">
        <v>52</v>
      </c>
      <c r="AC532">
        <v>54066</v>
      </c>
      <c r="AD532" t="s">
        <v>120</v>
      </c>
      <c r="AE532">
        <v>224471</v>
      </c>
      <c r="AF532" t="s">
        <v>135</v>
      </c>
      <c r="AG532">
        <v>80840</v>
      </c>
      <c r="AH532" t="s">
        <v>116</v>
      </c>
      <c r="AI532">
        <v>28216</v>
      </c>
      <c r="AJ532" t="s">
        <v>142</v>
      </c>
      <c r="AK532">
        <v>1224</v>
      </c>
      <c r="AL532" t="s">
        <v>91</v>
      </c>
      <c r="AM532">
        <v>2</v>
      </c>
      <c r="AN532" t="s">
        <v>152</v>
      </c>
      <c r="AO532">
        <v>131567</v>
      </c>
      <c r="AP532" t="s">
        <v>153</v>
      </c>
    </row>
    <row r="533" spans="1:42" x14ac:dyDescent="0.2">
      <c r="A533">
        <v>532</v>
      </c>
      <c r="B533" t="s">
        <v>2962</v>
      </c>
      <c r="C533" t="s">
        <v>52</v>
      </c>
      <c r="D533">
        <v>54067</v>
      </c>
      <c r="E533" t="s">
        <v>2601</v>
      </c>
      <c r="F533" t="s">
        <v>1492</v>
      </c>
      <c r="G533" t="s">
        <v>1492</v>
      </c>
      <c r="H533" t="s">
        <v>2972</v>
      </c>
      <c r="I533" t="s">
        <v>5266</v>
      </c>
      <c r="J533" t="s">
        <v>719</v>
      </c>
      <c r="K533">
        <v>1</v>
      </c>
      <c r="L533">
        <v>456</v>
      </c>
      <c r="M533" t="s">
        <v>2971</v>
      </c>
      <c r="N533">
        <v>0</v>
      </c>
      <c r="O533">
        <v>11626</v>
      </c>
      <c r="P533">
        <v>12082</v>
      </c>
      <c r="Q533">
        <v>15</v>
      </c>
      <c r="R533" t="s">
        <v>719</v>
      </c>
      <c r="S533" t="s">
        <v>719</v>
      </c>
      <c r="T533" t="s">
        <v>719</v>
      </c>
      <c r="U533" t="s">
        <v>4326</v>
      </c>
      <c r="V533">
        <v>54067</v>
      </c>
      <c r="W533" t="s">
        <v>52</v>
      </c>
      <c r="X533" t="b">
        <v>1</v>
      </c>
      <c r="Y533" t="s">
        <v>719</v>
      </c>
      <c r="Z533" t="s">
        <v>719</v>
      </c>
      <c r="AA533">
        <v>54067</v>
      </c>
      <c r="AB533" t="s">
        <v>52</v>
      </c>
      <c r="AC533">
        <v>54066</v>
      </c>
      <c r="AD533" t="s">
        <v>120</v>
      </c>
      <c r="AE533">
        <v>224471</v>
      </c>
      <c r="AF533" t="s">
        <v>135</v>
      </c>
      <c r="AG533">
        <v>80840</v>
      </c>
      <c r="AH533" t="s">
        <v>116</v>
      </c>
      <c r="AI533">
        <v>28216</v>
      </c>
      <c r="AJ533" t="s">
        <v>142</v>
      </c>
      <c r="AK533">
        <v>1224</v>
      </c>
      <c r="AL533" t="s">
        <v>91</v>
      </c>
      <c r="AM533">
        <v>2</v>
      </c>
      <c r="AN533" t="s">
        <v>152</v>
      </c>
      <c r="AO533">
        <v>131567</v>
      </c>
      <c r="AP533" t="s">
        <v>153</v>
      </c>
    </row>
    <row r="534" spans="1:42" x14ac:dyDescent="0.2">
      <c r="A534">
        <v>533</v>
      </c>
      <c r="B534" t="s">
        <v>2962</v>
      </c>
      <c r="C534" t="s">
        <v>52</v>
      </c>
      <c r="D534">
        <v>54067</v>
      </c>
      <c r="E534" t="s">
        <v>2970</v>
      </c>
      <c r="F534" t="s">
        <v>2969</v>
      </c>
      <c r="G534" t="s">
        <v>2969</v>
      </c>
      <c r="H534" t="s">
        <v>719</v>
      </c>
      <c r="I534" t="s">
        <v>5265</v>
      </c>
      <c r="J534" t="s">
        <v>719</v>
      </c>
      <c r="K534">
        <v>1</v>
      </c>
      <c r="L534" t="s">
        <v>719</v>
      </c>
      <c r="M534" t="s">
        <v>719</v>
      </c>
      <c r="N534" t="s">
        <v>719</v>
      </c>
      <c r="O534">
        <v>12172</v>
      </c>
      <c r="P534">
        <v>12598</v>
      </c>
      <c r="Q534">
        <v>16</v>
      </c>
      <c r="R534" t="s">
        <v>4322</v>
      </c>
      <c r="S534" t="s">
        <v>719</v>
      </c>
      <c r="T534" t="s">
        <v>719</v>
      </c>
      <c r="U534" t="s">
        <v>4326</v>
      </c>
      <c r="V534">
        <v>54067</v>
      </c>
      <c r="W534" t="s">
        <v>52</v>
      </c>
      <c r="X534" t="b">
        <v>1</v>
      </c>
      <c r="Y534" t="s">
        <v>719</v>
      </c>
      <c r="Z534" t="s">
        <v>719</v>
      </c>
      <c r="AA534">
        <v>54067</v>
      </c>
      <c r="AB534" t="s">
        <v>52</v>
      </c>
      <c r="AC534">
        <v>54066</v>
      </c>
      <c r="AD534" t="s">
        <v>120</v>
      </c>
      <c r="AE534">
        <v>224471</v>
      </c>
      <c r="AF534" t="s">
        <v>135</v>
      </c>
      <c r="AG534">
        <v>80840</v>
      </c>
      <c r="AH534" t="s">
        <v>116</v>
      </c>
      <c r="AI534">
        <v>28216</v>
      </c>
      <c r="AJ534" t="s">
        <v>142</v>
      </c>
      <c r="AK534">
        <v>1224</v>
      </c>
      <c r="AL534" t="s">
        <v>91</v>
      </c>
      <c r="AM534">
        <v>2</v>
      </c>
      <c r="AN534" t="s">
        <v>152</v>
      </c>
      <c r="AO534">
        <v>131567</v>
      </c>
      <c r="AP534" t="s">
        <v>153</v>
      </c>
    </row>
    <row r="535" spans="1:42" x14ac:dyDescent="0.2">
      <c r="A535">
        <v>534</v>
      </c>
      <c r="B535" t="s">
        <v>2962</v>
      </c>
      <c r="C535" t="s">
        <v>52</v>
      </c>
      <c r="D535">
        <v>54067</v>
      </c>
      <c r="E535" t="s">
        <v>2968</v>
      </c>
      <c r="F535" t="s">
        <v>2967</v>
      </c>
      <c r="G535" t="s">
        <v>2967</v>
      </c>
      <c r="H535" t="s">
        <v>719</v>
      </c>
      <c r="I535" t="s">
        <v>5264</v>
      </c>
      <c r="J535" t="s">
        <v>719</v>
      </c>
      <c r="K535">
        <v>-1</v>
      </c>
      <c r="L535" t="s">
        <v>719</v>
      </c>
      <c r="M535" t="s">
        <v>719</v>
      </c>
      <c r="N535" t="s">
        <v>719</v>
      </c>
      <c r="O535">
        <v>12850</v>
      </c>
      <c r="P535">
        <v>13429</v>
      </c>
      <c r="Q535">
        <v>17</v>
      </c>
      <c r="R535" t="s">
        <v>4322</v>
      </c>
      <c r="S535" t="s">
        <v>719</v>
      </c>
      <c r="T535" t="s">
        <v>719</v>
      </c>
      <c r="U535" t="s">
        <v>4326</v>
      </c>
      <c r="V535">
        <v>54067</v>
      </c>
      <c r="W535" t="s">
        <v>52</v>
      </c>
      <c r="X535" t="b">
        <v>1</v>
      </c>
      <c r="Y535" t="s">
        <v>719</v>
      </c>
      <c r="Z535" t="s">
        <v>719</v>
      </c>
      <c r="AA535">
        <v>54067</v>
      </c>
      <c r="AB535" t="s">
        <v>52</v>
      </c>
      <c r="AC535">
        <v>54066</v>
      </c>
      <c r="AD535" t="s">
        <v>120</v>
      </c>
      <c r="AE535">
        <v>224471</v>
      </c>
      <c r="AF535" t="s">
        <v>135</v>
      </c>
      <c r="AG535">
        <v>80840</v>
      </c>
      <c r="AH535" t="s">
        <v>116</v>
      </c>
      <c r="AI535">
        <v>28216</v>
      </c>
      <c r="AJ535" t="s">
        <v>142</v>
      </c>
      <c r="AK535">
        <v>1224</v>
      </c>
      <c r="AL535" t="s">
        <v>91</v>
      </c>
      <c r="AM535">
        <v>2</v>
      </c>
      <c r="AN535" t="s">
        <v>152</v>
      </c>
      <c r="AO535">
        <v>131567</v>
      </c>
      <c r="AP535" t="s">
        <v>153</v>
      </c>
    </row>
    <row r="536" spans="1:42" x14ac:dyDescent="0.2">
      <c r="A536">
        <v>535</v>
      </c>
      <c r="B536" t="s">
        <v>2962</v>
      </c>
      <c r="C536" t="s">
        <v>52</v>
      </c>
      <c r="D536">
        <v>54067</v>
      </c>
      <c r="E536" t="s">
        <v>497</v>
      </c>
      <c r="F536" t="s">
        <v>429</v>
      </c>
      <c r="G536" t="s">
        <v>429</v>
      </c>
      <c r="H536" t="s">
        <v>2966</v>
      </c>
      <c r="I536" t="s">
        <v>5263</v>
      </c>
      <c r="J536" t="s">
        <v>719</v>
      </c>
      <c r="K536">
        <v>-1</v>
      </c>
      <c r="L536">
        <v>273</v>
      </c>
      <c r="M536" t="s">
        <v>2965</v>
      </c>
      <c r="N536">
        <v>0</v>
      </c>
      <c r="O536">
        <v>13461</v>
      </c>
      <c r="P536">
        <v>13734</v>
      </c>
      <c r="Q536">
        <v>18</v>
      </c>
      <c r="R536" t="s">
        <v>719</v>
      </c>
      <c r="S536" t="s">
        <v>719</v>
      </c>
      <c r="T536" t="s">
        <v>719</v>
      </c>
      <c r="U536" t="s">
        <v>4326</v>
      </c>
      <c r="V536">
        <v>54067</v>
      </c>
      <c r="W536" t="s">
        <v>52</v>
      </c>
      <c r="X536" t="b">
        <v>1</v>
      </c>
      <c r="Y536" t="s">
        <v>719</v>
      </c>
      <c r="Z536" t="s">
        <v>719</v>
      </c>
      <c r="AA536">
        <v>54067</v>
      </c>
      <c r="AB536" t="s">
        <v>52</v>
      </c>
      <c r="AC536">
        <v>54066</v>
      </c>
      <c r="AD536" t="s">
        <v>120</v>
      </c>
      <c r="AE536">
        <v>224471</v>
      </c>
      <c r="AF536" t="s">
        <v>135</v>
      </c>
      <c r="AG536">
        <v>80840</v>
      </c>
      <c r="AH536" t="s">
        <v>116</v>
      </c>
      <c r="AI536">
        <v>28216</v>
      </c>
      <c r="AJ536" t="s">
        <v>142</v>
      </c>
      <c r="AK536">
        <v>1224</v>
      </c>
      <c r="AL536" t="s">
        <v>91</v>
      </c>
      <c r="AM536">
        <v>2</v>
      </c>
      <c r="AN536" t="s">
        <v>152</v>
      </c>
      <c r="AO536">
        <v>131567</v>
      </c>
      <c r="AP536" t="s">
        <v>153</v>
      </c>
    </row>
    <row r="537" spans="1:42" x14ac:dyDescent="0.2">
      <c r="A537">
        <v>536</v>
      </c>
      <c r="B537" t="s">
        <v>2962</v>
      </c>
      <c r="C537" t="s">
        <v>52</v>
      </c>
      <c r="D537">
        <v>54067</v>
      </c>
      <c r="E537" t="s">
        <v>497</v>
      </c>
      <c r="F537" t="s">
        <v>429</v>
      </c>
      <c r="G537" t="s">
        <v>429</v>
      </c>
      <c r="H537" t="s">
        <v>2964</v>
      </c>
      <c r="I537" t="s">
        <v>5262</v>
      </c>
      <c r="J537" t="s">
        <v>719</v>
      </c>
      <c r="K537">
        <v>-1</v>
      </c>
      <c r="L537">
        <v>396</v>
      </c>
      <c r="M537" t="s">
        <v>2963</v>
      </c>
      <c r="N537">
        <v>0</v>
      </c>
      <c r="O537">
        <v>13711</v>
      </c>
      <c r="P537">
        <v>14107</v>
      </c>
      <c r="Q537">
        <v>19</v>
      </c>
      <c r="R537" t="s">
        <v>719</v>
      </c>
      <c r="S537" t="s">
        <v>719</v>
      </c>
      <c r="T537" t="s">
        <v>719</v>
      </c>
      <c r="U537" t="s">
        <v>4326</v>
      </c>
      <c r="V537">
        <v>54067</v>
      </c>
      <c r="W537" t="s">
        <v>52</v>
      </c>
      <c r="X537" t="b">
        <v>1</v>
      </c>
      <c r="Y537" t="s">
        <v>719</v>
      </c>
      <c r="Z537" t="s">
        <v>719</v>
      </c>
      <c r="AA537">
        <v>54067</v>
      </c>
      <c r="AB537" t="s">
        <v>52</v>
      </c>
      <c r="AC537">
        <v>54066</v>
      </c>
      <c r="AD537" t="s">
        <v>120</v>
      </c>
      <c r="AE537">
        <v>224471</v>
      </c>
      <c r="AF537" t="s">
        <v>135</v>
      </c>
      <c r="AG537">
        <v>80840</v>
      </c>
      <c r="AH537" t="s">
        <v>116</v>
      </c>
      <c r="AI537">
        <v>28216</v>
      </c>
      <c r="AJ537" t="s">
        <v>142</v>
      </c>
      <c r="AK537">
        <v>1224</v>
      </c>
      <c r="AL537" t="s">
        <v>91</v>
      </c>
      <c r="AM537">
        <v>2</v>
      </c>
      <c r="AN537" t="s">
        <v>152</v>
      </c>
      <c r="AO537">
        <v>131567</v>
      </c>
      <c r="AP537" t="s">
        <v>153</v>
      </c>
    </row>
    <row r="538" spans="1:42" x14ac:dyDescent="0.2">
      <c r="A538">
        <v>537</v>
      </c>
      <c r="B538" t="s">
        <v>2962</v>
      </c>
      <c r="C538" t="s">
        <v>52</v>
      </c>
      <c r="D538">
        <v>54067</v>
      </c>
      <c r="E538" t="s">
        <v>419</v>
      </c>
      <c r="F538" t="s">
        <v>418</v>
      </c>
      <c r="G538" t="s">
        <v>418</v>
      </c>
      <c r="H538" t="s">
        <v>2961</v>
      </c>
      <c r="I538" t="s">
        <v>5261</v>
      </c>
      <c r="J538" t="s">
        <v>719</v>
      </c>
      <c r="K538">
        <v>-1</v>
      </c>
      <c r="L538">
        <v>720</v>
      </c>
      <c r="M538" t="s">
        <v>2960</v>
      </c>
      <c r="N538">
        <v>0</v>
      </c>
      <c r="O538">
        <v>14112</v>
      </c>
      <c r="P538">
        <v>14832</v>
      </c>
      <c r="Q538">
        <v>20</v>
      </c>
      <c r="R538" t="s">
        <v>719</v>
      </c>
      <c r="S538" t="s">
        <v>719</v>
      </c>
      <c r="T538" t="s">
        <v>719</v>
      </c>
      <c r="U538" t="s">
        <v>4326</v>
      </c>
      <c r="V538">
        <v>54067</v>
      </c>
      <c r="W538" t="s">
        <v>52</v>
      </c>
      <c r="X538" t="b">
        <v>1</v>
      </c>
      <c r="Y538" t="s">
        <v>719</v>
      </c>
      <c r="Z538" t="s">
        <v>719</v>
      </c>
      <c r="AA538">
        <v>54067</v>
      </c>
      <c r="AB538" t="s">
        <v>52</v>
      </c>
      <c r="AC538">
        <v>54066</v>
      </c>
      <c r="AD538" t="s">
        <v>120</v>
      </c>
      <c r="AE538">
        <v>224471</v>
      </c>
      <c r="AF538" t="s">
        <v>135</v>
      </c>
      <c r="AG538">
        <v>80840</v>
      </c>
      <c r="AH538" t="s">
        <v>116</v>
      </c>
      <c r="AI538">
        <v>28216</v>
      </c>
      <c r="AJ538" t="s">
        <v>142</v>
      </c>
      <c r="AK538">
        <v>1224</v>
      </c>
      <c r="AL538" t="s">
        <v>91</v>
      </c>
      <c r="AM538">
        <v>2</v>
      </c>
      <c r="AN538" t="s">
        <v>152</v>
      </c>
      <c r="AO538">
        <v>131567</v>
      </c>
      <c r="AP538" t="s">
        <v>153</v>
      </c>
    </row>
    <row r="539" spans="1:42" x14ac:dyDescent="0.2">
      <c r="A539">
        <v>538</v>
      </c>
      <c r="B539" t="s">
        <v>2931</v>
      </c>
      <c r="C539" t="s">
        <v>268</v>
      </c>
      <c r="D539">
        <v>942866</v>
      </c>
      <c r="E539" t="s">
        <v>430</v>
      </c>
      <c r="F539" t="s">
        <v>429</v>
      </c>
      <c r="G539" t="s">
        <v>429</v>
      </c>
      <c r="H539" t="s">
        <v>2959</v>
      </c>
      <c r="I539" t="s">
        <v>5260</v>
      </c>
      <c r="J539" t="s">
        <v>719</v>
      </c>
      <c r="K539">
        <v>1</v>
      </c>
      <c r="L539">
        <v>927</v>
      </c>
      <c r="M539" t="s">
        <v>2958</v>
      </c>
      <c r="N539">
        <v>1</v>
      </c>
      <c r="O539">
        <v>0</v>
      </c>
      <c r="P539">
        <v>927</v>
      </c>
      <c r="Q539">
        <v>1</v>
      </c>
      <c r="R539" t="s">
        <v>719</v>
      </c>
      <c r="S539" t="s">
        <v>719</v>
      </c>
      <c r="T539" t="s">
        <v>719</v>
      </c>
      <c r="U539" t="s">
        <v>4326</v>
      </c>
      <c r="V539">
        <v>942866</v>
      </c>
      <c r="W539" t="s">
        <v>268</v>
      </c>
      <c r="X539" t="b">
        <v>1</v>
      </c>
      <c r="Y539" t="s">
        <v>719</v>
      </c>
      <c r="Z539" t="s">
        <v>719</v>
      </c>
      <c r="AA539">
        <v>942866</v>
      </c>
      <c r="AB539" t="s">
        <v>268</v>
      </c>
      <c r="AC539">
        <v>106589</v>
      </c>
      <c r="AD539" t="s">
        <v>60</v>
      </c>
      <c r="AE539">
        <v>119060</v>
      </c>
      <c r="AF539" t="s">
        <v>122</v>
      </c>
      <c r="AG539">
        <v>80840</v>
      </c>
      <c r="AH539" t="s">
        <v>116</v>
      </c>
      <c r="AI539">
        <v>28216</v>
      </c>
      <c r="AJ539" t="s">
        <v>142</v>
      </c>
      <c r="AK539">
        <v>1224</v>
      </c>
      <c r="AL539" t="s">
        <v>91</v>
      </c>
      <c r="AM539">
        <v>2</v>
      </c>
      <c r="AN539" t="s">
        <v>152</v>
      </c>
      <c r="AO539">
        <v>131567</v>
      </c>
      <c r="AP539" t="s">
        <v>153</v>
      </c>
    </row>
    <row r="540" spans="1:42" x14ac:dyDescent="0.2">
      <c r="A540">
        <v>539</v>
      </c>
      <c r="B540" t="s">
        <v>2931</v>
      </c>
      <c r="C540" t="s">
        <v>268</v>
      </c>
      <c r="D540">
        <v>942866</v>
      </c>
      <c r="E540" t="s">
        <v>497</v>
      </c>
      <c r="F540" t="s">
        <v>429</v>
      </c>
      <c r="G540" t="s">
        <v>429</v>
      </c>
      <c r="H540" t="s">
        <v>2957</v>
      </c>
      <c r="I540" t="s">
        <v>5259</v>
      </c>
      <c r="J540" t="s">
        <v>719</v>
      </c>
      <c r="K540">
        <v>-1</v>
      </c>
      <c r="L540">
        <v>312</v>
      </c>
      <c r="M540" t="s">
        <v>2956</v>
      </c>
      <c r="N540">
        <v>0</v>
      </c>
      <c r="O540">
        <v>1329</v>
      </c>
      <c r="P540">
        <v>1641</v>
      </c>
      <c r="Q540">
        <v>2</v>
      </c>
      <c r="R540" t="s">
        <v>719</v>
      </c>
      <c r="S540" t="s">
        <v>719</v>
      </c>
      <c r="T540" t="s">
        <v>719</v>
      </c>
      <c r="U540" t="s">
        <v>4326</v>
      </c>
      <c r="V540">
        <v>942866</v>
      </c>
      <c r="W540" t="s">
        <v>268</v>
      </c>
      <c r="X540" t="b">
        <v>1</v>
      </c>
      <c r="Y540" t="s">
        <v>719</v>
      </c>
      <c r="Z540" t="s">
        <v>719</v>
      </c>
      <c r="AA540">
        <v>942866</v>
      </c>
      <c r="AB540" t="s">
        <v>268</v>
      </c>
      <c r="AC540">
        <v>106589</v>
      </c>
      <c r="AD540" t="s">
        <v>60</v>
      </c>
      <c r="AE540">
        <v>119060</v>
      </c>
      <c r="AF540" t="s">
        <v>122</v>
      </c>
      <c r="AG540">
        <v>80840</v>
      </c>
      <c r="AH540" t="s">
        <v>116</v>
      </c>
      <c r="AI540">
        <v>28216</v>
      </c>
      <c r="AJ540" t="s">
        <v>142</v>
      </c>
      <c r="AK540">
        <v>1224</v>
      </c>
      <c r="AL540" t="s">
        <v>91</v>
      </c>
      <c r="AM540">
        <v>2</v>
      </c>
      <c r="AN540" t="s">
        <v>152</v>
      </c>
      <c r="AO540">
        <v>131567</v>
      </c>
      <c r="AP540" t="s">
        <v>153</v>
      </c>
    </row>
    <row r="541" spans="1:42" x14ac:dyDescent="0.2">
      <c r="A541">
        <v>540</v>
      </c>
      <c r="B541" t="s">
        <v>2931</v>
      </c>
      <c r="C541" t="s">
        <v>268</v>
      </c>
      <c r="D541">
        <v>942866</v>
      </c>
      <c r="E541" t="s">
        <v>2955</v>
      </c>
      <c r="F541" t="s">
        <v>2207</v>
      </c>
      <c r="G541" t="s">
        <v>2207</v>
      </c>
      <c r="H541" t="s">
        <v>2954</v>
      </c>
      <c r="I541" t="s">
        <v>5258</v>
      </c>
      <c r="J541" t="s">
        <v>719</v>
      </c>
      <c r="K541">
        <v>-1</v>
      </c>
      <c r="L541">
        <v>1857</v>
      </c>
      <c r="M541" t="s">
        <v>2953</v>
      </c>
      <c r="N541">
        <v>0</v>
      </c>
      <c r="O541">
        <v>1655</v>
      </c>
      <c r="P541">
        <v>3512</v>
      </c>
      <c r="Q541">
        <v>3</v>
      </c>
      <c r="R541" t="s">
        <v>719</v>
      </c>
      <c r="S541" t="s">
        <v>719</v>
      </c>
      <c r="T541" t="s">
        <v>719</v>
      </c>
      <c r="U541" t="s">
        <v>4326</v>
      </c>
      <c r="V541">
        <v>942866</v>
      </c>
      <c r="W541" t="s">
        <v>268</v>
      </c>
      <c r="X541" t="b">
        <v>1</v>
      </c>
      <c r="Y541" t="s">
        <v>719</v>
      </c>
      <c r="Z541" t="s">
        <v>719</v>
      </c>
      <c r="AA541">
        <v>942866</v>
      </c>
      <c r="AB541" t="s">
        <v>268</v>
      </c>
      <c r="AC541">
        <v>106589</v>
      </c>
      <c r="AD541" t="s">
        <v>60</v>
      </c>
      <c r="AE541">
        <v>119060</v>
      </c>
      <c r="AF541" t="s">
        <v>122</v>
      </c>
      <c r="AG541">
        <v>80840</v>
      </c>
      <c r="AH541" t="s">
        <v>116</v>
      </c>
      <c r="AI541">
        <v>28216</v>
      </c>
      <c r="AJ541" t="s">
        <v>142</v>
      </c>
      <c r="AK541">
        <v>1224</v>
      </c>
      <c r="AL541" t="s">
        <v>91</v>
      </c>
      <c r="AM541">
        <v>2</v>
      </c>
      <c r="AN541" t="s">
        <v>152</v>
      </c>
      <c r="AO541">
        <v>131567</v>
      </c>
      <c r="AP541" t="s">
        <v>153</v>
      </c>
    </row>
    <row r="542" spans="1:42" x14ac:dyDescent="0.2">
      <c r="A542">
        <v>541</v>
      </c>
      <c r="B542" t="s">
        <v>2931</v>
      </c>
      <c r="C542" t="s">
        <v>268</v>
      </c>
      <c r="D542">
        <v>942866</v>
      </c>
      <c r="E542" t="s">
        <v>2952</v>
      </c>
      <c r="F542" t="s">
        <v>2203</v>
      </c>
      <c r="G542" t="s">
        <v>2203</v>
      </c>
      <c r="H542" t="s">
        <v>2202</v>
      </c>
      <c r="I542" t="s">
        <v>5257</v>
      </c>
      <c r="J542" t="s">
        <v>719</v>
      </c>
      <c r="K542">
        <v>-1</v>
      </c>
      <c r="L542">
        <v>312</v>
      </c>
      <c r="M542" t="s">
        <v>2201</v>
      </c>
      <c r="N542">
        <v>0</v>
      </c>
      <c r="O542">
        <v>3526</v>
      </c>
      <c r="P542">
        <v>3838</v>
      </c>
      <c r="Q542">
        <v>4</v>
      </c>
      <c r="R542" t="s">
        <v>719</v>
      </c>
      <c r="S542" t="s">
        <v>719</v>
      </c>
      <c r="T542" t="s">
        <v>719</v>
      </c>
      <c r="U542" t="s">
        <v>4326</v>
      </c>
      <c r="V542">
        <v>942866</v>
      </c>
      <c r="W542" t="s">
        <v>268</v>
      </c>
      <c r="X542" t="b">
        <v>1</v>
      </c>
      <c r="Y542" t="s">
        <v>719</v>
      </c>
      <c r="Z542" t="s">
        <v>719</v>
      </c>
      <c r="AA542">
        <v>942866</v>
      </c>
      <c r="AB542" t="s">
        <v>268</v>
      </c>
      <c r="AC542">
        <v>106589</v>
      </c>
      <c r="AD542" t="s">
        <v>60</v>
      </c>
      <c r="AE542">
        <v>119060</v>
      </c>
      <c r="AF542" t="s">
        <v>122</v>
      </c>
      <c r="AG542">
        <v>80840</v>
      </c>
      <c r="AH542" t="s">
        <v>116</v>
      </c>
      <c r="AI542">
        <v>28216</v>
      </c>
      <c r="AJ542" t="s">
        <v>142</v>
      </c>
      <c r="AK542">
        <v>1224</v>
      </c>
      <c r="AL542" t="s">
        <v>91</v>
      </c>
      <c r="AM542">
        <v>2</v>
      </c>
      <c r="AN542" t="s">
        <v>152</v>
      </c>
      <c r="AO542">
        <v>131567</v>
      </c>
      <c r="AP542" t="s">
        <v>153</v>
      </c>
    </row>
    <row r="543" spans="1:42" x14ac:dyDescent="0.2">
      <c r="A543">
        <v>542</v>
      </c>
      <c r="B543" t="s">
        <v>2931</v>
      </c>
      <c r="C543" t="s">
        <v>268</v>
      </c>
      <c r="D543">
        <v>942866</v>
      </c>
      <c r="E543" t="s">
        <v>606</v>
      </c>
      <c r="F543" t="s">
        <v>605</v>
      </c>
      <c r="G543" t="s">
        <v>605</v>
      </c>
      <c r="H543" t="s">
        <v>2951</v>
      </c>
      <c r="I543" t="s">
        <v>5256</v>
      </c>
      <c r="J543" t="s">
        <v>719</v>
      </c>
      <c r="K543">
        <v>-1</v>
      </c>
      <c r="L543">
        <v>948</v>
      </c>
      <c r="M543" t="s">
        <v>2950</v>
      </c>
      <c r="N543">
        <v>0</v>
      </c>
      <c r="O543">
        <v>4218</v>
      </c>
      <c r="P543">
        <v>5166</v>
      </c>
      <c r="Q543">
        <v>5</v>
      </c>
      <c r="R543" t="s">
        <v>719</v>
      </c>
      <c r="S543" t="s">
        <v>719</v>
      </c>
      <c r="T543" t="s">
        <v>719</v>
      </c>
      <c r="U543" t="s">
        <v>4326</v>
      </c>
      <c r="V543">
        <v>942866</v>
      </c>
      <c r="W543" t="s">
        <v>268</v>
      </c>
      <c r="X543" t="b">
        <v>1</v>
      </c>
      <c r="Y543" t="s">
        <v>719</v>
      </c>
      <c r="Z543" t="s">
        <v>719</v>
      </c>
      <c r="AA543">
        <v>942866</v>
      </c>
      <c r="AB543" t="s">
        <v>268</v>
      </c>
      <c r="AC543">
        <v>106589</v>
      </c>
      <c r="AD543" t="s">
        <v>60</v>
      </c>
      <c r="AE543">
        <v>119060</v>
      </c>
      <c r="AF543" t="s">
        <v>122</v>
      </c>
      <c r="AG543">
        <v>80840</v>
      </c>
      <c r="AH543" t="s">
        <v>116</v>
      </c>
      <c r="AI543">
        <v>28216</v>
      </c>
      <c r="AJ543" t="s">
        <v>142</v>
      </c>
      <c r="AK543">
        <v>1224</v>
      </c>
      <c r="AL543" t="s">
        <v>91</v>
      </c>
      <c r="AM543">
        <v>2</v>
      </c>
      <c r="AN543" t="s">
        <v>152</v>
      </c>
      <c r="AO543">
        <v>131567</v>
      </c>
      <c r="AP543" t="s">
        <v>153</v>
      </c>
    </row>
    <row r="544" spans="1:42" x14ac:dyDescent="0.2">
      <c r="A544">
        <v>543</v>
      </c>
      <c r="B544" t="s">
        <v>2931</v>
      </c>
      <c r="C544" t="s">
        <v>268</v>
      </c>
      <c r="D544">
        <v>942866</v>
      </c>
      <c r="E544" t="s">
        <v>2734</v>
      </c>
      <c r="F544" t="s">
        <v>803</v>
      </c>
      <c r="G544" t="s">
        <v>803</v>
      </c>
      <c r="H544" t="s">
        <v>2949</v>
      </c>
      <c r="I544" t="s">
        <v>5255</v>
      </c>
      <c r="J544" t="s">
        <v>719</v>
      </c>
      <c r="K544">
        <v>1</v>
      </c>
      <c r="L544">
        <v>1803</v>
      </c>
      <c r="M544" t="s">
        <v>2948</v>
      </c>
      <c r="N544">
        <v>0</v>
      </c>
      <c r="O544">
        <v>5285</v>
      </c>
      <c r="P544">
        <v>7088</v>
      </c>
      <c r="Q544">
        <v>6</v>
      </c>
      <c r="R544" t="s">
        <v>719</v>
      </c>
      <c r="S544" t="s">
        <v>719</v>
      </c>
      <c r="T544" t="s">
        <v>719</v>
      </c>
      <c r="U544" t="s">
        <v>4326</v>
      </c>
      <c r="V544">
        <v>942866</v>
      </c>
      <c r="W544" t="s">
        <v>268</v>
      </c>
      <c r="X544" t="b">
        <v>1</v>
      </c>
      <c r="Y544" t="s">
        <v>719</v>
      </c>
      <c r="Z544" t="s">
        <v>719</v>
      </c>
      <c r="AA544">
        <v>942866</v>
      </c>
      <c r="AB544" t="s">
        <v>268</v>
      </c>
      <c r="AC544">
        <v>106589</v>
      </c>
      <c r="AD544" t="s">
        <v>60</v>
      </c>
      <c r="AE544">
        <v>119060</v>
      </c>
      <c r="AF544" t="s">
        <v>122</v>
      </c>
      <c r="AG544">
        <v>80840</v>
      </c>
      <c r="AH544" t="s">
        <v>116</v>
      </c>
      <c r="AI544">
        <v>28216</v>
      </c>
      <c r="AJ544" t="s">
        <v>142</v>
      </c>
      <c r="AK544">
        <v>1224</v>
      </c>
      <c r="AL544" t="s">
        <v>91</v>
      </c>
      <c r="AM544">
        <v>2</v>
      </c>
      <c r="AN544" t="s">
        <v>152</v>
      </c>
      <c r="AO544">
        <v>131567</v>
      </c>
      <c r="AP544" t="s">
        <v>153</v>
      </c>
    </row>
    <row r="545" spans="1:42" x14ac:dyDescent="0.2">
      <c r="A545">
        <v>544</v>
      </c>
      <c r="B545" t="s">
        <v>2931</v>
      </c>
      <c r="C545" t="s">
        <v>268</v>
      </c>
      <c r="D545">
        <v>942866</v>
      </c>
      <c r="E545" t="s">
        <v>312</v>
      </c>
      <c r="F545" t="s">
        <v>304</v>
      </c>
      <c r="G545" t="s">
        <v>304</v>
      </c>
      <c r="H545" t="s">
        <v>2947</v>
      </c>
      <c r="I545" t="s">
        <v>5254</v>
      </c>
      <c r="J545" t="s">
        <v>719</v>
      </c>
      <c r="K545">
        <v>1</v>
      </c>
      <c r="L545">
        <v>975</v>
      </c>
      <c r="M545" t="s">
        <v>2946</v>
      </c>
      <c r="N545">
        <v>0</v>
      </c>
      <c r="O545">
        <v>7180</v>
      </c>
      <c r="P545">
        <v>8155</v>
      </c>
      <c r="Q545">
        <v>7</v>
      </c>
      <c r="R545" t="s">
        <v>4316</v>
      </c>
      <c r="S545" t="s">
        <v>719</v>
      </c>
      <c r="T545" t="s">
        <v>719</v>
      </c>
      <c r="U545" t="s">
        <v>4326</v>
      </c>
      <c r="V545">
        <v>942866</v>
      </c>
      <c r="W545" t="s">
        <v>268</v>
      </c>
      <c r="X545" t="b">
        <v>1</v>
      </c>
      <c r="Y545" t="s">
        <v>719</v>
      </c>
      <c r="Z545" t="s">
        <v>719</v>
      </c>
      <c r="AA545">
        <v>942866</v>
      </c>
      <c r="AB545" t="s">
        <v>268</v>
      </c>
      <c r="AC545">
        <v>106589</v>
      </c>
      <c r="AD545" t="s">
        <v>60</v>
      </c>
      <c r="AE545">
        <v>119060</v>
      </c>
      <c r="AF545" t="s">
        <v>122</v>
      </c>
      <c r="AG545">
        <v>80840</v>
      </c>
      <c r="AH545" t="s">
        <v>116</v>
      </c>
      <c r="AI545">
        <v>28216</v>
      </c>
      <c r="AJ545" t="s">
        <v>142</v>
      </c>
      <c r="AK545">
        <v>1224</v>
      </c>
      <c r="AL545" t="s">
        <v>91</v>
      </c>
      <c r="AM545">
        <v>2</v>
      </c>
      <c r="AN545" t="s">
        <v>152</v>
      </c>
      <c r="AO545">
        <v>131567</v>
      </c>
      <c r="AP545" t="s">
        <v>153</v>
      </c>
    </row>
    <row r="546" spans="1:42" x14ac:dyDescent="0.2">
      <c r="A546">
        <v>545</v>
      </c>
      <c r="B546" t="s">
        <v>2931</v>
      </c>
      <c r="C546" t="s">
        <v>268</v>
      </c>
      <c r="D546">
        <v>942866</v>
      </c>
      <c r="E546" t="s">
        <v>2122</v>
      </c>
      <c r="F546" t="s">
        <v>387</v>
      </c>
      <c r="G546" t="s">
        <v>387</v>
      </c>
      <c r="H546" t="s">
        <v>2945</v>
      </c>
      <c r="I546" t="s">
        <v>5253</v>
      </c>
      <c r="J546" t="s">
        <v>719</v>
      </c>
      <c r="K546">
        <v>1</v>
      </c>
      <c r="L546">
        <v>1122</v>
      </c>
      <c r="M546" t="s">
        <v>2944</v>
      </c>
      <c r="N546">
        <v>0</v>
      </c>
      <c r="O546">
        <v>8177</v>
      </c>
      <c r="P546">
        <v>9299</v>
      </c>
      <c r="Q546">
        <v>8</v>
      </c>
      <c r="R546" t="s">
        <v>719</v>
      </c>
      <c r="S546" t="s">
        <v>719</v>
      </c>
      <c r="T546" t="s">
        <v>719</v>
      </c>
      <c r="U546" t="s">
        <v>4326</v>
      </c>
      <c r="V546">
        <v>942866</v>
      </c>
      <c r="W546" t="s">
        <v>268</v>
      </c>
      <c r="X546" t="b">
        <v>1</v>
      </c>
      <c r="Y546" t="s">
        <v>719</v>
      </c>
      <c r="Z546" t="s">
        <v>719</v>
      </c>
      <c r="AA546">
        <v>942866</v>
      </c>
      <c r="AB546" t="s">
        <v>268</v>
      </c>
      <c r="AC546">
        <v>106589</v>
      </c>
      <c r="AD546" t="s">
        <v>60</v>
      </c>
      <c r="AE546">
        <v>119060</v>
      </c>
      <c r="AF546" t="s">
        <v>122</v>
      </c>
      <c r="AG546">
        <v>80840</v>
      </c>
      <c r="AH546" t="s">
        <v>116</v>
      </c>
      <c r="AI546">
        <v>28216</v>
      </c>
      <c r="AJ546" t="s">
        <v>142</v>
      </c>
      <c r="AK546">
        <v>1224</v>
      </c>
      <c r="AL546" t="s">
        <v>91</v>
      </c>
      <c r="AM546">
        <v>2</v>
      </c>
      <c r="AN546" t="s">
        <v>152</v>
      </c>
      <c r="AO546">
        <v>131567</v>
      </c>
      <c r="AP546" t="s">
        <v>153</v>
      </c>
    </row>
    <row r="547" spans="1:42" x14ac:dyDescent="0.2">
      <c r="A547">
        <v>546</v>
      </c>
      <c r="B547" t="s">
        <v>2931</v>
      </c>
      <c r="C547" t="s">
        <v>268</v>
      </c>
      <c r="D547">
        <v>942866</v>
      </c>
      <c r="E547" t="s">
        <v>2943</v>
      </c>
      <c r="F547" t="s">
        <v>2191</v>
      </c>
      <c r="G547" t="s">
        <v>2191</v>
      </c>
      <c r="H547" t="s">
        <v>2942</v>
      </c>
      <c r="I547" t="s">
        <v>5252</v>
      </c>
      <c r="J547" t="s">
        <v>719</v>
      </c>
      <c r="K547">
        <v>-1</v>
      </c>
      <c r="L547">
        <v>1722</v>
      </c>
      <c r="M547" t="s">
        <v>2941</v>
      </c>
      <c r="N547">
        <v>0</v>
      </c>
      <c r="O547">
        <v>9326</v>
      </c>
      <c r="P547">
        <v>11048</v>
      </c>
      <c r="Q547">
        <v>9</v>
      </c>
      <c r="R547" t="s">
        <v>719</v>
      </c>
      <c r="S547" t="s">
        <v>719</v>
      </c>
      <c r="T547" t="s">
        <v>719</v>
      </c>
      <c r="U547" t="s">
        <v>4326</v>
      </c>
      <c r="V547">
        <v>942866</v>
      </c>
      <c r="W547" t="s">
        <v>268</v>
      </c>
      <c r="X547" t="b">
        <v>1</v>
      </c>
      <c r="Y547" t="s">
        <v>719</v>
      </c>
      <c r="Z547" t="s">
        <v>719</v>
      </c>
      <c r="AA547">
        <v>942866</v>
      </c>
      <c r="AB547" t="s">
        <v>268</v>
      </c>
      <c r="AC547">
        <v>106589</v>
      </c>
      <c r="AD547" t="s">
        <v>60</v>
      </c>
      <c r="AE547">
        <v>119060</v>
      </c>
      <c r="AF547" t="s">
        <v>122</v>
      </c>
      <c r="AG547">
        <v>80840</v>
      </c>
      <c r="AH547" t="s">
        <v>116</v>
      </c>
      <c r="AI547">
        <v>28216</v>
      </c>
      <c r="AJ547" t="s">
        <v>142</v>
      </c>
      <c r="AK547">
        <v>1224</v>
      </c>
      <c r="AL547" t="s">
        <v>91</v>
      </c>
      <c r="AM547">
        <v>2</v>
      </c>
      <c r="AN547" t="s">
        <v>152</v>
      </c>
      <c r="AO547">
        <v>131567</v>
      </c>
      <c r="AP547" t="s">
        <v>153</v>
      </c>
    </row>
    <row r="548" spans="1:42" x14ac:dyDescent="0.2">
      <c r="A548">
        <v>547</v>
      </c>
      <c r="B548" t="s">
        <v>2931</v>
      </c>
      <c r="C548" t="s">
        <v>268</v>
      </c>
      <c r="D548">
        <v>942866</v>
      </c>
      <c r="E548" t="s">
        <v>2940</v>
      </c>
      <c r="F548" t="s">
        <v>2187</v>
      </c>
      <c r="G548" t="s">
        <v>2187</v>
      </c>
      <c r="H548" t="s">
        <v>2939</v>
      </c>
      <c r="I548" t="s">
        <v>5251</v>
      </c>
      <c r="J548" t="s">
        <v>719</v>
      </c>
      <c r="K548">
        <v>-1</v>
      </c>
      <c r="L548">
        <v>1446</v>
      </c>
      <c r="M548" t="s">
        <v>2938</v>
      </c>
      <c r="N548">
        <v>0</v>
      </c>
      <c r="O548">
        <v>11311</v>
      </c>
      <c r="P548">
        <v>12757</v>
      </c>
      <c r="Q548">
        <v>10</v>
      </c>
      <c r="R548" t="s">
        <v>719</v>
      </c>
      <c r="S548" t="s">
        <v>719</v>
      </c>
      <c r="T548" t="s">
        <v>719</v>
      </c>
      <c r="U548" t="s">
        <v>4326</v>
      </c>
      <c r="V548">
        <v>942866</v>
      </c>
      <c r="W548" t="s">
        <v>268</v>
      </c>
      <c r="X548" t="b">
        <v>1</v>
      </c>
      <c r="Y548" t="s">
        <v>719</v>
      </c>
      <c r="Z548" t="s">
        <v>719</v>
      </c>
      <c r="AA548">
        <v>942866</v>
      </c>
      <c r="AB548" t="s">
        <v>268</v>
      </c>
      <c r="AC548">
        <v>106589</v>
      </c>
      <c r="AD548" t="s">
        <v>60</v>
      </c>
      <c r="AE548">
        <v>119060</v>
      </c>
      <c r="AF548" t="s">
        <v>122</v>
      </c>
      <c r="AG548">
        <v>80840</v>
      </c>
      <c r="AH548" t="s">
        <v>116</v>
      </c>
      <c r="AI548">
        <v>28216</v>
      </c>
      <c r="AJ548" t="s">
        <v>142</v>
      </c>
      <c r="AK548">
        <v>1224</v>
      </c>
      <c r="AL548" t="s">
        <v>91</v>
      </c>
      <c r="AM548">
        <v>2</v>
      </c>
      <c r="AN548" t="s">
        <v>152</v>
      </c>
      <c r="AO548">
        <v>131567</v>
      </c>
      <c r="AP548" t="s">
        <v>153</v>
      </c>
    </row>
    <row r="549" spans="1:42" x14ac:dyDescent="0.2">
      <c r="A549">
        <v>548</v>
      </c>
      <c r="B549" t="s">
        <v>2931</v>
      </c>
      <c r="C549" t="s">
        <v>268</v>
      </c>
      <c r="D549">
        <v>942866</v>
      </c>
      <c r="E549" t="s">
        <v>2937</v>
      </c>
      <c r="F549" t="s">
        <v>2183</v>
      </c>
      <c r="G549" t="s">
        <v>2183</v>
      </c>
      <c r="H549" t="s">
        <v>2936</v>
      </c>
      <c r="I549" t="s">
        <v>5250</v>
      </c>
      <c r="J549" t="s">
        <v>719</v>
      </c>
      <c r="K549">
        <v>-1</v>
      </c>
      <c r="L549">
        <v>702</v>
      </c>
      <c r="M549" t="s">
        <v>2935</v>
      </c>
      <c r="N549">
        <v>0</v>
      </c>
      <c r="O549">
        <v>12753</v>
      </c>
      <c r="P549">
        <v>13455</v>
      </c>
      <c r="Q549">
        <v>11</v>
      </c>
      <c r="R549" t="s">
        <v>719</v>
      </c>
      <c r="S549" t="s">
        <v>719</v>
      </c>
      <c r="T549" t="s">
        <v>719</v>
      </c>
      <c r="U549" t="s">
        <v>4326</v>
      </c>
      <c r="V549">
        <v>942866</v>
      </c>
      <c r="W549" t="s">
        <v>268</v>
      </c>
      <c r="X549" t="b">
        <v>1</v>
      </c>
      <c r="Y549" t="s">
        <v>719</v>
      </c>
      <c r="Z549" t="s">
        <v>719</v>
      </c>
      <c r="AA549">
        <v>942866</v>
      </c>
      <c r="AB549" t="s">
        <v>268</v>
      </c>
      <c r="AC549">
        <v>106589</v>
      </c>
      <c r="AD549" t="s">
        <v>60</v>
      </c>
      <c r="AE549">
        <v>119060</v>
      </c>
      <c r="AF549" t="s">
        <v>122</v>
      </c>
      <c r="AG549">
        <v>80840</v>
      </c>
      <c r="AH549" t="s">
        <v>116</v>
      </c>
      <c r="AI549">
        <v>28216</v>
      </c>
      <c r="AJ549" t="s">
        <v>142</v>
      </c>
      <c r="AK549">
        <v>1224</v>
      </c>
      <c r="AL549" t="s">
        <v>91</v>
      </c>
      <c r="AM549">
        <v>2</v>
      </c>
      <c r="AN549" t="s">
        <v>152</v>
      </c>
      <c r="AO549">
        <v>131567</v>
      </c>
      <c r="AP549" t="s">
        <v>153</v>
      </c>
    </row>
    <row r="550" spans="1:42" x14ac:dyDescent="0.2">
      <c r="A550">
        <v>549</v>
      </c>
      <c r="B550" t="s">
        <v>2931</v>
      </c>
      <c r="C550" t="s">
        <v>268</v>
      </c>
      <c r="D550">
        <v>942866</v>
      </c>
      <c r="E550" t="s">
        <v>2934</v>
      </c>
      <c r="F550" t="s">
        <v>2179</v>
      </c>
      <c r="G550" t="s">
        <v>2179</v>
      </c>
      <c r="H550" t="s">
        <v>2933</v>
      </c>
      <c r="I550" t="s">
        <v>5249</v>
      </c>
      <c r="J550" t="s">
        <v>719</v>
      </c>
      <c r="K550">
        <v>-1</v>
      </c>
      <c r="L550">
        <v>783</v>
      </c>
      <c r="M550" t="s">
        <v>2932</v>
      </c>
      <c r="N550">
        <v>0</v>
      </c>
      <c r="O550">
        <v>13451</v>
      </c>
      <c r="P550">
        <v>14234</v>
      </c>
      <c r="Q550">
        <v>12</v>
      </c>
      <c r="R550" t="s">
        <v>719</v>
      </c>
      <c r="S550" t="s">
        <v>719</v>
      </c>
      <c r="T550" t="s">
        <v>719</v>
      </c>
      <c r="U550" t="s">
        <v>4326</v>
      </c>
      <c r="V550">
        <v>942866</v>
      </c>
      <c r="W550" t="s">
        <v>268</v>
      </c>
      <c r="X550" t="b">
        <v>1</v>
      </c>
      <c r="Y550" t="s">
        <v>719</v>
      </c>
      <c r="Z550" t="s">
        <v>719</v>
      </c>
      <c r="AA550">
        <v>942866</v>
      </c>
      <c r="AB550" t="s">
        <v>268</v>
      </c>
      <c r="AC550">
        <v>106589</v>
      </c>
      <c r="AD550" t="s">
        <v>60</v>
      </c>
      <c r="AE550">
        <v>119060</v>
      </c>
      <c r="AF550" t="s">
        <v>122</v>
      </c>
      <c r="AG550">
        <v>80840</v>
      </c>
      <c r="AH550" t="s">
        <v>116</v>
      </c>
      <c r="AI550">
        <v>28216</v>
      </c>
      <c r="AJ550" t="s">
        <v>142</v>
      </c>
      <c r="AK550">
        <v>1224</v>
      </c>
      <c r="AL550" t="s">
        <v>91</v>
      </c>
      <c r="AM550">
        <v>2</v>
      </c>
      <c r="AN550" t="s">
        <v>152</v>
      </c>
      <c r="AO550">
        <v>131567</v>
      </c>
      <c r="AP550" t="s">
        <v>153</v>
      </c>
    </row>
    <row r="551" spans="1:42" x14ac:dyDescent="0.2">
      <c r="A551">
        <v>550</v>
      </c>
      <c r="B551" t="s">
        <v>2931</v>
      </c>
      <c r="C551" t="s">
        <v>268</v>
      </c>
      <c r="D551">
        <v>942866</v>
      </c>
      <c r="E551" t="s">
        <v>1968</v>
      </c>
      <c r="F551" t="s">
        <v>1967</v>
      </c>
      <c r="G551" t="s">
        <v>1967</v>
      </c>
      <c r="H551" t="s">
        <v>2930</v>
      </c>
      <c r="I551" t="s">
        <v>5248</v>
      </c>
      <c r="J551" t="s">
        <v>719</v>
      </c>
      <c r="K551">
        <v>1</v>
      </c>
      <c r="L551">
        <v>564</v>
      </c>
      <c r="M551" t="s">
        <v>2929</v>
      </c>
      <c r="N551">
        <v>1</v>
      </c>
      <c r="O551">
        <v>14360</v>
      </c>
      <c r="P551">
        <v>14924</v>
      </c>
      <c r="Q551">
        <v>13</v>
      </c>
      <c r="R551" t="s">
        <v>719</v>
      </c>
      <c r="S551" t="s">
        <v>719</v>
      </c>
      <c r="T551" t="s">
        <v>719</v>
      </c>
      <c r="U551" t="s">
        <v>4326</v>
      </c>
      <c r="V551">
        <v>942866</v>
      </c>
      <c r="W551" t="s">
        <v>268</v>
      </c>
      <c r="X551" t="b">
        <v>1</v>
      </c>
      <c r="Y551" t="s">
        <v>719</v>
      </c>
      <c r="Z551" t="s">
        <v>719</v>
      </c>
      <c r="AA551">
        <v>942866</v>
      </c>
      <c r="AB551" t="s">
        <v>268</v>
      </c>
      <c r="AC551">
        <v>106589</v>
      </c>
      <c r="AD551" t="s">
        <v>60</v>
      </c>
      <c r="AE551">
        <v>119060</v>
      </c>
      <c r="AF551" t="s">
        <v>122</v>
      </c>
      <c r="AG551">
        <v>80840</v>
      </c>
      <c r="AH551" t="s">
        <v>116</v>
      </c>
      <c r="AI551">
        <v>28216</v>
      </c>
      <c r="AJ551" t="s">
        <v>142</v>
      </c>
      <c r="AK551">
        <v>1224</v>
      </c>
      <c r="AL551" t="s">
        <v>91</v>
      </c>
      <c r="AM551">
        <v>2</v>
      </c>
      <c r="AN551" t="s">
        <v>152</v>
      </c>
      <c r="AO551">
        <v>131567</v>
      </c>
      <c r="AP551" t="s">
        <v>153</v>
      </c>
    </row>
    <row r="552" spans="1:42" x14ac:dyDescent="0.2">
      <c r="A552">
        <v>551</v>
      </c>
      <c r="B552" t="s">
        <v>2885</v>
      </c>
      <c r="C552" t="s">
        <v>76</v>
      </c>
      <c r="D552">
        <v>433924</v>
      </c>
      <c r="E552" t="s">
        <v>430</v>
      </c>
      <c r="F552" t="s">
        <v>429</v>
      </c>
      <c r="G552" t="s">
        <v>429</v>
      </c>
      <c r="H552" t="s">
        <v>2928</v>
      </c>
      <c r="I552" t="s">
        <v>5247</v>
      </c>
      <c r="J552" t="s">
        <v>719</v>
      </c>
      <c r="K552">
        <v>1</v>
      </c>
      <c r="L552">
        <v>752</v>
      </c>
      <c r="M552" t="s">
        <v>2927</v>
      </c>
      <c r="N552">
        <v>1</v>
      </c>
      <c r="O552">
        <v>0</v>
      </c>
      <c r="P552">
        <v>752</v>
      </c>
      <c r="Q552">
        <v>1</v>
      </c>
      <c r="R552" t="s">
        <v>719</v>
      </c>
      <c r="S552" t="s">
        <v>719</v>
      </c>
      <c r="T552" t="s">
        <v>719</v>
      </c>
      <c r="U552" t="s">
        <v>4326</v>
      </c>
      <c r="V552">
        <v>433924</v>
      </c>
      <c r="W552" t="s">
        <v>76</v>
      </c>
      <c r="X552" t="b">
        <v>1</v>
      </c>
      <c r="Y552" t="s">
        <v>719</v>
      </c>
      <c r="Z552" t="s">
        <v>719</v>
      </c>
      <c r="AA552">
        <v>433924</v>
      </c>
      <c r="AB552" t="s">
        <v>76</v>
      </c>
      <c r="AC552">
        <v>433923</v>
      </c>
      <c r="AD552" t="s">
        <v>128</v>
      </c>
      <c r="AE552">
        <v>80864</v>
      </c>
      <c r="AF552" t="s">
        <v>45</v>
      </c>
      <c r="AG552">
        <v>80840</v>
      </c>
      <c r="AH552" t="s">
        <v>116</v>
      </c>
      <c r="AI552">
        <v>28216</v>
      </c>
      <c r="AJ552" t="s">
        <v>142</v>
      </c>
      <c r="AK552">
        <v>1224</v>
      </c>
      <c r="AL552" t="s">
        <v>91</v>
      </c>
      <c r="AM552">
        <v>2</v>
      </c>
      <c r="AN552" t="s">
        <v>152</v>
      </c>
      <c r="AO552">
        <v>131567</v>
      </c>
      <c r="AP552" t="s">
        <v>153</v>
      </c>
    </row>
    <row r="553" spans="1:42" x14ac:dyDescent="0.2">
      <c r="A553">
        <v>552</v>
      </c>
      <c r="B553" t="s">
        <v>2885</v>
      </c>
      <c r="C553" t="s">
        <v>76</v>
      </c>
      <c r="D553">
        <v>433924</v>
      </c>
      <c r="E553" t="s">
        <v>2926</v>
      </c>
      <c r="F553" t="s">
        <v>2925</v>
      </c>
      <c r="G553" t="s">
        <v>2925</v>
      </c>
      <c r="H553" t="s">
        <v>2924</v>
      </c>
      <c r="I553" t="s">
        <v>5246</v>
      </c>
      <c r="J553" t="s">
        <v>719</v>
      </c>
      <c r="K553">
        <v>1</v>
      </c>
      <c r="L553">
        <v>849</v>
      </c>
      <c r="M553" t="s">
        <v>2923</v>
      </c>
      <c r="N553">
        <v>0</v>
      </c>
      <c r="O553">
        <v>906</v>
      </c>
      <c r="P553">
        <v>1755</v>
      </c>
      <c r="Q553">
        <v>2</v>
      </c>
      <c r="R553" t="s">
        <v>719</v>
      </c>
      <c r="S553" t="s">
        <v>719</v>
      </c>
      <c r="T553" t="s">
        <v>719</v>
      </c>
      <c r="U553" t="s">
        <v>4326</v>
      </c>
      <c r="V553">
        <v>433924</v>
      </c>
      <c r="W553" t="s">
        <v>76</v>
      </c>
      <c r="X553" t="b">
        <v>1</v>
      </c>
      <c r="Y553" t="s">
        <v>719</v>
      </c>
      <c r="Z553" t="s">
        <v>719</v>
      </c>
      <c r="AA553">
        <v>433924</v>
      </c>
      <c r="AB553" t="s">
        <v>76</v>
      </c>
      <c r="AC553">
        <v>433923</v>
      </c>
      <c r="AD553" t="s">
        <v>128</v>
      </c>
      <c r="AE553">
        <v>80864</v>
      </c>
      <c r="AF553" t="s">
        <v>45</v>
      </c>
      <c r="AG553">
        <v>80840</v>
      </c>
      <c r="AH553" t="s">
        <v>116</v>
      </c>
      <c r="AI553">
        <v>28216</v>
      </c>
      <c r="AJ553" t="s">
        <v>142</v>
      </c>
      <c r="AK553">
        <v>1224</v>
      </c>
      <c r="AL553" t="s">
        <v>91</v>
      </c>
      <c r="AM553">
        <v>2</v>
      </c>
      <c r="AN553" t="s">
        <v>152</v>
      </c>
      <c r="AO553">
        <v>131567</v>
      </c>
      <c r="AP553" t="s">
        <v>153</v>
      </c>
    </row>
    <row r="554" spans="1:42" x14ac:dyDescent="0.2">
      <c r="A554">
        <v>553</v>
      </c>
      <c r="B554" t="s">
        <v>2885</v>
      </c>
      <c r="C554" t="s">
        <v>76</v>
      </c>
      <c r="D554">
        <v>433924</v>
      </c>
      <c r="E554" t="s">
        <v>2922</v>
      </c>
      <c r="F554" t="s">
        <v>2921</v>
      </c>
      <c r="G554" t="s">
        <v>2921</v>
      </c>
      <c r="H554" t="s">
        <v>2920</v>
      </c>
      <c r="I554" t="s">
        <v>5245</v>
      </c>
      <c r="J554" t="s">
        <v>719</v>
      </c>
      <c r="K554">
        <v>-1</v>
      </c>
      <c r="L554">
        <v>414</v>
      </c>
      <c r="M554" t="s">
        <v>2919</v>
      </c>
      <c r="N554">
        <v>0</v>
      </c>
      <c r="O554">
        <v>1820</v>
      </c>
      <c r="P554">
        <v>2234</v>
      </c>
      <c r="Q554">
        <v>3</v>
      </c>
      <c r="R554" t="s">
        <v>719</v>
      </c>
      <c r="S554" t="s">
        <v>719</v>
      </c>
      <c r="T554" t="s">
        <v>719</v>
      </c>
      <c r="U554" t="s">
        <v>4326</v>
      </c>
      <c r="V554">
        <v>433924</v>
      </c>
      <c r="W554" t="s">
        <v>76</v>
      </c>
      <c r="X554" t="b">
        <v>1</v>
      </c>
      <c r="Y554" t="s">
        <v>719</v>
      </c>
      <c r="Z554" t="s">
        <v>719</v>
      </c>
      <c r="AA554">
        <v>433924</v>
      </c>
      <c r="AB554" t="s">
        <v>76</v>
      </c>
      <c r="AC554">
        <v>433923</v>
      </c>
      <c r="AD554" t="s">
        <v>128</v>
      </c>
      <c r="AE554">
        <v>80864</v>
      </c>
      <c r="AF554" t="s">
        <v>45</v>
      </c>
      <c r="AG554">
        <v>80840</v>
      </c>
      <c r="AH554" t="s">
        <v>116</v>
      </c>
      <c r="AI554">
        <v>28216</v>
      </c>
      <c r="AJ554" t="s">
        <v>142</v>
      </c>
      <c r="AK554">
        <v>1224</v>
      </c>
      <c r="AL554" t="s">
        <v>91</v>
      </c>
      <c r="AM554">
        <v>2</v>
      </c>
      <c r="AN554" t="s">
        <v>152</v>
      </c>
      <c r="AO554">
        <v>131567</v>
      </c>
      <c r="AP554" t="s">
        <v>153</v>
      </c>
    </row>
    <row r="555" spans="1:42" x14ac:dyDescent="0.2">
      <c r="A555">
        <v>554</v>
      </c>
      <c r="B555" t="s">
        <v>2885</v>
      </c>
      <c r="C555" t="s">
        <v>76</v>
      </c>
      <c r="D555">
        <v>433924</v>
      </c>
      <c r="E555" t="s">
        <v>2918</v>
      </c>
      <c r="F555" t="s">
        <v>383</v>
      </c>
      <c r="G555" t="s">
        <v>383</v>
      </c>
      <c r="H555" t="s">
        <v>2917</v>
      </c>
      <c r="I555" t="s">
        <v>5244</v>
      </c>
      <c r="J555" t="s">
        <v>719</v>
      </c>
      <c r="K555">
        <v>1</v>
      </c>
      <c r="L555">
        <v>819</v>
      </c>
      <c r="M555" t="s">
        <v>2916</v>
      </c>
      <c r="N555">
        <v>0</v>
      </c>
      <c r="O555">
        <v>2407</v>
      </c>
      <c r="P555">
        <v>3226</v>
      </c>
      <c r="Q555">
        <v>4</v>
      </c>
      <c r="R555" t="s">
        <v>719</v>
      </c>
      <c r="S555" t="s">
        <v>719</v>
      </c>
      <c r="T555" t="s">
        <v>719</v>
      </c>
      <c r="U555" t="s">
        <v>4326</v>
      </c>
      <c r="V555">
        <v>433924</v>
      </c>
      <c r="W555" t="s">
        <v>76</v>
      </c>
      <c r="X555" t="b">
        <v>1</v>
      </c>
      <c r="Y555" t="s">
        <v>719</v>
      </c>
      <c r="Z555" t="s">
        <v>719</v>
      </c>
      <c r="AA555">
        <v>433924</v>
      </c>
      <c r="AB555" t="s">
        <v>76</v>
      </c>
      <c r="AC555">
        <v>433923</v>
      </c>
      <c r="AD555" t="s">
        <v>128</v>
      </c>
      <c r="AE555">
        <v>80864</v>
      </c>
      <c r="AF555" t="s">
        <v>45</v>
      </c>
      <c r="AG555">
        <v>80840</v>
      </c>
      <c r="AH555" t="s">
        <v>116</v>
      </c>
      <c r="AI555">
        <v>28216</v>
      </c>
      <c r="AJ555" t="s">
        <v>142</v>
      </c>
      <c r="AK555">
        <v>1224</v>
      </c>
      <c r="AL555" t="s">
        <v>91</v>
      </c>
      <c r="AM555">
        <v>2</v>
      </c>
      <c r="AN555" t="s">
        <v>152</v>
      </c>
      <c r="AO555">
        <v>131567</v>
      </c>
      <c r="AP555" t="s">
        <v>153</v>
      </c>
    </row>
    <row r="556" spans="1:42" x14ac:dyDescent="0.2">
      <c r="A556">
        <v>555</v>
      </c>
      <c r="B556" t="s">
        <v>2885</v>
      </c>
      <c r="C556" t="s">
        <v>76</v>
      </c>
      <c r="D556">
        <v>433924</v>
      </c>
      <c r="E556" t="s">
        <v>1004</v>
      </c>
      <c r="F556" t="s">
        <v>811</v>
      </c>
      <c r="G556" t="s">
        <v>811</v>
      </c>
      <c r="H556" t="s">
        <v>2915</v>
      </c>
      <c r="I556" t="s">
        <v>5243</v>
      </c>
      <c r="J556" t="s">
        <v>719</v>
      </c>
      <c r="K556">
        <v>1</v>
      </c>
      <c r="L556">
        <v>450</v>
      </c>
      <c r="M556" t="s">
        <v>2914</v>
      </c>
      <c r="N556">
        <v>0</v>
      </c>
      <c r="O556">
        <v>3319</v>
      </c>
      <c r="P556">
        <v>3769</v>
      </c>
      <c r="Q556">
        <v>5</v>
      </c>
      <c r="R556" t="s">
        <v>719</v>
      </c>
      <c r="S556" t="s">
        <v>719</v>
      </c>
      <c r="T556" t="s">
        <v>719</v>
      </c>
      <c r="U556" t="s">
        <v>4326</v>
      </c>
      <c r="V556">
        <v>433924</v>
      </c>
      <c r="W556" t="s">
        <v>76</v>
      </c>
      <c r="X556" t="b">
        <v>1</v>
      </c>
      <c r="Y556" t="s">
        <v>719</v>
      </c>
      <c r="Z556" t="s">
        <v>719</v>
      </c>
      <c r="AA556">
        <v>433924</v>
      </c>
      <c r="AB556" t="s">
        <v>76</v>
      </c>
      <c r="AC556">
        <v>433923</v>
      </c>
      <c r="AD556" t="s">
        <v>128</v>
      </c>
      <c r="AE556">
        <v>80864</v>
      </c>
      <c r="AF556" t="s">
        <v>45</v>
      </c>
      <c r="AG556">
        <v>80840</v>
      </c>
      <c r="AH556" t="s">
        <v>116</v>
      </c>
      <c r="AI556">
        <v>28216</v>
      </c>
      <c r="AJ556" t="s">
        <v>142</v>
      </c>
      <c r="AK556">
        <v>1224</v>
      </c>
      <c r="AL556" t="s">
        <v>91</v>
      </c>
      <c r="AM556">
        <v>2</v>
      </c>
      <c r="AN556" t="s">
        <v>152</v>
      </c>
      <c r="AO556">
        <v>131567</v>
      </c>
      <c r="AP556" t="s">
        <v>153</v>
      </c>
    </row>
    <row r="557" spans="1:42" x14ac:dyDescent="0.2">
      <c r="A557">
        <v>556</v>
      </c>
      <c r="B557" t="s">
        <v>2885</v>
      </c>
      <c r="C557" t="s">
        <v>76</v>
      </c>
      <c r="D557">
        <v>433924</v>
      </c>
      <c r="E557" t="s">
        <v>2913</v>
      </c>
      <c r="F557" t="s">
        <v>2912</v>
      </c>
      <c r="G557" t="s">
        <v>2912</v>
      </c>
      <c r="H557" t="s">
        <v>2911</v>
      </c>
      <c r="I557" t="s">
        <v>5242</v>
      </c>
      <c r="J557" t="s">
        <v>719</v>
      </c>
      <c r="K557">
        <v>1</v>
      </c>
      <c r="L557">
        <v>426</v>
      </c>
      <c r="M557" t="s">
        <v>2910</v>
      </c>
      <c r="N557">
        <v>0</v>
      </c>
      <c r="O557">
        <v>3818</v>
      </c>
      <c r="P557">
        <v>4244</v>
      </c>
      <c r="Q557">
        <v>6</v>
      </c>
      <c r="R557" t="s">
        <v>719</v>
      </c>
      <c r="S557" t="s">
        <v>719</v>
      </c>
      <c r="T557" t="s">
        <v>719</v>
      </c>
      <c r="U557" t="s">
        <v>4326</v>
      </c>
      <c r="V557">
        <v>433924</v>
      </c>
      <c r="W557" t="s">
        <v>76</v>
      </c>
      <c r="X557" t="b">
        <v>1</v>
      </c>
      <c r="Y557" t="s">
        <v>719</v>
      </c>
      <c r="Z557" t="s">
        <v>719</v>
      </c>
      <c r="AA557">
        <v>433924</v>
      </c>
      <c r="AB557" t="s">
        <v>76</v>
      </c>
      <c r="AC557">
        <v>433923</v>
      </c>
      <c r="AD557" t="s">
        <v>128</v>
      </c>
      <c r="AE557">
        <v>80864</v>
      </c>
      <c r="AF557" t="s">
        <v>45</v>
      </c>
      <c r="AG557">
        <v>80840</v>
      </c>
      <c r="AH557" t="s">
        <v>116</v>
      </c>
      <c r="AI557">
        <v>28216</v>
      </c>
      <c r="AJ557" t="s">
        <v>142</v>
      </c>
      <c r="AK557">
        <v>1224</v>
      </c>
      <c r="AL557" t="s">
        <v>91</v>
      </c>
      <c r="AM557">
        <v>2</v>
      </c>
      <c r="AN557" t="s">
        <v>152</v>
      </c>
      <c r="AO557">
        <v>131567</v>
      </c>
      <c r="AP557" t="s">
        <v>153</v>
      </c>
    </row>
    <row r="558" spans="1:42" x14ac:dyDescent="0.2">
      <c r="A558">
        <v>557</v>
      </c>
      <c r="B558" t="s">
        <v>2885</v>
      </c>
      <c r="C558" t="s">
        <v>76</v>
      </c>
      <c r="D558">
        <v>433924</v>
      </c>
      <c r="E558" t="s">
        <v>606</v>
      </c>
      <c r="F558" t="s">
        <v>605</v>
      </c>
      <c r="G558" t="s">
        <v>605</v>
      </c>
      <c r="H558" t="s">
        <v>2909</v>
      </c>
      <c r="I558" t="s">
        <v>5241</v>
      </c>
      <c r="J558" t="s">
        <v>719</v>
      </c>
      <c r="K558">
        <v>-1</v>
      </c>
      <c r="L558">
        <v>882</v>
      </c>
      <c r="M558" t="s">
        <v>2908</v>
      </c>
      <c r="N558">
        <v>0</v>
      </c>
      <c r="O558">
        <v>4323</v>
      </c>
      <c r="P558">
        <v>5205</v>
      </c>
      <c r="Q558">
        <v>7</v>
      </c>
      <c r="R558" t="s">
        <v>719</v>
      </c>
      <c r="S558" t="s">
        <v>719</v>
      </c>
      <c r="T558" t="s">
        <v>719</v>
      </c>
      <c r="U558" t="s">
        <v>4326</v>
      </c>
      <c r="V558">
        <v>433924</v>
      </c>
      <c r="W558" t="s">
        <v>76</v>
      </c>
      <c r="X558" t="b">
        <v>1</v>
      </c>
      <c r="Y558" t="s">
        <v>719</v>
      </c>
      <c r="Z558" t="s">
        <v>719</v>
      </c>
      <c r="AA558">
        <v>433924</v>
      </c>
      <c r="AB558" t="s">
        <v>76</v>
      </c>
      <c r="AC558">
        <v>433923</v>
      </c>
      <c r="AD558" t="s">
        <v>128</v>
      </c>
      <c r="AE558">
        <v>80864</v>
      </c>
      <c r="AF558" t="s">
        <v>45</v>
      </c>
      <c r="AG558">
        <v>80840</v>
      </c>
      <c r="AH558" t="s">
        <v>116</v>
      </c>
      <c r="AI558">
        <v>28216</v>
      </c>
      <c r="AJ558" t="s">
        <v>142</v>
      </c>
      <c r="AK558">
        <v>1224</v>
      </c>
      <c r="AL558" t="s">
        <v>91</v>
      </c>
      <c r="AM558">
        <v>2</v>
      </c>
      <c r="AN558" t="s">
        <v>152</v>
      </c>
      <c r="AO558">
        <v>131567</v>
      </c>
      <c r="AP558" t="s">
        <v>153</v>
      </c>
    </row>
    <row r="559" spans="1:42" x14ac:dyDescent="0.2">
      <c r="A559">
        <v>558</v>
      </c>
      <c r="B559" t="s">
        <v>2885</v>
      </c>
      <c r="C559" t="s">
        <v>76</v>
      </c>
      <c r="D559">
        <v>433924</v>
      </c>
      <c r="E559" t="s">
        <v>2734</v>
      </c>
      <c r="F559" t="s">
        <v>803</v>
      </c>
      <c r="G559" t="s">
        <v>803</v>
      </c>
      <c r="H559" t="s">
        <v>2907</v>
      </c>
      <c r="I559" t="s">
        <v>5240</v>
      </c>
      <c r="J559" t="s">
        <v>719</v>
      </c>
      <c r="K559">
        <v>1</v>
      </c>
      <c r="L559">
        <v>1725</v>
      </c>
      <c r="M559" t="s">
        <v>2906</v>
      </c>
      <c r="N559">
        <v>0</v>
      </c>
      <c r="O559">
        <v>5330</v>
      </c>
      <c r="P559">
        <v>7055</v>
      </c>
      <c r="Q559">
        <v>8</v>
      </c>
      <c r="R559" t="s">
        <v>719</v>
      </c>
      <c r="S559" t="s">
        <v>719</v>
      </c>
      <c r="T559" t="s">
        <v>719</v>
      </c>
      <c r="U559" t="s">
        <v>4326</v>
      </c>
      <c r="V559">
        <v>433924</v>
      </c>
      <c r="W559" t="s">
        <v>76</v>
      </c>
      <c r="X559" t="b">
        <v>1</v>
      </c>
      <c r="Y559" t="s">
        <v>719</v>
      </c>
      <c r="Z559" t="s">
        <v>719</v>
      </c>
      <c r="AA559">
        <v>433924</v>
      </c>
      <c r="AB559" t="s">
        <v>76</v>
      </c>
      <c r="AC559">
        <v>433923</v>
      </c>
      <c r="AD559" t="s">
        <v>128</v>
      </c>
      <c r="AE559">
        <v>80864</v>
      </c>
      <c r="AF559" t="s">
        <v>45</v>
      </c>
      <c r="AG559">
        <v>80840</v>
      </c>
      <c r="AH559" t="s">
        <v>116</v>
      </c>
      <c r="AI559">
        <v>28216</v>
      </c>
      <c r="AJ559" t="s">
        <v>142</v>
      </c>
      <c r="AK559">
        <v>1224</v>
      </c>
      <c r="AL559" t="s">
        <v>91</v>
      </c>
      <c r="AM559">
        <v>2</v>
      </c>
      <c r="AN559" t="s">
        <v>152</v>
      </c>
      <c r="AO559">
        <v>131567</v>
      </c>
      <c r="AP559" t="s">
        <v>153</v>
      </c>
    </row>
    <row r="560" spans="1:42" x14ac:dyDescent="0.2">
      <c r="A560">
        <v>559</v>
      </c>
      <c r="B560" t="s">
        <v>2885</v>
      </c>
      <c r="C560" t="s">
        <v>76</v>
      </c>
      <c r="D560">
        <v>433924</v>
      </c>
      <c r="E560" t="s">
        <v>312</v>
      </c>
      <c r="F560" t="s">
        <v>304</v>
      </c>
      <c r="G560" t="s">
        <v>304</v>
      </c>
      <c r="H560" t="s">
        <v>2905</v>
      </c>
      <c r="I560" t="s">
        <v>5239</v>
      </c>
      <c r="J560" t="s">
        <v>719</v>
      </c>
      <c r="K560">
        <v>1</v>
      </c>
      <c r="L560">
        <v>987</v>
      </c>
      <c r="M560" t="s">
        <v>2904</v>
      </c>
      <c r="N560">
        <v>0</v>
      </c>
      <c r="O560">
        <v>7091</v>
      </c>
      <c r="P560">
        <v>8078</v>
      </c>
      <c r="Q560">
        <v>9</v>
      </c>
      <c r="R560" t="s">
        <v>4316</v>
      </c>
      <c r="S560" t="s">
        <v>719</v>
      </c>
      <c r="T560" t="s">
        <v>719</v>
      </c>
      <c r="U560" t="s">
        <v>4326</v>
      </c>
      <c r="V560">
        <v>433924</v>
      </c>
      <c r="W560" t="s">
        <v>76</v>
      </c>
      <c r="X560" t="b">
        <v>1</v>
      </c>
      <c r="Y560" t="s">
        <v>719</v>
      </c>
      <c r="Z560" t="s">
        <v>719</v>
      </c>
      <c r="AA560">
        <v>433924</v>
      </c>
      <c r="AB560" t="s">
        <v>76</v>
      </c>
      <c r="AC560">
        <v>433923</v>
      </c>
      <c r="AD560" t="s">
        <v>128</v>
      </c>
      <c r="AE560">
        <v>80864</v>
      </c>
      <c r="AF560" t="s">
        <v>45</v>
      </c>
      <c r="AG560">
        <v>80840</v>
      </c>
      <c r="AH560" t="s">
        <v>116</v>
      </c>
      <c r="AI560">
        <v>28216</v>
      </c>
      <c r="AJ560" t="s">
        <v>142</v>
      </c>
      <c r="AK560">
        <v>1224</v>
      </c>
      <c r="AL560" t="s">
        <v>91</v>
      </c>
      <c r="AM560">
        <v>2</v>
      </c>
      <c r="AN560" t="s">
        <v>152</v>
      </c>
      <c r="AO560">
        <v>131567</v>
      </c>
      <c r="AP560" t="s">
        <v>153</v>
      </c>
    </row>
    <row r="561" spans="1:42" x14ac:dyDescent="0.2">
      <c r="A561">
        <v>560</v>
      </c>
      <c r="B561" t="s">
        <v>2885</v>
      </c>
      <c r="C561" t="s">
        <v>76</v>
      </c>
      <c r="D561">
        <v>433924</v>
      </c>
      <c r="E561" t="s">
        <v>2122</v>
      </c>
      <c r="F561" t="s">
        <v>387</v>
      </c>
      <c r="G561" t="s">
        <v>387</v>
      </c>
      <c r="H561" t="s">
        <v>2903</v>
      </c>
      <c r="I561" t="s">
        <v>5238</v>
      </c>
      <c r="J561" t="s">
        <v>719</v>
      </c>
      <c r="K561">
        <v>1</v>
      </c>
      <c r="L561">
        <v>1131</v>
      </c>
      <c r="M561" t="s">
        <v>2902</v>
      </c>
      <c r="N561">
        <v>0</v>
      </c>
      <c r="O561">
        <v>8094</v>
      </c>
      <c r="P561">
        <v>9225</v>
      </c>
      <c r="Q561">
        <v>10</v>
      </c>
      <c r="R561" t="s">
        <v>719</v>
      </c>
      <c r="S561" t="s">
        <v>719</v>
      </c>
      <c r="T561" t="s">
        <v>719</v>
      </c>
      <c r="U561" t="s">
        <v>4326</v>
      </c>
      <c r="V561">
        <v>433924</v>
      </c>
      <c r="W561" t="s">
        <v>76</v>
      </c>
      <c r="X561" t="b">
        <v>1</v>
      </c>
      <c r="Y561" t="s">
        <v>719</v>
      </c>
      <c r="Z561" t="s">
        <v>719</v>
      </c>
      <c r="AA561">
        <v>433924</v>
      </c>
      <c r="AB561" t="s">
        <v>76</v>
      </c>
      <c r="AC561">
        <v>433923</v>
      </c>
      <c r="AD561" t="s">
        <v>128</v>
      </c>
      <c r="AE561">
        <v>80864</v>
      </c>
      <c r="AF561" t="s">
        <v>45</v>
      </c>
      <c r="AG561">
        <v>80840</v>
      </c>
      <c r="AH561" t="s">
        <v>116</v>
      </c>
      <c r="AI561">
        <v>28216</v>
      </c>
      <c r="AJ561" t="s">
        <v>142</v>
      </c>
      <c r="AK561">
        <v>1224</v>
      </c>
      <c r="AL561" t="s">
        <v>91</v>
      </c>
      <c r="AM561">
        <v>2</v>
      </c>
      <c r="AN561" t="s">
        <v>152</v>
      </c>
      <c r="AO561">
        <v>131567</v>
      </c>
      <c r="AP561" t="s">
        <v>153</v>
      </c>
    </row>
    <row r="562" spans="1:42" x14ac:dyDescent="0.2">
      <c r="A562">
        <v>561</v>
      </c>
      <c r="B562" t="s">
        <v>2885</v>
      </c>
      <c r="C562" t="s">
        <v>76</v>
      </c>
      <c r="D562">
        <v>433924</v>
      </c>
      <c r="E562" t="s">
        <v>2901</v>
      </c>
      <c r="F562" t="s">
        <v>2900</v>
      </c>
      <c r="G562" t="s">
        <v>2900</v>
      </c>
      <c r="H562" t="s">
        <v>2899</v>
      </c>
      <c r="I562" t="s">
        <v>5237</v>
      </c>
      <c r="J562" t="s">
        <v>719</v>
      </c>
      <c r="K562">
        <v>1</v>
      </c>
      <c r="L562">
        <v>1116</v>
      </c>
      <c r="M562" t="s">
        <v>2898</v>
      </c>
      <c r="N562">
        <v>0</v>
      </c>
      <c r="O562">
        <v>9357</v>
      </c>
      <c r="P562">
        <v>10473</v>
      </c>
      <c r="Q562">
        <v>11</v>
      </c>
      <c r="R562" t="s">
        <v>719</v>
      </c>
      <c r="S562" t="s">
        <v>719</v>
      </c>
      <c r="T562" t="s">
        <v>719</v>
      </c>
      <c r="U562" t="s">
        <v>4326</v>
      </c>
      <c r="V562">
        <v>433924</v>
      </c>
      <c r="W562" t="s">
        <v>76</v>
      </c>
      <c r="X562" t="b">
        <v>1</v>
      </c>
      <c r="Y562" t="s">
        <v>719</v>
      </c>
      <c r="Z562" t="s">
        <v>719</v>
      </c>
      <c r="AA562">
        <v>433924</v>
      </c>
      <c r="AB562" t="s">
        <v>76</v>
      </c>
      <c r="AC562">
        <v>433923</v>
      </c>
      <c r="AD562" t="s">
        <v>128</v>
      </c>
      <c r="AE562">
        <v>80864</v>
      </c>
      <c r="AF562" t="s">
        <v>45</v>
      </c>
      <c r="AG562">
        <v>80840</v>
      </c>
      <c r="AH562" t="s">
        <v>116</v>
      </c>
      <c r="AI562">
        <v>28216</v>
      </c>
      <c r="AJ562" t="s">
        <v>142</v>
      </c>
      <c r="AK562">
        <v>1224</v>
      </c>
      <c r="AL562" t="s">
        <v>91</v>
      </c>
      <c r="AM562">
        <v>2</v>
      </c>
      <c r="AN562" t="s">
        <v>152</v>
      </c>
      <c r="AO562">
        <v>131567</v>
      </c>
      <c r="AP562" t="s">
        <v>153</v>
      </c>
    </row>
    <row r="563" spans="1:42" x14ac:dyDescent="0.2">
      <c r="A563">
        <v>562</v>
      </c>
      <c r="B563" t="s">
        <v>2885</v>
      </c>
      <c r="C563" t="s">
        <v>76</v>
      </c>
      <c r="D563">
        <v>433924</v>
      </c>
      <c r="E563" t="s">
        <v>2897</v>
      </c>
      <c r="F563" t="s">
        <v>2896</v>
      </c>
      <c r="G563" t="s">
        <v>2896</v>
      </c>
      <c r="H563" t="s">
        <v>2895</v>
      </c>
      <c r="I563" t="s">
        <v>5236</v>
      </c>
      <c r="J563" t="s">
        <v>719</v>
      </c>
      <c r="K563">
        <v>1</v>
      </c>
      <c r="L563">
        <v>1020</v>
      </c>
      <c r="M563" t="s">
        <v>2894</v>
      </c>
      <c r="N563">
        <v>0</v>
      </c>
      <c r="O563">
        <v>10617</v>
      </c>
      <c r="P563">
        <v>11637</v>
      </c>
      <c r="Q563">
        <v>12</v>
      </c>
      <c r="R563" t="s">
        <v>719</v>
      </c>
      <c r="S563" t="s">
        <v>719</v>
      </c>
      <c r="T563" t="s">
        <v>719</v>
      </c>
      <c r="U563" t="s">
        <v>4326</v>
      </c>
      <c r="V563">
        <v>433924</v>
      </c>
      <c r="W563" t="s">
        <v>76</v>
      </c>
      <c r="X563" t="b">
        <v>1</v>
      </c>
      <c r="Y563" t="s">
        <v>719</v>
      </c>
      <c r="Z563" t="s">
        <v>719</v>
      </c>
      <c r="AA563">
        <v>433924</v>
      </c>
      <c r="AB563" t="s">
        <v>76</v>
      </c>
      <c r="AC563">
        <v>433923</v>
      </c>
      <c r="AD563" t="s">
        <v>128</v>
      </c>
      <c r="AE563">
        <v>80864</v>
      </c>
      <c r="AF563" t="s">
        <v>45</v>
      </c>
      <c r="AG563">
        <v>80840</v>
      </c>
      <c r="AH563" t="s">
        <v>116</v>
      </c>
      <c r="AI563">
        <v>28216</v>
      </c>
      <c r="AJ563" t="s">
        <v>142</v>
      </c>
      <c r="AK563">
        <v>1224</v>
      </c>
      <c r="AL563" t="s">
        <v>91</v>
      </c>
      <c r="AM563">
        <v>2</v>
      </c>
      <c r="AN563" t="s">
        <v>152</v>
      </c>
      <c r="AO563">
        <v>131567</v>
      </c>
      <c r="AP563" t="s">
        <v>153</v>
      </c>
    </row>
    <row r="564" spans="1:42" x14ac:dyDescent="0.2">
      <c r="A564">
        <v>563</v>
      </c>
      <c r="B564" t="s">
        <v>2885</v>
      </c>
      <c r="C564" t="s">
        <v>76</v>
      </c>
      <c r="D564">
        <v>433924</v>
      </c>
      <c r="E564" t="s">
        <v>2893</v>
      </c>
      <c r="F564" t="s">
        <v>2892</v>
      </c>
      <c r="G564" t="s">
        <v>2892</v>
      </c>
      <c r="H564" t="s">
        <v>2891</v>
      </c>
      <c r="I564" t="s">
        <v>5235</v>
      </c>
      <c r="J564" t="s">
        <v>719</v>
      </c>
      <c r="K564">
        <v>1</v>
      </c>
      <c r="L564">
        <v>234</v>
      </c>
      <c r="M564" t="s">
        <v>2890</v>
      </c>
      <c r="N564">
        <v>0</v>
      </c>
      <c r="O564">
        <v>11846</v>
      </c>
      <c r="P564">
        <v>12080</v>
      </c>
      <c r="Q564">
        <v>13</v>
      </c>
      <c r="R564" t="s">
        <v>719</v>
      </c>
      <c r="S564" t="s">
        <v>719</v>
      </c>
      <c r="T564" t="s">
        <v>719</v>
      </c>
      <c r="U564" t="s">
        <v>4326</v>
      </c>
      <c r="V564">
        <v>433924</v>
      </c>
      <c r="W564" t="s">
        <v>76</v>
      </c>
      <c r="X564" t="b">
        <v>1</v>
      </c>
      <c r="Y564" t="s">
        <v>719</v>
      </c>
      <c r="Z564" t="s">
        <v>719</v>
      </c>
      <c r="AA564">
        <v>433924</v>
      </c>
      <c r="AB564" t="s">
        <v>76</v>
      </c>
      <c r="AC564">
        <v>433923</v>
      </c>
      <c r="AD564" t="s">
        <v>128</v>
      </c>
      <c r="AE564">
        <v>80864</v>
      </c>
      <c r="AF564" t="s">
        <v>45</v>
      </c>
      <c r="AG564">
        <v>80840</v>
      </c>
      <c r="AH564" t="s">
        <v>116</v>
      </c>
      <c r="AI564">
        <v>28216</v>
      </c>
      <c r="AJ564" t="s">
        <v>142</v>
      </c>
      <c r="AK564">
        <v>1224</v>
      </c>
      <c r="AL564" t="s">
        <v>91</v>
      </c>
      <c r="AM564">
        <v>2</v>
      </c>
      <c r="AN564" t="s">
        <v>152</v>
      </c>
      <c r="AO564">
        <v>131567</v>
      </c>
      <c r="AP564" t="s">
        <v>153</v>
      </c>
    </row>
    <row r="565" spans="1:42" x14ac:dyDescent="0.2">
      <c r="A565">
        <v>564</v>
      </c>
      <c r="B565" t="s">
        <v>2885</v>
      </c>
      <c r="C565" t="s">
        <v>76</v>
      </c>
      <c r="D565">
        <v>433924</v>
      </c>
      <c r="E565" t="s">
        <v>497</v>
      </c>
      <c r="F565" t="s">
        <v>429</v>
      </c>
      <c r="G565" t="s">
        <v>429</v>
      </c>
      <c r="H565" t="s">
        <v>2889</v>
      </c>
      <c r="I565" t="s">
        <v>5234</v>
      </c>
      <c r="J565" t="s">
        <v>719</v>
      </c>
      <c r="K565">
        <v>-1</v>
      </c>
      <c r="L565">
        <v>609</v>
      </c>
      <c r="M565" t="s">
        <v>2888</v>
      </c>
      <c r="N565">
        <v>0</v>
      </c>
      <c r="O565">
        <v>12060</v>
      </c>
      <c r="P565">
        <v>12669</v>
      </c>
      <c r="Q565">
        <v>14</v>
      </c>
      <c r="R565" t="s">
        <v>719</v>
      </c>
      <c r="S565" t="s">
        <v>719</v>
      </c>
      <c r="T565" t="s">
        <v>719</v>
      </c>
      <c r="U565" t="s">
        <v>4326</v>
      </c>
      <c r="V565">
        <v>433924</v>
      </c>
      <c r="W565" t="s">
        <v>76</v>
      </c>
      <c r="X565" t="b">
        <v>1</v>
      </c>
      <c r="Y565" t="s">
        <v>719</v>
      </c>
      <c r="Z565" t="s">
        <v>719</v>
      </c>
      <c r="AA565">
        <v>433924</v>
      </c>
      <c r="AB565" t="s">
        <v>76</v>
      </c>
      <c r="AC565">
        <v>433923</v>
      </c>
      <c r="AD565" t="s">
        <v>128</v>
      </c>
      <c r="AE565">
        <v>80864</v>
      </c>
      <c r="AF565" t="s">
        <v>45</v>
      </c>
      <c r="AG565">
        <v>80840</v>
      </c>
      <c r="AH565" t="s">
        <v>116</v>
      </c>
      <c r="AI565">
        <v>28216</v>
      </c>
      <c r="AJ565" t="s">
        <v>142</v>
      </c>
      <c r="AK565">
        <v>1224</v>
      </c>
      <c r="AL565" t="s">
        <v>91</v>
      </c>
      <c r="AM565">
        <v>2</v>
      </c>
      <c r="AN565" t="s">
        <v>152</v>
      </c>
      <c r="AO565">
        <v>131567</v>
      </c>
      <c r="AP565" t="s">
        <v>153</v>
      </c>
    </row>
    <row r="566" spans="1:42" x14ac:dyDescent="0.2">
      <c r="A566">
        <v>565</v>
      </c>
      <c r="B566" t="s">
        <v>2885</v>
      </c>
      <c r="C566" t="s">
        <v>76</v>
      </c>
      <c r="D566">
        <v>433924</v>
      </c>
      <c r="E566" t="s">
        <v>430</v>
      </c>
      <c r="F566" t="s">
        <v>429</v>
      </c>
      <c r="G566" t="s">
        <v>429</v>
      </c>
      <c r="H566" t="s">
        <v>2887</v>
      </c>
      <c r="I566" t="s">
        <v>5233</v>
      </c>
      <c r="J566" t="s">
        <v>719</v>
      </c>
      <c r="K566">
        <v>1</v>
      </c>
      <c r="L566">
        <v>369</v>
      </c>
      <c r="M566" t="s">
        <v>2886</v>
      </c>
      <c r="N566">
        <v>0</v>
      </c>
      <c r="O566">
        <v>13167</v>
      </c>
      <c r="P566">
        <v>13536</v>
      </c>
      <c r="Q566">
        <v>15</v>
      </c>
      <c r="R566" t="s">
        <v>719</v>
      </c>
      <c r="S566" t="s">
        <v>719</v>
      </c>
      <c r="T566" t="s">
        <v>719</v>
      </c>
      <c r="U566" t="s">
        <v>4326</v>
      </c>
      <c r="V566">
        <v>433924</v>
      </c>
      <c r="W566" t="s">
        <v>76</v>
      </c>
      <c r="X566" t="b">
        <v>1</v>
      </c>
      <c r="Y566" t="s">
        <v>719</v>
      </c>
      <c r="Z566" t="s">
        <v>719</v>
      </c>
      <c r="AA566">
        <v>433924</v>
      </c>
      <c r="AB566" t="s">
        <v>76</v>
      </c>
      <c r="AC566">
        <v>433923</v>
      </c>
      <c r="AD566" t="s">
        <v>128</v>
      </c>
      <c r="AE566">
        <v>80864</v>
      </c>
      <c r="AF566" t="s">
        <v>45</v>
      </c>
      <c r="AG566">
        <v>80840</v>
      </c>
      <c r="AH566" t="s">
        <v>116</v>
      </c>
      <c r="AI566">
        <v>28216</v>
      </c>
      <c r="AJ566" t="s">
        <v>142</v>
      </c>
      <c r="AK566">
        <v>1224</v>
      </c>
      <c r="AL566" t="s">
        <v>91</v>
      </c>
      <c r="AM566">
        <v>2</v>
      </c>
      <c r="AN566" t="s">
        <v>152</v>
      </c>
      <c r="AO566">
        <v>131567</v>
      </c>
      <c r="AP566" t="s">
        <v>153</v>
      </c>
    </row>
    <row r="567" spans="1:42" x14ac:dyDescent="0.2">
      <c r="A567">
        <v>566</v>
      </c>
      <c r="B567" t="s">
        <v>2885</v>
      </c>
      <c r="C567" t="s">
        <v>76</v>
      </c>
      <c r="D567">
        <v>433924</v>
      </c>
      <c r="E567" t="s">
        <v>430</v>
      </c>
      <c r="F567" t="s">
        <v>429</v>
      </c>
      <c r="G567" t="s">
        <v>429</v>
      </c>
      <c r="H567" t="s">
        <v>2884</v>
      </c>
      <c r="I567" t="s">
        <v>5232</v>
      </c>
      <c r="J567" t="s">
        <v>719</v>
      </c>
      <c r="K567">
        <v>1</v>
      </c>
      <c r="L567">
        <v>1473</v>
      </c>
      <c r="M567" t="s">
        <v>2883</v>
      </c>
      <c r="N567">
        <v>1</v>
      </c>
      <c r="O567">
        <v>13611</v>
      </c>
      <c r="P567">
        <v>15084</v>
      </c>
      <c r="Q567">
        <v>16</v>
      </c>
      <c r="R567" t="s">
        <v>719</v>
      </c>
      <c r="S567" t="s">
        <v>719</v>
      </c>
      <c r="T567" t="s">
        <v>719</v>
      </c>
      <c r="U567" t="s">
        <v>4326</v>
      </c>
      <c r="V567">
        <v>433924</v>
      </c>
      <c r="W567" t="s">
        <v>76</v>
      </c>
      <c r="X567" t="b">
        <v>1</v>
      </c>
      <c r="Y567" t="s">
        <v>719</v>
      </c>
      <c r="Z567" t="s">
        <v>719</v>
      </c>
      <c r="AA567">
        <v>433924</v>
      </c>
      <c r="AB567" t="s">
        <v>76</v>
      </c>
      <c r="AC567">
        <v>433923</v>
      </c>
      <c r="AD567" t="s">
        <v>128</v>
      </c>
      <c r="AE567">
        <v>80864</v>
      </c>
      <c r="AF567" t="s">
        <v>45</v>
      </c>
      <c r="AG567">
        <v>80840</v>
      </c>
      <c r="AH567" t="s">
        <v>116</v>
      </c>
      <c r="AI567">
        <v>28216</v>
      </c>
      <c r="AJ567" t="s">
        <v>142</v>
      </c>
      <c r="AK567">
        <v>1224</v>
      </c>
      <c r="AL567" t="s">
        <v>91</v>
      </c>
      <c r="AM567">
        <v>2</v>
      </c>
      <c r="AN567" t="s">
        <v>152</v>
      </c>
      <c r="AO567">
        <v>131567</v>
      </c>
      <c r="AP567" t="s">
        <v>153</v>
      </c>
    </row>
    <row r="568" spans="1:42" x14ac:dyDescent="0.2">
      <c r="A568">
        <v>567</v>
      </c>
      <c r="B568" t="s">
        <v>2837</v>
      </c>
      <c r="C568" t="s">
        <v>49</v>
      </c>
      <c r="D568">
        <v>2496871</v>
      </c>
      <c r="E568" t="s">
        <v>1493</v>
      </c>
      <c r="F568" t="s">
        <v>1492</v>
      </c>
      <c r="G568" t="s">
        <v>1492</v>
      </c>
      <c r="H568" t="s">
        <v>2882</v>
      </c>
      <c r="I568" t="s">
        <v>5231</v>
      </c>
      <c r="J568" t="s">
        <v>719</v>
      </c>
      <c r="K568">
        <v>-1</v>
      </c>
      <c r="L568">
        <v>474</v>
      </c>
      <c r="M568" t="s">
        <v>2881</v>
      </c>
      <c r="N568">
        <v>1</v>
      </c>
      <c r="O568">
        <v>0</v>
      </c>
      <c r="P568">
        <v>474</v>
      </c>
      <c r="Q568">
        <v>1</v>
      </c>
      <c r="R568" t="s">
        <v>719</v>
      </c>
      <c r="S568" t="s">
        <v>719</v>
      </c>
      <c r="T568" t="s">
        <v>719</v>
      </c>
      <c r="U568" t="s">
        <v>4326</v>
      </c>
      <c r="V568">
        <v>2496871</v>
      </c>
      <c r="W568" t="s">
        <v>49</v>
      </c>
      <c r="X568" t="b">
        <v>1</v>
      </c>
      <c r="Y568" t="s">
        <v>719</v>
      </c>
      <c r="Z568" t="s">
        <v>719</v>
      </c>
      <c r="AA568">
        <v>2496871</v>
      </c>
      <c r="AB568" t="s">
        <v>49</v>
      </c>
      <c r="AC568">
        <v>2703874</v>
      </c>
      <c r="AD568" t="s">
        <v>4323</v>
      </c>
      <c r="AE568">
        <v>80864</v>
      </c>
      <c r="AF568" t="s">
        <v>45</v>
      </c>
      <c r="AG568">
        <v>80840</v>
      </c>
      <c r="AH568" t="s">
        <v>116</v>
      </c>
      <c r="AI568">
        <v>28216</v>
      </c>
      <c r="AJ568" t="s">
        <v>142</v>
      </c>
      <c r="AK568">
        <v>1224</v>
      </c>
      <c r="AL568" t="s">
        <v>91</v>
      </c>
      <c r="AM568">
        <v>2</v>
      </c>
      <c r="AN568" t="s">
        <v>152</v>
      </c>
      <c r="AO568">
        <v>131567</v>
      </c>
      <c r="AP568" t="s">
        <v>153</v>
      </c>
    </row>
    <row r="569" spans="1:42" x14ac:dyDescent="0.2">
      <c r="A569">
        <v>568</v>
      </c>
      <c r="B569" t="s">
        <v>2837</v>
      </c>
      <c r="C569" t="s">
        <v>49</v>
      </c>
      <c r="D569">
        <v>2496871</v>
      </c>
      <c r="E569" t="s">
        <v>2496</v>
      </c>
      <c r="F569" t="s">
        <v>2495</v>
      </c>
      <c r="G569" t="s">
        <v>2495</v>
      </c>
      <c r="H569" t="s">
        <v>2880</v>
      </c>
      <c r="I569" t="s">
        <v>5230</v>
      </c>
      <c r="J569" t="s">
        <v>719</v>
      </c>
      <c r="K569">
        <v>1</v>
      </c>
      <c r="L569">
        <v>2067</v>
      </c>
      <c r="M569" t="s">
        <v>2879</v>
      </c>
      <c r="N569">
        <v>0</v>
      </c>
      <c r="O569">
        <v>524</v>
      </c>
      <c r="P569">
        <v>2591</v>
      </c>
      <c r="Q569">
        <v>2</v>
      </c>
      <c r="R569" t="s">
        <v>719</v>
      </c>
      <c r="S569" t="s">
        <v>719</v>
      </c>
      <c r="T569" t="s">
        <v>719</v>
      </c>
      <c r="U569" t="s">
        <v>4326</v>
      </c>
      <c r="V569">
        <v>2496871</v>
      </c>
      <c r="W569" t="s">
        <v>49</v>
      </c>
      <c r="X569" t="b">
        <v>1</v>
      </c>
      <c r="Y569" t="s">
        <v>719</v>
      </c>
      <c r="Z569" t="s">
        <v>719</v>
      </c>
      <c r="AA569">
        <v>2496871</v>
      </c>
      <c r="AB569" t="s">
        <v>49</v>
      </c>
      <c r="AC569">
        <v>2703874</v>
      </c>
      <c r="AD569" t="s">
        <v>4323</v>
      </c>
      <c r="AE569">
        <v>80864</v>
      </c>
      <c r="AF569" t="s">
        <v>45</v>
      </c>
      <c r="AG569">
        <v>80840</v>
      </c>
      <c r="AH569" t="s">
        <v>116</v>
      </c>
      <c r="AI569">
        <v>28216</v>
      </c>
      <c r="AJ569" t="s">
        <v>142</v>
      </c>
      <c r="AK569">
        <v>1224</v>
      </c>
      <c r="AL569" t="s">
        <v>91</v>
      </c>
      <c r="AM569">
        <v>2</v>
      </c>
      <c r="AN569" t="s">
        <v>152</v>
      </c>
      <c r="AO569">
        <v>131567</v>
      </c>
      <c r="AP569" t="s">
        <v>153</v>
      </c>
    </row>
    <row r="570" spans="1:42" x14ac:dyDescent="0.2">
      <c r="A570">
        <v>569</v>
      </c>
      <c r="B570" t="s">
        <v>2837</v>
      </c>
      <c r="C570" t="s">
        <v>49</v>
      </c>
      <c r="D570">
        <v>2496871</v>
      </c>
      <c r="E570" t="s">
        <v>2492</v>
      </c>
      <c r="F570" t="s">
        <v>622</v>
      </c>
      <c r="G570" t="s">
        <v>622</v>
      </c>
      <c r="H570" t="s">
        <v>2878</v>
      </c>
      <c r="I570" t="s">
        <v>5229</v>
      </c>
      <c r="J570" t="s">
        <v>719</v>
      </c>
      <c r="K570">
        <v>1</v>
      </c>
      <c r="L570">
        <v>2091</v>
      </c>
      <c r="M570" t="s">
        <v>2877</v>
      </c>
      <c r="N570">
        <v>0</v>
      </c>
      <c r="O570">
        <v>2590</v>
      </c>
      <c r="P570">
        <v>4681</v>
      </c>
      <c r="Q570">
        <v>3</v>
      </c>
      <c r="R570" t="s">
        <v>719</v>
      </c>
      <c r="S570" t="s">
        <v>719</v>
      </c>
      <c r="T570" t="s">
        <v>719</v>
      </c>
      <c r="U570" t="s">
        <v>4326</v>
      </c>
      <c r="V570">
        <v>2496871</v>
      </c>
      <c r="W570" t="s">
        <v>49</v>
      </c>
      <c r="X570" t="b">
        <v>1</v>
      </c>
      <c r="Y570" t="s">
        <v>719</v>
      </c>
      <c r="Z570" t="s">
        <v>719</v>
      </c>
      <c r="AA570">
        <v>2496871</v>
      </c>
      <c r="AB570" t="s">
        <v>49</v>
      </c>
      <c r="AC570">
        <v>2703874</v>
      </c>
      <c r="AD570" t="s">
        <v>4323</v>
      </c>
      <c r="AE570">
        <v>80864</v>
      </c>
      <c r="AF570" t="s">
        <v>45</v>
      </c>
      <c r="AG570">
        <v>80840</v>
      </c>
      <c r="AH570" t="s">
        <v>116</v>
      </c>
      <c r="AI570">
        <v>28216</v>
      </c>
      <c r="AJ570" t="s">
        <v>142</v>
      </c>
      <c r="AK570">
        <v>1224</v>
      </c>
      <c r="AL570" t="s">
        <v>91</v>
      </c>
      <c r="AM570">
        <v>2</v>
      </c>
      <c r="AN570" t="s">
        <v>152</v>
      </c>
      <c r="AO570">
        <v>131567</v>
      </c>
      <c r="AP570" t="s">
        <v>153</v>
      </c>
    </row>
    <row r="571" spans="1:42" x14ac:dyDescent="0.2">
      <c r="A571">
        <v>570</v>
      </c>
      <c r="B571" t="s">
        <v>2837</v>
      </c>
      <c r="C571" t="s">
        <v>49</v>
      </c>
      <c r="D571">
        <v>2496871</v>
      </c>
      <c r="E571" t="s">
        <v>2876</v>
      </c>
      <c r="F571" t="s">
        <v>1238</v>
      </c>
      <c r="G571" t="s">
        <v>1238</v>
      </c>
      <c r="H571" t="s">
        <v>2875</v>
      </c>
      <c r="I571" t="s">
        <v>5228</v>
      </c>
      <c r="J571" t="s">
        <v>719</v>
      </c>
      <c r="K571">
        <v>-1</v>
      </c>
      <c r="L571">
        <v>2142</v>
      </c>
      <c r="M571" t="s">
        <v>2874</v>
      </c>
      <c r="N571">
        <v>0</v>
      </c>
      <c r="O571">
        <v>4677</v>
      </c>
      <c r="P571">
        <v>6819</v>
      </c>
      <c r="Q571">
        <v>4</v>
      </c>
      <c r="R571" t="s">
        <v>719</v>
      </c>
      <c r="S571" t="s">
        <v>719</v>
      </c>
      <c r="T571" t="s">
        <v>719</v>
      </c>
      <c r="U571" t="s">
        <v>4326</v>
      </c>
      <c r="V571">
        <v>2496871</v>
      </c>
      <c r="W571" t="s">
        <v>49</v>
      </c>
      <c r="X571" t="b">
        <v>1</v>
      </c>
      <c r="Y571" t="s">
        <v>719</v>
      </c>
      <c r="Z571" t="s">
        <v>719</v>
      </c>
      <c r="AA571">
        <v>2496871</v>
      </c>
      <c r="AB571" t="s">
        <v>49</v>
      </c>
      <c r="AC571">
        <v>2703874</v>
      </c>
      <c r="AD571" t="s">
        <v>4323</v>
      </c>
      <c r="AE571">
        <v>80864</v>
      </c>
      <c r="AF571" t="s">
        <v>45</v>
      </c>
      <c r="AG571">
        <v>80840</v>
      </c>
      <c r="AH571" t="s">
        <v>116</v>
      </c>
      <c r="AI571">
        <v>28216</v>
      </c>
      <c r="AJ571" t="s">
        <v>142</v>
      </c>
      <c r="AK571">
        <v>1224</v>
      </c>
      <c r="AL571" t="s">
        <v>91</v>
      </c>
      <c r="AM571">
        <v>2</v>
      </c>
      <c r="AN571" t="s">
        <v>152</v>
      </c>
      <c r="AO571">
        <v>131567</v>
      </c>
      <c r="AP571" t="s">
        <v>153</v>
      </c>
    </row>
    <row r="572" spans="1:42" x14ac:dyDescent="0.2">
      <c r="A572">
        <v>571</v>
      </c>
      <c r="B572" t="s">
        <v>2837</v>
      </c>
      <c r="C572" t="s">
        <v>49</v>
      </c>
      <c r="D572">
        <v>2496871</v>
      </c>
      <c r="E572" t="s">
        <v>312</v>
      </c>
      <c r="F572" t="s">
        <v>304</v>
      </c>
      <c r="G572" t="s">
        <v>304</v>
      </c>
      <c r="H572" t="s">
        <v>2873</v>
      </c>
      <c r="I572" t="s">
        <v>5227</v>
      </c>
      <c r="J572" t="s">
        <v>719</v>
      </c>
      <c r="K572">
        <v>1</v>
      </c>
      <c r="L572">
        <v>999</v>
      </c>
      <c r="M572" t="s">
        <v>2872</v>
      </c>
      <c r="N572">
        <v>0</v>
      </c>
      <c r="O572">
        <v>7040</v>
      </c>
      <c r="P572">
        <v>8039</v>
      </c>
      <c r="Q572">
        <v>5</v>
      </c>
      <c r="R572" t="s">
        <v>4316</v>
      </c>
      <c r="S572" t="s">
        <v>719</v>
      </c>
      <c r="T572" t="s">
        <v>719</v>
      </c>
      <c r="U572" t="s">
        <v>4326</v>
      </c>
      <c r="V572">
        <v>2496871</v>
      </c>
      <c r="W572" t="s">
        <v>49</v>
      </c>
      <c r="X572" t="b">
        <v>1</v>
      </c>
      <c r="Y572" t="s">
        <v>719</v>
      </c>
      <c r="Z572" t="s">
        <v>719</v>
      </c>
      <c r="AA572">
        <v>2496871</v>
      </c>
      <c r="AB572" t="s">
        <v>49</v>
      </c>
      <c r="AC572">
        <v>2703874</v>
      </c>
      <c r="AD572" t="s">
        <v>4323</v>
      </c>
      <c r="AE572">
        <v>80864</v>
      </c>
      <c r="AF572" t="s">
        <v>45</v>
      </c>
      <c r="AG572">
        <v>80840</v>
      </c>
      <c r="AH572" t="s">
        <v>116</v>
      </c>
      <c r="AI572">
        <v>28216</v>
      </c>
      <c r="AJ572" t="s">
        <v>142</v>
      </c>
      <c r="AK572">
        <v>1224</v>
      </c>
      <c r="AL572" t="s">
        <v>91</v>
      </c>
      <c r="AM572">
        <v>2</v>
      </c>
      <c r="AN572" t="s">
        <v>152</v>
      </c>
      <c r="AO572">
        <v>131567</v>
      </c>
      <c r="AP572" t="s">
        <v>153</v>
      </c>
    </row>
    <row r="573" spans="1:42" x14ac:dyDescent="0.2">
      <c r="A573">
        <v>572</v>
      </c>
      <c r="B573" t="s">
        <v>2837</v>
      </c>
      <c r="C573" t="s">
        <v>49</v>
      </c>
      <c r="D573">
        <v>2496871</v>
      </c>
      <c r="E573" t="s">
        <v>2527</v>
      </c>
      <c r="F573" t="s">
        <v>331</v>
      </c>
      <c r="G573" t="s">
        <v>331</v>
      </c>
      <c r="H573" t="s">
        <v>2871</v>
      </c>
      <c r="I573" t="s">
        <v>5226</v>
      </c>
      <c r="J573" t="s">
        <v>719</v>
      </c>
      <c r="K573">
        <v>1</v>
      </c>
      <c r="L573">
        <v>519</v>
      </c>
      <c r="M573" t="s">
        <v>2870</v>
      </c>
      <c r="N573">
        <v>0</v>
      </c>
      <c r="O573">
        <v>8090</v>
      </c>
      <c r="P573">
        <v>8609</v>
      </c>
      <c r="Q573">
        <v>6</v>
      </c>
      <c r="R573" t="s">
        <v>719</v>
      </c>
      <c r="S573" t="s">
        <v>719</v>
      </c>
      <c r="T573" t="s">
        <v>719</v>
      </c>
      <c r="U573" t="s">
        <v>4326</v>
      </c>
      <c r="V573">
        <v>2496871</v>
      </c>
      <c r="W573" t="s">
        <v>49</v>
      </c>
      <c r="X573" t="b">
        <v>1</v>
      </c>
      <c r="Y573" t="s">
        <v>719</v>
      </c>
      <c r="Z573" t="s">
        <v>719</v>
      </c>
      <c r="AA573">
        <v>2496871</v>
      </c>
      <c r="AB573" t="s">
        <v>49</v>
      </c>
      <c r="AC573">
        <v>2703874</v>
      </c>
      <c r="AD573" t="s">
        <v>4323</v>
      </c>
      <c r="AE573">
        <v>80864</v>
      </c>
      <c r="AF573" t="s">
        <v>45</v>
      </c>
      <c r="AG573">
        <v>80840</v>
      </c>
      <c r="AH573" t="s">
        <v>116</v>
      </c>
      <c r="AI573">
        <v>28216</v>
      </c>
      <c r="AJ573" t="s">
        <v>142</v>
      </c>
      <c r="AK573">
        <v>1224</v>
      </c>
      <c r="AL573" t="s">
        <v>91</v>
      </c>
      <c r="AM573">
        <v>2</v>
      </c>
      <c r="AN573" t="s">
        <v>152</v>
      </c>
      <c r="AO573">
        <v>131567</v>
      </c>
      <c r="AP573" t="s">
        <v>153</v>
      </c>
    </row>
    <row r="574" spans="1:42" x14ac:dyDescent="0.2">
      <c r="A574">
        <v>573</v>
      </c>
      <c r="B574" t="s">
        <v>2837</v>
      </c>
      <c r="C574" t="s">
        <v>49</v>
      </c>
      <c r="D574">
        <v>2496871</v>
      </c>
      <c r="E574" t="s">
        <v>2869</v>
      </c>
      <c r="F574" t="s">
        <v>2868</v>
      </c>
      <c r="G574" t="s">
        <v>2868</v>
      </c>
      <c r="H574" t="s">
        <v>2867</v>
      </c>
      <c r="I574" t="s">
        <v>5225</v>
      </c>
      <c r="J574" t="s">
        <v>719</v>
      </c>
      <c r="K574">
        <v>1</v>
      </c>
      <c r="L574">
        <v>456</v>
      </c>
      <c r="M574" t="s">
        <v>2866</v>
      </c>
      <c r="N574">
        <v>0</v>
      </c>
      <c r="O574">
        <v>8601</v>
      </c>
      <c r="P574">
        <v>9057</v>
      </c>
      <c r="Q574">
        <v>7</v>
      </c>
      <c r="R574" t="s">
        <v>719</v>
      </c>
      <c r="S574" t="s">
        <v>719</v>
      </c>
      <c r="T574" t="s">
        <v>719</v>
      </c>
      <c r="U574" t="s">
        <v>4326</v>
      </c>
      <c r="V574">
        <v>2496871</v>
      </c>
      <c r="W574" t="s">
        <v>49</v>
      </c>
      <c r="X574" t="b">
        <v>1</v>
      </c>
      <c r="Y574" t="s">
        <v>719</v>
      </c>
      <c r="Z574" t="s">
        <v>719</v>
      </c>
      <c r="AA574">
        <v>2496871</v>
      </c>
      <c r="AB574" t="s">
        <v>49</v>
      </c>
      <c r="AC574">
        <v>2703874</v>
      </c>
      <c r="AD574" t="s">
        <v>4323</v>
      </c>
      <c r="AE574">
        <v>80864</v>
      </c>
      <c r="AF574" t="s">
        <v>45</v>
      </c>
      <c r="AG574">
        <v>80840</v>
      </c>
      <c r="AH574" t="s">
        <v>116</v>
      </c>
      <c r="AI574">
        <v>28216</v>
      </c>
      <c r="AJ574" t="s">
        <v>142</v>
      </c>
      <c r="AK574">
        <v>1224</v>
      </c>
      <c r="AL574" t="s">
        <v>91</v>
      </c>
      <c r="AM574">
        <v>2</v>
      </c>
      <c r="AN574" t="s">
        <v>152</v>
      </c>
      <c r="AO574">
        <v>131567</v>
      </c>
      <c r="AP574" t="s">
        <v>153</v>
      </c>
    </row>
    <row r="575" spans="1:42" x14ac:dyDescent="0.2">
      <c r="A575">
        <v>574</v>
      </c>
      <c r="B575" t="s">
        <v>2837</v>
      </c>
      <c r="C575" t="s">
        <v>49</v>
      </c>
      <c r="D575">
        <v>2496871</v>
      </c>
      <c r="E575" t="s">
        <v>430</v>
      </c>
      <c r="F575" t="s">
        <v>429</v>
      </c>
      <c r="G575" t="s">
        <v>429</v>
      </c>
      <c r="H575" t="s">
        <v>2865</v>
      </c>
      <c r="I575" t="s">
        <v>5224</v>
      </c>
      <c r="J575" t="s">
        <v>719</v>
      </c>
      <c r="K575">
        <v>1</v>
      </c>
      <c r="L575">
        <v>354</v>
      </c>
      <c r="M575" t="s">
        <v>2864</v>
      </c>
      <c r="N575">
        <v>0</v>
      </c>
      <c r="O575">
        <v>9091</v>
      </c>
      <c r="P575">
        <v>9445</v>
      </c>
      <c r="Q575">
        <v>8</v>
      </c>
      <c r="R575" t="s">
        <v>719</v>
      </c>
      <c r="S575" t="s">
        <v>719</v>
      </c>
      <c r="T575" t="s">
        <v>719</v>
      </c>
      <c r="U575" t="s">
        <v>4326</v>
      </c>
      <c r="V575">
        <v>2496871</v>
      </c>
      <c r="W575" t="s">
        <v>49</v>
      </c>
      <c r="X575" t="b">
        <v>1</v>
      </c>
      <c r="Y575" t="s">
        <v>719</v>
      </c>
      <c r="Z575" t="s">
        <v>719</v>
      </c>
      <c r="AA575">
        <v>2496871</v>
      </c>
      <c r="AB575" t="s">
        <v>49</v>
      </c>
      <c r="AC575">
        <v>2703874</v>
      </c>
      <c r="AD575" t="s">
        <v>4323</v>
      </c>
      <c r="AE575">
        <v>80864</v>
      </c>
      <c r="AF575" t="s">
        <v>45</v>
      </c>
      <c r="AG575">
        <v>80840</v>
      </c>
      <c r="AH575" t="s">
        <v>116</v>
      </c>
      <c r="AI575">
        <v>28216</v>
      </c>
      <c r="AJ575" t="s">
        <v>142</v>
      </c>
      <c r="AK575">
        <v>1224</v>
      </c>
      <c r="AL575" t="s">
        <v>91</v>
      </c>
      <c r="AM575">
        <v>2</v>
      </c>
      <c r="AN575" t="s">
        <v>152</v>
      </c>
      <c r="AO575">
        <v>131567</v>
      </c>
      <c r="AP575" t="s">
        <v>153</v>
      </c>
    </row>
    <row r="576" spans="1:42" x14ac:dyDescent="0.2">
      <c r="A576">
        <v>575</v>
      </c>
      <c r="B576" t="s">
        <v>2837</v>
      </c>
      <c r="C576" t="s">
        <v>49</v>
      </c>
      <c r="D576">
        <v>2496871</v>
      </c>
      <c r="E576" t="s">
        <v>430</v>
      </c>
      <c r="F576" t="s">
        <v>429</v>
      </c>
      <c r="G576" t="s">
        <v>429</v>
      </c>
      <c r="H576" t="s">
        <v>2863</v>
      </c>
      <c r="I576" t="s">
        <v>5223</v>
      </c>
      <c r="J576" t="s">
        <v>719</v>
      </c>
      <c r="K576">
        <v>1</v>
      </c>
      <c r="L576">
        <v>216</v>
      </c>
      <c r="M576" t="s">
        <v>2862</v>
      </c>
      <c r="N576">
        <v>0</v>
      </c>
      <c r="O576">
        <v>9567</v>
      </c>
      <c r="P576">
        <v>9783</v>
      </c>
      <c r="Q576">
        <v>9</v>
      </c>
      <c r="R576" t="s">
        <v>719</v>
      </c>
      <c r="S576" t="s">
        <v>719</v>
      </c>
      <c r="T576" t="s">
        <v>719</v>
      </c>
      <c r="U576" t="s">
        <v>4326</v>
      </c>
      <c r="V576">
        <v>2496871</v>
      </c>
      <c r="W576" t="s">
        <v>49</v>
      </c>
      <c r="X576" t="b">
        <v>1</v>
      </c>
      <c r="Y576" t="s">
        <v>719</v>
      </c>
      <c r="Z576" t="s">
        <v>719</v>
      </c>
      <c r="AA576">
        <v>2496871</v>
      </c>
      <c r="AB576" t="s">
        <v>49</v>
      </c>
      <c r="AC576">
        <v>2703874</v>
      </c>
      <c r="AD576" t="s">
        <v>4323</v>
      </c>
      <c r="AE576">
        <v>80864</v>
      </c>
      <c r="AF576" t="s">
        <v>45</v>
      </c>
      <c r="AG576">
        <v>80840</v>
      </c>
      <c r="AH576" t="s">
        <v>116</v>
      </c>
      <c r="AI576">
        <v>28216</v>
      </c>
      <c r="AJ576" t="s">
        <v>142</v>
      </c>
      <c r="AK576">
        <v>1224</v>
      </c>
      <c r="AL576" t="s">
        <v>91</v>
      </c>
      <c r="AM576">
        <v>2</v>
      </c>
      <c r="AN576" t="s">
        <v>152</v>
      </c>
      <c r="AO576">
        <v>131567</v>
      </c>
      <c r="AP576" t="s">
        <v>153</v>
      </c>
    </row>
    <row r="577" spans="1:42" x14ac:dyDescent="0.2">
      <c r="A577">
        <v>576</v>
      </c>
      <c r="B577" t="s">
        <v>2837</v>
      </c>
      <c r="C577" t="s">
        <v>49</v>
      </c>
      <c r="D577">
        <v>2496871</v>
      </c>
      <c r="E577" t="s">
        <v>430</v>
      </c>
      <c r="F577" t="s">
        <v>429</v>
      </c>
      <c r="G577" t="s">
        <v>429</v>
      </c>
      <c r="H577" t="s">
        <v>2861</v>
      </c>
      <c r="I577" t="s">
        <v>5222</v>
      </c>
      <c r="J577" t="s">
        <v>719</v>
      </c>
      <c r="K577">
        <v>1</v>
      </c>
      <c r="L577">
        <v>384</v>
      </c>
      <c r="M577" t="s">
        <v>2860</v>
      </c>
      <c r="N577">
        <v>0</v>
      </c>
      <c r="O577">
        <v>9800</v>
      </c>
      <c r="P577">
        <v>10184</v>
      </c>
      <c r="Q577">
        <v>10</v>
      </c>
      <c r="R577" t="s">
        <v>719</v>
      </c>
      <c r="S577" t="s">
        <v>719</v>
      </c>
      <c r="T577" t="s">
        <v>719</v>
      </c>
      <c r="U577" t="s">
        <v>4326</v>
      </c>
      <c r="V577">
        <v>2496871</v>
      </c>
      <c r="W577" t="s">
        <v>49</v>
      </c>
      <c r="X577" t="b">
        <v>1</v>
      </c>
      <c r="Y577" t="s">
        <v>719</v>
      </c>
      <c r="Z577" t="s">
        <v>719</v>
      </c>
      <c r="AA577">
        <v>2496871</v>
      </c>
      <c r="AB577" t="s">
        <v>49</v>
      </c>
      <c r="AC577">
        <v>2703874</v>
      </c>
      <c r="AD577" t="s">
        <v>4323</v>
      </c>
      <c r="AE577">
        <v>80864</v>
      </c>
      <c r="AF577" t="s">
        <v>45</v>
      </c>
      <c r="AG577">
        <v>80840</v>
      </c>
      <c r="AH577" t="s">
        <v>116</v>
      </c>
      <c r="AI577">
        <v>28216</v>
      </c>
      <c r="AJ577" t="s">
        <v>142</v>
      </c>
      <c r="AK577">
        <v>1224</v>
      </c>
      <c r="AL577" t="s">
        <v>91</v>
      </c>
      <c r="AM577">
        <v>2</v>
      </c>
      <c r="AN577" t="s">
        <v>152</v>
      </c>
      <c r="AO577">
        <v>131567</v>
      </c>
      <c r="AP577" t="s">
        <v>153</v>
      </c>
    </row>
    <row r="578" spans="1:42" x14ac:dyDescent="0.2">
      <c r="A578">
        <v>577</v>
      </c>
      <c r="B578" t="s">
        <v>2837</v>
      </c>
      <c r="C578" t="s">
        <v>49</v>
      </c>
      <c r="D578">
        <v>2496871</v>
      </c>
      <c r="E578" t="s">
        <v>2859</v>
      </c>
      <c r="F578" t="s">
        <v>2858</v>
      </c>
      <c r="G578" t="s">
        <v>2858</v>
      </c>
      <c r="H578" t="s">
        <v>2857</v>
      </c>
      <c r="I578" t="s">
        <v>5221</v>
      </c>
      <c r="J578" t="s">
        <v>719</v>
      </c>
      <c r="K578">
        <v>1</v>
      </c>
      <c r="L578">
        <v>519</v>
      </c>
      <c r="M578" t="s">
        <v>2856</v>
      </c>
      <c r="N578">
        <v>0</v>
      </c>
      <c r="O578">
        <v>10180</v>
      </c>
      <c r="P578">
        <v>10699</v>
      </c>
      <c r="Q578">
        <v>11</v>
      </c>
      <c r="R578" t="s">
        <v>719</v>
      </c>
      <c r="S578" t="s">
        <v>719</v>
      </c>
      <c r="T578" t="s">
        <v>719</v>
      </c>
      <c r="U578" t="s">
        <v>4326</v>
      </c>
      <c r="V578">
        <v>2496871</v>
      </c>
      <c r="W578" t="s">
        <v>49</v>
      </c>
      <c r="X578" t="b">
        <v>1</v>
      </c>
      <c r="Y578" t="s">
        <v>719</v>
      </c>
      <c r="Z578" t="s">
        <v>719</v>
      </c>
      <c r="AA578">
        <v>2496871</v>
      </c>
      <c r="AB578" t="s">
        <v>49</v>
      </c>
      <c r="AC578">
        <v>2703874</v>
      </c>
      <c r="AD578" t="s">
        <v>4323</v>
      </c>
      <c r="AE578">
        <v>80864</v>
      </c>
      <c r="AF578" t="s">
        <v>45</v>
      </c>
      <c r="AG578">
        <v>80840</v>
      </c>
      <c r="AH578" t="s">
        <v>116</v>
      </c>
      <c r="AI578">
        <v>28216</v>
      </c>
      <c r="AJ578" t="s">
        <v>142</v>
      </c>
      <c r="AK578">
        <v>1224</v>
      </c>
      <c r="AL578" t="s">
        <v>91</v>
      </c>
      <c r="AM578">
        <v>2</v>
      </c>
      <c r="AN578" t="s">
        <v>152</v>
      </c>
      <c r="AO578">
        <v>131567</v>
      </c>
      <c r="AP578" t="s">
        <v>153</v>
      </c>
    </row>
    <row r="579" spans="1:42" x14ac:dyDescent="0.2">
      <c r="A579">
        <v>578</v>
      </c>
      <c r="B579" t="s">
        <v>2837</v>
      </c>
      <c r="C579" t="s">
        <v>49</v>
      </c>
      <c r="D579">
        <v>2496871</v>
      </c>
      <c r="E579" t="s">
        <v>430</v>
      </c>
      <c r="F579" t="s">
        <v>429</v>
      </c>
      <c r="G579" t="s">
        <v>429</v>
      </c>
      <c r="H579" t="s">
        <v>2855</v>
      </c>
      <c r="I579" t="s">
        <v>5220</v>
      </c>
      <c r="J579" t="s">
        <v>719</v>
      </c>
      <c r="K579">
        <v>1</v>
      </c>
      <c r="L579">
        <v>438</v>
      </c>
      <c r="M579" t="s">
        <v>2854</v>
      </c>
      <c r="N579">
        <v>0</v>
      </c>
      <c r="O579">
        <v>10772</v>
      </c>
      <c r="P579">
        <v>11210</v>
      </c>
      <c r="Q579">
        <v>12</v>
      </c>
      <c r="R579" t="s">
        <v>719</v>
      </c>
      <c r="S579" t="s">
        <v>719</v>
      </c>
      <c r="T579" t="s">
        <v>719</v>
      </c>
      <c r="U579" t="s">
        <v>4326</v>
      </c>
      <c r="V579">
        <v>2496871</v>
      </c>
      <c r="W579" t="s">
        <v>49</v>
      </c>
      <c r="X579" t="b">
        <v>1</v>
      </c>
      <c r="Y579" t="s">
        <v>719</v>
      </c>
      <c r="Z579" t="s">
        <v>719</v>
      </c>
      <c r="AA579">
        <v>2496871</v>
      </c>
      <c r="AB579" t="s">
        <v>49</v>
      </c>
      <c r="AC579">
        <v>2703874</v>
      </c>
      <c r="AD579" t="s">
        <v>4323</v>
      </c>
      <c r="AE579">
        <v>80864</v>
      </c>
      <c r="AF579" t="s">
        <v>45</v>
      </c>
      <c r="AG579">
        <v>80840</v>
      </c>
      <c r="AH579" t="s">
        <v>116</v>
      </c>
      <c r="AI579">
        <v>28216</v>
      </c>
      <c r="AJ579" t="s">
        <v>142</v>
      </c>
      <c r="AK579">
        <v>1224</v>
      </c>
      <c r="AL579" t="s">
        <v>91</v>
      </c>
      <c r="AM579">
        <v>2</v>
      </c>
      <c r="AN579" t="s">
        <v>152</v>
      </c>
      <c r="AO579">
        <v>131567</v>
      </c>
      <c r="AP579" t="s">
        <v>153</v>
      </c>
    </row>
    <row r="580" spans="1:42" x14ac:dyDescent="0.2">
      <c r="A580">
        <v>579</v>
      </c>
      <c r="B580" t="s">
        <v>2837</v>
      </c>
      <c r="C580" t="s">
        <v>49</v>
      </c>
      <c r="D580">
        <v>2496871</v>
      </c>
      <c r="E580" t="s">
        <v>2137</v>
      </c>
      <c r="F580" t="s">
        <v>2136</v>
      </c>
      <c r="G580" t="s">
        <v>2136</v>
      </c>
      <c r="H580" t="s">
        <v>2853</v>
      </c>
      <c r="I580" t="s">
        <v>5219</v>
      </c>
      <c r="J580" t="s">
        <v>719</v>
      </c>
      <c r="K580">
        <v>1</v>
      </c>
      <c r="L580">
        <v>558</v>
      </c>
      <c r="M580" t="s">
        <v>2852</v>
      </c>
      <c r="N580">
        <v>0</v>
      </c>
      <c r="O580">
        <v>11223</v>
      </c>
      <c r="P580">
        <v>11781</v>
      </c>
      <c r="Q580">
        <v>13</v>
      </c>
      <c r="R580" t="s">
        <v>719</v>
      </c>
      <c r="S580" t="s">
        <v>719</v>
      </c>
      <c r="T580" t="s">
        <v>719</v>
      </c>
      <c r="U580" t="s">
        <v>4326</v>
      </c>
      <c r="V580">
        <v>2496871</v>
      </c>
      <c r="W580" t="s">
        <v>49</v>
      </c>
      <c r="X580" t="b">
        <v>1</v>
      </c>
      <c r="Y580" t="s">
        <v>719</v>
      </c>
      <c r="Z580" t="s">
        <v>719</v>
      </c>
      <c r="AA580">
        <v>2496871</v>
      </c>
      <c r="AB580" t="s">
        <v>49</v>
      </c>
      <c r="AC580">
        <v>2703874</v>
      </c>
      <c r="AD580" t="s">
        <v>4323</v>
      </c>
      <c r="AE580">
        <v>80864</v>
      </c>
      <c r="AF580" t="s">
        <v>45</v>
      </c>
      <c r="AG580">
        <v>80840</v>
      </c>
      <c r="AH580" t="s">
        <v>116</v>
      </c>
      <c r="AI580">
        <v>28216</v>
      </c>
      <c r="AJ580" t="s">
        <v>142</v>
      </c>
      <c r="AK580">
        <v>1224</v>
      </c>
      <c r="AL580" t="s">
        <v>91</v>
      </c>
      <c r="AM580">
        <v>2</v>
      </c>
      <c r="AN580" t="s">
        <v>152</v>
      </c>
      <c r="AO580">
        <v>131567</v>
      </c>
      <c r="AP580" t="s">
        <v>153</v>
      </c>
    </row>
    <row r="581" spans="1:42" x14ac:dyDescent="0.2">
      <c r="A581">
        <v>580</v>
      </c>
      <c r="B581" t="s">
        <v>2837</v>
      </c>
      <c r="C581" t="s">
        <v>49</v>
      </c>
      <c r="D581">
        <v>2496871</v>
      </c>
      <c r="E581" t="s">
        <v>2851</v>
      </c>
      <c r="F581" t="s">
        <v>2850</v>
      </c>
      <c r="G581" t="s">
        <v>2850</v>
      </c>
      <c r="H581" t="s">
        <v>2849</v>
      </c>
      <c r="I581" t="s">
        <v>5218</v>
      </c>
      <c r="J581" t="s">
        <v>719</v>
      </c>
      <c r="K581">
        <v>1</v>
      </c>
      <c r="L581">
        <v>552</v>
      </c>
      <c r="M581" t="s">
        <v>2848</v>
      </c>
      <c r="N581">
        <v>0</v>
      </c>
      <c r="O581">
        <v>11800</v>
      </c>
      <c r="P581">
        <v>12352</v>
      </c>
      <c r="Q581">
        <v>14</v>
      </c>
      <c r="R581" t="s">
        <v>719</v>
      </c>
      <c r="S581" t="s">
        <v>719</v>
      </c>
      <c r="T581" t="s">
        <v>719</v>
      </c>
      <c r="U581" t="s">
        <v>4326</v>
      </c>
      <c r="V581">
        <v>2496871</v>
      </c>
      <c r="W581" t="s">
        <v>49</v>
      </c>
      <c r="X581" t="b">
        <v>1</v>
      </c>
      <c r="Y581" t="s">
        <v>719</v>
      </c>
      <c r="Z581" t="s">
        <v>719</v>
      </c>
      <c r="AA581">
        <v>2496871</v>
      </c>
      <c r="AB581" t="s">
        <v>49</v>
      </c>
      <c r="AC581">
        <v>2703874</v>
      </c>
      <c r="AD581" t="s">
        <v>4323</v>
      </c>
      <c r="AE581">
        <v>80864</v>
      </c>
      <c r="AF581" t="s">
        <v>45</v>
      </c>
      <c r="AG581">
        <v>80840</v>
      </c>
      <c r="AH581" t="s">
        <v>116</v>
      </c>
      <c r="AI581">
        <v>28216</v>
      </c>
      <c r="AJ581" t="s">
        <v>142</v>
      </c>
      <c r="AK581">
        <v>1224</v>
      </c>
      <c r="AL581" t="s">
        <v>91</v>
      </c>
      <c r="AM581">
        <v>2</v>
      </c>
      <c r="AN581" t="s">
        <v>152</v>
      </c>
      <c r="AO581">
        <v>131567</v>
      </c>
      <c r="AP581" t="s">
        <v>153</v>
      </c>
    </row>
    <row r="582" spans="1:42" x14ac:dyDescent="0.2">
      <c r="A582">
        <v>581</v>
      </c>
      <c r="B582" t="s">
        <v>2837</v>
      </c>
      <c r="C582" t="s">
        <v>49</v>
      </c>
      <c r="D582">
        <v>2496871</v>
      </c>
      <c r="E582" t="s">
        <v>2527</v>
      </c>
      <c r="F582" t="s">
        <v>331</v>
      </c>
      <c r="G582" t="s">
        <v>331</v>
      </c>
      <c r="H582" t="s">
        <v>2847</v>
      </c>
      <c r="I582" t="s">
        <v>5217</v>
      </c>
      <c r="J582" t="s">
        <v>719</v>
      </c>
      <c r="K582">
        <v>1</v>
      </c>
      <c r="L582">
        <v>474</v>
      </c>
      <c r="M582" t="s">
        <v>2846</v>
      </c>
      <c r="N582">
        <v>0</v>
      </c>
      <c r="O582">
        <v>12362</v>
      </c>
      <c r="P582">
        <v>12836</v>
      </c>
      <c r="Q582">
        <v>15</v>
      </c>
      <c r="R582" t="s">
        <v>719</v>
      </c>
      <c r="S582" t="s">
        <v>719</v>
      </c>
      <c r="T582" t="s">
        <v>719</v>
      </c>
      <c r="U582" t="s">
        <v>4326</v>
      </c>
      <c r="V582">
        <v>2496871</v>
      </c>
      <c r="W582" t="s">
        <v>49</v>
      </c>
      <c r="X582" t="b">
        <v>1</v>
      </c>
      <c r="Y582" t="s">
        <v>719</v>
      </c>
      <c r="Z582" t="s">
        <v>719</v>
      </c>
      <c r="AA582">
        <v>2496871</v>
      </c>
      <c r="AB582" t="s">
        <v>49</v>
      </c>
      <c r="AC582">
        <v>2703874</v>
      </c>
      <c r="AD582" t="s">
        <v>4323</v>
      </c>
      <c r="AE582">
        <v>80864</v>
      </c>
      <c r="AF582" t="s">
        <v>45</v>
      </c>
      <c r="AG582">
        <v>80840</v>
      </c>
      <c r="AH582" t="s">
        <v>116</v>
      </c>
      <c r="AI582">
        <v>28216</v>
      </c>
      <c r="AJ582" t="s">
        <v>142</v>
      </c>
      <c r="AK582">
        <v>1224</v>
      </c>
      <c r="AL582" t="s">
        <v>91</v>
      </c>
      <c r="AM582">
        <v>2</v>
      </c>
      <c r="AN582" t="s">
        <v>152</v>
      </c>
      <c r="AO582">
        <v>131567</v>
      </c>
      <c r="AP582" t="s">
        <v>153</v>
      </c>
    </row>
    <row r="583" spans="1:42" x14ac:dyDescent="0.2">
      <c r="A583">
        <v>582</v>
      </c>
      <c r="B583" t="s">
        <v>2837</v>
      </c>
      <c r="C583" t="s">
        <v>49</v>
      </c>
      <c r="D583">
        <v>2496871</v>
      </c>
      <c r="E583" t="s">
        <v>2845</v>
      </c>
      <c r="F583" t="s">
        <v>2844</v>
      </c>
      <c r="G583" t="s">
        <v>2844</v>
      </c>
      <c r="H583" t="s">
        <v>2843</v>
      </c>
      <c r="I583" t="s">
        <v>5216</v>
      </c>
      <c r="J583" t="s">
        <v>719</v>
      </c>
      <c r="K583">
        <v>1</v>
      </c>
      <c r="L583">
        <v>522</v>
      </c>
      <c r="M583" t="s">
        <v>2842</v>
      </c>
      <c r="N583">
        <v>0</v>
      </c>
      <c r="O583">
        <v>12873</v>
      </c>
      <c r="P583">
        <v>13395</v>
      </c>
      <c r="Q583">
        <v>16</v>
      </c>
      <c r="R583" t="s">
        <v>719</v>
      </c>
      <c r="S583" t="s">
        <v>719</v>
      </c>
      <c r="T583" t="s">
        <v>719</v>
      </c>
      <c r="U583" t="s">
        <v>4326</v>
      </c>
      <c r="V583">
        <v>2496871</v>
      </c>
      <c r="W583" t="s">
        <v>49</v>
      </c>
      <c r="X583" t="b">
        <v>1</v>
      </c>
      <c r="Y583" t="s">
        <v>719</v>
      </c>
      <c r="Z583" t="s">
        <v>719</v>
      </c>
      <c r="AA583">
        <v>2496871</v>
      </c>
      <c r="AB583" t="s">
        <v>49</v>
      </c>
      <c r="AC583">
        <v>2703874</v>
      </c>
      <c r="AD583" t="s">
        <v>4323</v>
      </c>
      <c r="AE583">
        <v>80864</v>
      </c>
      <c r="AF583" t="s">
        <v>45</v>
      </c>
      <c r="AG583">
        <v>80840</v>
      </c>
      <c r="AH583" t="s">
        <v>116</v>
      </c>
      <c r="AI583">
        <v>28216</v>
      </c>
      <c r="AJ583" t="s">
        <v>142</v>
      </c>
      <c r="AK583">
        <v>1224</v>
      </c>
      <c r="AL583" t="s">
        <v>91</v>
      </c>
      <c r="AM583">
        <v>2</v>
      </c>
      <c r="AN583" t="s">
        <v>152</v>
      </c>
      <c r="AO583">
        <v>131567</v>
      </c>
      <c r="AP583" t="s">
        <v>153</v>
      </c>
    </row>
    <row r="584" spans="1:42" x14ac:dyDescent="0.2">
      <c r="A584">
        <v>583</v>
      </c>
      <c r="B584" t="s">
        <v>2837</v>
      </c>
      <c r="C584" t="s">
        <v>49</v>
      </c>
      <c r="D584">
        <v>2496871</v>
      </c>
      <c r="E584" t="s">
        <v>2841</v>
      </c>
      <c r="F584" t="s">
        <v>2840</v>
      </c>
      <c r="G584" t="s">
        <v>2840</v>
      </c>
      <c r="H584" t="s">
        <v>2839</v>
      </c>
      <c r="I584" t="s">
        <v>5215</v>
      </c>
      <c r="J584" t="s">
        <v>719</v>
      </c>
      <c r="K584">
        <v>1</v>
      </c>
      <c r="L584">
        <v>1461</v>
      </c>
      <c r="M584" t="s">
        <v>2838</v>
      </c>
      <c r="N584">
        <v>0</v>
      </c>
      <c r="O584">
        <v>13478</v>
      </c>
      <c r="P584">
        <v>14939</v>
      </c>
      <c r="Q584">
        <v>17</v>
      </c>
      <c r="R584" t="s">
        <v>719</v>
      </c>
      <c r="S584" t="s">
        <v>719</v>
      </c>
      <c r="T584" t="s">
        <v>719</v>
      </c>
      <c r="U584" t="s">
        <v>4326</v>
      </c>
      <c r="V584">
        <v>2496871</v>
      </c>
      <c r="W584" t="s">
        <v>49</v>
      </c>
      <c r="X584" t="b">
        <v>1</v>
      </c>
      <c r="Y584" t="s">
        <v>719</v>
      </c>
      <c r="Z584" t="s">
        <v>719</v>
      </c>
      <c r="AA584">
        <v>2496871</v>
      </c>
      <c r="AB584" t="s">
        <v>49</v>
      </c>
      <c r="AC584">
        <v>2703874</v>
      </c>
      <c r="AD584" t="s">
        <v>4323</v>
      </c>
      <c r="AE584">
        <v>80864</v>
      </c>
      <c r="AF584" t="s">
        <v>45</v>
      </c>
      <c r="AG584">
        <v>80840</v>
      </c>
      <c r="AH584" t="s">
        <v>116</v>
      </c>
      <c r="AI584">
        <v>28216</v>
      </c>
      <c r="AJ584" t="s">
        <v>142</v>
      </c>
      <c r="AK584">
        <v>1224</v>
      </c>
      <c r="AL584" t="s">
        <v>91</v>
      </c>
      <c r="AM584">
        <v>2</v>
      </c>
      <c r="AN584" t="s">
        <v>152</v>
      </c>
      <c r="AO584">
        <v>131567</v>
      </c>
      <c r="AP584" t="s">
        <v>153</v>
      </c>
    </row>
    <row r="585" spans="1:42" x14ac:dyDescent="0.2">
      <c r="A585">
        <v>584</v>
      </c>
      <c r="B585" t="s">
        <v>2837</v>
      </c>
      <c r="C585" t="s">
        <v>49</v>
      </c>
      <c r="D585">
        <v>2496871</v>
      </c>
      <c r="E585" t="s">
        <v>2836</v>
      </c>
      <c r="F585" t="s">
        <v>2835</v>
      </c>
      <c r="G585" t="s">
        <v>2835</v>
      </c>
      <c r="H585" t="s">
        <v>2834</v>
      </c>
      <c r="I585" t="s">
        <v>5214</v>
      </c>
      <c r="J585" t="s">
        <v>719</v>
      </c>
      <c r="K585">
        <v>1</v>
      </c>
      <c r="L585">
        <v>109</v>
      </c>
      <c r="M585" t="s">
        <v>2833</v>
      </c>
      <c r="N585">
        <v>1</v>
      </c>
      <c r="O585">
        <v>14941</v>
      </c>
      <c r="P585">
        <v>15050</v>
      </c>
      <c r="Q585">
        <v>18</v>
      </c>
      <c r="R585" t="s">
        <v>719</v>
      </c>
      <c r="S585" t="s">
        <v>719</v>
      </c>
      <c r="T585" t="s">
        <v>719</v>
      </c>
      <c r="U585" t="s">
        <v>4326</v>
      </c>
      <c r="V585">
        <v>2496871</v>
      </c>
      <c r="W585" t="s">
        <v>49</v>
      </c>
      <c r="X585" t="b">
        <v>1</v>
      </c>
      <c r="Y585" t="s">
        <v>719</v>
      </c>
      <c r="Z585" t="s">
        <v>719</v>
      </c>
      <c r="AA585">
        <v>2496871</v>
      </c>
      <c r="AB585" t="s">
        <v>49</v>
      </c>
      <c r="AC585">
        <v>2703874</v>
      </c>
      <c r="AD585" t="s">
        <v>4323</v>
      </c>
      <c r="AE585">
        <v>80864</v>
      </c>
      <c r="AF585" t="s">
        <v>45</v>
      </c>
      <c r="AG585">
        <v>80840</v>
      </c>
      <c r="AH585" t="s">
        <v>116</v>
      </c>
      <c r="AI585">
        <v>28216</v>
      </c>
      <c r="AJ585" t="s">
        <v>142</v>
      </c>
      <c r="AK585">
        <v>1224</v>
      </c>
      <c r="AL585" t="s">
        <v>91</v>
      </c>
      <c r="AM585">
        <v>2</v>
      </c>
      <c r="AN585" t="s">
        <v>152</v>
      </c>
      <c r="AO585">
        <v>131567</v>
      </c>
      <c r="AP585" t="s">
        <v>153</v>
      </c>
    </row>
    <row r="586" spans="1:42" x14ac:dyDescent="0.2">
      <c r="A586">
        <v>585</v>
      </c>
      <c r="B586" t="s">
        <v>2793</v>
      </c>
      <c r="C586" t="s">
        <v>17</v>
      </c>
      <c r="D586">
        <v>2294117</v>
      </c>
      <c r="E586" t="s">
        <v>497</v>
      </c>
      <c r="F586" t="s">
        <v>429</v>
      </c>
      <c r="G586" t="s">
        <v>429</v>
      </c>
      <c r="H586" t="s">
        <v>2832</v>
      </c>
      <c r="I586" t="s">
        <v>5213</v>
      </c>
      <c r="J586" t="s">
        <v>719</v>
      </c>
      <c r="K586">
        <v>-1</v>
      </c>
      <c r="L586">
        <v>754</v>
      </c>
      <c r="M586" t="s">
        <v>2831</v>
      </c>
      <c r="N586">
        <v>1</v>
      </c>
      <c r="O586">
        <v>0</v>
      </c>
      <c r="P586">
        <v>754</v>
      </c>
      <c r="Q586">
        <v>1</v>
      </c>
      <c r="R586" t="s">
        <v>719</v>
      </c>
      <c r="S586">
        <v>1</v>
      </c>
      <c r="T586" t="s">
        <v>4327</v>
      </c>
      <c r="U586" t="s">
        <v>4326</v>
      </c>
      <c r="V586">
        <v>2294117</v>
      </c>
      <c r="W586" t="s">
        <v>17</v>
      </c>
      <c r="X586" t="b">
        <v>1</v>
      </c>
      <c r="Y586" t="s">
        <v>719</v>
      </c>
      <c r="Z586" t="s">
        <v>719</v>
      </c>
      <c r="AA586">
        <v>2294117</v>
      </c>
      <c r="AB586" t="s">
        <v>17</v>
      </c>
      <c r="AC586">
        <v>47420</v>
      </c>
      <c r="AD586" t="s">
        <v>18</v>
      </c>
      <c r="AE586">
        <v>80864</v>
      </c>
      <c r="AF586" t="s">
        <v>45</v>
      </c>
      <c r="AG586">
        <v>80840</v>
      </c>
      <c r="AH586" t="s">
        <v>116</v>
      </c>
      <c r="AI586">
        <v>28216</v>
      </c>
      <c r="AJ586" t="s">
        <v>142</v>
      </c>
      <c r="AK586">
        <v>1224</v>
      </c>
      <c r="AL586" t="s">
        <v>91</v>
      </c>
      <c r="AM586">
        <v>2</v>
      </c>
      <c r="AN586" t="s">
        <v>152</v>
      </c>
      <c r="AO586">
        <v>131567</v>
      </c>
      <c r="AP586" t="s">
        <v>153</v>
      </c>
    </row>
    <row r="587" spans="1:42" x14ac:dyDescent="0.2">
      <c r="A587">
        <v>586</v>
      </c>
      <c r="B587" t="s">
        <v>2793</v>
      </c>
      <c r="C587" t="s">
        <v>17</v>
      </c>
      <c r="D587">
        <v>2294117</v>
      </c>
      <c r="E587" t="s">
        <v>497</v>
      </c>
      <c r="F587" t="s">
        <v>429</v>
      </c>
      <c r="G587" t="s">
        <v>429</v>
      </c>
      <c r="H587" t="s">
        <v>2830</v>
      </c>
      <c r="I587" t="s">
        <v>5212</v>
      </c>
      <c r="J587" t="s">
        <v>719</v>
      </c>
      <c r="K587">
        <v>-1</v>
      </c>
      <c r="L587">
        <v>594</v>
      </c>
      <c r="M587" t="s">
        <v>2829</v>
      </c>
      <c r="N587">
        <v>0</v>
      </c>
      <c r="O587">
        <v>2922</v>
      </c>
      <c r="P587">
        <v>3516</v>
      </c>
      <c r="Q587">
        <v>2</v>
      </c>
      <c r="R587" t="s">
        <v>719</v>
      </c>
      <c r="S587">
        <v>1</v>
      </c>
      <c r="T587" t="s">
        <v>4327</v>
      </c>
      <c r="U587" t="s">
        <v>4326</v>
      </c>
      <c r="V587">
        <v>2294117</v>
      </c>
      <c r="W587" t="s">
        <v>17</v>
      </c>
      <c r="X587" t="b">
        <v>1</v>
      </c>
      <c r="Y587" t="s">
        <v>719</v>
      </c>
      <c r="Z587" t="s">
        <v>719</v>
      </c>
      <c r="AA587">
        <v>2294117</v>
      </c>
      <c r="AB587" t="s">
        <v>17</v>
      </c>
      <c r="AC587">
        <v>47420</v>
      </c>
      <c r="AD587" t="s">
        <v>18</v>
      </c>
      <c r="AE587">
        <v>80864</v>
      </c>
      <c r="AF587" t="s">
        <v>45</v>
      </c>
      <c r="AG587">
        <v>80840</v>
      </c>
      <c r="AH587" t="s">
        <v>116</v>
      </c>
      <c r="AI587">
        <v>28216</v>
      </c>
      <c r="AJ587" t="s">
        <v>142</v>
      </c>
      <c r="AK587">
        <v>1224</v>
      </c>
      <c r="AL587" t="s">
        <v>91</v>
      </c>
      <c r="AM587">
        <v>2</v>
      </c>
      <c r="AN587" t="s">
        <v>152</v>
      </c>
      <c r="AO587">
        <v>131567</v>
      </c>
      <c r="AP587" t="s">
        <v>153</v>
      </c>
    </row>
    <row r="588" spans="1:42" x14ac:dyDescent="0.2">
      <c r="A588">
        <v>587</v>
      </c>
      <c r="B588" t="s">
        <v>2793</v>
      </c>
      <c r="C588" t="s">
        <v>17</v>
      </c>
      <c r="D588">
        <v>2294117</v>
      </c>
      <c r="E588" t="s">
        <v>497</v>
      </c>
      <c r="F588" t="s">
        <v>429</v>
      </c>
      <c r="G588" t="s">
        <v>429</v>
      </c>
      <c r="H588" t="s">
        <v>2828</v>
      </c>
      <c r="I588" t="s">
        <v>5211</v>
      </c>
      <c r="J588" t="s">
        <v>719</v>
      </c>
      <c r="K588">
        <v>-1</v>
      </c>
      <c r="L588">
        <v>630</v>
      </c>
      <c r="M588" t="s">
        <v>2827</v>
      </c>
      <c r="N588">
        <v>0</v>
      </c>
      <c r="O588">
        <v>3602</v>
      </c>
      <c r="P588">
        <v>4232</v>
      </c>
      <c r="Q588">
        <v>3</v>
      </c>
      <c r="R588" t="s">
        <v>719</v>
      </c>
      <c r="S588">
        <v>1</v>
      </c>
      <c r="T588" t="s">
        <v>4327</v>
      </c>
      <c r="U588" t="s">
        <v>4326</v>
      </c>
      <c r="V588">
        <v>2294117</v>
      </c>
      <c r="W588" t="s">
        <v>17</v>
      </c>
      <c r="X588" t="b">
        <v>1</v>
      </c>
      <c r="Y588" t="s">
        <v>719</v>
      </c>
      <c r="Z588" t="s">
        <v>719</v>
      </c>
      <c r="AA588">
        <v>2294117</v>
      </c>
      <c r="AB588" t="s">
        <v>17</v>
      </c>
      <c r="AC588">
        <v>47420</v>
      </c>
      <c r="AD588" t="s">
        <v>18</v>
      </c>
      <c r="AE588">
        <v>80864</v>
      </c>
      <c r="AF588" t="s">
        <v>45</v>
      </c>
      <c r="AG588">
        <v>80840</v>
      </c>
      <c r="AH588" t="s">
        <v>116</v>
      </c>
      <c r="AI588">
        <v>28216</v>
      </c>
      <c r="AJ588" t="s">
        <v>142</v>
      </c>
      <c r="AK588">
        <v>1224</v>
      </c>
      <c r="AL588" t="s">
        <v>91</v>
      </c>
      <c r="AM588">
        <v>2</v>
      </c>
      <c r="AN588" t="s">
        <v>152</v>
      </c>
      <c r="AO588">
        <v>131567</v>
      </c>
      <c r="AP588" t="s">
        <v>153</v>
      </c>
    </row>
    <row r="589" spans="1:42" x14ac:dyDescent="0.2">
      <c r="A589">
        <v>588</v>
      </c>
      <c r="B589" t="s">
        <v>2793</v>
      </c>
      <c r="C589" t="s">
        <v>17</v>
      </c>
      <c r="D589">
        <v>2294117</v>
      </c>
      <c r="E589" t="s">
        <v>2826</v>
      </c>
      <c r="F589" t="s">
        <v>2825</v>
      </c>
      <c r="G589" t="s">
        <v>2825</v>
      </c>
      <c r="H589" t="s">
        <v>2824</v>
      </c>
      <c r="I589" t="s">
        <v>5210</v>
      </c>
      <c r="J589" t="s">
        <v>719</v>
      </c>
      <c r="K589">
        <v>1</v>
      </c>
      <c r="L589">
        <v>240</v>
      </c>
      <c r="M589" t="s">
        <v>2823</v>
      </c>
      <c r="N589">
        <v>0</v>
      </c>
      <c r="O589">
        <v>4361</v>
      </c>
      <c r="P589">
        <v>4601</v>
      </c>
      <c r="Q589">
        <v>4</v>
      </c>
      <c r="R589" t="s">
        <v>719</v>
      </c>
      <c r="S589">
        <v>1</v>
      </c>
      <c r="T589" t="s">
        <v>4327</v>
      </c>
      <c r="U589" t="s">
        <v>4326</v>
      </c>
      <c r="V589">
        <v>2294117</v>
      </c>
      <c r="W589" t="s">
        <v>17</v>
      </c>
      <c r="X589" t="b">
        <v>1</v>
      </c>
      <c r="Y589" t="s">
        <v>719</v>
      </c>
      <c r="Z589" t="s">
        <v>719</v>
      </c>
      <c r="AA589">
        <v>2294117</v>
      </c>
      <c r="AB589" t="s">
        <v>17</v>
      </c>
      <c r="AC589">
        <v>47420</v>
      </c>
      <c r="AD589" t="s">
        <v>18</v>
      </c>
      <c r="AE589">
        <v>80864</v>
      </c>
      <c r="AF589" t="s">
        <v>45</v>
      </c>
      <c r="AG589">
        <v>80840</v>
      </c>
      <c r="AH589" t="s">
        <v>116</v>
      </c>
      <c r="AI589">
        <v>28216</v>
      </c>
      <c r="AJ589" t="s">
        <v>142</v>
      </c>
      <c r="AK589">
        <v>1224</v>
      </c>
      <c r="AL589" t="s">
        <v>91</v>
      </c>
      <c r="AM589">
        <v>2</v>
      </c>
      <c r="AN589" t="s">
        <v>152</v>
      </c>
      <c r="AO589">
        <v>131567</v>
      </c>
      <c r="AP589" t="s">
        <v>153</v>
      </c>
    </row>
    <row r="590" spans="1:42" x14ac:dyDescent="0.2">
      <c r="A590">
        <v>589</v>
      </c>
      <c r="B590" t="s">
        <v>2793</v>
      </c>
      <c r="C590" t="s">
        <v>17</v>
      </c>
      <c r="D590">
        <v>2294117</v>
      </c>
      <c r="E590" t="s">
        <v>2822</v>
      </c>
      <c r="F590" t="s">
        <v>2821</v>
      </c>
      <c r="G590" t="s">
        <v>2821</v>
      </c>
      <c r="H590" t="s">
        <v>2820</v>
      </c>
      <c r="I590" t="s">
        <v>5209</v>
      </c>
      <c r="J590" t="s">
        <v>719</v>
      </c>
      <c r="K590">
        <v>-1</v>
      </c>
      <c r="L590">
        <v>543</v>
      </c>
      <c r="M590" t="s">
        <v>2819</v>
      </c>
      <c r="N590">
        <v>0</v>
      </c>
      <c r="O590">
        <v>5170</v>
      </c>
      <c r="P590">
        <v>5713</v>
      </c>
      <c r="Q590">
        <v>5</v>
      </c>
      <c r="R590" t="s">
        <v>719</v>
      </c>
      <c r="S590">
        <v>1</v>
      </c>
      <c r="T590" t="s">
        <v>4327</v>
      </c>
      <c r="U590" t="s">
        <v>4326</v>
      </c>
      <c r="V590">
        <v>2294117</v>
      </c>
      <c r="W590" t="s">
        <v>17</v>
      </c>
      <c r="X590" t="b">
        <v>1</v>
      </c>
      <c r="Y590" t="s">
        <v>719</v>
      </c>
      <c r="Z590" t="s">
        <v>719</v>
      </c>
      <c r="AA590">
        <v>2294117</v>
      </c>
      <c r="AB590" t="s">
        <v>17</v>
      </c>
      <c r="AC590">
        <v>47420</v>
      </c>
      <c r="AD590" t="s">
        <v>18</v>
      </c>
      <c r="AE590">
        <v>80864</v>
      </c>
      <c r="AF590" t="s">
        <v>45</v>
      </c>
      <c r="AG590">
        <v>80840</v>
      </c>
      <c r="AH590" t="s">
        <v>116</v>
      </c>
      <c r="AI590">
        <v>28216</v>
      </c>
      <c r="AJ590" t="s">
        <v>142</v>
      </c>
      <c r="AK590">
        <v>1224</v>
      </c>
      <c r="AL590" t="s">
        <v>91</v>
      </c>
      <c r="AM590">
        <v>2</v>
      </c>
      <c r="AN590" t="s">
        <v>152</v>
      </c>
      <c r="AO590">
        <v>131567</v>
      </c>
      <c r="AP590" t="s">
        <v>153</v>
      </c>
    </row>
    <row r="591" spans="1:42" x14ac:dyDescent="0.2">
      <c r="A591">
        <v>590</v>
      </c>
      <c r="B591" t="s">
        <v>2793</v>
      </c>
      <c r="C591" t="s">
        <v>17</v>
      </c>
      <c r="D591">
        <v>2294117</v>
      </c>
      <c r="E591" t="s">
        <v>2818</v>
      </c>
      <c r="F591" t="s">
        <v>1668</v>
      </c>
      <c r="G591" t="s">
        <v>1668</v>
      </c>
      <c r="H591" t="s">
        <v>2817</v>
      </c>
      <c r="I591" t="s">
        <v>5208</v>
      </c>
      <c r="J591" t="s">
        <v>719</v>
      </c>
      <c r="K591">
        <v>1</v>
      </c>
      <c r="L591">
        <v>267</v>
      </c>
      <c r="M591" t="s">
        <v>2816</v>
      </c>
      <c r="N591">
        <v>0</v>
      </c>
      <c r="O591">
        <v>5799</v>
      </c>
      <c r="P591">
        <v>6066</v>
      </c>
      <c r="Q591">
        <v>6</v>
      </c>
      <c r="R591" t="s">
        <v>719</v>
      </c>
      <c r="S591">
        <v>1</v>
      </c>
      <c r="T591" t="s">
        <v>4327</v>
      </c>
      <c r="U591" t="s">
        <v>4326</v>
      </c>
      <c r="V591">
        <v>2294117</v>
      </c>
      <c r="W591" t="s">
        <v>17</v>
      </c>
      <c r="X591" t="b">
        <v>1</v>
      </c>
      <c r="Y591" t="s">
        <v>719</v>
      </c>
      <c r="Z591" t="s">
        <v>719</v>
      </c>
      <c r="AA591">
        <v>2294117</v>
      </c>
      <c r="AB591" t="s">
        <v>17</v>
      </c>
      <c r="AC591">
        <v>47420</v>
      </c>
      <c r="AD591" t="s">
        <v>18</v>
      </c>
      <c r="AE591">
        <v>80864</v>
      </c>
      <c r="AF591" t="s">
        <v>45</v>
      </c>
      <c r="AG591">
        <v>80840</v>
      </c>
      <c r="AH591" t="s">
        <v>116</v>
      </c>
      <c r="AI591">
        <v>28216</v>
      </c>
      <c r="AJ591" t="s">
        <v>142</v>
      </c>
      <c r="AK591">
        <v>1224</v>
      </c>
      <c r="AL591" t="s">
        <v>91</v>
      </c>
      <c r="AM591">
        <v>2</v>
      </c>
      <c r="AN591" t="s">
        <v>152</v>
      </c>
      <c r="AO591">
        <v>131567</v>
      </c>
      <c r="AP591" t="s">
        <v>153</v>
      </c>
    </row>
    <row r="592" spans="1:42" x14ac:dyDescent="0.2">
      <c r="A592">
        <v>591</v>
      </c>
      <c r="B592" t="s">
        <v>2793</v>
      </c>
      <c r="C592" t="s">
        <v>17</v>
      </c>
      <c r="D592">
        <v>2294117</v>
      </c>
      <c r="E592" t="s">
        <v>422</v>
      </c>
      <c r="F592" t="s">
        <v>308</v>
      </c>
      <c r="G592" t="s">
        <v>308</v>
      </c>
      <c r="H592" t="s">
        <v>2815</v>
      </c>
      <c r="I592" t="s">
        <v>5207</v>
      </c>
      <c r="J592">
        <v>40</v>
      </c>
      <c r="K592">
        <v>-1</v>
      </c>
      <c r="L592">
        <v>828</v>
      </c>
      <c r="M592" t="s">
        <v>2814</v>
      </c>
      <c r="N592">
        <v>0</v>
      </c>
      <c r="O592">
        <v>6184</v>
      </c>
      <c r="P592">
        <v>7012</v>
      </c>
      <c r="Q592">
        <v>7</v>
      </c>
      <c r="R592" t="s">
        <v>4318</v>
      </c>
      <c r="S592">
        <v>1</v>
      </c>
      <c r="T592" t="s">
        <v>4327</v>
      </c>
      <c r="U592" t="s">
        <v>4332</v>
      </c>
      <c r="V592">
        <v>2294117</v>
      </c>
      <c r="W592" t="s">
        <v>17</v>
      </c>
      <c r="X592" t="b">
        <v>1</v>
      </c>
      <c r="Y592" t="s">
        <v>719</v>
      </c>
      <c r="Z592" t="s">
        <v>719</v>
      </c>
      <c r="AA592">
        <v>2294117</v>
      </c>
      <c r="AB592" t="s">
        <v>17</v>
      </c>
      <c r="AC592">
        <v>47420</v>
      </c>
      <c r="AD592" t="s">
        <v>18</v>
      </c>
      <c r="AE592">
        <v>80864</v>
      </c>
      <c r="AF592" t="s">
        <v>45</v>
      </c>
      <c r="AG592">
        <v>80840</v>
      </c>
      <c r="AH592" t="s">
        <v>116</v>
      </c>
      <c r="AI592">
        <v>28216</v>
      </c>
      <c r="AJ592" t="s">
        <v>142</v>
      </c>
      <c r="AK592">
        <v>1224</v>
      </c>
      <c r="AL592" t="s">
        <v>91</v>
      </c>
      <c r="AM592">
        <v>2</v>
      </c>
      <c r="AN592" t="s">
        <v>152</v>
      </c>
      <c r="AO592">
        <v>131567</v>
      </c>
      <c r="AP592" t="s">
        <v>153</v>
      </c>
    </row>
    <row r="593" spans="1:42" x14ac:dyDescent="0.2">
      <c r="A593">
        <v>592</v>
      </c>
      <c r="B593" t="s">
        <v>2793</v>
      </c>
      <c r="C593" t="s">
        <v>17</v>
      </c>
      <c r="D593">
        <v>2294117</v>
      </c>
      <c r="E593" t="s">
        <v>312</v>
      </c>
      <c r="F593" t="s">
        <v>304</v>
      </c>
      <c r="G593" t="s">
        <v>304</v>
      </c>
      <c r="H593" t="s">
        <v>245</v>
      </c>
      <c r="I593" t="s">
        <v>5206</v>
      </c>
      <c r="J593">
        <v>60</v>
      </c>
      <c r="K593">
        <v>1</v>
      </c>
      <c r="L593">
        <v>993</v>
      </c>
      <c r="M593" t="s">
        <v>2813</v>
      </c>
      <c r="N593">
        <v>0</v>
      </c>
      <c r="O593">
        <v>7122</v>
      </c>
      <c r="P593">
        <v>8115</v>
      </c>
      <c r="Q593">
        <v>8</v>
      </c>
      <c r="R593" t="s">
        <v>4316</v>
      </c>
      <c r="S593">
        <v>1</v>
      </c>
      <c r="T593" t="s">
        <v>4327</v>
      </c>
      <c r="U593" t="s">
        <v>4332</v>
      </c>
      <c r="V593">
        <v>2294117</v>
      </c>
      <c r="W593" t="s">
        <v>17</v>
      </c>
      <c r="X593" t="b">
        <v>1</v>
      </c>
      <c r="Y593" t="s">
        <v>719</v>
      </c>
      <c r="Z593" t="s">
        <v>719</v>
      </c>
      <c r="AA593">
        <v>2294117</v>
      </c>
      <c r="AB593" t="s">
        <v>17</v>
      </c>
      <c r="AC593">
        <v>47420</v>
      </c>
      <c r="AD593" t="s">
        <v>18</v>
      </c>
      <c r="AE593">
        <v>80864</v>
      </c>
      <c r="AF593" t="s">
        <v>45</v>
      </c>
      <c r="AG593">
        <v>80840</v>
      </c>
      <c r="AH593" t="s">
        <v>116</v>
      </c>
      <c r="AI593">
        <v>28216</v>
      </c>
      <c r="AJ593" t="s">
        <v>142</v>
      </c>
      <c r="AK593">
        <v>1224</v>
      </c>
      <c r="AL593" t="s">
        <v>91</v>
      </c>
      <c r="AM593">
        <v>2</v>
      </c>
      <c r="AN593" t="s">
        <v>152</v>
      </c>
      <c r="AO593">
        <v>131567</v>
      </c>
      <c r="AP593" t="s">
        <v>153</v>
      </c>
    </row>
    <row r="594" spans="1:42" x14ac:dyDescent="0.2">
      <c r="A594">
        <v>593</v>
      </c>
      <c r="B594" t="s">
        <v>2793</v>
      </c>
      <c r="C594" t="s">
        <v>17</v>
      </c>
      <c r="D594">
        <v>2294117</v>
      </c>
      <c r="E594" t="s">
        <v>367</v>
      </c>
      <c r="F594" t="s">
        <v>301</v>
      </c>
      <c r="G594" t="s">
        <v>301</v>
      </c>
      <c r="H594" t="s">
        <v>2812</v>
      </c>
      <c r="I594" t="s">
        <v>5205</v>
      </c>
      <c r="J594">
        <v>75</v>
      </c>
      <c r="K594">
        <v>1</v>
      </c>
      <c r="L594">
        <v>1236</v>
      </c>
      <c r="M594" t="s">
        <v>2811</v>
      </c>
      <c r="N594">
        <v>0</v>
      </c>
      <c r="O594">
        <v>8123</v>
      </c>
      <c r="P594">
        <v>9359</v>
      </c>
      <c r="Q594">
        <v>9</v>
      </c>
      <c r="R594" t="s">
        <v>4317</v>
      </c>
      <c r="S594">
        <v>1</v>
      </c>
      <c r="T594" t="s">
        <v>4327</v>
      </c>
      <c r="U594" t="s">
        <v>4332</v>
      </c>
      <c r="V594">
        <v>2294117</v>
      </c>
      <c r="W594" t="s">
        <v>17</v>
      </c>
      <c r="X594" t="b">
        <v>1</v>
      </c>
      <c r="Y594" t="s">
        <v>719</v>
      </c>
      <c r="Z594" t="s">
        <v>719</v>
      </c>
      <c r="AA594">
        <v>2294117</v>
      </c>
      <c r="AB594" t="s">
        <v>17</v>
      </c>
      <c r="AC594">
        <v>47420</v>
      </c>
      <c r="AD594" t="s">
        <v>18</v>
      </c>
      <c r="AE594">
        <v>80864</v>
      </c>
      <c r="AF594" t="s">
        <v>45</v>
      </c>
      <c r="AG594">
        <v>80840</v>
      </c>
      <c r="AH594" t="s">
        <v>116</v>
      </c>
      <c r="AI594">
        <v>28216</v>
      </c>
      <c r="AJ594" t="s">
        <v>142</v>
      </c>
      <c r="AK594">
        <v>1224</v>
      </c>
      <c r="AL594" t="s">
        <v>91</v>
      </c>
      <c r="AM594">
        <v>2</v>
      </c>
      <c r="AN594" t="s">
        <v>152</v>
      </c>
      <c r="AO594">
        <v>131567</v>
      </c>
      <c r="AP594" t="s">
        <v>153</v>
      </c>
    </row>
    <row r="595" spans="1:42" x14ac:dyDescent="0.2">
      <c r="A595">
        <v>594</v>
      </c>
      <c r="B595" t="s">
        <v>2793</v>
      </c>
      <c r="C595" t="s">
        <v>17</v>
      </c>
      <c r="D595">
        <v>2294117</v>
      </c>
      <c r="E595" t="s">
        <v>370</v>
      </c>
      <c r="F595" t="s">
        <v>297</v>
      </c>
      <c r="G595" t="s">
        <v>297</v>
      </c>
      <c r="H595" t="s">
        <v>2810</v>
      </c>
      <c r="I595" t="s">
        <v>5204</v>
      </c>
      <c r="J595">
        <v>64</v>
      </c>
      <c r="K595">
        <v>1</v>
      </c>
      <c r="L595">
        <v>465</v>
      </c>
      <c r="M595" t="s">
        <v>2809</v>
      </c>
      <c r="N595">
        <v>0</v>
      </c>
      <c r="O595">
        <v>9355</v>
      </c>
      <c r="P595">
        <v>9820</v>
      </c>
      <c r="Q595">
        <v>10</v>
      </c>
      <c r="R595" t="s">
        <v>4319</v>
      </c>
      <c r="S595">
        <v>1</v>
      </c>
      <c r="T595" t="s">
        <v>4327</v>
      </c>
      <c r="U595" t="s">
        <v>4332</v>
      </c>
      <c r="V595">
        <v>2294117</v>
      </c>
      <c r="W595" t="s">
        <v>17</v>
      </c>
      <c r="X595" t="b">
        <v>1</v>
      </c>
      <c r="Y595" t="s">
        <v>719</v>
      </c>
      <c r="Z595" t="s">
        <v>719</v>
      </c>
      <c r="AA595">
        <v>2294117</v>
      </c>
      <c r="AB595" t="s">
        <v>17</v>
      </c>
      <c r="AC595">
        <v>47420</v>
      </c>
      <c r="AD595" t="s">
        <v>18</v>
      </c>
      <c r="AE595">
        <v>80864</v>
      </c>
      <c r="AF595" t="s">
        <v>45</v>
      </c>
      <c r="AG595">
        <v>80840</v>
      </c>
      <c r="AH595" t="s">
        <v>116</v>
      </c>
      <c r="AI595">
        <v>28216</v>
      </c>
      <c r="AJ595" t="s">
        <v>142</v>
      </c>
      <c r="AK595">
        <v>1224</v>
      </c>
      <c r="AL595" t="s">
        <v>91</v>
      </c>
      <c r="AM595">
        <v>2</v>
      </c>
      <c r="AN595" t="s">
        <v>152</v>
      </c>
      <c r="AO595">
        <v>131567</v>
      </c>
      <c r="AP595" t="s">
        <v>153</v>
      </c>
    </row>
    <row r="596" spans="1:42" x14ac:dyDescent="0.2">
      <c r="A596">
        <v>595</v>
      </c>
      <c r="B596" t="s">
        <v>2793</v>
      </c>
      <c r="C596" t="s">
        <v>17</v>
      </c>
      <c r="D596">
        <v>2294117</v>
      </c>
      <c r="E596" t="s">
        <v>373</v>
      </c>
      <c r="F596" t="s">
        <v>289</v>
      </c>
      <c r="G596" t="s">
        <v>289</v>
      </c>
      <c r="H596" t="s">
        <v>2808</v>
      </c>
      <c r="I596" t="s">
        <v>5203</v>
      </c>
      <c r="J596">
        <v>58</v>
      </c>
      <c r="K596">
        <v>1</v>
      </c>
      <c r="L596">
        <v>957</v>
      </c>
      <c r="M596" t="s">
        <v>2807</v>
      </c>
      <c r="N596">
        <v>0</v>
      </c>
      <c r="O596">
        <v>9837</v>
      </c>
      <c r="P596">
        <v>10794</v>
      </c>
      <c r="Q596">
        <v>11</v>
      </c>
      <c r="R596" t="s">
        <v>4320</v>
      </c>
      <c r="S596">
        <v>1</v>
      </c>
      <c r="T596" t="s">
        <v>4327</v>
      </c>
      <c r="U596" t="s">
        <v>4332</v>
      </c>
      <c r="V596">
        <v>2294117</v>
      </c>
      <c r="W596" t="s">
        <v>17</v>
      </c>
      <c r="X596" t="b">
        <v>1</v>
      </c>
      <c r="Y596" t="s">
        <v>719</v>
      </c>
      <c r="Z596" t="s">
        <v>719</v>
      </c>
      <c r="AA596">
        <v>2294117</v>
      </c>
      <c r="AB596" t="s">
        <v>17</v>
      </c>
      <c r="AC596">
        <v>47420</v>
      </c>
      <c r="AD596" t="s">
        <v>18</v>
      </c>
      <c r="AE596">
        <v>80864</v>
      </c>
      <c r="AF596" t="s">
        <v>45</v>
      </c>
      <c r="AG596">
        <v>80840</v>
      </c>
      <c r="AH596" t="s">
        <v>116</v>
      </c>
      <c r="AI596">
        <v>28216</v>
      </c>
      <c r="AJ596" t="s">
        <v>142</v>
      </c>
      <c r="AK596">
        <v>1224</v>
      </c>
      <c r="AL596" t="s">
        <v>91</v>
      </c>
      <c r="AM596">
        <v>2</v>
      </c>
      <c r="AN596" t="s">
        <v>152</v>
      </c>
      <c r="AO596">
        <v>131567</v>
      </c>
      <c r="AP596" t="s">
        <v>153</v>
      </c>
    </row>
    <row r="597" spans="1:42" x14ac:dyDescent="0.2">
      <c r="A597">
        <v>596</v>
      </c>
      <c r="B597" t="s">
        <v>2793</v>
      </c>
      <c r="C597" t="s">
        <v>17</v>
      </c>
      <c r="D597">
        <v>2294117</v>
      </c>
      <c r="E597" t="s">
        <v>376</v>
      </c>
      <c r="F597" t="s">
        <v>293</v>
      </c>
      <c r="G597" t="s">
        <v>293</v>
      </c>
      <c r="H597" t="s">
        <v>2806</v>
      </c>
      <c r="I597" t="s">
        <v>5202</v>
      </c>
      <c r="J597">
        <v>58</v>
      </c>
      <c r="K597">
        <v>1</v>
      </c>
      <c r="L597">
        <v>1005</v>
      </c>
      <c r="M597" t="s">
        <v>2805</v>
      </c>
      <c r="N597">
        <v>0</v>
      </c>
      <c r="O597">
        <v>10813</v>
      </c>
      <c r="P597">
        <v>11818</v>
      </c>
      <c r="Q597">
        <v>12</v>
      </c>
      <c r="R597" t="s">
        <v>4321</v>
      </c>
      <c r="S597">
        <v>1</v>
      </c>
      <c r="T597" t="s">
        <v>4327</v>
      </c>
      <c r="U597" t="s">
        <v>4332</v>
      </c>
      <c r="V597">
        <v>2294117</v>
      </c>
      <c r="W597" t="s">
        <v>17</v>
      </c>
      <c r="X597" t="b">
        <v>1</v>
      </c>
      <c r="Y597" t="s">
        <v>719</v>
      </c>
      <c r="Z597" t="s">
        <v>719</v>
      </c>
      <c r="AA597">
        <v>2294117</v>
      </c>
      <c r="AB597" t="s">
        <v>17</v>
      </c>
      <c r="AC597">
        <v>47420</v>
      </c>
      <c r="AD597" t="s">
        <v>18</v>
      </c>
      <c r="AE597">
        <v>80864</v>
      </c>
      <c r="AF597" t="s">
        <v>45</v>
      </c>
      <c r="AG597">
        <v>80840</v>
      </c>
      <c r="AH597" t="s">
        <v>116</v>
      </c>
      <c r="AI597">
        <v>28216</v>
      </c>
      <c r="AJ597" t="s">
        <v>142</v>
      </c>
      <c r="AK597">
        <v>1224</v>
      </c>
      <c r="AL597" t="s">
        <v>91</v>
      </c>
      <c r="AM597">
        <v>2</v>
      </c>
      <c r="AN597" t="s">
        <v>152</v>
      </c>
      <c r="AO597">
        <v>131567</v>
      </c>
      <c r="AP597" t="s">
        <v>153</v>
      </c>
    </row>
    <row r="598" spans="1:42" x14ac:dyDescent="0.2">
      <c r="A598">
        <v>597</v>
      </c>
      <c r="B598" t="s">
        <v>2793</v>
      </c>
      <c r="C598" t="s">
        <v>17</v>
      </c>
      <c r="D598">
        <v>2294117</v>
      </c>
      <c r="E598" t="s">
        <v>2804</v>
      </c>
      <c r="F598" t="s">
        <v>488</v>
      </c>
      <c r="G598" t="s">
        <v>488</v>
      </c>
      <c r="H598" t="s">
        <v>2803</v>
      </c>
      <c r="I598" t="s">
        <v>5201</v>
      </c>
      <c r="J598" t="s">
        <v>719</v>
      </c>
      <c r="K598">
        <v>-1</v>
      </c>
      <c r="L598">
        <v>1329</v>
      </c>
      <c r="M598" t="s">
        <v>2802</v>
      </c>
      <c r="N598">
        <v>0</v>
      </c>
      <c r="O598">
        <v>11838</v>
      </c>
      <c r="P598">
        <v>13167</v>
      </c>
      <c r="Q598">
        <v>13</v>
      </c>
      <c r="R598" t="s">
        <v>719</v>
      </c>
      <c r="S598">
        <v>1</v>
      </c>
      <c r="T598" t="s">
        <v>4327</v>
      </c>
      <c r="U598" t="s">
        <v>4326</v>
      </c>
      <c r="V598">
        <v>2294117</v>
      </c>
      <c r="W598" t="s">
        <v>17</v>
      </c>
      <c r="X598" t="b">
        <v>1</v>
      </c>
      <c r="Y598" t="s">
        <v>719</v>
      </c>
      <c r="Z598" t="s">
        <v>719</v>
      </c>
      <c r="AA598">
        <v>2294117</v>
      </c>
      <c r="AB598" t="s">
        <v>17</v>
      </c>
      <c r="AC598">
        <v>47420</v>
      </c>
      <c r="AD598" t="s">
        <v>18</v>
      </c>
      <c r="AE598">
        <v>80864</v>
      </c>
      <c r="AF598" t="s">
        <v>45</v>
      </c>
      <c r="AG598">
        <v>80840</v>
      </c>
      <c r="AH598" t="s">
        <v>116</v>
      </c>
      <c r="AI598">
        <v>28216</v>
      </c>
      <c r="AJ598" t="s">
        <v>142</v>
      </c>
      <c r="AK598">
        <v>1224</v>
      </c>
      <c r="AL598" t="s">
        <v>91</v>
      </c>
      <c r="AM598">
        <v>2</v>
      </c>
      <c r="AN598" t="s">
        <v>152</v>
      </c>
      <c r="AO598">
        <v>131567</v>
      </c>
      <c r="AP598" t="s">
        <v>153</v>
      </c>
    </row>
    <row r="599" spans="1:42" x14ac:dyDescent="0.2">
      <c r="A599">
        <v>598</v>
      </c>
      <c r="B599" t="s">
        <v>2793</v>
      </c>
      <c r="C599" t="s">
        <v>17</v>
      </c>
      <c r="D599">
        <v>2294117</v>
      </c>
      <c r="E599" t="s">
        <v>2801</v>
      </c>
      <c r="F599" t="s">
        <v>2800</v>
      </c>
      <c r="G599" t="s">
        <v>2800</v>
      </c>
      <c r="H599" t="s">
        <v>2799</v>
      </c>
      <c r="I599" t="s">
        <v>5200</v>
      </c>
      <c r="J599" t="s">
        <v>719</v>
      </c>
      <c r="K599">
        <v>-1</v>
      </c>
      <c r="L599">
        <v>564</v>
      </c>
      <c r="M599" t="s">
        <v>2798</v>
      </c>
      <c r="N599">
        <v>0</v>
      </c>
      <c r="O599">
        <v>13159</v>
      </c>
      <c r="P599">
        <v>13723</v>
      </c>
      <c r="Q599">
        <v>14</v>
      </c>
      <c r="R599" t="s">
        <v>719</v>
      </c>
      <c r="S599">
        <v>1</v>
      </c>
      <c r="T599" t="s">
        <v>4327</v>
      </c>
      <c r="U599" t="s">
        <v>4326</v>
      </c>
      <c r="V599">
        <v>2294117</v>
      </c>
      <c r="W599" t="s">
        <v>17</v>
      </c>
      <c r="X599" t="b">
        <v>1</v>
      </c>
      <c r="Y599" t="s">
        <v>719</v>
      </c>
      <c r="Z599" t="s">
        <v>719</v>
      </c>
      <c r="AA599">
        <v>2294117</v>
      </c>
      <c r="AB599" t="s">
        <v>17</v>
      </c>
      <c r="AC599">
        <v>47420</v>
      </c>
      <c r="AD599" t="s">
        <v>18</v>
      </c>
      <c r="AE599">
        <v>80864</v>
      </c>
      <c r="AF599" t="s">
        <v>45</v>
      </c>
      <c r="AG599">
        <v>80840</v>
      </c>
      <c r="AH599" t="s">
        <v>116</v>
      </c>
      <c r="AI599">
        <v>28216</v>
      </c>
      <c r="AJ599" t="s">
        <v>142</v>
      </c>
      <c r="AK599">
        <v>1224</v>
      </c>
      <c r="AL599" t="s">
        <v>91</v>
      </c>
      <c r="AM599">
        <v>2</v>
      </c>
      <c r="AN599" t="s">
        <v>152</v>
      </c>
      <c r="AO599">
        <v>131567</v>
      </c>
      <c r="AP599" t="s">
        <v>153</v>
      </c>
    </row>
    <row r="600" spans="1:42" x14ac:dyDescent="0.2">
      <c r="A600">
        <v>599</v>
      </c>
      <c r="B600" t="s">
        <v>2793</v>
      </c>
      <c r="C600" t="s">
        <v>17</v>
      </c>
      <c r="D600">
        <v>2294117</v>
      </c>
      <c r="E600" t="s">
        <v>2797</v>
      </c>
      <c r="F600" t="s">
        <v>2796</v>
      </c>
      <c r="G600" t="s">
        <v>2796</v>
      </c>
      <c r="H600" t="s">
        <v>2795</v>
      </c>
      <c r="I600" t="s">
        <v>5199</v>
      </c>
      <c r="J600" t="s">
        <v>719</v>
      </c>
      <c r="K600">
        <v>-1</v>
      </c>
      <c r="L600">
        <v>1071</v>
      </c>
      <c r="M600" t="s">
        <v>2794</v>
      </c>
      <c r="N600">
        <v>0</v>
      </c>
      <c r="O600">
        <v>13780</v>
      </c>
      <c r="P600">
        <v>14851</v>
      </c>
      <c r="Q600">
        <v>15</v>
      </c>
      <c r="R600" t="s">
        <v>719</v>
      </c>
      <c r="S600">
        <v>1</v>
      </c>
      <c r="T600" t="s">
        <v>4327</v>
      </c>
      <c r="U600" t="s">
        <v>4326</v>
      </c>
      <c r="V600">
        <v>2294117</v>
      </c>
      <c r="W600" t="s">
        <v>17</v>
      </c>
      <c r="X600" t="b">
        <v>1</v>
      </c>
      <c r="Y600" t="s">
        <v>719</v>
      </c>
      <c r="Z600" t="s">
        <v>719</v>
      </c>
      <c r="AA600">
        <v>2294117</v>
      </c>
      <c r="AB600" t="s">
        <v>17</v>
      </c>
      <c r="AC600">
        <v>47420</v>
      </c>
      <c r="AD600" t="s">
        <v>18</v>
      </c>
      <c r="AE600">
        <v>80864</v>
      </c>
      <c r="AF600" t="s">
        <v>45</v>
      </c>
      <c r="AG600">
        <v>80840</v>
      </c>
      <c r="AH600" t="s">
        <v>116</v>
      </c>
      <c r="AI600">
        <v>28216</v>
      </c>
      <c r="AJ600" t="s">
        <v>142</v>
      </c>
      <c r="AK600">
        <v>1224</v>
      </c>
      <c r="AL600" t="s">
        <v>91</v>
      </c>
      <c r="AM600">
        <v>2</v>
      </c>
      <c r="AN600" t="s">
        <v>152</v>
      </c>
      <c r="AO600">
        <v>131567</v>
      </c>
      <c r="AP600" t="s">
        <v>153</v>
      </c>
    </row>
    <row r="601" spans="1:42" x14ac:dyDescent="0.2">
      <c r="A601">
        <v>600</v>
      </c>
      <c r="B601" t="s">
        <v>2793</v>
      </c>
      <c r="C601" t="s">
        <v>17</v>
      </c>
      <c r="D601">
        <v>2294117</v>
      </c>
      <c r="E601" t="s">
        <v>1764</v>
      </c>
      <c r="F601" t="s">
        <v>857</v>
      </c>
      <c r="G601" t="s">
        <v>857</v>
      </c>
      <c r="H601" t="s">
        <v>2792</v>
      </c>
      <c r="I601" t="s">
        <v>5198</v>
      </c>
      <c r="J601" t="s">
        <v>719</v>
      </c>
      <c r="K601">
        <v>-1</v>
      </c>
      <c r="L601">
        <v>282</v>
      </c>
      <c r="M601" t="s">
        <v>2791</v>
      </c>
      <c r="N601">
        <v>1</v>
      </c>
      <c r="O601">
        <v>14888</v>
      </c>
      <c r="P601">
        <v>15170</v>
      </c>
      <c r="Q601">
        <v>16</v>
      </c>
      <c r="R601" t="s">
        <v>719</v>
      </c>
      <c r="S601">
        <v>1</v>
      </c>
      <c r="T601" t="s">
        <v>4327</v>
      </c>
      <c r="U601" t="s">
        <v>4326</v>
      </c>
      <c r="V601">
        <v>2294117</v>
      </c>
      <c r="W601" t="s">
        <v>17</v>
      </c>
      <c r="X601" t="b">
        <v>1</v>
      </c>
      <c r="Y601" t="s">
        <v>719</v>
      </c>
      <c r="Z601" t="s">
        <v>719</v>
      </c>
      <c r="AA601">
        <v>2294117</v>
      </c>
      <c r="AB601" t="s">
        <v>17</v>
      </c>
      <c r="AC601">
        <v>47420</v>
      </c>
      <c r="AD601" t="s">
        <v>18</v>
      </c>
      <c r="AE601">
        <v>80864</v>
      </c>
      <c r="AF601" t="s">
        <v>45</v>
      </c>
      <c r="AG601">
        <v>80840</v>
      </c>
      <c r="AH601" t="s">
        <v>116</v>
      </c>
      <c r="AI601">
        <v>28216</v>
      </c>
      <c r="AJ601" t="s">
        <v>142</v>
      </c>
      <c r="AK601">
        <v>1224</v>
      </c>
      <c r="AL601" t="s">
        <v>91</v>
      </c>
      <c r="AM601">
        <v>2</v>
      </c>
      <c r="AN601" t="s">
        <v>152</v>
      </c>
      <c r="AO601">
        <v>131567</v>
      </c>
      <c r="AP601" t="s">
        <v>153</v>
      </c>
    </row>
    <row r="602" spans="1:42" x14ac:dyDescent="0.2">
      <c r="A602">
        <v>601</v>
      </c>
      <c r="B602" t="s">
        <v>2769</v>
      </c>
      <c r="C602" t="s">
        <v>72</v>
      </c>
      <c r="D602">
        <v>2315841</v>
      </c>
      <c r="E602" t="s">
        <v>2790</v>
      </c>
      <c r="F602" t="s">
        <v>2789</v>
      </c>
      <c r="G602" t="s">
        <v>2789</v>
      </c>
      <c r="H602" t="s">
        <v>2788</v>
      </c>
      <c r="I602" t="s">
        <v>5197</v>
      </c>
      <c r="J602" t="s">
        <v>719</v>
      </c>
      <c r="K602">
        <v>1</v>
      </c>
      <c r="L602">
        <v>954</v>
      </c>
      <c r="M602" t="s">
        <v>2787</v>
      </c>
      <c r="N602">
        <v>1</v>
      </c>
      <c r="O602">
        <v>0</v>
      </c>
      <c r="P602">
        <v>954</v>
      </c>
      <c r="Q602">
        <v>1</v>
      </c>
      <c r="R602" t="s">
        <v>719</v>
      </c>
      <c r="S602" t="s">
        <v>719</v>
      </c>
      <c r="T602" t="s">
        <v>719</v>
      </c>
      <c r="U602" t="s">
        <v>4326</v>
      </c>
      <c r="V602">
        <v>2315841</v>
      </c>
      <c r="W602" t="s">
        <v>72</v>
      </c>
      <c r="X602" t="b">
        <v>1</v>
      </c>
      <c r="Y602" t="s">
        <v>719</v>
      </c>
      <c r="Z602" t="s">
        <v>719</v>
      </c>
      <c r="AA602">
        <v>2315841</v>
      </c>
      <c r="AB602" t="s">
        <v>72</v>
      </c>
      <c r="AC602">
        <v>92793</v>
      </c>
      <c r="AD602" t="s">
        <v>125</v>
      </c>
      <c r="AE602">
        <v>224471</v>
      </c>
      <c r="AF602" t="s">
        <v>135</v>
      </c>
      <c r="AG602">
        <v>80840</v>
      </c>
      <c r="AH602" t="s">
        <v>116</v>
      </c>
      <c r="AI602">
        <v>28216</v>
      </c>
      <c r="AJ602" t="s">
        <v>142</v>
      </c>
      <c r="AK602">
        <v>1224</v>
      </c>
      <c r="AL602" t="s">
        <v>91</v>
      </c>
      <c r="AM602">
        <v>2</v>
      </c>
      <c r="AN602" t="s">
        <v>152</v>
      </c>
      <c r="AO602">
        <v>131567</v>
      </c>
      <c r="AP602" t="s">
        <v>153</v>
      </c>
    </row>
    <row r="603" spans="1:42" x14ac:dyDescent="0.2">
      <c r="A603">
        <v>602</v>
      </c>
      <c r="B603" t="s">
        <v>2769</v>
      </c>
      <c r="C603" t="s">
        <v>72</v>
      </c>
      <c r="D603">
        <v>2315841</v>
      </c>
      <c r="E603" t="s">
        <v>312</v>
      </c>
      <c r="F603" t="s">
        <v>304</v>
      </c>
      <c r="G603" t="s">
        <v>304</v>
      </c>
      <c r="H603" t="s">
        <v>2786</v>
      </c>
      <c r="I603" t="s">
        <v>5196</v>
      </c>
      <c r="J603" t="s">
        <v>719</v>
      </c>
      <c r="K603">
        <v>1</v>
      </c>
      <c r="L603">
        <v>1017</v>
      </c>
      <c r="M603" t="s">
        <v>2785</v>
      </c>
      <c r="N603">
        <v>0</v>
      </c>
      <c r="O603">
        <v>1027</v>
      </c>
      <c r="P603">
        <v>2044</v>
      </c>
      <c r="Q603">
        <v>2</v>
      </c>
      <c r="R603" t="s">
        <v>4316</v>
      </c>
      <c r="S603" t="s">
        <v>719</v>
      </c>
      <c r="T603" t="s">
        <v>719</v>
      </c>
      <c r="U603" t="s">
        <v>4326</v>
      </c>
      <c r="V603">
        <v>2315841</v>
      </c>
      <c r="W603" t="s">
        <v>72</v>
      </c>
      <c r="X603" t="b">
        <v>1</v>
      </c>
      <c r="Y603" t="s">
        <v>719</v>
      </c>
      <c r="Z603" t="s">
        <v>719</v>
      </c>
      <c r="AA603">
        <v>2315841</v>
      </c>
      <c r="AB603" t="s">
        <v>72</v>
      </c>
      <c r="AC603">
        <v>92793</v>
      </c>
      <c r="AD603" t="s">
        <v>125</v>
      </c>
      <c r="AE603">
        <v>224471</v>
      </c>
      <c r="AF603" t="s">
        <v>135</v>
      </c>
      <c r="AG603">
        <v>80840</v>
      </c>
      <c r="AH603" t="s">
        <v>116</v>
      </c>
      <c r="AI603">
        <v>28216</v>
      </c>
      <c r="AJ603" t="s">
        <v>142</v>
      </c>
      <c r="AK603">
        <v>1224</v>
      </c>
      <c r="AL603" t="s">
        <v>91</v>
      </c>
      <c r="AM603">
        <v>2</v>
      </c>
      <c r="AN603" t="s">
        <v>152</v>
      </c>
      <c r="AO603">
        <v>131567</v>
      </c>
      <c r="AP603" t="s">
        <v>153</v>
      </c>
    </row>
    <row r="604" spans="1:42" x14ac:dyDescent="0.2">
      <c r="A604">
        <v>603</v>
      </c>
      <c r="B604" t="s">
        <v>2769</v>
      </c>
      <c r="C604" t="s">
        <v>72</v>
      </c>
      <c r="D604">
        <v>2315841</v>
      </c>
      <c r="E604" t="s">
        <v>1906</v>
      </c>
      <c r="F604" t="s">
        <v>933</v>
      </c>
      <c r="G604" t="s">
        <v>933</v>
      </c>
      <c r="H604" t="s">
        <v>2784</v>
      </c>
      <c r="I604" t="s">
        <v>5195</v>
      </c>
      <c r="J604" t="s">
        <v>719</v>
      </c>
      <c r="K604">
        <v>1</v>
      </c>
      <c r="L604">
        <v>981</v>
      </c>
      <c r="M604" t="s">
        <v>2783</v>
      </c>
      <c r="N604">
        <v>0</v>
      </c>
      <c r="O604">
        <v>2245</v>
      </c>
      <c r="P604">
        <v>3226</v>
      </c>
      <c r="Q604">
        <v>3</v>
      </c>
      <c r="R604" t="s">
        <v>719</v>
      </c>
      <c r="S604" t="s">
        <v>719</v>
      </c>
      <c r="T604" t="s">
        <v>719</v>
      </c>
      <c r="U604" t="s">
        <v>4326</v>
      </c>
      <c r="V604">
        <v>2315841</v>
      </c>
      <c r="W604" t="s">
        <v>72</v>
      </c>
      <c r="X604" t="b">
        <v>1</v>
      </c>
      <c r="Y604" t="s">
        <v>719</v>
      </c>
      <c r="Z604" t="s">
        <v>719</v>
      </c>
      <c r="AA604">
        <v>2315841</v>
      </c>
      <c r="AB604" t="s">
        <v>72</v>
      </c>
      <c r="AC604">
        <v>92793</v>
      </c>
      <c r="AD604" t="s">
        <v>125</v>
      </c>
      <c r="AE604">
        <v>224471</v>
      </c>
      <c r="AF604" t="s">
        <v>135</v>
      </c>
      <c r="AG604">
        <v>80840</v>
      </c>
      <c r="AH604" t="s">
        <v>116</v>
      </c>
      <c r="AI604">
        <v>28216</v>
      </c>
      <c r="AJ604" t="s">
        <v>142</v>
      </c>
      <c r="AK604">
        <v>1224</v>
      </c>
      <c r="AL604" t="s">
        <v>91</v>
      </c>
      <c r="AM604">
        <v>2</v>
      </c>
      <c r="AN604" t="s">
        <v>152</v>
      </c>
      <c r="AO604">
        <v>131567</v>
      </c>
      <c r="AP604" t="s">
        <v>153</v>
      </c>
    </row>
    <row r="605" spans="1:42" x14ac:dyDescent="0.2">
      <c r="A605">
        <v>604</v>
      </c>
      <c r="B605" t="s">
        <v>2769</v>
      </c>
      <c r="C605" t="s">
        <v>72</v>
      </c>
      <c r="D605">
        <v>2315841</v>
      </c>
      <c r="E605" t="s">
        <v>2782</v>
      </c>
      <c r="F605" t="s">
        <v>2495</v>
      </c>
      <c r="G605" t="s">
        <v>2495</v>
      </c>
      <c r="H605" t="s">
        <v>2781</v>
      </c>
      <c r="I605" t="s">
        <v>5194</v>
      </c>
      <c r="J605" t="s">
        <v>719</v>
      </c>
      <c r="K605">
        <v>-1</v>
      </c>
      <c r="L605">
        <v>1665</v>
      </c>
      <c r="M605" t="s">
        <v>2780</v>
      </c>
      <c r="N605">
        <v>0</v>
      </c>
      <c r="O605">
        <v>3257</v>
      </c>
      <c r="P605">
        <v>4922</v>
      </c>
      <c r="Q605">
        <v>4</v>
      </c>
      <c r="R605" t="s">
        <v>719</v>
      </c>
      <c r="S605" t="s">
        <v>719</v>
      </c>
      <c r="T605" t="s">
        <v>719</v>
      </c>
      <c r="U605" t="s">
        <v>4326</v>
      </c>
      <c r="V605">
        <v>2315841</v>
      </c>
      <c r="W605" t="s">
        <v>72</v>
      </c>
      <c r="X605" t="b">
        <v>1</v>
      </c>
      <c r="Y605" t="s">
        <v>719</v>
      </c>
      <c r="Z605" t="s">
        <v>719</v>
      </c>
      <c r="AA605">
        <v>2315841</v>
      </c>
      <c r="AB605" t="s">
        <v>72</v>
      </c>
      <c r="AC605">
        <v>92793</v>
      </c>
      <c r="AD605" t="s">
        <v>125</v>
      </c>
      <c r="AE605">
        <v>224471</v>
      </c>
      <c r="AF605" t="s">
        <v>135</v>
      </c>
      <c r="AG605">
        <v>80840</v>
      </c>
      <c r="AH605" t="s">
        <v>116</v>
      </c>
      <c r="AI605">
        <v>28216</v>
      </c>
      <c r="AJ605" t="s">
        <v>142</v>
      </c>
      <c r="AK605">
        <v>1224</v>
      </c>
      <c r="AL605" t="s">
        <v>91</v>
      </c>
      <c r="AM605">
        <v>2</v>
      </c>
      <c r="AN605" t="s">
        <v>152</v>
      </c>
      <c r="AO605">
        <v>131567</v>
      </c>
      <c r="AP605" t="s">
        <v>153</v>
      </c>
    </row>
    <row r="606" spans="1:42" x14ac:dyDescent="0.2">
      <c r="A606">
        <v>605</v>
      </c>
      <c r="B606" t="s">
        <v>2769</v>
      </c>
      <c r="C606" t="s">
        <v>72</v>
      </c>
      <c r="D606">
        <v>2315841</v>
      </c>
      <c r="E606" t="s">
        <v>497</v>
      </c>
      <c r="F606" t="s">
        <v>429</v>
      </c>
      <c r="G606" t="s">
        <v>429</v>
      </c>
      <c r="H606" t="s">
        <v>2779</v>
      </c>
      <c r="I606" t="s">
        <v>5193</v>
      </c>
      <c r="J606" t="s">
        <v>719</v>
      </c>
      <c r="K606">
        <v>-1</v>
      </c>
      <c r="L606">
        <v>444</v>
      </c>
      <c r="M606" t="s">
        <v>2778</v>
      </c>
      <c r="N606">
        <v>0</v>
      </c>
      <c r="O606">
        <v>4918</v>
      </c>
      <c r="P606">
        <v>5362</v>
      </c>
      <c r="Q606">
        <v>5</v>
      </c>
      <c r="R606" t="s">
        <v>719</v>
      </c>
      <c r="S606" t="s">
        <v>719</v>
      </c>
      <c r="T606" t="s">
        <v>719</v>
      </c>
      <c r="U606" t="s">
        <v>4326</v>
      </c>
      <c r="V606">
        <v>2315841</v>
      </c>
      <c r="W606" t="s">
        <v>72</v>
      </c>
      <c r="X606" t="b">
        <v>1</v>
      </c>
      <c r="Y606" t="s">
        <v>719</v>
      </c>
      <c r="Z606" t="s">
        <v>719</v>
      </c>
      <c r="AA606">
        <v>2315841</v>
      </c>
      <c r="AB606" t="s">
        <v>72</v>
      </c>
      <c r="AC606">
        <v>92793</v>
      </c>
      <c r="AD606" t="s">
        <v>125</v>
      </c>
      <c r="AE606">
        <v>224471</v>
      </c>
      <c r="AF606" t="s">
        <v>135</v>
      </c>
      <c r="AG606">
        <v>80840</v>
      </c>
      <c r="AH606" t="s">
        <v>116</v>
      </c>
      <c r="AI606">
        <v>28216</v>
      </c>
      <c r="AJ606" t="s">
        <v>142</v>
      </c>
      <c r="AK606">
        <v>1224</v>
      </c>
      <c r="AL606" t="s">
        <v>91</v>
      </c>
      <c r="AM606">
        <v>2</v>
      </c>
      <c r="AN606" t="s">
        <v>152</v>
      </c>
      <c r="AO606">
        <v>131567</v>
      </c>
      <c r="AP606" t="s">
        <v>153</v>
      </c>
    </row>
    <row r="607" spans="1:42" x14ac:dyDescent="0.2">
      <c r="A607">
        <v>606</v>
      </c>
      <c r="B607" t="s">
        <v>2769</v>
      </c>
      <c r="C607" t="s">
        <v>72</v>
      </c>
      <c r="D607">
        <v>2315841</v>
      </c>
      <c r="E607" t="s">
        <v>497</v>
      </c>
      <c r="F607" t="s">
        <v>429</v>
      </c>
      <c r="G607" t="s">
        <v>429</v>
      </c>
      <c r="H607" t="s">
        <v>2777</v>
      </c>
      <c r="I607" t="s">
        <v>5192</v>
      </c>
      <c r="J607" t="s">
        <v>719</v>
      </c>
      <c r="K607">
        <v>-1</v>
      </c>
      <c r="L607">
        <v>1308</v>
      </c>
      <c r="M607" t="s">
        <v>2776</v>
      </c>
      <c r="N607">
        <v>0</v>
      </c>
      <c r="O607">
        <v>5369</v>
      </c>
      <c r="P607">
        <v>6677</v>
      </c>
      <c r="Q607">
        <v>6</v>
      </c>
      <c r="R607" t="s">
        <v>719</v>
      </c>
      <c r="S607" t="s">
        <v>719</v>
      </c>
      <c r="T607" t="s">
        <v>719</v>
      </c>
      <c r="U607" t="s">
        <v>4326</v>
      </c>
      <c r="V607">
        <v>2315841</v>
      </c>
      <c r="W607" t="s">
        <v>72</v>
      </c>
      <c r="X607" t="b">
        <v>1</v>
      </c>
      <c r="Y607" t="s">
        <v>719</v>
      </c>
      <c r="Z607" t="s">
        <v>719</v>
      </c>
      <c r="AA607">
        <v>2315841</v>
      </c>
      <c r="AB607" t="s">
        <v>72</v>
      </c>
      <c r="AC607">
        <v>92793</v>
      </c>
      <c r="AD607" t="s">
        <v>125</v>
      </c>
      <c r="AE607">
        <v>224471</v>
      </c>
      <c r="AF607" t="s">
        <v>135</v>
      </c>
      <c r="AG607">
        <v>80840</v>
      </c>
      <c r="AH607" t="s">
        <v>116</v>
      </c>
      <c r="AI607">
        <v>28216</v>
      </c>
      <c r="AJ607" t="s">
        <v>142</v>
      </c>
      <c r="AK607">
        <v>1224</v>
      </c>
      <c r="AL607" t="s">
        <v>91</v>
      </c>
      <c r="AM607">
        <v>2</v>
      </c>
      <c r="AN607" t="s">
        <v>152</v>
      </c>
      <c r="AO607">
        <v>131567</v>
      </c>
      <c r="AP607" t="s">
        <v>153</v>
      </c>
    </row>
    <row r="608" spans="1:42" x14ac:dyDescent="0.2">
      <c r="A608">
        <v>607</v>
      </c>
      <c r="B608" t="s">
        <v>2769</v>
      </c>
      <c r="C608" t="s">
        <v>72</v>
      </c>
      <c r="D608">
        <v>2315841</v>
      </c>
      <c r="E608" t="s">
        <v>2775</v>
      </c>
      <c r="F608" t="s">
        <v>2774</v>
      </c>
      <c r="G608" t="s">
        <v>2774</v>
      </c>
      <c r="H608" t="s">
        <v>2773</v>
      </c>
      <c r="I608" t="s">
        <v>5191</v>
      </c>
      <c r="J608" t="s">
        <v>719</v>
      </c>
      <c r="K608">
        <v>-1</v>
      </c>
      <c r="L608">
        <v>1695</v>
      </c>
      <c r="M608" t="s">
        <v>2772</v>
      </c>
      <c r="N608">
        <v>0</v>
      </c>
      <c r="O608">
        <v>6782</v>
      </c>
      <c r="P608">
        <v>8477</v>
      </c>
      <c r="Q608">
        <v>7</v>
      </c>
      <c r="R608" t="s">
        <v>719</v>
      </c>
      <c r="S608" t="s">
        <v>719</v>
      </c>
      <c r="T608" t="s">
        <v>719</v>
      </c>
      <c r="U608" t="s">
        <v>4326</v>
      </c>
      <c r="V608">
        <v>2315841</v>
      </c>
      <c r="W608" t="s">
        <v>72</v>
      </c>
      <c r="X608" t="b">
        <v>1</v>
      </c>
      <c r="Y608" t="s">
        <v>719</v>
      </c>
      <c r="Z608" t="s">
        <v>719</v>
      </c>
      <c r="AA608">
        <v>2315841</v>
      </c>
      <c r="AB608" t="s">
        <v>72</v>
      </c>
      <c r="AC608">
        <v>92793</v>
      </c>
      <c r="AD608" t="s">
        <v>125</v>
      </c>
      <c r="AE608">
        <v>224471</v>
      </c>
      <c r="AF608" t="s">
        <v>135</v>
      </c>
      <c r="AG608">
        <v>80840</v>
      </c>
      <c r="AH608" t="s">
        <v>116</v>
      </c>
      <c r="AI608">
        <v>28216</v>
      </c>
      <c r="AJ608" t="s">
        <v>142</v>
      </c>
      <c r="AK608">
        <v>1224</v>
      </c>
      <c r="AL608" t="s">
        <v>91</v>
      </c>
      <c r="AM608">
        <v>2</v>
      </c>
      <c r="AN608" t="s">
        <v>152</v>
      </c>
      <c r="AO608">
        <v>131567</v>
      </c>
      <c r="AP608" t="s">
        <v>153</v>
      </c>
    </row>
    <row r="609" spans="1:42" x14ac:dyDescent="0.2">
      <c r="A609">
        <v>608</v>
      </c>
      <c r="B609" t="s">
        <v>2769</v>
      </c>
      <c r="C609" t="s">
        <v>72</v>
      </c>
      <c r="D609">
        <v>2315841</v>
      </c>
      <c r="E609" t="s">
        <v>497</v>
      </c>
      <c r="F609" t="s">
        <v>429</v>
      </c>
      <c r="G609" t="s">
        <v>429</v>
      </c>
      <c r="H609" t="s">
        <v>2771</v>
      </c>
      <c r="I609" t="s">
        <v>5190</v>
      </c>
      <c r="J609" t="s">
        <v>719</v>
      </c>
      <c r="K609">
        <v>-1</v>
      </c>
      <c r="L609">
        <v>204</v>
      </c>
      <c r="M609" t="s">
        <v>2770</v>
      </c>
      <c r="N609">
        <v>0</v>
      </c>
      <c r="O609">
        <v>8476</v>
      </c>
      <c r="P609">
        <v>8680</v>
      </c>
      <c r="Q609">
        <v>8</v>
      </c>
      <c r="R609" t="s">
        <v>719</v>
      </c>
      <c r="S609" t="s">
        <v>719</v>
      </c>
      <c r="T609" t="s">
        <v>719</v>
      </c>
      <c r="U609" t="s">
        <v>4326</v>
      </c>
      <c r="V609">
        <v>2315841</v>
      </c>
      <c r="W609" t="s">
        <v>72</v>
      </c>
      <c r="X609" t="b">
        <v>1</v>
      </c>
      <c r="Y609" t="s">
        <v>719</v>
      </c>
      <c r="Z609" t="s">
        <v>719</v>
      </c>
      <c r="AA609">
        <v>2315841</v>
      </c>
      <c r="AB609" t="s">
        <v>72</v>
      </c>
      <c r="AC609">
        <v>92793</v>
      </c>
      <c r="AD609" t="s">
        <v>125</v>
      </c>
      <c r="AE609">
        <v>224471</v>
      </c>
      <c r="AF609" t="s">
        <v>135</v>
      </c>
      <c r="AG609">
        <v>80840</v>
      </c>
      <c r="AH609" t="s">
        <v>116</v>
      </c>
      <c r="AI609">
        <v>28216</v>
      </c>
      <c r="AJ609" t="s">
        <v>142</v>
      </c>
      <c r="AK609">
        <v>1224</v>
      </c>
      <c r="AL609" t="s">
        <v>91</v>
      </c>
      <c r="AM609">
        <v>2</v>
      </c>
      <c r="AN609" t="s">
        <v>152</v>
      </c>
      <c r="AO609">
        <v>131567</v>
      </c>
      <c r="AP609" t="s">
        <v>153</v>
      </c>
    </row>
    <row r="610" spans="1:42" x14ac:dyDescent="0.2">
      <c r="A610">
        <v>609</v>
      </c>
      <c r="B610" t="s">
        <v>2769</v>
      </c>
      <c r="C610" t="s">
        <v>72</v>
      </c>
      <c r="D610">
        <v>2315841</v>
      </c>
      <c r="E610" t="s">
        <v>2768</v>
      </c>
      <c r="F610" t="s">
        <v>2767</v>
      </c>
      <c r="G610" t="s">
        <v>2767</v>
      </c>
      <c r="H610" t="s">
        <v>2766</v>
      </c>
      <c r="I610" t="s">
        <v>5189</v>
      </c>
      <c r="J610" t="s">
        <v>719</v>
      </c>
      <c r="K610">
        <v>-1</v>
      </c>
      <c r="L610">
        <v>269</v>
      </c>
      <c r="M610" t="s">
        <v>2765</v>
      </c>
      <c r="N610">
        <v>1</v>
      </c>
      <c r="O610">
        <v>8721</v>
      </c>
      <c r="P610">
        <v>8990</v>
      </c>
      <c r="Q610">
        <v>9</v>
      </c>
      <c r="R610" t="s">
        <v>719</v>
      </c>
      <c r="S610" t="s">
        <v>719</v>
      </c>
      <c r="T610" t="s">
        <v>719</v>
      </c>
      <c r="U610" t="s">
        <v>4326</v>
      </c>
      <c r="V610">
        <v>2315841</v>
      </c>
      <c r="W610" t="s">
        <v>72</v>
      </c>
      <c r="X610" t="b">
        <v>1</v>
      </c>
      <c r="Y610" t="s">
        <v>719</v>
      </c>
      <c r="Z610" t="s">
        <v>719</v>
      </c>
      <c r="AA610">
        <v>2315841</v>
      </c>
      <c r="AB610" t="s">
        <v>72</v>
      </c>
      <c r="AC610">
        <v>92793</v>
      </c>
      <c r="AD610" t="s">
        <v>125</v>
      </c>
      <c r="AE610">
        <v>224471</v>
      </c>
      <c r="AF610" t="s">
        <v>135</v>
      </c>
      <c r="AG610">
        <v>80840</v>
      </c>
      <c r="AH610" t="s">
        <v>116</v>
      </c>
      <c r="AI610">
        <v>28216</v>
      </c>
      <c r="AJ610" t="s">
        <v>142</v>
      </c>
      <c r="AK610">
        <v>1224</v>
      </c>
      <c r="AL610" t="s">
        <v>91</v>
      </c>
      <c r="AM610">
        <v>2</v>
      </c>
      <c r="AN610" t="s">
        <v>152</v>
      </c>
      <c r="AO610">
        <v>131567</v>
      </c>
      <c r="AP610" t="s">
        <v>153</v>
      </c>
    </row>
    <row r="611" spans="1:42" x14ac:dyDescent="0.2">
      <c r="A611">
        <v>610</v>
      </c>
      <c r="B611" t="s">
        <v>2731</v>
      </c>
      <c r="C611" t="s">
        <v>270</v>
      </c>
      <c r="D611">
        <v>1775474</v>
      </c>
      <c r="E611" t="s">
        <v>2121</v>
      </c>
      <c r="F611" t="s">
        <v>687</v>
      </c>
      <c r="G611" t="s">
        <v>687</v>
      </c>
      <c r="H611" t="s">
        <v>2764</v>
      </c>
      <c r="I611" t="s">
        <v>5188</v>
      </c>
      <c r="J611" t="s">
        <v>719</v>
      </c>
      <c r="K611">
        <v>1</v>
      </c>
      <c r="L611">
        <v>348</v>
      </c>
      <c r="M611" t="s">
        <v>2763</v>
      </c>
      <c r="N611">
        <v>1</v>
      </c>
      <c r="O611">
        <v>0</v>
      </c>
      <c r="P611">
        <v>348</v>
      </c>
      <c r="Q611">
        <v>1</v>
      </c>
      <c r="R611" t="s">
        <v>719</v>
      </c>
      <c r="S611" t="s">
        <v>719</v>
      </c>
      <c r="T611" t="s">
        <v>719</v>
      </c>
      <c r="U611" t="s">
        <v>4326</v>
      </c>
      <c r="V611">
        <v>1775474</v>
      </c>
      <c r="W611" t="s">
        <v>270</v>
      </c>
      <c r="X611" t="b">
        <v>1</v>
      </c>
      <c r="Y611" t="s">
        <v>719</v>
      </c>
      <c r="Z611" t="s">
        <v>719</v>
      </c>
      <c r="AA611">
        <v>1775474</v>
      </c>
      <c r="AB611" t="s">
        <v>270</v>
      </c>
      <c r="AC611">
        <v>34072</v>
      </c>
      <c r="AD611" t="s">
        <v>48</v>
      </c>
      <c r="AE611">
        <v>80864</v>
      </c>
      <c r="AF611" t="s">
        <v>45</v>
      </c>
      <c r="AG611">
        <v>80840</v>
      </c>
      <c r="AH611" t="s">
        <v>116</v>
      </c>
      <c r="AI611">
        <v>28216</v>
      </c>
      <c r="AJ611" t="s">
        <v>142</v>
      </c>
      <c r="AK611">
        <v>1224</v>
      </c>
      <c r="AL611" t="s">
        <v>91</v>
      </c>
      <c r="AM611">
        <v>2</v>
      </c>
      <c r="AN611" t="s">
        <v>152</v>
      </c>
      <c r="AO611">
        <v>131567</v>
      </c>
      <c r="AP611" t="s">
        <v>153</v>
      </c>
    </row>
    <row r="612" spans="1:42" x14ac:dyDescent="0.2">
      <c r="A612">
        <v>611</v>
      </c>
      <c r="B612" t="s">
        <v>2731</v>
      </c>
      <c r="C612" t="s">
        <v>270</v>
      </c>
      <c r="D612">
        <v>1775474</v>
      </c>
      <c r="E612" t="s">
        <v>899</v>
      </c>
      <c r="F612" t="s">
        <v>683</v>
      </c>
      <c r="G612" t="s">
        <v>683</v>
      </c>
      <c r="H612" t="s">
        <v>2762</v>
      </c>
      <c r="I612" t="s">
        <v>5187</v>
      </c>
      <c r="J612" t="s">
        <v>719</v>
      </c>
      <c r="K612">
        <v>1</v>
      </c>
      <c r="L612">
        <v>813</v>
      </c>
      <c r="M612" t="s">
        <v>2761</v>
      </c>
      <c r="N612">
        <v>0</v>
      </c>
      <c r="O612">
        <v>469</v>
      </c>
      <c r="P612">
        <v>1282</v>
      </c>
      <c r="Q612">
        <v>2</v>
      </c>
      <c r="R612" t="s">
        <v>719</v>
      </c>
      <c r="S612" t="s">
        <v>719</v>
      </c>
      <c r="T612" t="s">
        <v>719</v>
      </c>
      <c r="U612" t="s">
        <v>4326</v>
      </c>
      <c r="V612">
        <v>1775474</v>
      </c>
      <c r="W612" t="s">
        <v>270</v>
      </c>
      <c r="X612" t="b">
        <v>1</v>
      </c>
      <c r="Y612" t="s">
        <v>719</v>
      </c>
      <c r="Z612" t="s">
        <v>719</v>
      </c>
      <c r="AA612">
        <v>1775474</v>
      </c>
      <c r="AB612" t="s">
        <v>270</v>
      </c>
      <c r="AC612">
        <v>34072</v>
      </c>
      <c r="AD612" t="s">
        <v>48</v>
      </c>
      <c r="AE612">
        <v>80864</v>
      </c>
      <c r="AF612" t="s">
        <v>45</v>
      </c>
      <c r="AG612">
        <v>80840</v>
      </c>
      <c r="AH612" t="s">
        <v>116</v>
      </c>
      <c r="AI612">
        <v>28216</v>
      </c>
      <c r="AJ612" t="s">
        <v>142</v>
      </c>
      <c r="AK612">
        <v>1224</v>
      </c>
      <c r="AL612" t="s">
        <v>91</v>
      </c>
      <c r="AM612">
        <v>2</v>
      </c>
      <c r="AN612" t="s">
        <v>152</v>
      </c>
      <c r="AO612">
        <v>131567</v>
      </c>
      <c r="AP612" t="s">
        <v>153</v>
      </c>
    </row>
    <row r="613" spans="1:42" x14ac:dyDescent="0.2">
      <c r="A613">
        <v>612</v>
      </c>
      <c r="B613" t="s">
        <v>2731</v>
      </c>
      <c r="C613" t="s">
        <v>270</v>
      </c>
      <c r="D613">
        <v>1775474</v>
      </c>
      <c r="E613" t="s">
        <v>2236</v>
      </c>
      <c r="F613" t="s">
        <v>679</v>
      </c>
      <c r="G613" t="s">
        <v>679</v>
      </c>
      <c r="H613" t="s">
        <v>2760</v>
      </c>
      <c r="I613" t="s">
        <v>5186</v>
      </c>
      <c r="J613" t="s">
        <v>719</v>
      </c>
      <c r="K613">
        <v>1</v>
      </c>
      <c r="L613">
        <v>1245</v>
      </c>
      <c r="M613" t="s">
        <v>2759</v>
      </c>
      <c r="N613">
        <v>0</v>
      </c>
      <c r="O613">
        <v>1278</v>
      </c>
      <c r="P613">
        <v>2523</v>
      </c>
      <c r="Q613">
        <v>3</v>
      </c>
      <c r="R613" t="s">
        <v>719</v>
      </c>
      <c r="S613" t="s">
        <v>719</v>
      </c>
      <c r="T613" t="s">
        <v>719</v>
      </c>
      <c r="U613" t="s">
        <v>4326</v>
      </c>
      <c r="V613">
        <v>1775474</v>
      </c>
      <c r="W613" t="s">
        <v>270</v>
      </c>
      <c r="X613" t="b">
        <v>1</v>
      </c>
      <c r="Y613" t="s">
        <v>719</v>
      </c>
      <c r="Z613" t="s">
        <v>719</v>
      </c>
      <c r="AA613">
        <v>1775474</v>
      </c>
      <c r="AB613" t="s">
        <v>270</v>
      </c>
      <c r="AC613">
        <v>34072</v>
      </c>
      <c r="AD613" t="s">
        <v>48</v>
      </c>
      <c r="AE613">
        <v>80864</v>
      </c>
      <c r="AF613" t="s">
        <v>45</v>
      </c>
      <c r="AG613">
        <v>80840</v>
      </c>
      <c r="AH613" t="s">
        <v>116</v>
      </c>
      <c r="AI613">
        <v>28216</v>
      </c>
      <c r="AJ613" t="s">
        <v>142</v>
      </c>
      <c r="AK613">
        <v>1224</v>
      </c>
      <c r="AL613" t="s">
        <v>91</v>
      </c>
      <c r="AM613">
        <v>2</v>
      </c>
      <c r="AN613" t="s">
        <v>152</v>
      </c>
      <c r="AO613">
        <v>131567</v>
      </c>
      <c r="AP613" t="s">
        <v>153</v>
      </c>
    </row>
    <row r="614" spans="1:42" x14ac:dyDescent="0.2">
      <c r="A614">
        <v>613</v>
      </c>
      <c r="B614" t="s">
        <v>2731</v>
      </c>
      <c r="C614" t="s">
        <v>270</v>
      </c>
      <c r="D614">
        <v>1775474</v>
      </c>
      <c r="E614" t="s">
        <v>514</v>
      </c>
      <c r="F614" t="s">
        <v>441</v>
      </c>
      <c r="G614" t="s">
        <v>441</v>
      </c>
      <c r="H614" t="s">
        <v>2758</v>
      </c>
      <c r="I614" t="s">
        <v>5185</v>
      </c>
      <c r="J614" t="s">
        <v>719</v>
      </c>
      <c r="K614">
        <v>-1</v>
      </c>
      <c r="L614">
        <v>990</v>
      </c>
      <c r="M614" t="s">
        <v>2757</v>
      </c>
      <c r="N614">
        <v>0</v>
      </c>
      <c r="O614">
        <v>2538</v>
      </c>
      <c r="P614">
        <v>3528</v>
      </c>
      <c r="Q614">
        <v>4</v>
      </c>
      <c r="R614" t="s">
        <v>719</v>
      </c>
      <c r="S614" t="s">
        <v>719</v>
      </c>
      <c r="T614" t="s">
        <v>719</v>
      </c>
      <c r="U614" t="s">
        <v>4326</v>
      </c>
      <c r="V614">
        <v>1775474</v>
      </c>
      <c r="W614" t="s">
        <v>270</v>
      </c>
      <c r="X614" t="b">
        <v>1</v>
      </c>
      <c r="Y614" t="s">
        <v>719</v>
      </c>
      <c r="Z614" t="s">
        <v>719</v>
      </c>
      <c r="AA614">
        <v>1775474</v>
      </c>
      <c r="AB614" t="s">
        <v>270</v>
      </c>
      <c r="AC614">
        <v>34072</v>
      </c>
      <c r="AD614" t="s">
        <v>48</v>
      </c>
      <c r="AE614">
        <v>80864</v>
      </c>
      <c r="AF614" t="s">
        <v>45</v>
      </c>
      <c r="AG614">
        <v>80840</v>
      </c>
      <c r="AH614" t="s">
        <v>116</v>
      </c>
      <c r="AI614">
        <v>28216</v>
      </c>
      <c r="AJ614" t="s">
        <v>142</v>
      </c>
      <c r="AK614">
        <v>1224</v>
      </c>
      <c r="AL614" t="s">
        <v>91</v>
      </c>
      <c r="AM614">
        <v>2</v>
      </c>
      <c r="AN614" t="s">
        <v>152</v>
      </c>
      <c r="AO614">
        <v>131567</v>
      </c>
      <c r="AP614" t="s">
        <v>153</v>
      </c>
    </row>
    <row r="615" spans="1:42" x14ac:dyDescent="0.2">
      <c r="A615">
        <v>614</v>
      </c>
      <c r="B615" t="s">
        <v>2731</v>
      </c>
      <c r="C615" t="s">
        <v>270</v>
      </c>
      <c r="D615">
        <v>1775474</v>
      </c>
      <c r="E615" t="s">
        <v>2249</v>
      </c>
      <c r="F615" t="s">
        <v>2248</v>
      </c>
      <c r="G615" t="s">
        <v>2248</v>
      </c>
      <c r="H615" t="s">
        <v>2756</v>
      </c>
      <c r="I615" t="s">
        <v>5184</v>
      </c>
      <c r="J615" t="s">
        <v>719</v>
      </c>
      <c r="K615">
        <v>1</v>
      </c>
      <c r="L615">
        <v>978</v>
      </c>
      <c r="M615" t="s">
        <v>2755</v>
      </c>
      <c r="N615">
        <v>0</v>
      </c>
      <c r="O615">
        <v>3737</v>
      </c>
      <c r="P615">
        <v>4715</v>
      </c>
      <c r="Q615">
        <v>5</v>
      </c>
      <c r="R615" t="s">
        <v>719</v>
      </c>
      <c r="S615" t="s">
        <v>719</v>
      </c>
      <c r="T615" t="s">
        <v>719</v>
      </c>
      <c r="U615" t="s">
        <v>4326</v>
      </c>
      <c r="V615">
        <v>1775474</v>
      </c>
      <c r="W615" t="s">
        <v>270</v>
      </c>
      <c r="X615" t="b">
        <v>1</v>
      </c>
      <c r="Y615" t="s">
        <v>719</v>
      </c>
      <c r="Z615" t="s">
        <v>719</v>
      </c>
      <c r="AA615">
        <v>1775474</v>
      </c>
      <c r="AB615" t="s">
        <v>270</v>
      </c>
      <c r="AC615">
        <v>34072</v>
      </c>
      <c r="AD615" t="s">
        <v>48</v>
      </c>
      <c r="AE615">
        <v>80864</v>
      </c>
      <c r="AF615" t="s">
        <v>45</v>
      </c>
      <c r="AG615">
        <v>80840</v>
      </c>
      <c r="AH615" t="s">
        <v>116</v>
      </c>
      <c r="AI615">
        <v>28216</v>
      </c>
      <c r="AJ615" t="s">
        <v>142</v>
      </c>
      <c r="AK615">
        <v>1224</v>
      </c>
      <c r="AL615" t="s">
        <v>91</v>
      </c>
      <c r="AM615">
        <v>2</v>
      </c>
      <c r="AN615" t="s">
        <v>152</v>
      </c>
      <c r="AO615">
        <v>131567</v>
      </c>
      <c r="AP615" t="s">
        <v>153</v>
      </c>
    </row>
    <row r="616" spans="1:42" x14ac:dyDescent="0.2">
      <c r="A616">
        <v>615</v>
      </c>
      <c r="B616" t="s">
        <v>2731</v>
      </c>
      <c r="C616" t="s">
        <v>270</v>
      </c>
      <c r="D616">
        <v>1775474</v>
      </c>
      <c r="E616" t="s">
        <v>2754</v>
      </c>
      <c r="F616" t="s">
        <v>837</v>
      </c>
      <c r="G616" t="s">
        <v>837</v>
      </c>
      <c r="H616" t="s">
        <v>2753</v>
      </c>
      <c r="I616" t="s">
        <v>5183</v>
      </c>
      <c r="J616" t="s">
        <v>719</v>
      </c>
      <c r="K616">
        <v>1</v>
      </c>
      <c r="L616">
        <v>972</v>
      </c>
      <c r="M616" t="s">
        <v>2752</v>
      </c>
      <c r="N616">
        <v>0</v>
      </c>
      <c r="O616">
        <v>5010</v>
      </c>
      <c r="P616">
        <v>5982</v>
      </c>
      <c r="Q616">
        <v>6</v>
      </c>
      <c r="R616" t="s">
        <v>719</v>
      </c>
      <c r="S616" t="s">
        <v>719</v>
      </c>
      <c r="T616" t="s">
        <v>719</v>
      </c>
      <c r="U616" t="s">
        <v>4326</v>
      </c>
      <c r="V616">
        <v>1775474</v>
      </c>
      <c r="W616" t="s">
        <v>270</v>
      </c>
      <c r="X616" t="b">
        <v>1</v>
      </c>
      <c r="Y616" t="s">
        <v>719</v>
      </c>
      <c r="Z616" t="s">
        <v>719</v>
      </c>
      <c r="AA616">
        <v>1775474</v>
      </c>
      <c r="AB616" t="s">
        <v>270</v>
      </c>
      <c r="AC616">
        <v>34072</v>
      </c>
      <c r="AD616" t="s">
        <v>48</v>
      </c>
      <c r="AE616">
        <v>80864</v>
      </c>
      <c r="AF616" t="s">
        <v>45</v>
      </c>
      <c r="AG616">
        <v>80840</v>
      </c>
      <c r="AH616" t="s">
        <v>116</v>
      </c>
      <c r="AI616">
        <v>28216</v>
      </c>
      <c r="AJ616" t="s">
        <v>142</v>
      </c>
      <c r="AK616">
        <v>1224</v>
      </c>
      <c r="AL616" t="s">
        <v>91</v>
      </c>
      <c r="AM616">
        <v>2</v>
      </c>
      <c r="AN616" t="s">
        <v>152</v>
      </c>
      <c r="AO616">
        <v>131567</v>
      </c>
      <c r="AP616" t="s">
        <v>153</v>
      </c>
    </row>
    <row r="617" spans="1:42" x14ac:dyDescent="0.2">
      <c r="A617">
        <v>616</v>
      </c>
      <c r="B617" t="s">
        <v>2731</v>
      </c>
      <c r="C617" t="s">
        <v>270</v>
      </c>
      <c r="D617">
        <v>1775474</v>
      </c>
      <c r="E617" t="s">
        <v>2751</v>
      </c>
      <c r="F617" t="s">
        <v>833</v>
      </c>
      <c r="G617" t="s">
        <v>833</v>
      </c>
      <c r="H617" t="s">
        <v>2750</v>
      </c>
      <c r="I617" t="s">
        <v>5182</v>
      </c>
      <c r="J617" t="s">
        <v>719</v>
      </c>
      <c r="K617">
        <v>1</v>
      </c>
      <c r="L617">
        <v>978</v>
      </c>
      <c r="M617" t="s">
        <v>2749</v>
      </c>
      <c r="N617">
        <v>0</v>
      </c>
      <c r="O617">
        <v>5972</v>
      </c>
      <c r="P617">
        <v>6950</v>
      </c>
      <c r="Q617">
        <v>7</v>
      </c>
      <c r="R617" t="s">
        <v>719</v>
      </c>
      <c r="S617" t="s">
        <v>719</v>
      </c>
      <c r="T617" t="s">
        <v>719</v>
      </c>
      <c r="U617" t="s">
        <v>4326</v>
      </c>
      <c r="V617">
        <v>1775474</v>
      </c>
      <c r="W617" t="s">
        <v>270</v>
      </c>
      <c r="X617" t="b">
        <v>1</v>
      </c>
      <c r="Y617" t="s">
        <v>719</v>
      </c>
      <c r="Z617" t="s">
        <v>719</v>
      </c>
      <c r="AA617">
        <v>1775474</v>
      </c>
      <c r="AB617" t="s">
        <v>270</v>
      </c>
      <c r="AC617">
        <v>34072</v>
      </c>
      <c r="AD617" t="s">
        <v>48</v>
      </c>
      <c r="AE617">
        <v>80864</v>
      </c>
      <c r="AF617" t="s">
        <v>45</v>
      </c>
      <c r="AG617">
        <v>80840</v>
      </c>
      <c r="AH617" t="s">
        <v>116</v>
      </c>
      <c r="AI617">
        <v>28216</v>
      </c>
      <c r="AJ617" t="s">
        <v>142</v>
      </c>
      <c r="AK617">
        <v>1224</v>
      </c>
      <c r="AL617" t="s">
        <v>91</v>
      </c>
      <c r="AM617">
        <v>2</v>
      </c>
      <c r="AN617" t="s">
        <v>152</v>
      </c>
      <c r="AO617">
        <v>131567</v>
      </c>
      <c r="AP617" t="s">
        <v>153</v>
      </c>
    </row>
    <row r="618" spans="1:42" x14ac:dyDescent="0.2">
      <c r="A618">
        <v>617</v>
      </c>
      <c r="B618" t="s">
        <v>2731</v>
      </c>
      <c r="C618" t="s">
        <v>270</v>
      </c>
      <c r="D618">
        <v>1775474</v>
      </c>
      <c r="E618" t="s">
        <v>312</v>
      </c>
      <c r="F618" t="s">
        <v>304</v>
      </c>
      <c r="G618" t="s">
        <v>304</v>
      </c>
      <c r="H618" t="s">
        <v>2748</v>
      </c>
      <c r="I618" t="s">
        <v>5181</v>
      </c>
      <c r="J618" t="s">
        <v>719</v>
      </c>
      <c r="K618">
        <v>1</v>
      </c>
      <c r="L618">
        <v>1026</v>
      </c>
      <c r="M618" t="s">
        <v>2747</v>
      </c>
      <c r="N618">
        <v>0</v>
      </c>
      <c r="O618">
        <v>7039</v>
      </c>
      <c r="P618">
        <v>8065</v>
      </c>
      <c r="Q618">
        <v>8</v>
      </c>
      <c r="R618" t="s">
        <v>4316</v>
      </c>
      <c r="S618" t="s">
        <v>719</v>
      </c>
      <c r="T618" t="s">
        <v>719</v>
      </c>
      <c r="U618" t="s">
        <v>4326</v>
      </c>
      <c r="V618">
        <v>1775474</v>
      </c>
      <c r="W618" t="s">
        <v>270</v>
      </c>
      <c r="X618" t="b">
        <v>1</v>
      </c>
      <c r="Y618" t="s">
        <v>719</v>
      </c>
      <c r="Z618" t="s">
        <v>719</v>
      </c>
      <c r="AA618">
        <v>1775474</v>
      </c>
      <c r="AB618" t="s">
        <v>270</v>
      </c>
      <c r="AC618">
        <v>34072</v>
      </c>
      <c r="AD618" t="s">
        <v>48</v>
      </c>
      <c r="AE618">
        <v>80864</v>
      </c>
      <c r="AF618" t="s">
        <v>45</v>
      </c>
      <c r="AG618">
        <v>80840</v>
      </c>
      <c r="AH618" t="s">
        <v>116</v>
      </c>
      <c r="AI618">
        <v>28216</v>
      </c>
      <c r="AJ618" t="s">
        <v>142</v>
      </c>
      <c r="AK618">
        <v>1224</v>
      </c>
      <c r="AL618" t="s">
        <v>91</v>
      </c>
      <c r="AM618">
        <v>2</v>
      </c>
      <c r="AN618" t="s">
        <v>152</v>
      </c>
      <c r="AO618">
        <v>131567</v>
      </c>
      <c r="AP618" t="s">
        <v>153</v>
      </c>
    </row>
    <row r="619" spans="1:42" x14ac:dyDescent="0.2">
      <c r="A619">
        <v>618</v>
      </c>
      <c r="B619" t="s">
        <v>2731</v>
      </c>
      <c r="C619" t="s">
        <v>270</v>
      </c>
      <c r="D619">
        <v>1775474</v>
      </c>
      <c r="E619" t="s">
        <v>2241</v>
      </c>
      <c r="F619" t="s">
        <v>671</v>
      </c>
      <c r="G619" t="s">
        <v>671</v>
      </c>
      <c r="H619" t="s">
        <v>2746</v>
      </c>
      <c r="I619" t="s">
        <v>5180</v>
      </c>
      <c r="J619" t="s">
        <v>719</v>
      </c>
      <c r="K619">
        <v>-1</v>
      </c>
      <c r="L619">
        <v>327</v>
      </c>
      <c r="M619" t="s">
        <v>2745</v>
      </c>
      <c r="N619">
        <v>0</v>
      </c>
      <c r="O619">
        <v>8067</v>
      </c>
      <c r="P619">
        <v>8394</v>
      </c>
      <c r="Q619">
        <v>9</v>
      </c>
      <c r="R619" t="s">
        <v>719</v>
      </c>
      <c r="S619" t="s">
        <v>719</v>
      </c>
      <c r="T619" t="s">
        <v>719</v>
      </c>
      <c r="U619" t="s">
        <v>4326</v>
      </c>
      <c r="V619">
        <v>1775474</v>
      </c>
      <c r="W619" t="s">
        <v>270</v>
      </c>
      <c r="X619" t="b">
        <v>1</v>
      </c>
      <c r="Y619" t="s">
        <v>719</v>
      </c>
      <c r="Z619" t="s">
        <v>719</v>
      </c>
      <c r="AA619">
        <v>1775474</v>
      </c>
      <c r="AB619" t="s">
        <v>270</v>
      </c>
      <c r="AC619">
        <v>34072</v>
      </c>
      <c r="AD619" t="s">
        <v>48</v>
      </c>
      <c r="AE619">
        <v>80864</v>
      </c>
      <c r="AF619" t="s">
        <v>45</v>
      </c>
      <c r="AG619">
        <v>80840</v>
      </c>
      <c r="AH619" t="s">
        <v>116</v>
      </c>
      <c r="AI619">
        <v>28216</v>
      </c>
      <c r="AJ619" t="s">
        <v>142</v>
      </c>
      <c r="AK619">
        <v>1224</v>
      </c>
      <c r="AL619" t="s">
        <v>91</v>
      </c>
      <c r="AM619">
        <v>2</v>
      </c>
      <c r="AN619" t="s">
        <v>152</v>
      </c>
      <c r="AO619">
        <v>131567</v>
      </c>
      <c r="AP619" t="s">
        <v>153</v>
      </c>
    </row>
    <row r="620" spans="1:42" x14ac:dyDescent="0.2">
      <c r="A620">
        <v>619</v>
      </c>
      <c r="B620" t="s">
        <v>2731</v>
      </c>
      <c r="C620" t="s">
        <v>270</v>
      </c>
      <c r="D620">
        <v>1775474</v>
      </c>
      <c r="E620" t="s">
        <v>2057</v>
      </c>
      <c r="F620" t="s">
        <v>667</v>
      </c>
      <c r="G620" t="s">
        <v>667</v>
      </c>
      <c r="H620" t="s">
        <v>2744</v>
      </c>
      <c r="I620" t="s">
        <v>5179</v>
      </c>
      <c r="J620" t="s">
        <v>719</v>
      </c>
      <c r="K620">
        <v>-1</v>
      </c>
      <c r="L620">
        <v>1266</v>
      </c>
      <c r="M620" t="s">
        <v>2743</v>
      </c>
      <c r="N620">
        <v>0</v>
      </c>
      <c r="O620">
        <v>8399</v>
      </c>
      <c r="P620">
        <v>9665</v>
      </c>
      <c r="Q620">
        <v>10</v>
      </c>
      <c r="R620" t="s">
        <v>719</v>
      </c>
      <c r="S620" t="s">
        <v>719</v>
      </c>
      <c r="T620" t="s">
        <v>719</v>
      </c>
      <c r="U620" t="s">
        <v>4326</v>
      </c>
      <c r="V620">
        <v>1775474</v>
      </c>
      <c r="W620" t="s">
        <v>270</v>
      </c>
      <c r="X620" t="b">
        <v>1</v>
      </c>
      <c r="Y620" t="s">
        <v>719</v>
      </c>
      <c r="Z620" t="s">
        <v>719</v>
      </c>
      <c r="AA620">
        <v>1775474</v>
      </c>
      <c r="AB620" t="s">
        <v>270</v>
      </c>
      <c r="AC620">
        <v>34072</v>
      </c>
      <c r="AD620" t="s">
        <v>48</v>
      </c>
      <c r="AE620">
        <v>80864</v>
      </c>
      <c r="AF620" t="s">
        <v>45</v>
      </c>
      <c r="AG620">
        <v>80840</v>
      </c>
      <c r="AH620" t="s">
        <v>116</v>
      </c>
      <c r="AI620">
        <v>28216</v>
      </c>
      <c r="AJ620" t="s">
        <v>142</v>
      </c>
      <c r="AK620">
        <v>1224</v>
      </c>
      <c r="AL620" t="s">
        <v>91</v>
      </c>
      <c r="AM620">
        <v>2</v>
      </c>
      <c r="AN620" t="s">
        <v>152</v>
      </c>
      <c r="AO620">
        <v>131567</v>
      </c>
      <c r="AP620" t="s">
        <v>153</v>
      </c>
    </row>
    <row r="621" spans="1:42" x14ac:dyDescent="0.2">
      <c r="A621">
        <v>620</v>
      </c>
      <c r="B621" t="s">
        <v>2731</v>
      </c>
      <c r="C621" t="s">
        <v>270</v>
      </c>
      <c r="D621">
        <v>1775474</v>
      </c>
      <c r="E621" t="s">
        <v>2742</v>
      </c>
      <c r="F621" t="s">
        <v>815</v>
      </c>
      <c r="G621" t="s">
        <v>815</v>
      </c>
      <c r="H621" t="s">
        <v>2741</v>
      </c>
      <c r="I621" t="s">
        <v>5178</v>
      </c>
      <c r="J621" t="s">
        <v>719</v>
      </c>
      <c r="K621">
        <v>1</v>
      </c>
      <c r="L621">
        <v>2352</v>
      </c>
      <c r="M621" t="s">
        <v>2740</v>
      </c>
      <c r="N621">
        <v>0</v>
      </c>
      <c r="O621">
        <v>9763</v>
      </c>
      <c r="P621">
        <v>12115</v>
      </c>
      <c r="Q621">
        <v>11</v>
      </c>
      <c r="R621" t="s">
        <v>719</v>
      </c>
      <c r="S621" t="s">
        <v>719</v>
      </c>
      <c r="T621" t="s">
        <v>719</v>
      </c>
      <c r="U621" t="s">
        <v>4326</v>
      </c>
      <c r="V621">
        <v>1775474</v>
      </c>
      <c r="W621" t="s">
        <v>270</v>
      </c>
      <c r="X621" t="b">
        <v>1</v>
      </c>
      <c r="Y621" t="s">
        <v>719</v>
      </c>
      <c r="Z621" t="s">
        <v>719</v>
      </c>
      <c r="AA621">
        <v>1775474</v>
      </c>
      <c r="AB621" t="s">
        <v>270</v>
      </c>
      <c r="AC621">
        <v>34072</v>
      </c>
      <c r="AD621" t="s">
        <v>48</v>
      </c>
      <c r="AE621">
        <v>80864</v>
      </c>
      <c r="AF621" t="s">
        <v>45</v>
      </c>
      <c r="AG621">
        <v>80840</v>
      </c>
      <c r="AH621" t="s">
        <v>116</v>
      </c>
      <c r="AI621">
        <v>28216</v>
      </c>
      <c r="AJ621" t="s">
        <v>142</v>
      </c>
      <c r="AK621">
        <v>1224</v>
      </c>
      <c r="AL621" t="s">
        <v>91</v>
      </c>
      <c r="AM621">
        <v>2</v>
      </c>
      <c r="AN621" t="s">
        <v>152</v>
      </c>
      <c r="AO621">
        <v>131567</v>
      </c>
      <c r="AP621" t="s">
        <v>153</v>
      </c>
    </row>
    <row r="622" spans="1:42" x14ac:dyDescent="0.2">
      <c r="A622">
        <v>621</v>
      </c>
      <c r="B622" t="s">
        <v>2731</v>
      </c>
      <c r="C622" t="s">
        <v>270</v>
      </c>
      <c r="D622">
        <v>1775474</v>
      </c>
      <c r="E622" t="s">
        <v>1004</v>
      </c>
      <c r="F622" t="s">
        <v>811</v>
      </c>
      <c r="G622" t="s">
        <v>811</v>
      </c>
      <c r="H622" t="s">
        <v>2739</v>
      </c>
      <c r="I622" t="s">
        <v>5177</v>
      </c>
      <c r="J622" t="s">
        <v>719</v>
      </c>
      <c r="K622">
        <v>1</v>
      </c>
      <c r="L622">
        <v>483</v>
      </c>
      <c r="M622" t="s">
        <v>2738</v>
      </c>
      <c r="N622">
        <v>0</v>
      </c>
      <c r="O622">
        <v>12115</v>
      </c>
      <c r="P622">
        <v>12598</v>
      </c>
      <c r="Q622">
        <v>12</v>
      </c>
      <c r="R622" t="s">
        <v>719</v>
      </c>
      <c r="S622" t="s">
        <v>719</v>
      </c>
      <c r="T622" t="s">
        <v>719</v>
      </c>
      <c r="U622" t="s">
        <v>4326</v>
      </c>
      <c r="V622">
        <v>1775474</v>
      </c>
      <c r="W622" t="s">
        <v>270</v>
      </c>
      <c r="X622" t="b">
        <v>1</v>
      </c>
      <c r="Y622" t="s">
        <v>719</v>
      </c>
      <c r="Z622" t="s">
        <v>719</v>
      </c>
      <c r="AA622">
        <v>1775474</v>
      </c>
      <c r="AB622" t="s">
        <v>270</v>
      </c>
      <c r="AC622">
        <v>34072</v>
      </c>
      <c r="AD622" t="s">
        <v>48</v>
      </c>
      <c r="AE622">
        <v>80864</v>
      </c>
      <c r="AF622" t="s">
        <v>45</v>
      </c>
      <c r="AG622">
        <v>80840</v>
      </c>
      <c r="AH622" t="s">
        <v>116</v>
      </c>
      <c r="AI622">
        <v>28216</v>
      </c>
      <c r="AJ622" t="s">
        <v>142</v>
      </c>
      <c r="AK622">
        <v>1224</v>
      </c>
      <c r="AL622" t="s">
        <v>91</v>
      </c>
      <c r="AM622">
        <v>2</v>
      </c>
      <c r="AN622" t="s">
        <v>152</v>
      </c>
      <c r="AO622">
        <v>131567</v>
      </c>
      <c r="AP622" t="s">
        <v>153</v>
      </c>
    </row>
    <row r="623" spans="1:42" x14ac:dyDescent="0.2">
      <c r="A623">
        <v>622</v>
      </c>
      <c r="B623" t="s">
        <v>2731</v>
      </c>
      <c r="C623" t="s">
        <v>270</v>
      </c>
      <c r="D623">
        <v>1775474</v>
      </c>
      <c r="E623" t="s">
        <v>2737</v>
      </c>
      <c r="F623" t="s">
        <v>807</v>
      </c>
      <c r="G623" t="s">
        <v>807</v>
      </c>
      <c r="H623" t="s">
        <v>2736</v>
      </c>
      <c r="I623" t="s">
        <v>5176</v>
      </c>
      <c r="J623" t="s">
        <v>719</v>
      </c>
      <c r="K623">
        <v>1</v>
      </c>
      <c r="L623">
        <v>855</v>
      </c>
      <c r="M623" t="s">
        <v>2735</v>
      </c>
      <c r="N623">
        <v>0</v>
      </c>
      <c r="O623">
        <v>12594</v>
      </c>
      <c r="P623">
        <v>13449</v>
      </c>
      <c r="Q623">
        <v>13</v>
      </c>
      <c r="R623" t="s">
        <v>719</v>
      </c>
      <c r="S623" t="s">
        <v>719</v>
      </c>
      <c r="T623" t="s">
        <v>719</v>
      </c>
      <c r="U623" t="s">
        <v>4326</v>
      </c>
      <c r="V623">
        <v>1775474</v>
      </c>
      <c r="W623" t="s">
        <v>270</v>
      </c>
      <c r="X623" t="b">
        <v>1</v>
      </c>
      <c r="Y623" t="s">
        <v>719</v>
      </c>
      <c r="Z623" t="s">
        <v>719</v>
      </c>
      <c r="AA623">
        <v>1775474</v>
      </c>
      <c r="AB623" t="s">
        <v>270</v>
      </c>
      <c r="AC623">
        <v>34072</v>
      </c>
      <c r="AD623" t="s">
        <v>48</v>
      </c>
      <c r="AE623">
        <v>80864</v>
      </c>
      <c r="AF623" t="s">
        <v>45</v>
      </c>
      <c r="AG623">
        <v>80840</v>
      </c>
      <c r="AH623" t="s">
        <v>116</v>
      </c>
      <c r="AI623">
        <v>28216</v>
      </c>
      <c r="AJ623" t="s">
        <v>142</v>
      </c>
      <c r="AK623">
        <v>1224</v>
      </c>
      <c r="AL623" t="s">
        <v>91</v>
      </c>
      <c r="AM623">
        <v>2</v>
      </c>
      <c r="AN623" t="s">
        <v>152</v>
      </c>
      <c r="AO623">
        <v>131567</v>
      </c>
      <c r="AP623" t="s">
        <v>153</v>
      </c>
    </row>
    <row r="624" spans="1:42" x14ac:dyDescent="0.2">
      <c r="A624">
        <v>623</v>
      </c>
      <c r="B624" t="s">
        <v>2731</v>
      </c>
      <c r="C624" t="s">
        <v>270</v>
      </c>
      <c r="D624">
        <v>1775474</v>
      </c>
      <c r="E624" t="s">
        <v>2734</v>
      </c>
      <c r="F624" t="s">
        <v>803</v>
      </c>
      <c r="G624" t="s">
        <v>803</v>
      </c>
      <c r="H624" t="s">
        <v>2733</v>
      </c>
      <c r="I624" t="s">
        <v>5175</v>
      </c>
      <c r="J624" t="s">
        <v>719</v>
      </c>
      <c r="K624">
        <v>1</v>
      </c>
      <c r="L624">
        <v>1188</v>
      </c>
      <c r="M624" t="s">
        <v>2732</v>
      </c>
      <c r="N624">
        <v>0</v>
      </c>
      <c r="O624">
        <v>13451</v>
      </c>
      <c r="P624">
        <v>14639</v>
      </c>
      <c r="Q624">
        <v>14</v>
      </c>
      <c r="R624" t="s">
        <v>719</v>
      </c>
      <c r="S624" t="s">
        <v>719</v>
      </c>
      <c r="T624" t="s">
        <v>719</v>
      </c>
      <c r="U624" t="s">
        <v>4326</v>
      </c>
      <c r="V624">
        <v>1775474</v>
      </c>
      <c r="W624" t="s">
        <v>270</v>
      </c>
      <c r="X624" t="b">
        <v>1</v>
      </c>
      <c r="Y624" t="s">
        <v>719</v>
      </c>
      <c r="Z624" t="s">
        <v>719</v>
      </c>
      <c r="AA624">
        <v>1775474</v>
      </c>
      <c r="AB624" t="s">
        <v>270</v>
      </c>
      <c r="AC624">
        <v>34072</v>
      </c>
      <c r="AD624" t="s">
        <v>48</v>
      </c>
      <c r="AE624">
        <v>80864</v>
      </c>
      <c r="AF624" t="s">
        <v>45</v>
      </c>
      <c r="AG624">
        <v>80840</v>
      </c>
      <c r="AH624" t="s">
        <v>116</v>
      </c>
      <c r="AI624">
        <v>28216</v>
      </c>
      <c r="AJ624" t="s">
        <v>142</v>
      </c>
      <c r="AK624">
        <v>1224</v>
      </c>
      <c r="AL624" t="s">
        <v>91</v>
      </c>
      <c r="AM624">
        <v>2</v>
      </c>
      <c r="AN624" t="s">
        <v>152</v>
      </c>
      <c r="AO624">
        <v>131567</v>
      </c>
      <c r="AP624" t="s">
        <v>153</v>
      </c>
    </row>
    <row r="625" spans="1:42" x14ac:dyDescent="0.2">
      <c r="A625">
        <v>624</v>
      </c>
      <c r="B625" t="s">
        <v>2731</v>
      </c>
      <c r="C625" t="s">
        <v>270</v>
      </c>
      <c r="D625">
        <v>1775474</v>
      </c>
      <c r="E625" t="s">
        <v>2236</v>
      </c>
      <c r="F625" t="s">
        <v>679</v>
      </c>
      <c r="G625" t="s">
        <v>679</v>
      </c>
      <c r="H625" t="s">
        <v>2730</v>
      </c>
      <c r="I625" t="s">
        <v>5174</v>
      </c>
      <c r="J625" t="s">
        <v>719</v>
      </c>
      <c r="K625">
        <v>1</v>
      </c>
      <c r="L625">
        <v>413</v>
      </c>
      <c r="M625" t="s">
        <v>2729</v>
      </c>
      <c r="N625">
        <v>1</v>
      </c>
      <c r="O625">
        <v>14642</v>
      </c>
      <c r="P625">
        <v>15055</v>
      </c>
      <c r="Q625">
        <v>15</v>
      </c>
      <c r="R625" t="s">
        <v>719</v>
      </c>
      <c r="S625" t="s">
        <v>719</v>
      </c>
      <c r="T625" t="s">
        <v>719</v>
      </c>
      <c r="U625" t="s">
        <v>4326</v>
      </c>
      <c r="V625">
        <v>1775474</v>
      </c>
      <c r="W625" t="s">
        <v>270</v>
      </c>
      <c r="X625" t="b">
        <v>1</v>
      </c>
      <c r="Y625" t="s">
        <v>719</v>
      </c>
      <c r="Z625" t="s">
        <v>719</v>
      </c>
      <c r="AA625">
        <v>1775474</v>
      </c>
      <c r="AB625" t="s">
        <v>270</v>
      </c>
      <c r="AC625">
        <v>34072</v>
      </c>
      <c r="AD625" t="s">
        <v>48</v>
      </c>
      <c r="AE625">
        <v>80864</v>
      </c>
      <c r="AF625" t="s">
        <v>45</v>
      </c>
      <c r="AG625">
        <v>80840</v>
      </c>
      <c r="AH625" t="s">
        <v>116</v>
      </c>
      <c r="AI625">
        <v>28216</v>
      </c>
      <c r="AJ625" t="s">
        <v>142</v>
      </c>
      <c r="AK625">
        <v>1224</v>
      </c>
      <c r="AL625" t="s">
        <v>91</v>
      </c>
      <c r="AM625">
        <v>2</v>
      </c>
      <c r="AN625" t="s">
        <v>152</v>
      </c>
      <c r="AO625">
        <v>131567</v>
      </c>
      <c r="AP625" t="s">
        <v>153</v>
      </c>
    </row>
    <row r="626" spans="1:42" x14ac:dyDescent="0.2">
      <c r="A626">
        <v>625</v>
      </c>
      <c r="B626" t="s">
        <v>2687</v>
      </c>
      <c r="C626" t="s">
        <v>270</v>
      </c>
      <c r="D626">
        <v>1775474</v>
      </c>
      <c r="E626" t="s">
        <v>2728</v>
      </c>
      <c r="F626" t="s">
        <v>1066</v>
      </c>
      <c r="G626" t="s">
        <v>1066</v>
      </c>
      <c r="H626" t="s">
        <v>2727</v>
      </c>
      <c r="I626" t="s">
        <v>5173</v>
      </c>
      <c r="J626" t="s">
        <v>719</v>
      </c>
      <c r="K626">
        <v>-1</v>
      </c>
      <c r="L626">
        <v>210</v>
      </c>
      <c r="M626" t="s">
        <v>2726</v>
      </c>
      <c r="N626">
        <v>1</v>
      </c>
      <c r="O626">
        <v>0</v>
      </c>
      <c r="P626">
        <v>210</v>
      </c>
      <c r="Q626">
        <v>1</v>
      </c>
      <c r="R626" t="s">
        <v>719</v>
      </c>
      <c r="S626" t="s">
        <v>719</v>
      </c>
      <c r="T626" t="s">
        <v>719</v>
      </c>
      <c r="U626" t="s">
        <v>4326</v>
      </c>
      <c r="V626">
        <v>1775474</v>
      </c>
      <c r="W626" t="s">
        <v>270</v>
      </c>
      <c r="X626" t="b">
        <v>1</v>
      </c>
      <c r="Y626" t="s">
        <v>719</v>
      </c>
      <c r="Z626" t="s">
        <v>719</v>
      </c>
      <c r="AA626">
        <v>1775474</v>
      </c>
      <c r="AB626" t="s">
        <v>270</v>
      </c>
      <c r="AC626">
        <v>34072</v>
      </c>
      <c r="AD626" t="s">
        <v>48</v>
      </c>
      <c r="AE626">
        <v>80864</v>
      </c>
      <c r="AF626" t="s">
        <v>45</v>
      </c>
      <c r="AG626">
        <v>80840</v>
      </c>
      <c r="AH626" t="s">
        <v>116</v>
      </c>
      <c r="AI626">
        <v>28216</v>
      </c>
      <c r="AJ626" t="s">
        <v>142</v>
      </c>
      <c r="AK626">
        <v>1224</v>
      </c>
      <c r="AL626" t="s">
        <v>91</v>
      </c>
      <c r="AM626">
        <v>2</v>
      </c>
      <c r="AN626" t="s">
        <v>152</v>
      </c>
      <c r="AO626">
        <v>131567</v>
      </c>
      <c r="AP626" t="s">
        <v>153</v>
      </c>
    </row>
    <row r="627" spans="1:42" x14ac:dyDescent="0.2">
      <c r="A627">
        <v>626</v>
      </c>
      <c r="B627" t="s">
        <v>2687</v>
      </c>
      <c r="C627" t="s">
        <v>270</v>
      </c>
      <c r="D627">
        <v>1775474</v>
      </c>
      <c r="E627" t="s">
        <v>2725</v>
      </c>
      <c r="F627" t="s">
        <v>1062</v>
      </c>
      <c r="G627" t="s">
        <v>1062</v>
      </c>
      <c r="H627" t="s">
        <v>2724</v>
      </c>
      <c r="I627" t="s">
        <v>5172</v>
      </c>
      <c r="J627" t="s">
        <v>719</v>
      </c>
      <c r="K627">
        <v>-1</v>
      </c>
      <c r="L627">
        <v>732</v>
      </c>
      <c r="M627" t="s">
        <v>2723</v>
      </c>
      <c r="N627">
        <v>0</v>
      </c>
      <c r="O627">
        <v>230</v>
      </c>
      <c r="P627">
        <v>962</v>
      </c>
      <c r="Q627">
        <v>2</v>
      </c>
      <c r="R627" t="s">
        <v>719</v>
      </c>
      <c r="S627" t="s">
        <v>719</v>
      </c>
      <c r="T627" t="s">
        <v>719</v>
      </c>
      <c r="U627" t="s">
        <v>4326</v>
      </c>
      <c r="V627">
        <v>1775474</v>
      </c>
      <c r="W627" t="s">
        <v>270</v>
      </c>
      <c r="X627" t="b">
        <v>1</v>
      </c>
      <c r="Y627" t="s">
        <v>719</v>
      </c>
      <c r="Z627" t="s">
        <v>719</v>
      </c>
      <c r="AA627">
        <v>1775474</v>
      </c>
      <c r="AB627" t="s">
        <v>270</v>
      </c>
      <c r="AC627">
        <v>34072</v>
      </c>
      <c r="AD627" t="s">
        <v>48</v>
      </c>
      <c r="AE627">
        <v>80864</v>
      </c>
      <c r="AF627" t="s">
        <v>45</v>
      </c>
      <c r="AG627">
        <v>80840</v>
      </c>
      <c r="AH627" t="s">
        <v>116</v>
      </c>
      <c r="AI627">
        <v>28216</v>
      </c>
      <c r="AJ627" t="s">
        <v>142</v>
      </c>
      <c r="AK627">
        <v>1224</v>
      </c>
      <c r="AL627" t="s">
        <v>91</v>
      </c>
      <c r="AM627">
        <v>2</v>
      </c>
      <c r="AN627" t="s">
        <v>152</v>
      </c>
      <c r="AO627">
        <v>131567</v>
      </c>
      <c r="AP627" t="s">
        <v>153</v>
      </c>
    </row>
    <row r="628" spans="1:42" x14ac:dyDescent="0.2">
      <c r="A628">
        <v>627</v>
      </c>
      <c r="B628" t="s">
        <v>2687</v>
      </c>
      <c r="C628" t="s">
        <v>270</v>
      </c>
      <c r="D628">
        <v>1775474</v>
      </c>
      <c r="E628" t="s">
        <v>1206</v>
      </c>
      <c r="F628" t="s">
        <v>605</v>
      </c>
      <c r="G628" t="s">
        <v>605</v>
      </c>
      <c r="H628" t="s">
        <v>2722</v>
      </c>
      <c r="I628" t="s">
        <v>5171</v>
      </c>
      <c r="J628" t="s">
        <v>719</v>
      </c>
      <c r="K628">
        <v>1</v>
      </c>
      <c r="L628">
        <v>969</v>
      </c>
      <c r="M628" t="s">
        <v>2721</v>
      </c>
      <c r="N628">
        <v>0</v>
      </c>
      <c r="O628">
        <v>1056</v>
      </c>
      <c r="P628">
        <v>2025</v>
      </c>
      <c r="Q628">
        <v>3</v>
      </c>
      <c r="R628" t="s">
        <v>719</v>
      </c>
      <c r="S628" t="s">
        <v>719</v>
      </c>
      <c r="T628" t="s">
        <v>719</v>
      </c>
      <c r="U628" t="s">
        <v>4326</v>
      </c>
      <c r="V628">
        <v>1775474</v>
      </c>
      <c r="W628" t="s">
        <v>270</v>
      </c>
      <c r="X628" t="b">
        <v>1</v>
      </c>
      <c r="Y628" t="s">
        <v>719</v>
      </c>
      <c r="Z628" t="s">
        <v>719</v>
      </c>
      <c r="AA628">
        <v>1775474</v>
      </c>
      <c r="AB628" t="s">
        <v>270</v>
      </c>
      <c r="AC628">
        <v>34072</v>
      </c>
      <c r="AD628" t="s">
        <v>48</v>
      </c>
      <c r="AE628">
        <v>80864</v>
      </c>
      <c r="AF628" t="s">
        <v>45</v>
      </c>
      <c r="AG628">
        <v>80840</v>
      </c>
      <c r="AH628" t="s">
        <v>116</v>
      </c>
      <c r="AI628">
        <v>28216</v>
      </c>
      <c r="AJ628" t="s">
        <v>142</v>
      </c>
      <c r="AK628">
        <v>1224</v>
      </c>
      <c r="AL628" t="s">
        <v>91</v>
      </c>
      <c r="AM628">
        <v>2</v>
      </c>
      <c r="AN628" t="s">
        <v>152</v>
      </c>
      <c r="AO628">
        <v>131567</v>
      </c>
      <c r="AP628" t="s">
        <v>153</v>
      </c>
    </row>
    <row r="629" spans="1:42" x14ac:dyDescent="0.2">
      <c r="A629">
        <v>628</v>
      </c>
      <c r="B629" t="s">
        <v>2687</v>
      </c>
      <c r="C629" t="s">
        <v>270</v>
      </c>
      <c r="D629">
        <v>1775474</v>
      </c>
      <c r="E629" t="s">
        <v>2630</v>
      </c>
      <c r="F629" t="s">
        <v>1527</v>
      </c>
      <c r="G629" t="s">
        <v>1527</v>
      </c>
      <c r="H629" t="s">
        <v>2720</v>
      </c>
      <c r="I629" t="s">
        <v>5170</v>
      </c>
      <c r="J629" t="s">
        <v>719</v>
      </c>
      <c r="K629">
        <v>-1</v>
      </c>
      <c r="L629">
        <v>432</v>
      </c>
      <c r="M629" t="s">
        <v>2719</v>
      </c>
      <c r="N629">
        <v>0</v>
      </c>
      <c r="O629">
        <v>2029</v>
      </c>
      <c r="P629">
        <v>2461</v>
      </c>
      <c r="Q629">
        <v>4</v>
      </c>
      <c r="R629" t="s">
        <v>719</v>
      </c>
      <c r="S629" t="s">
        <v>719</v>
      </c>
      <c r="T629" t="s">
        <v>719</v>
      </c>
      <c r="U629" t="s">
        <v>4326</v>
      </c>
      <c r="V629">
        <v>1775474</v>
      </c>
      <c r="W629" t="s">
        <v>270</v>
      </c>
      <c r="X629" t="b">
        <v>1</v>
      </c>
      <c r="Y629" t="s">
        <v>719</v>
      </c>
      <c r="Z629" t="s">
        <v>719</v>
      </c>
      <c r="AA629">
        <v>1775474</v>
      </c>
      <c r="AB629" t="s">
        <v>270</v>
      </c>
      <c r="AC629">
        <v>34072</v>
      </c>
      <c r="AD629" t="s">
        <v>48</v>
      </c>
      <c r="AE629">
        <v>80864</v>
      </c>
      <c r="AF629" t="s">
        <v>45</v>
      </c>
      <c r="AG629">
        <v>80840</v>
      </c>
      <c r="AH629" t="s">
        <v>116</v>
      </c>
      <c r="AI629">
        <v>28216</v>
      </c>
      <c r="AJ629" t="s">
        <v>142</v>
      </c>
      <c r="AK629">
        <v>1224</v>
      </c>
      <c r="AL629" t="s">
        <v>91</v>
      </c>
      <c r="AM629">
        <v>2</v>
      </c>
      <c r="AN629" t="s">
        <v>152</v>
      </c>
      <c r="AO629">
        <v>131567</v>
      </c>
      <c r="AP629" t="s">
        <v>153</v>
      </c>
    </row>
    <row r="630" spans="1:42" x14ac:dyDescent="0.2">
      <c r="A630">
        <v>629</v>
      </c>
      <c r="B630" t="s">
        <v>2687</v>
      </c>
      <c r="C630" t="s">
        <v>270</v>
      </c>
      <c r="D630">
        <v>1775474</v>
      </c>
      <c r="E630" t="s">
        <v>422</v>
      </c>
      <c r="F630" t="s">
        <v>308</v>
      </c>
      <c r="G630" t="s">
        <v>308</v>
      </c>
      <c r="H630" t="s">
        <v>2718</v>
      </c>
      <c r="I630" t="s">
        <v>5169</v>
      </c>
      <c r="J630" t="s">
        <v>719</v>
      </c>
      <c r="K630">
        <v>-1</v>
      </c>
      <c r="L630">
        <v>786</v>
      </c>
      <c r="M630" t="s">
        <v>2717</v>
      </c>
      <c r="N630">
        <v>0</v>
      </c>
      <c r="O630">
        <v>2496</v>
      </c>
      <c r="P630">
        <v>3282</v>
      </c>
      <c r="Q630">
        <v>5</v>
      </c>
      <c r="R630" t="s">
        <v>4318</v>
      </c>
      <c r="S630" t="s">
        <v>719</v>
      </c>
      <c r="T630" t="s">
        <v>719</v>
      </c>
      <c r="U630" t="s">
        <v>4326</v>
      </c>
      <c r="V630">
        <v>1775474</v>
      </c>
      <c r="W630" t="s">
        <v>270</v>
      </c>
      <c r="X630" t="b">
        <v>1</v>
      </c>
      <c r="Y630" t="s">
        <v>719</v>
      </c>
      <c r="Z630" t="s">
        <v>719</v>
      </c>
      <c r="AA630">
        <v>1775474</v>
      </c>
      <c r="AB630" t="s">
        <v>270</v>
      </c>
      <c r="AC630">
        <v>34072</v>
      </c>
      <c r="AD630" t="s">
        <v>48</v>
      </c>
      <c r="AE630">
        <v>80864</v>
      </c>
      <c r="AF630" t="s">
        <v>45</v>
      </c>
      <c r="AG630">
        <v>80840</v>
      </c>
      <c r="AH630" t="s">
        <v>116</v>
      </c>
      <c r="AI630">
        <v>28216</v>
      </c>
      <c r="AJ630" t="s">
        <v>142</v>
      </c>
      <c r="AK630">
        <v>1224</v>
      </c>
      <c r="AL630" t="s">
        <v>91</v>
      </c>
      <c r="AM630">
        <v>2</v>
      </c>
      <c r="AN630" t="s">
        <v>152</v>
      </c>
      <c r="AO630">
        <v>131567</v>
      </c>
      <c r="AP630" t="s">
        <v>153</v>
      </c>
    </row>
    <row r="631" spans="1:42" x14ac:dyDescent="0.2">
      <c r="A631">
        <v>630</v>
      </c>
      <c r="B631" t="s">
        <v>2687</v>
      </c>
      <c r="C631" t="s">
        <v>270</v>
      </c>
      <c r="D631">
        <v>1775474</v>
      </c>
      <c r="E631" t="s">
        <v>2623</v>
      </c>
      <c r="F631" t="s">
        <v>525</v>
      </c>
      <c r="G631" t="s">
        <v>525</v>
      </c>
      <c r="H631" t="s">
        <v>2716</v>
      </c>
      <c r="I631" t="s">
        <v>5168</v>
      </c>
      <c r="J631" t="s">
        <v>719</v>
      </c>
      <c r="K631">
        <v>1</v>
      </c>
      <c r="L631">
        <v>702</v>
      </c>
      <c r="M631" t="s">
        <v>2715</v>
      </c>
      <c r="N631">
        <v>0</v>
      </c>
      <c r="O631">
        <v>3414</v>
      </c>
      <c r="P631">
        <v>4116</v>
      </c>
      <c r="Q631">
        <v>6</v>
      </c>
      <c r="R631" t="s">
        <v>719</v>
      </c>
      <c r="S631" t="s">
        <v>719</v>
      </c>
      <c r="T631" t="s">
        <v>719</v>
      </c>
      <c r="U631" t="s">
        <v>4326</v>
      </c>
      <c r="V631">
        <v>1775474</v>
      </c>
      <c r="W631" t="s">
        <v>270</v>
      </c>
      <c r="X631" t="b">
        <v>1</v>
      </c>
      <c r="Y631" t="s">
        <v>719</v>
      </c>
      <c r="Z631" t="s">
        <v>719</v>
      </c>
      <c r="AA631">
        <v>1775474</v>
      </c>
      <c r="AB631" t="s">
        <v>270</v>
      </c>
      <c r="AC631">
        <v>34072</v>
      </c>
      <c r="AD631" t="s">
        <v>48</v>
      </c>
      <c r="AE631">
        <v>80864</v>
      </c>
      <c r="AF631" t="s">
        <v>45</v>
      </c>
      <c r="AG631">
        <v>80840</v>
      </c>
      <c r="AH631" t="s">
        <v>116</v>
      </c>
      <c r="AI631">
        <v>28216</v>
      </c>
      <c r="AJ631" t="s">
        <v>142</v>
      </c>
      <c r="AK631">
        <v>1224</v>
      </c>
      <c r="AL631" t="s">
        <v>91</v>
      </c>
      <c r="AM631">
        <v>2</v>
      </c>
      <c r="AN631" t="s">
        <v>152</v>
      </c>
      <c r="AO631">
        <v>131567</v>
      </c>
      <c r="AP631" t="s">
        <v>153</v>
      </c>
    </row>
    <row r="632" spans="1:42" x14ac:dyDescent="0.2">
      <c r="A632">
        <v>631</v>
      </c>
      <c r="B632" t="s">
        <v>2687</v>
      </c>
      <c r="C632" t="s">
        <v>270</v>
      </c>
      <c r="D632">
        <v>1775474</v>
      </c>
      <c r="E632" t="s">
        <v>2620</v>
      </c>
      <c r="F632" t="s">
        <v>521</v>
      </c>
      <c r="G632" t="s">
        <v>521</v>
      </c>
      <c r="H632" t="s">
        <v>2714</v>
      </c>
      <c r="I632" t="s">
        <v>5167</v>
      </c>
      <c r="J632" t="s">
        <v>719</v>
      </c>
      <c r="K632">
        <v>1</v>
      </c>
      <c r="L632">
        <v>642</v>
      </c>
      <c r="M632" t="s">
        <v>2713</v>
      </c>
      <c r="N632">
        <v>0</v>
      </c>
      <c r="O632">
        <v>4118</v>
      </c>
      <c r="P632">
        <v>4760</v>
      </c>
      <c r="Q632">
        <v>7</v>
      </c>
      <c r="R632" t="s">
        <v>719</v>
      </c>
      <c r="S632" t="s">
        <v>719</v>
      </c>
      <c r="T632" t="s">
        <v>719</v>
      </c>
      <c r="U632" t="s">
        <v>4326</v>
      </c>
      <c r="V632">
        <v>1775474</v>
      </c>
      <c r="W632" t="s">
        <v>270</v>
      </c>
      <c r="X632" t="b">
        <v>1</v>
      </c>
      <c r="Y632" t="s">
        <v>719</v>
      </c>
      <c r="Z632" t="s">
        <v>719</v>
      </c>
      <c r="AA632">
        <v>1775474</v>
      </c>
      <c r="AB632" t="s">
        <v>270</v>
      </c>
      <c r="AC632">
        <v>34072</v>
      </c>
      <c r="AD632" t="s">
        <v>48</v>
      </c>
      <c r="AE632">
        <v>80864</v>
      </c>
      <c r="AF632" t="s">
        <v>45</v>
      </c>
      <c r="AG632">
        <v>80840</v>
      </c>
      <c r="AH632" t="s">
        <v>116</v>
      </c>
      <c r="AI632">
        <v>28216</v>
      </c>
      <c r="AJ632" t="s">
        <v>142</v>
      </c>
      <c r="AK632">
        <v>1224</v>
      </c>
      <c r="AL632" t="s">
        <v>91</v>
      </c>
      <c r="AM632">
        <v>2</v>
      </c>
      <c r="AN632" t="s">
        <v>152</v>
      </c>
      <c r="AO632">
        <v>131567</v>
      </c>
      <c r="AP632" t="s">
        <v>153</v>
      </c>
    </row>
    <row r="633" spans="1:42" x14ac:dyDescent="0.2">
      <c r="A633">
        <v>632</v>
      </c>
      <c r="B633" t="s">
        <v>2687</v>
      </c>
      <c r="C633" t="s">
        <v>270</v>
      </c>
      <c r="D633">
        <v>1775474</v>
      </c>
      <c r="E633" t="s">
        <v>2617</v>
      </c>
      <c r="F633" t="s">
        <v>517</v>
      </c>
      <c r="G633" t="s">
        <v>517</v>
      </c>
      <c r="H633" t="s">
        <v>2712</v>
      </c>
      <c r="I633" t="s">
        <v>5166</v>
      </c>
      <c r="J633" t="s">
        <v>719</v>
      </c>
      <c r="K633">
        <v>1</v>
      </c>
      <c r="L633">
        <v>1209</v>
      </c>
      <c r="M633" t="s">
        <v>2711</v>
      </c>
      <c r="N633">
        <v>0</v>
      </c>
      <c r="O633">
        <v>4791</v>
      </c>
      <c r="P633">
        <v>6000</v>
      </c>
      <c r="Q633">
        <v>8</v>
      </c>
      <c r="R633" t="s">
        <v>719</v>
      </c>
      <c r="S633" t="s">
        <v>719</v>
      </c>
      <c r="T633" t="s">
        <v>719</v>
      </c>
      <c r="U633" t="s">
        <v>4326</v>
      </c>
      <c r="V633">
        <v>1775474</v>
      </c>
      <c r="W633" t="s">
        <v>270</v>
      </c>
      <c r="X633" t="b">
        <v>1</v>
      </c>
      <c r="Y633" t="s">
        <v>719</v>
      </c>
      <c r="Z633" t="s">
        <v>719</v>
      </c>
      <c r="AA633">
        <v>1775474</v>
      </c>
      <c r="AB633" t="s">
        <v>270</v>
      </c>
      <c r="AC633">
        <v>34072</v>
      </c>
      <c r="AD633" t="s">
        <v>48</v>
      </c>
      <c r="AE633">
        <v>80864</v>
      </c>
      <c r="AF633" t="s">
        <v>45</v>
      </c>
      <c r="AG633">
        <v>80840</v>
      </c>
      <c r="AH633" t="s">
        <v>116</v>
      </c>
      <c r="AI633">
        <v>28216</v>
      </c>
      <c r="AJ633" t="s">
        <v>142</v>
      </c>
      <c r="AK633">
        <v>1224</v>
      </c>
      <c r="AL633" t="s">
        <v>91</v>
      </c>
      <c r="AM633">
        <v>2</v>
      </c>
      <c r="AN633" t="s">
        <v>152</v>
      </c>
      <c r="AO633">
        <v>131567</v>
      </c>
      <c r="AP633" t="s">
        <v>153</v>
      </c>
    </row>
    <row r="634" spans="1:42" x14ac:dyDescent="0.2">
      <c r="A634">
        <v>633</v>
      </c>
      <c r="B634" t="s">
        <v>2687</v>
      </c>
      <c r="C634" t="s">
        <v>270</v>
      </c>
      <c r="D634">
        <v>1775474</v>
      </c>
      <c r="E634" t="s">
        <v>442</v>
      </c>
      <c r="F634" t="s">
        <v>441</v>
      </c>
      <c r="G634" t="s">
        <v>441</v>
      </c>
      <c r="H634" t="s">
        <v>2710</v>
      </c>
      <c r="I634" t="s">
        <v>5165</v>
      </c>
      <c r="J634" t="s">
        <v>719</v>
      </c>
      <c r="K634">
        <v>1</v>
      </c>
      <c r="L634">
        <v>729</v>
      </c>
      <c r="M634" t="s">
        <v>2709</v>
      </c>
      <c r="N634">
        <v>0</v>
      </c>
      <c r="O634">
        <v>6170</v>
      </c>
      <c r="P634">
        <v>6899</v>
      </c>
      <c r="Q634">
        <v>9</v>
      </c>
      <c r="R634" t="s">
        <v>719</v>
      </c>
      <c r="S634" t="s">
        <v>719</v>
      </c>
      <c r="T634" t="s">
        <v>719</v>
      </c>
      <c r="U634" t="s">
        <v>4326</v>
      </c>
      <c r="V634">
        <v>1775474</v>
      </c>
      <c r="W634" t="s">
        <v>270</v>
      </c>
      <c r="X634" t="b">
        <v>1</v>
      </c>
      <c r="Y634" t="s">
        <v>719</v>
      </c>
      <c r="Z634" t="s">
        <v>719</v>
      </c>
      <c r="AA634">
        <v>1775474</v>
      </c>
      <c r="AB634" t="s">
        <v>270</v>
      </c>
      <c r="AC634">
        <v>34072</v>
      </c>
      <c r="AD634" t="s">
        <v>48</v>
      </c>
      <c r="AE634">
        <v>80864</v>
      </c>
      <c r="AF634" t="s">
        <v>45</v>
      </c>
      <c r="AG634">
        <v>80840</v>
      </c>
      <c r="AH634" t="s">
        <v>116</v>
      </c>
      <c r="AI634">
        <v>28216</v>
      </c>
      <c r="AJ634" t="s">
        <v>142</v>
      </c>
      <c r="AK634">
        <v>1224</v>
      </c>
      <c r="AL634" t="s">
        <v>91</v>
      </c>
      <c r="AM634">
        <v>2</v>
      </c>
      <c r="AN634" t="s">
        <v>152</v>
      </c>
      <c r="AO634">
        <v>131567</v>
      </c>
      <c r="AP634" t="s">
        <v>153</v>
      </c>
    </row>
    <row r="635" spans="1:42" x14ac:dyDescent="0.2">
      <c r="A635">
        <v>634</v>
      </c>
      <c r="B635" t="s">
        <v>2687</v>
      </c>
      <c r="C635" t="s">
        <v>270</v>
      </c>
      <c r="D635">
        <v>1775474</v>
      </c>
      <c r="E635" t="s">
        <v>312</v>
      </c>
      <c r="F635" t="s">
        <v>304</v>
      </c>
      <c r="G635" t="s">
        <v>304</v>
      </c>
      <c r="H635" t="s">
        <v>2708</v>
      </c>
      <c r="I635" t="s">
        <v>5164</v>
      </c>
      <c r="J635" t="s">
        <v>719</v>
      </c>
      <c r="K635">
        <v>1</v>
      </c>
      <c r="L635">
        <v>993</v>
      </c>
      <c r="M635" t="s">
        <v>2707</v>
      </c>
      <c r="N635">
        <v>0</v>
      </c>
      <c r="O635">
        <v>7080</v>
      </c>
      <c r="P635">
        <v>8073</v>
      </c>
      <c r="Q635">
        <v>10</v>
      </c>
      <c r="R635" t="s">
        <v>4316</v>
      </c>
      <c r="S635" t="s">
        <v>719</v>
      </c>
      <c r="T635" t="s">
        <v>719</v>
      </c>
      <c r="U635" t="s">
        <v>4326</v>
      </c>
      <c r="V635">
        <v>1775474</v>
      </c>
      <c r="W635" t="s">
        <v>270</v>
      </c>
      <c r="X635" t="b">
        <v>1</v>
      </c>
      <c r="Y635" t="s">
        <v>719</v>
      </c>
      <c r="Z635" t="s">
        <v>719</v>
      </c>
      <c r="AA635">
        <v>1775474</v>
      </c>
      <c r="AB635" t="s">
        <v>270</v>
      </c>
      <c r="AC635">
        <v>34072</v>
      </c>
      <c r="AD635" t="s">
        <v>48</v>
      </c>
      <c r="AE635">
        <v>80864</v>
      </c>
      <c r="AF635" t="s">
        <v>45</v>
      </c>
      <c r="AG635">
        <v>80840</v>
      </c>
      <c r="AH635" t="s">
        <v>116</v>
      </c>
      <c r="AI635">
        <v>28216</v>
      </c>
      <c r="AJ635" t="s">
        <v>142</v>
      </c>
      <c r="AK635">
        <v>1224</v>
      </c>
      <c r="AL635" t="s">
        <v>91</v>
      </c>
      <c r="AM635">
        <v>2</v>
      </c>
      <c r="AN635" t="s">
        <v>152</v>
      </c>
      <c r="AO635">
        <v>131567</v>
      </c>
      <c r="AP635" t="s">
        <v>153</v>
      </c>
    </row>
    <row r="636" spans="1:42" x14ac:dyDescent="0.2">
      <c r="A636">
        <v>635</v>
      </c>
      <c r="B636" t="s">
        <v>2687</v>
      </c>
      <c r="C636" t="s">
        <v>270</v>
      </c>
      <c r="D636">
        <v>1775474</v>
      </c>
      <c r="E636" t="s">
        <v>1906</v>
      </c>
      <c r="F636" t="s">
        <v>933</v>
      </c>
      <c r="G636" t="s">
        <v>933</v>
      </c>
      <c r="H636" t="s">
        <v>2706</v>
      </c>
      <c r="I636" t="s">
        <v>5163</v>
      </c>
      <c r="J636" t="s">
        <v>719</v>
      </c>
      <c r="K636">
        <v>1</v>
      </c>
      <c r="L636">
        <v>759</v>
      </c>
      <c r="M636" t="s">
        <v>2705</v>
      </c>
      <c r="N636">
        <v>0</v>
      </c>
      <c r="O636">
        <v>8222</v>
      </c>
      <c r="P636">
        <v>8981</v>
      </c>
      <c r="Q636">
        <v>11</v>
      </c>
      <c r="R636" t="s">
        <v>719</v>
      </c>
      <c r="S636" t="s">
        <v>719</v>
      </c>
      <c r="T636" t="s">
        <v>719</v>
      </c>
      <c r="U636" t="s">
        <v>4326</v>
      </c>
      <c r="V636">
        <v>1775474</v>
      </c>
      <c r="W636" t="s">
        <v>270</v>
      </c>
      <c r="X636" t="b">
        <v>1</v>
      </c>
      <c r="Y636" t="s">
        <v>719</v>
      </c>
      <c r="Z636" t="s">
        <v>719</v>
      </c>
      <c r="AA636">
        <v>1775474</v>
      </c>
      <c r="AB636" t="s">
        <v>270</v>
      </c>
      <c r="AC636">
        <v>34072</v>
      </c>
      <c r="AD636" t="s">
        <v>48</v>
      </c>
      <c r="AE636">
        <v>80864</v>
      </c>
      <c r="AF636" t="s">
        <v>45</v>
      </c>
      <c r="AG636">
        <v>80840</v>
      </c>
      <c r="AH636" t="s">
        <v>116</v>
      </c>
      <c r="AI636">
        <v>28216</v>
      </c>
      <c r="AJ636" t="s">
        <v>142</v>
      </c>
      <c r="AK636">
        <v>1224</v>
      </c>
      <c r="AL636" t="s">
        <v>91</v>
      </c>
      <c r="AM636">
        <v>2</v>
      </c>
      <c r="AN636" t="s">
        <v>152</v>
      </c>
      <c r="AO636">
        <v>131567</v>
      </c>
      <c r="AP636" t="s">
        <v>153</v>
      </c>
    </row>
    <row r="637" spans="1:42" x14ac:dyDescent="0.2">
      <c r="A637">
        <v>636</v>
      </c>
      <c r="B637" t="s">
        <v>2687</v>
      </c>
      <c r="C637" t="s">
        <v>270</v>
      </c>
      <c r="D637">
        <v>1775474</v>
      </c>
      <c r="E637" t="s">
        <v>2610</v>
      </c>
      <c r="F637" t="s">
        <v>1502</v>
      </c>
      <c r="G637" t="s">
        <v>1502</v>
      </c>
      <c r="H637" t="s">
        <v>2704</v>
      </c>
      <c r="I637" t="s">
        <v>5162</v>
      </c>
      <c r="J637" t="s">
        <v>719</v>
      </c>
      <c r="K637">
        <v>-1</v>
      </c>
      <c r="L637">
        <v>1836</v>
      </c>
      <c r="M637" t="s">
        <v>2703</v>
      </c>
      <c r="N637">
        <v>0</v>
      </c>
      <c r="O637">
        <v>9026</v>
      </c>
      <c r="P637">
        <v>10862</v>
      </c>
      <c r="Q637">
        <v>12</v>
      </c>
      <c r="R637" t="s">
        <v>719</v>
      </c>
      <c r="S637" t="s">
        <v>719</v>
      </c>
      <c r="T637" t="s">
        <v>719</v>
      </c>
      <c r="U637" t="s">
        <v>4326</v>
      </c>
      <c r="V637">
        <v>1775474</v>
      </c>
      <c r="W637" t="s">
        <v>270</v>
      </c>
      <c r="X637" t="b">
        <v>1</v>
      </c>
      <c r="Y637" t="s">
        <v>719</v>
      </c>
      <c r="Z637" t="s">
        <v>719</v>
      </c>
      <c r="AA637">
        <v>1775474</v>
      </c>
      <c r="AB637" t="s">
        <v>270</v>
      </c>
      <c r="AC637">
        <v>34072</v>
      </c>
      <c r="AD637" t="s">
        <v>48</v>
      </c>
      <c r="AE637">
        <v>80864</v>
      </c>
      <c r="AF637" t="s">
        <v>45</v>
      </c>
      <c r="AG637">
        <v>80840</v>
      </c>
      <c r="AH637" t="s">
        <v>116</v>
      </c>
      <c r="AI637">
        <v>28216</v>
      </c>
      <c r="AJ637" t="s">
        <v>142</v>
      </c>
      <c r="AK637">
        <v>1224</v>
      </c>
      <c r="AL637" t="s">
        <v>91</v>
      </c>
      <c r="AM637">
        <v>2</v>
      </c>
      <c r="AN637" t="s">
        <v>152</v>
      </c>
      <c r="AO637">
        <v>131567</v>
      </c>
      <c r="AP637" t="s">
        <v>153</v>
      </c>
    </row>
    <row r="638" spans="1:42" x14ac:dyDescent="0.2">
      <c r="A638">
        <v>637</v>
      </c>
      <c r="B638" t="s">
        <v>2687</v>
      </c>
      <c r="C638" t="s">
        <v>270</v>
      </c>
      <c r="D638">
        <v>1775474</v>
      </c>
      <c r="E638" t="s">
        <v>2702</v>
      </c>
      <c r="F638" t="s">
        <v>2136</v>
      </c>
      <c r="G638" t="s">
        <v>2136</v>
      </c>
      <c r="H638" t="s">
        <v>2701</v>
      </c>
      <c r="I638" t="s">
        <v>5161</v>
      </c>
      <c r="J638" t="s">
        <v>719</v>
      </c>
      <c r="K638">
        <v>-1</v>
      </c>
      <c r="L638">
        <v>651</v>
      </c>
      <c r="M638" t="s">
        <v>2700</v>
      </c>
      <c r="N638">
        <v>0</v>
      </c>
      <c r="O638">
        <v>10864</v>
      </c>
      <c r="P638">
        <v>11515</v>
      </c>
      <c r="Q638">
        <v>13</v>
      </c>
      <c r="R638" t="s">
        <v>719</v>
      </c>
      <c r="S638" t="s">
        <v>719</v>
      </c>
      <c r="T638" t="s">
        <v>719</v>
      </c>
      <c r="U638" t="s">
        <v>4326</v>
      </c>
      <c r="V638">
        <v>1775474</v>
      </c>
      <c r="W638" t="s">
        <v>270</v>
      </c>
      <c r="X638" t="b">
        <v>1</v>
      </c>
      <c r="Y638" t="s">
        <v>719</v>
      </c>
      <c r="Z638" t="s">
        <v>719</v>
      </c>
      <c r="AA638">
        <v>1775474</v>
      </c>
      <c r="AB638" t="s">
        <v>270</v>
      </c>
      <c r="AC638">
        <v>34072</v>
      </c>
      <c r="AD638" t="s">
        <v>48</v>
      </c>
      <c r="AE638">
        <v>80864</v>
      </c>
      <c r="AF638" t="s">
        <v>45</v>
      </c>
      <c r="AG638">
        <v>80840</v>
      </c>
      <c r="AH638" t="s">
        <v>116</v>
      </c>
      <c r="AI638">
        <v>28216</v>
      </c>
      <c r="AJ638" t="s">
        <v>142</v>
      </c>
      <c r="AK638">
        <v>1224</v>
      </c>
      <c r="AL638" t="s">
        <v>91</v>
      </c>
      <c r="AM638">
        <v>2</v>
      </c>
      <c r="AN638" t="s">
        <v>152</v>
      </c>
      <c r="AO638">
        <v>131567</v>
      </c>
      <c r="AP638" t="s">
        <v>153</v>
      </c>
    </row>
    <row r="639" spans="1:42" x14ac:dyDescent="0.2">
      <c r="A639">
        <v>638</v>
      </c>
      <c r="B639" t="s">
        <v>2687</v>
      </c>
      <c r="C639" t="s">
        <v>270</v>
      </c>
      <c r="D639">
        <v>1775474</v>
      </c>
      <c r="E639" t="s">
        <v>2601</v>
      </c>
      <c r="F639" t="s">
        <v>1492</v>
      </c>
      <c r="G639" t="s">
        <v>1492</v>
      </c>
      <c r="H639" t="s">
        <v>2699</v>
      </c>
      <c r="I639" t="s">
        <v>5160</v>
      </c>
      <c r="J639" t="s">
        <v>719</v>
      </c>
      <c r="K639">
        <v>1</v>
      </c>
      <c r="L639">
        <v>459</v>
      </c>
      <c r="M639" t="s">
        <v>2698</v>
      </c>
      <c r="N639">
        <v>0</v>
      </c>
      <c r="O639">
        <v>11641</v>
      </c>
      <c r="P639">
        <v>12100</v>
      </c>
      <c r="Q639">
        <v>14</v>
      </c>
      <c r="R639" t="s">
        <v>719</v>
      </c>
      <c r="S639" t="s">
        <v>719</v>
      </c>
      <c r="T639" t="s">
        <v>719</v>
      </c>
      <c r="U639" t="s">
        <v>4326</v>
      </c>
      <c r="V639">
        <v>1775474</v>
      </c>
      <c r="W639" t="s">
        <v>270</v>
      </c>
      <c r="X639" t="b">
        <v>1</v>
      </c>
      <c r="Y639" t="s">
        <v>719</v>
      </c>
      <c r="Z639" t="s">
        <v>719</v>
      </c>
      <c r="AA639">
        <v>1775474</v>
      </c>
      <c r="AB639" t="s">
        <v>270</v>
      </c>
      <c r="AC639">
        <v>34072</v>
      </c>
      <c r="AD639" t="s">
        <v>48</v>
      </c>
      <c r="AE639">
        <v>80864</v>
      </c>
      <c r="AF639" t="s">
        <v>45</v>
      </c>
      <c r="AG639">
        <v>80840</v>
      </c>
      <c r="AH639" t="s">
        <v>116</v>
      </c>
      <c r="AI639">
        <v>28216</v>
      </c>
      <c r="AJ639" t="s">
        <v>142</v>
      </c>
      <c r="AK639">
        <v>1224</v>
      </c>
      <c r="AL639" t="s">
        <v>91</v>
      </c>
      <c r="AM639">
        <v>2</v>
      </c>
      <c r="AN639" t="s">
        <v>152</v>
      </c>
      <c r="AO639">
        <v>131567</v>
      </c>
      <c r="AP639" t="s">
        <v>153</v>
      </c>
    </row>
    <row r="640" spans="1:42" x14ac:dyDescent="0.2">
      <c r="A640">
        <v>639</v>
      </c>
      <c r="B640" t="s">
        <v>2687</v>
      </c>
      <c r="C640" t="s">
        <v>270</v>
      </c>
      <c r="D640">
        <v>1775474</v>
      </c>
      <c r="E640" t="s">
        <v>2598</v>
      </c>
      <c r="F640" t="s">
        <v>2597</v>
      </c>
      <c r="G640" t="s">
        <v>2597</v>
      </c>
      <c r="H640" t="s">
        <v>2697</v>
      </c>
      <c r="I640" t="s">
        <v>5159</v>
      </c>
      <c r="J640" t="s">
        <v>719</v>
      </c>
      <c r="K640">
        <v>-1</v>
      </c>
      <c r="L640">
        <v>462</v>
      </c>
      <c r="M640" t="s">
        <v>2696</v>
      </c>
      <c r="N640">
        <v>0</v>
      </c>
      <c r="O640">
        <v>12106</v>
      </c>
      <c r="P640">
        <v>12568</v>
      </c>
      <c r="Q640">
        <v>15</v>
      </c>
      <c r="R640" t="s">
        <v>719</v>
      </c>
      <c r="S640" t="s">
        <v>719</v>
      </c>
      <c r="T640" t="s">
        <v>719</v>
      </c>
      <c r="U640" t="s">
        <v>4326</v>
      </c>
      <c r="V640">
        <v>1775474</v>
      </c>
      <c r="W640" t="s">
        <v>270</v>
      </c>
      <c r="X640" t="b">
        <v>1</v>
      </c>
      <c r="Y640" t="s">
        <v>719</v>
      </c>
      <c r="Z640" t="s">
        <v>719</v>
      </c>
      <c r="AA640">
        <v>1775474</v>
      </c>
      <c r="AB640" t="s">
        <v>270</v>
      </c>
      <c r="AC640">
        <v>34072</v>
      </c>
      <c r="AD640" t="s">
        <v>48</v>
      </c>
      <c r="AE640">
        <v>80864</v>
      </c>
      <c r="AF640" t="s">
        <v>45</v>
      </c>
      <c r="AG640">
        <v>80840</v>
      </c>
      <c r="AH640" t="s">
        <v>116</v>
      </c>
      <c r="AI640">
        <v>28216</v>
      </c>
      <c r="AJ640" t="s">
        <v>142</v>
      </c>
      <c r="AK640">
        <v>1224</v>
      </c>
      <c r="AL640" t="s">
        <v>91</v>
      </c>
      <c r="AM640">
        <v>2</v>
      </c>
      <c r="AN640" t="s">
        <v>152</v>
      </c>
      <c r="AO640">
        <v>131567</v>
      </c>
      <c r="AP640" t="s">
        <v>153</v>
      </c>
    </row>
    <row r="641" spans="1:42" x14ac:dyDescent="0.2">
      <c r="A641">
        <v>640</v>
      </c>
      <c r="B641" t="s">
        <v>2687</v>
      </c>
      <c r="C641" t="s">
        <v>270</v>
      </c>
      <c r="D641">
        <v>1775474</v>
      </c>
      <c r="E641" t="s">
        <v>2594</v>
      </c>
      <c r="F641" t="s">
        <v>2593</v>
      </c>
      <c r="G641" t="s">
        <v>2593</v>
      </c>
      <c r="H641" t="s">
        <v>2695</v>
      </c>
      <c r="I641" t="s">
        <v>5158</v>
      </c>
      <c r="J641" t="s">
        <v>719</v>
      </c>
      <c r="K641">
        <v>-1</v>
      </c>
      <c r="L641">
        <v>717</v>
      </c>
      <c r="M641" t="s">
        <v>2694</v>
      </c>
      <c r="N641">
        <v>0</v>
      </c>
      <c r="O641">
        <v>12598</v>
      </c>
      <c r="P641">
        <v>13315</v>
      </c>
      <c r="Q641">
        <v>16</v>
      </c>
      <c r="R641" t="s">
        <v>719</v>
      </c>
      <c r="S641" t="s">
        <v>719</v>
      </c>
      <c r="T641" t="s">
        <v>719</v>
      </c>
      <c r="U641" t="s">
        <v>4326</v>
      </c>
      <c r="V641">
        <v>1775474</v>
      </c>
      <c r="W641" t="s">
        <v>270</v>
      </c>
      <c r="X641" t="b">
        <v>1</v>
      </c>
      <c r="Y641" t="s">
        <v>719</v>
      </c>
      <c r="Z641" t="s">
        <v>719</v>
      </c>
      <c r="AA641">
        <v>1775474</v>
      </c>
      <c r="AB641" t="s">
        <v>270</v>
      </c>
      <c r="AC641">
        <v>34072</v>
      </c>
      <c r="AD641" t="s">
        <v>48</v>
      </c>
      <c r="AE641">
        <v>80864</v>
      </c>
      <c r="AF641" t="s">
        <v>45</v>
      </c>
      <c r="AG641">
        <v>80840</v>
      </c>
      <c r="AH641" t="s">
        <v>116</v>
      </c>
      <c r="AI641">
        <v>28216</v>
      </c>
      <c r="AJ641" t="s">
        <v>142</v>
      </c>
      <c r="AK641">
        <v>1224</v>
      </c>
      <c r="AL641" t="s">
        <v>91</v>
      </c>
      <c r="AM641">
        <v>2</v>
      </c>
      <c r="AN641" t="s">
        <v>152</v>
      </c>
      <c r="AO641">
        <v>131567</v>
      </c>
      <c r="AP641" t="s">
        <v>153</v>
      </c>
    </row>
    <row r="642" spans="1:42" x14ac:dyDescent="0.2">
      <c r="A642">
        <v>641</v>
      </c>
      <c r="B642" t="s">
        <v>2687</v>
      </c>
      <c r="C642" t="s">
        <v>270</v>
      </c>
      <c r="D642">
        <v>1775474</v>
      </c>
      <c r="E642" t="s">
        <v>2590</v>
      </c>
      <c r="F642" t="s">
        <v>2589</v>
      </c>
      <c r="G642" t="s">
        <v>2589</v>
      </c>
      <c r="H642" t="s">
        <v>2693</v>
      </c>
      <c r="I642" t="s">
        <v>5157</v>
      </c>
      <c r="J642" t="s">
        <v>719</v>
      </c>
      <c r="K642">
        <v>1</v>
      </c>
      <c r="L642">
        <v>918</v>
      </c>
      <c r="M642" t="s">
        <v>2692</v>
      </c>
      <c r="N642">
        <v>0</v>
      </c>
      <c r="O642">
        <v>13338</v>
      </c>
      <c r="P642">
        <v>14256</v>
      </c>
      <c r="Q642">
        <v>17</v>
      </c>
      <c r="R642" t="s">
        <v>719</v>
      </c>
      <c r="S642" t="s">
        <v>719</v>
      </c>
      <c r="T642" t="s">
        <v>719</v>
      </c>
      <c r="U642" t="s">
        <v>4326</v>
      </c>
      <c r="V642">
        <v>1775474</v>
      </c>
      <c r="W642" t="s">
        <v>270</v>
      </c>
      <c r="X642" t="b">
        <v>1</v>
      </c>
      <c r="Y642" t="s">
        <v>719</v>
      </c>
      <c r="Z642" t="s">
        <v>719</v>
      </c>
      <c r="AA642">
        <v>1775474</v>
      </c>
      <c r="AB642" t="s">
        <v>270</v>
      </c>
      <c r="AC642">
        <v>34072</v>
      </c>
      <c r="AD642" t="s">
        <v>48</v>
      </c>
      <c r="AE642">
        <v>80864</v>
      </c>
      <c r="AF642" t="s">
        <v>45</v>
      </c>
      <c r="AG642">
        <v>80840</v>
      </c>
      <c r="AH642" t="s">
        <v>116</v>
      </c>
      <c r="AI642">
        <v>28216</v>
      </c>
      <c r="AJ642" t="s">
        <v>142</v>
      </c>
      <c r="AK642">
        <v>1224</v>
      </c>
      <c r="AL642" t="s">
        <v>91</v>
      </c>
      <c r="AM642">
        <v>2</v>
      </c>
      <c r="AN642" t="s">
        <v>152</v>
      </c>
      <c r="AO642">
        <v>131567</v>
      </c>
      <c r="AP642" t="s">
        <v>153</v>
      </c>
    </row>
    <row r="643" spans="1:42" x14ac:dyDescent="0.2">
      <c r="A643">
        <v>642</v>
      </c>
      <c r="B643" t="s">
        <v>2687</v>
      </c>
      <c r="C643" t="s">
        <v>270</v>
      </c>
      <c r="D643">
        <v>1775474</v>
      </c>
      <c r="E643" t="s">
        <v>2691</v>
      </c>
      <c r="F643" t="s">
        <v>2690</v>
      </c>
      <c r="G643" t="s">
        <v>2690</v>
      </c>
      <c r="H643" t="s">
        <v>2689</v>
      </c>
      <c r="I643" t="s">
        <v>5156</v>
      </c>
      <c r="J643" t="s">
        <v>719</v>
      </c>
      <c r="K643">
        <v>1</v>
      </c>
      <c r="L643">
        <v>477</v>
      </c>
      <c r="M643" t="s">
        <v>2688</v>
      </c>
      <c r="N643">
        <v>0</v>
      </c>
      <c r="O643">
        <v>14394</v>
      </c>
      <c r="P643">
        <v>14871</v>
      </c>
      <c r="Q643">
        <v>18</v>
      </c>
      <c r="R643" t="s">
        <v>719</v>
      </c>
      <c r="S643" t="s">
        <v>719</v>
      </c>
      <c r="T643" t="s">
        <v>719</v>
      </c>
      <c r="U643" t="s">
        <v>4326</v>
      </c>
      <c r="V643">
        <v>1775474</v>
      </c>
      <c r="W643" t="s">
        <v>270</v>
      </c>
      <c r="X643" t="b">
        <v>1</v>
      </c>
      <c r="Y643" t="s">
        <v>719</v>
      </c>
      <c r="Z643" t="s">
        <v>719</v>
      </c>
      <c r="AA643">
        <v>1775474</v>
      </c>
      <c r="AB643" t="s">
        <v>270</v>
      </c>
      <c r="AC643">
        <v>34072</v>
      </c>
      <c r="AD643" t="s">
        <v>48</v>
      </c>
      <c r="AE643">
        <v>80864</v>
      </c>
      <c r="AF643" t="s">
        <v>45</v>
      </c>
      <c r="AG643">
        <v>80840</v>
      </c>
      <c r="AH643" t="s">
        <v>116</v>
      </c>
      <c r="AI643">
        <v>28216</v>
      </c>
      <c r="AJ643" t="s">
        <v>142</v>
      </c>
      <c r="AK643">
        <v>1224</v>
      </c>
      <c r="AL643" t="s">
        <v>91</v>
      </c>
      <c r="AM643">
        <v>2</v>
      </c>
      <c r="AN643" t="s">
        <v>152</v>
      </c>
      <c r="AO643">
        <v>131567</v>
      </c>
      <c r="AP643" t="s">
        <v>153</v>
      </c>
    </row>
    <row r="644" spans="1:42" x14ac:dyDescent="0.2">
      <c r="A644">
        <v>643</v>
      </c>
      <c r="B644" t="s">
        <v>2687</v>
      </c>
      <c r="C644" t="s">
        <v>270</v>
      </c>
      <c r="D644">
        <v>1775474</v>
      </c>
      <c r="E644" t="s">
        <v>2585</v>
      </c>
      <c r="F644" t="s">
        <v>2584</v>
      </c>
      <c r="G644" t="s">
        <v>2584</v>
      </c>
      <c r="H644" t="s">
        <v>2686</v>
      </c>
      <c r="I644" t="s">
        <v>5155</v>
      </c>
      <c r="J644" t="s">
        <v>719</v>
      </c>
      <c r="K644">
        <v>1</v>
      </c>
      <c r="L644">
        <v>192</v>
      </c>
      <c r="M644" t="s">
        <v>2685</v>
      </c>
      <c r="N644">
        <v>1</v>
      </c>
      <c r="O644">
        <v>14932</v>
      </c>
      <c r="P644">
        <v>15124</v>
      </c>
      <c r="Q644">
        <v>19</v>
      </c>
      <c r="R644" t="s">
        <v>719</v>
      </c>
      <c r="S644" t="s">
        <v>719</v>
      </c>
      <c r="T644" t="s">
        <v>719</v>
      </c>
      <c r="U644" t="s">
        <v>4326</v>
      </c>
      <c r="V644">
        <v>1775474</v>
      </c>
      <c r="W644" t="s">
        <v>270</v>
      </c>
      <c r="X644" t="b">
        <v>1</v>
      </c>
      <c r="Y644" t="s">
        <v>719</v>
      </c>
      <c r="Z644" t="s">
        <v>719</v>
      </c>
      <c r="AA644">
        <v>1775474</v>
      </c>
      <c r="AB644" t="s">
        <v>270</v>
      </c>
      <c r="AC644">
        <v>34072</v>
      </c>
      <c r="AD644" t="s">
        <v>48</v>
      </c>
      <c r="AE644">
        <v>80864</v>
      </c>
      <c r="AF644" t="s">
        <v>45</v>
      </c>
      <c r="AG644">
        <v>80840</v>
      </c>
      <c r="AH644" t="s">
        <v>116</v>
      </c>
      <c r="AI644">
        <v>28216</v>
      </c>
      <c r="AJ644" t="s">
        <v>142</v>
      </c>
      <c r="AK644">
        <v>1224</v>
      </c>
      <c r="AL644" t="s">
        <v>91</v>
      </c>
      <c r="AM644">
        <v>2</v>
      </c>
      <c r="AN644" t="s">
        <v>152</v>
      </c>
      <c r="AO644">
        <v>131567</v>
      </c>
      <c r="AP644" t="s">
        <v>153</v>
      </c>
    </row>
    <row r="645" spans="1:42" x14ac:dyDescent="0.2">
      <c r="A645">
        <v>644</v>
      </c>
      <c r="B645" t="s">
        <v>2639</v>
      </c>
      <c r="C645" t="s">
        <v>34</v>
      </c>
      <c r="D645">
        <v>1854500</v>
      </c>
      <c r="E645" t="s">
        <v>2684</v>
      </c>
      <c r="F645" t="s">
        <v>2683</v>
      </c>
      <c r="G645" t="s">
        <v>2683</v>
      </c>
      <c r="H645" t="s">
        <v>2682</v>
      </c>
      <c r="I645" t="s">
        <v>5154</v>
      </c>
      <c r="J645" t="s">
        <v>719</v>
      </c>
      <c r="K645">
        <v>-1</v>
      </c>
      <c r="L645">
        <v>537</v>
      </c>
      <c r="M645" t="s">
        <v>2681</v>
      </c>
      <c r="N645">
        <v>1</v>
      </c>
      <c r="O645">
        <v>0</v>
      </c>
      <c r="P645">
        <v>537</v>
      </c>
      <c r="Q645">
        <v>1</v>
      </c>
      <c r="R645" t="s">
        <v>719</v>
      </c>
      <c r="S645" t="s">
        <v>719</v>
      </c>
      <c r="T645" t="s">
        <v>719</v>
      </c>
      <c r="U645" t="s">
        <v>4326</v>
      </c>
      <c r="V645">
        <v>1854500</v>
      </c>
      <c r="W645" t="s">
        <v>34</v>
      </c>
      <c r="X645" t="b">
        <v>1</v>
      </c>
      <c r="Y645" t="s">
        <v>719</v>
      </c>
      <c r="Z645" t="s">
        <v>719</v>
      </c>
      <c r="AA645">
        <v>1854500</v>
      </c>
      <c r="AB645" t="s">
        <v>34</v>
      </c>
      <c r="AC645">
        <v>125216</v>
      </c>
      <c r="AD645" t="s">
        <v>112</v>
      </c>
      <c r="AE645">
        <v>433</v>
      </c>
      <c r="AF645" t="s">
        <v>140</v>
      </c>
      <c r="AG645">
        <v>204441</v>
      </c>
      <c r="AH645" t="s">
        <v>150</v>
      </c>
      <c r="AI645">
        <v>28211</v>
      </c>
      <c r="AJ645" t="s">
        <v>151</v>
      </c>
      <c r="AK645">
        <v>1224</v>
      </c>
      <c r="AL645" t="s">
        <v>91</v>
      </c>
      <c r="AM645">
        <v>2</v>
      </c>
      <c r="AN645" t="s">
        <v>152</v>
      </c>
      <c r="AO645">
        <v>131567</v>
      </c>
      <c r="AP645" t="s">
        <v>153</v>
      </c>
    </row>
    <row r="646" spans="1:42" x14ac:dyDescent="0.2">
      <c r="A646">
        <v>645</v>
      </c>
      <c r="B646" t="s">
        <v>2639</v>
      </c>
      <c r="C646" t="s">
        <v>34</v>
      </c>
      <c r="D646">
        <v>1854500</v>
      </c>
      <c r="E646" t="s">
        <v>926</v>
      </c>
      <c r="F646" t="s">
        <v>925</v>
      </c>
      <c r="G646" t="s">
        <v>925</v>
      </c>
      <c r="H646" t="s">
        <v>2680</v>
      </c>
      <c r="I646" t="s">
        <v>5153</v>
      </c>
      <c r="J646" t="s">
        <v>719</v>
      </c>
      <c r="K646">
        <v>1</v>
      </c>
      <c r="L646">
        <v>675</v>
      </c>
      <c r="M646" t="s">
        <v>2679</v>
      </c>
      <c r="N646">
        <v>0</v>
      </c>
      <c r="O646">
        <v>653</v>
      </c>
      <c r="P646">
        <v>1328</v>
      </c>
      <c r="Q646">
        <v>2</v>
      </c>
      <c r="R646" t="s">
        <v>719</v>
      </c>
      <c r="S646" t="s">
        <v>719</v>
      </c>
      <c r="T646" t="s">
        <v>719</v>
      </c>
      <c r="U646" t="s">
        <v>4326</v>
      </c>
      <c r="V646">
        <v>1854500</v>
      </c>
      <c r="W646" t="s">
        <v>34</v>
      </c>
      <c r="X646" t="b">
        <v>1</v>
      </c>
      <c r="Y646" t="s">
        <v>719</v>
      </c>
      <c r="Z646" t="s">
        <v>719</v>
      </c>
      <c r="AA646">
        <v>1854500</v>
      </c>
      <c r="AB646" t="s">
        <v>34</v>
      </c>
      <c r="AC646">
        <v>125216</v>
      </c>
      <c r="AD646" t="s">
        <v>112</v>
      </c>
      <c r="AE646">
        <v>433</v>
      </c>
      <c r="AF646" t="s">
        <v>140</v>
      </c>
      <c r="AG646">
        <v>204441</v>
      </c>
      <c r="AH646" t="s">
        <v>150</v>
      </c>
      <c r="AI646">
        <v>28211</v>
      </c>
      <c r="AJ646" t="s">
        <v>151</v>
      </c>
      <c r="AK646">
        <v>1224</v>
      </c>
      <c r="AL646" t="s">
        <v>91</v>
      </c>
      <c r="AM646">
        <v>2</v>
      </c>
      <c r="AN646" t="s">
        <v>152</v>
      </c>
      <c r="AO646">
        <v>131567</v>
      </c>
      <c r="AP646" t="s">
        <v>153</v>
      </c>
    </row>
    <row r="647" spans="1:42" x14ac:dyDescent="0.2">
      <c r="A647">
        <v>646</v>
      </c>
      <c r="B647" t="s">
        <v>2639</v>
      </c>
      <c r="C647" t="s">
        <v>34</v>
      </c>
      <c r="D647">
        <v>1854500</v>
      </c>
      <c r="E647" t="s">
        <v>793</v>
      </c>
      <c r="F647" t="s">
        <v>792</v>
      </c>
      <c r="G647" t="s">
        <v>792</v>
      </c>
      <c r="H647" t="s">
        <v>2678</v>
      </c>
      <c r="I647" t="s">
        <v>5152</v>
      </c>
      <c r="J647" t="s">
        <v>719</v>
      </c>
      <c r="K647">
        <v>-1</v>
      </c>
      <c r="L647">
        <v>879</v>
      </c>
      <c r="M647" t="s">
        <v>2677</v>
      </c>
      <c r="N647">
        <v>0</v>
      </c>
      <c r="O647">
        <v>1340</v>
      </c>
      <c r="P647">
        <v>2219</v>
      </c>
      <c r="Q647">
        <v>3</v>
      </c>
      <c r="R647" t="s">
        <v>719</v>
      </c>
      <c r="S647" t="s">
        <v>719</v>
      </c>
      <c r="T647" t="s">
        <v>719</v>
      </c>
      <c r="U647" t="s">
        <v>4326</v>
      </c>
      <c r="V647">
        <v>1854500</v>
      </c>
      <c r="W647" t="s">
        <v>34</v>
      </c>
      <c r="X647" t="b">
        <v>1</v>
      </c>
      <c r="Y647" t="s">
        <v>719</v>
      </c>
      <c r="Z647" t="s">
        <v>719</v>
      </c>
      <c r="AA647">
        <v>1854500</v>
      </c>
      <c r="AB647" t="s">
        <v>34</v>
      </c>
      <c r="AC647">
        <v>125216</v>
      </c>
      <c r="AD647" t="s">
        <v>112</v>
      </c>
      <c r="AE647">
        <v>433</v>
      </c>
      <c r="AF647" t="s">
        <v>140</v>
      </c>
      <c r="AG647">
        <v>204441</v>
      </c>
      <c r="AH647" t="s">
        <v>150</v>
      </c>
      <c r="AI647">
        <v>28211</v>
      </c>
      <c r="AJ647" t="s">
        <v>151</v>
      </c>
      <c r="AK647">
        <v>1224</v>
      </c>
      <c r="AL647" t="s">
        <v>91</v>
      </c>
      <c r="AM647">
        <v>2</v>
      </c>
      <c r="AN647" t="s">
        <v>152</v>
      </c>
      <c r="AO647">
        <v>131567</v>
      </c>
      <c r="AP647" t="s">
        <v>153</v>
      </c>
    </row>
    <row r="648" spans="1:42" x14ac:dyDescent="0.2">
      <c r="A648">
        <v>647</v>
      </c>
      <c r="B648" t="s">
        <v>2639</v>
      </c>
      <c r="C648" t="s">
        <v>34</v>
      </c>
      <c r="D648">
        <v>1854500</v>
      </c>
      <c r="E648" t="s">
        <v>2676</v>
      </c>
      <c r="F648" t="s">
        <v>2675</v>
      </c>
      <c r="G648" t="s">
        <v>2675</v>
      </c>
      <c r="H648" t="s">
        <v>2674</v>
      </c>
      <c r="I648" t="s">
        <v>5151</v>
      </c>
      <c r="J648" t="s">
        <v>719</v>
      </c>
      <c r="K648">
        <v>1</v>
      </c>
      <c r="L648">
        <v>1137</v>
      </c>
      <c r="M648" t="s">
        <v>2673</v>
      </c>
      <c r="N648">
        <v>0</v>
      </c>
      <c r="O648">
        <v>2436</v>
      </c>
      <c r="P648">
        <v>3573</v>
      </c>
      <c r="Q648">
        <v>4</v>
      </c>
      <c r="R648" t="s">
        <v>719</v>
      </c>
      <c r="S648" t="s">
        <v>719</v>
      </c>
      <c r="T648" t="s">
        <v>719</v>
      </c>
      <c r="U648" t="s">
        <v>4326</v>
      </c>
      <c r="V648">
        <v>1854500</v>
      </c>
      <c r="W648" t="s">
        <v>34</v>
      </c>
      <c r="X648" t="b">
        <v>1</v>
      </c>
      <c r="Y648" t="s">
        <v>719</v>
      </c>
      <c r="Z648" t="s">
        <v>719</v>
      </c>
      <c r="AA648">
        <v>1854500</v>
      </c>
      <c r="AB648" t="s">
        <v>34</v>
      </c>
      <c r="AC648">
        <v>125216</v>
      </c>
      <c r="AD648" t="s">
        <v>112</v>
      </c>
      <c r="AE648">
        <v>433</v>
      </c>
      <c r="AF648" t="s">
        <v>140</v>
      </c>
      <c r="AG648">
        <v>204441</v>
      </c>
      <c r="AH648" t="s">
        <v>150</v>
      </c>
      <c r="AI648">
        <v>28211</v>
      </c>
      <c r="AJ648" t="s">
        <v>151</v>
      </c>
      <c r="AK648">
        <v>1224</v>
      </c>
      <c r="AL648" t="s">
        <v>91</v>
      </c>
      <c r="AM648">
        <v>2</v>
      </c>
      <c r="AN648" t="s">
        <v>152</v>
      </c>
      <c r="AO648">
        <v>131567</v>
      </c>
      <c r="AP648" t="s">
        <v>153</v>
      </c>
    </row>
    <row r="649" spans="1:42" x14ac:dyDescent="0.2">
      <c r="A649">
        <v>648</v>
      </c>
      <c r="B649" t="s">
        <v>2639</v>
      </c>
      <c r="C649" t="s">
        <v>34</v>
      </c>
      <c r="D649">
        <v>1854500</v>
      </c>
      <c r="E649" t="s">
        <v>2672</v>
      </c>
      <c r="F649" t="s">
        <v>2671</v>
      </c>
      <c r="G649" t="s">
        <v>2671</v>
      </c>
      <c r="H649" t="s">
        <v>2670</v>
      </c>
      <c r="I649" t="s">
        <v>5150</v>
      </c>
      <c r="J649" t="s">
        <v>719</v>
      </c>
      <c r="K649">
        <v>1</v>
      </c>
      <c r="L649">
        <v>765</v>
      </c>
      <c r="M649" t="s">
        <v>2669</v>
      </c>
      <c r="N649">
        <v>0</v>
      </c>
      <c r="O649">
        <v>3577</v>
      </c>
      <c r="P649">
        <v>4342</v>
      </c>
      <c r="Q649">
        <v>5</v>
      </c>
      <c r="R649" t="s">
        <v>719</v>
      </c>
      <c r="S649" t="s">
        <v>719</v>
      </c>
      <c r="T649" t="s">
        <v>719</v>
      </c>
      <c r="U649" t="s">
        <v>4326</v>
      </c>
      <c r="V649">
        <v>1854500</v>
      </c>
      <c r="W649" t="s">
        <v>34</v>
      </c>
      <c r="X649" t="b">
        <v>1</v>
      </c>
      <c r="Y649" t="s">
        <v>719</v>
      </c>
      <c r="Z649" t="s">
        <v>719</v>
      </c>
      <c r="AA649">
        <v>1854500</v>
      </c>
      <c r="AB649" t="s">
        <v>34</v>
      </c>
      <c r="AC649">
        <v>125216</v>
      </c>
      <c r="AD649" t="s">
        <v>112</v>
      </c>
      <c r="AE649">
        <v>433</v>
      </c>
      <c r="AF649" t="s">
        <v>140</v>
      </c>
      <c r="AG649">
        <v>204441</v>
      </c>
      <c r="AH649" t="s">
        <v>150</v>
      </c>
      <c r="AI649">
        <v>28211</v>
      </c>
      <c r="AJ649" t="s">
        <v>151</v>
      </c>
      <c r="AK649">
        <v>1224</v>
      </c>
      <c r="AL649" t="s">
        <v>91</v>
      </c>
      <c r="AM649">
        <v>2</v>
      </c>
      <c r="AN649" t="s">
        <v>152</v>
      </c>
      <c r="AO649">
        <v>131567</v>
      </c>
      <c r="AP649" t="s">
        <v>153</v>
      </c>
    </row>
    <row r="650" spans="1:42" x14ac:dyDescent="0.2">
      <c r="A650">
        <v>649</v>
      </c>
      <c r="B650" t="s">
        <v>2639</v>
      </c>
      <c r="C650" t="s">
        <v>34</v>
      </c>
      <c r="D650">
        <v>1854500</v>
      </c>
      <c r="E650" t="s">
        <v>2668</v>
      </c>
      <c r="F650" t="s">
        <v>2667</v>
      </c>
      <c r="G650" t="s">
        <v>2667</v>
      </c>
      <c r="H650" t="s">
        <v>2666</v>
      </c>
      <c r="I650" t="s">
        <v>5149</v>
      </c>
      <c r="J650" t="s">
        <v>719</v>
      </c>
      <c r="K650">
        <v>1</v>
      </c>
      <c r="L650">
        <v>615</v>
      </c>
      <c r="M650" t="s">
        <v>2665</v>
      </c>
      <c r="N650">
        <v>0</v>
      </c>
      <c r="O650">
        <v>4338</v>
      </c>
      <c r="P650">
        <v>4953</v>
      </c>
      <c r="Q650">
        <v>6</v>
      </c>
      <c r="R650" t="s">
        <v>719</v>
      </c>
      <c r="S650" t="s">
        <v>719</v>
      </c>
      <c r="T650" t="s">
        <v>719</v>
      </c>
      <c r="U650" t="s">
        <v>4326</v>
      </c>
      <c r="V650">
        <v>1854500</v>
      </c>
      <c r="W650" t="s">
        <v>34</v>
      </c>
      <c r="X650" t="b">
        <v>1</v>
      </c>
      <c r="Y650" t="s">
        <v>719</v>
      </c>
      <c r="Z650" t="s">
        <v>719</v>
      </c>
      <c r="AA650">
        <v>1854500</v>
      </c>
      <c r="AB650" t="s">
        <v>34</v>
      </c>
      <c r="AC650">
        <v>125216</v>
      </c>
      <c r="AD650" t="s">
        <v>112</v>
      </c>
      <c r="AE650">
        <v>433</v>
      </c>
      <c r="AF650" t="s">
        <v>140</v>
      </c>
      <c r="AG650">
        <v>204441</v>
      </c>
      <c r="AH650" t="s">
        <v>150</v>
      </c>
      <c r="AI650">
        <v>28211</v>
      </c>
      <c r="AJ650" t="s">
        <v>151</v>
      </c>
      <c r="AK650">
        <v>1224</v>
      </c>
      <c r="AL650" t="s">
        <v>91</v>
      </c>
      <c r="AM650">
        <v>2</v>
      </c>
      <c r="AN650" t="s">
        <v>152</v>
      </c>
      <c r="AO650">
        <v>131567</v>
      </c>
      <c r="AP650" t="s">
        <v>153</v>
      </c>
    </row>
    <row r="651" spans="1:42" x14ac:dyDescent="0.2">
      <c r="A651">
        <v>650</v>
      </c>
      <c r="B651" t="s">
        <v>2639</v>
      </c>
      <c r="C651" t="s">
        <v>34</v>
      </c>
      <c r="D651">
        <v>1854500</v>
      </c>
      <c r="E651" t="s">
        <v>2664</v>
      </c>
      <c r="F651" t="s">
        <v>2663</v>
      </c>
      <c r="G651" t="s">
        <v>2663</v>
      </c>
      <c r="H651" t="s">
        <v>2662</v>
      </c>
      <c r="I651" t="s">
        <v>5148</v>
      </c>
      <c r="J651" t="s">
        <v>719</v>
      </c>
      <c r="K651">
        <v>-1</v>
      </c>
      <c r="L651">
        <v>1128</v>
      </c>
      <c r="M651" t="s">
        <v>2661</v>
      </c>
      <c r="N651">
        <v>0</v>
      </c>
      <c r="O651">
        <v>4930</v>
      </c>
      <c r="P651">
        <v>6058</v>
      </c>
      <c r="Q651">
        <v>7</v>
      </c>
      <c r="R651" t="s">
        <v>719</v>
      </c>
      <c r="S651" t="s">
        <v>719</v>
      </c>
      <c r="T651" t="s">
        <v>719</v>
      </c>
      <c r="U651" t="s">
        <v>4326</v>
      </c>
      <c r="V651">
        <v>1854500</v>
      </c>
      <c r="W651" t="s">
        <v>34</v>
      </c>
      <c r="X651" t="b">
        <v>1</v>
      </c>
      <c r="Y651" t="s">
        <v>719</v>
      </c>
      <c r="Z651" t="s">
        <v>719</v>
      </c>
      <c r="AA651">
        <v>1854500</v>
      </c>
      <c r="AB651" t="s">
        <v>34</v>
      </c>
      <c r="AC651">
        <v>125216</v>
      </c>
      <c r="AD651" t="s">
        <v>112</v>
      </c>
      <c r="AE651">
        <v>433</v>
      </c>
      <c r="AF651" t="s">
        <v>140</v>
      </c>
      <c r="AG651">
        <v>204441</v>
      </c>
      <c r="AH651" t="s">
        <v>150</v>
      </c>
      <c r="AI651">
        <v>28211</v>
      </c>
      <c r="AJ651" t="s">
        <v>151</v>
      </c>
      <c r="AK651">
        <v>1224</v>
      </c>
      <c r="AL651" t="s">
        <v>91</v>
      </c>
      <c r="AM651">
        <v>2</v>
      </c>
      <c r="AN651" t="s">
        <v>152</v>
      </c>
      <c r="AO651">
        <v>131567</v>
      </c>
      <c r="AP651" t="s">
        <v>153</v>
      </c>
    </row>
    <row r="652" spans="1:42" x14ac:dyDescent="0.2">
      <c r="A652">
        <v>651</v>
      </c>
      <c r="B652" t="s">
        <v>2639</v>
      </c>
      <c r="C652" t="s">
        <v>34</v>
      </c>
      <c r="D652">
        <v>1854500</v>
      </c>
      <c r="E652" t="s">
        <v>779</v>
      </c>
      <c r="F652" t="s">
        <v>412</v>
      </c>
      <c r="G652" t="s">
        <v>412</v>
      </c>
      <c r="H652" t="s">
        <v>2660</v>
      </c>
      <c r="I652" t="s">
        <v>5147</v>
      </c>
      <c r="J652" t="s">
        <v>719</v>
      </c>
      <c r="K652">
        <v>1</v>
      </c>
      <c r="L652">
        <v>1215</v>
      </c>
      <c r="M652" t="s">
        <v>2659</v>
      </c>
      <c r="N652">
        <v>0</v>
      </c>
      <c r="O652">
        <v>6288</v>
      </c>
      <c r="P652">
        <v>7503</v>
      </c>
      <c r="Q652">
        <v>8</v>
      </c>
      <c r="R652" t="s">
        <v>719</v>
      </c>
      <c r="S652" t="s">
        <v>719</v>
      </c>
      <c r="T652" t="s">
        <v>719</v>
      </c>
      <c r="U652" t="s">
        <v>4326</v>
      </c>
      <c r="V652">
        <v>1854500</v>
      </c>
      <c r="W652" t="s">
        <v>34</v>
      </c>
      <c r="X652" t="b">
        <v>1</v>
      </c>
      <c r="Y652" t="s">
        <v>719</v>
      </c>
      <c r="Z652" t="s">
        <v>719</v>
      </c>
      <c r="AA652">
        <v>1854500</v>
      </c>
      <c r="AB652" t="s">
        <v>34</v>
      </c>
      <c r="AC652">
        <v>125216</v>
      </c>
      <c r="AD652" t="s">
        <v>112</v>
      </c>
      <c r="AE652">
        <v>433</v>
      </c>
      <c r="AF652" t="s">
        <v>140</v>
      </c>
      <c r="AG652">
        <v>204441</v>
      </c>
      <c r="AH652" t="s">
        <v>150</v>
      </c>
      <c r="AI652">
        <v>28211</v>
      </c>
      <c r="AJ652" t="s">
        <v>151</v>
      </c>
      <c r="AK652">
        <v>1224</v>
      </c>
      <c r="AL652" t="s">
        <v>91</v>
      </c>
      <c r="AM652">
        <v>2</v>
      </c>
      <c r="AN652" t="s">
        <v>152</v>
      </c>
      <c r="AO652">
        <v>131567</v>
      </c>
      <c r="AP652" t="s">
        <v>153</v>
      </c>
    </row>
    <row r="653" spans="1:42" x14ac:dyDescent="0.2">
      <c r="A653">
        <v>652</v>
      </c>
      <c r="B653" t="s">
        <v>2639</v>
      </c>
      <c r="C653" t="s">
        <v>34</v>
      </c>
      <c r="D653">
        <v>1854500</v>
      </c>
      <c r="E653" t="s">
        <v>312</v>
      </c>
      <c r="F653" t="s">
        <v>304</v>
      </c>
      <c r="G653" t="s">
        <v>304</v>
      </c>
      <c r="H653" t="s">
        <v>2658</v>
      </c>
      <c r="I653" t="s">
        <v>5146</v>
      </c>
      <c r="J653" t="s">
        <v>719</v>
      </c>
      <c r="K653">
        <v>1</v>
      </c>
      <c r="L653">
        <v>975</v>
      </c>
      <c r="M653" t="s">
        <v>2657</v>
      </c>
      <c r="N653">
        <v>0</v>
      </c>
      <c r="O653">
        <v>7553</v>
      </c>
      <c r="P653">
        <v>8528</v>
      </c>
      <c r="Q653">
        <v>9</v>
      </c>
      <c r="R653" t="s">
        <v>4316</v>
      </c>
      <c r="S653" t="s">
        <v>719</v>
      </c>
      <c r="T653" t="s">
        <v>719</v>
      </c>
      <c r="U653" t="s">
        <v>4326</v>
      </c>
      <c r="V653">
        <v>1854500</v>
      </c>
      <c r="W653" t="s">
        <v>34</v>
      </c>
      <c r="X653" t="b">
        <v>1</v>
      </c>
      <c r="Y653" t="s">
        <v>719</v>
      </c>
      <c r="Z653" t="s">
        <v>719</v>
      </c>
      <c r="AA653">
        <v>1854500</v>
      </c>
      <c r="AB653" t="s">
        <v>34</v>
      </c>
      <c r="AC653">
        <v>125216</v>
      </c>
      <c r="AD653" t="s">
        <v>112</v>
      </c>
      <c r="AE653">
        <v>433</v>
      </c>
      <c r="AF653" t="s">
        <v>140</v>
      </c>
      <c r="AG653">
        <v>204441</v>
      </c>
      <c r="AH653" t="s">
        <v>150</v>
      </c>
      <c r="AI653">
        <v>28211</v>
      </c>
      <c r="AJ653" t="s">
        <v>151</v>
      </c>
      <c r="AK653">
        <v>1224</v>
      </c>
      <c r="AL653" t="s">
        <v>91</v>
      </c>
      <c r="AM653">
        <v>2</v>
      </c>
      <c r="AN653" t="s">
        <v>152</v>
      </c>
      <c r="AO653">
        <v>131567</v>
      </c>
      <c r="AP653" t="s">
        <v>153</v>
      </c>
    </row>
    <row r="654" spans="1:42" x14ac:dyDescent="0.2">
      <c r="A654">
        <v>653</v>
      </c>
      <c r="B654" t="s">
        <v>2639</v>
      </c>
      <c r="C654" t="s">
        <v>34</v>
      </c>
      <c r="D654">
        <v>1854500</v>
      </c>
      <c r="E654" t="s">
        <v>497</v>
      </c>
      <c r="F654" t="s">
        <v>429</v>
      </c>
      <c r="G654" t="s">
        <v>429</v>
      </c>
      <c r="H654" t="s">
        <v>2656</v>
      </c>
      <c r="I654" t="s">
        <v>5145</v>
      </c>
      <c r="J654" t="s">
        <v>719</v>
      </c>
      <c r="K654">
        <v>-1</v>
      </c>
      <c r="L654">
        <v>774</v>
      </c>
      <c r="M654" t="s">
        <v>2655</v>
      </c>
      <c r="N654">
        <v>0</v>
      </c>
      <c r="O654">
        <v>8547</v>
      </c>
      <c r="P654">
        <v>9321</v>
      </c>
      <c r="Q654">
        <v>10</v>
      </c>
      <c r="R654" t="s">
        <v>719</v>
      </c>
      <c r="S654" t="s">
        <v>719</v>
      </c>
      <c r="T654" t="s">
        <v>719</v>
      </c>
      <c r="U654" t="s">
        <v>4326</v>
      </c>
      <c r="V654">
        <v>1854500</v>
      </c>
      <c r="W654" t="s">
        <v>34</v>
      </c>
      <c r="X654" t="b">
        <v>1</v>
      </c>
      <c r="Y654" t="s">
        <v>719</v>
      </c>
      <c r="Z654" t="s">
        <v>719</v>
      </c>
      <c r="AA654">
        <v>1854500</v>
      </c>
      <c r="AB654" t="s">
        <v>34</v>
      </c>
      <c r="AC654">
        <v>125216</v>
      </c>
      <c r="AD654" t="s">
        <v>112</v>
      </c>
      <c r="AE654">
        <v>433</v>
      </c>
      <c r="AF654" t="s">
        <v>140</v>
      </c>
      <c r="AG654">
        <v>204441</v>
      </c>
      <c r="AH654" t="s">
        <v>150</v>
      </c>
      <c r="AI654">
        <v>28211</v>
      </c>
      <c r="AJ654" t="s">
        <v>151</v>
      </c>
      <c r="AK654">
        <v>1224</v>
      </c>
      <c r="AL654" t="s">
        <v>91</v>
      </c>
      <c r="AM654">
        <v>2</v>
      </c>
      <c r="AN654" t="s">
        <v>152</v>
      </c>
      <c r="AO654">
        <v>131567</v>
      </c>
      <c r="AP654" t="s">
        <v>153</v>
      </c>
    </row>
    <row r="655" spans="1:42" x14ac:dyDescent="0.2">
      <c r="A655">
        <v>654</v>
      </c>
      <c r="B655" t="s">
        <v>2639</v>
      </c>
      <c r="C655" t="s">
        <v>34</v>
      </c>
      <c r="D655">
        <v>1854500</v>
      </c>
      <c r="E655" t="s">
        <v>2654</v>
      </c>
      <c r="F655" t="s">
        <v>925</v>
      </c>
      <c r="G655" t="s">
        <v>925</v>
      </c>
      <c r="H655" t="s">
        <v>2653</v>
      </c>
      <c r="I655" t="s">
        <v>5144</v>
      </c>
      <c r="J655" t="s">
        <v>719</v>
      </c>
      <c r="K655">
        <v>-1</v>
      </c>
      <c r="L655">
        <v>696</v>
      </c>
      <c r="M655" t="s">
        <v>2652</v>
      </c>
      <c r="N655">
        <v>0</v>
      </c>
      <c r="O655">
        <v>9442</v>
      </c>
      <c r="P655">
        <v>10138</v>
      </c>
      <c r="Q655">
        <v>11</v>
      </c>
      <c r="R655" t="s">
        <v>719</v>
      </c>
      <c r="S655" t="s">
        <v>719</v>
      </c>
      <c r="T655" t="s">
        <v>719</v>
      </c>
      <c r="U655" t="s">
        <v>4326</v>
      </c>
      <c r="V655">
        <v>1854500</v>
      </c>
      <c r="W655" t="s">
        <v>34</v>
      </c>
      <c r="X655" t="b">
        <v>1</v>
      </c>
      <c r="Y655" t="s">
        <v>719</v>
      </c>
      <c r="Z655" t="s">
        <v>719</v>
      </c>
      <c r="AA655">
        <v>1854500</v>
      </c>
      <c r="AB655" t="s">
        <v>34</v>
      </c>
      <c r="AC655">
        <v>125216</v>
      </c>
      <c r="AD655" t="s">
        <v>112</v>
      </c>
      <c r="AE655">
        <v>433</v>
      </c>
      <c r="AF655" t="s">
        <v>140</v>
      </c>
      <c r="AG655">
        <v>204441</v>
      </c>
      <c r="AH655" t="s">
        <v>150</v>
      </c>
      <c r="AI655">
        <v>28211</v>
      </c>
      <c r="AJ655" t="s">
        <v>151</v>
      </c>
      <c r="AK655">
        <v>1224</v>
      </c>
      <c r="AL655" t="s">
        <v>91</v>
      </c>
      <c r="AM655">
        <v>2</v>
      </c>
      <c r="AN655" t="s">
        <v>152</v>
      </c>
      <c r="AO655">
        <v>131567</v>
      </c>
      <c r="AP655" t="s">
        <v>153</v>
      </c>
    </row>
    <row r="656" spans="1:42" x14ac:dyDescent="0.2">
      <c r="A656">
        <v>655</v>
      </c>
      <c r="B656" t="s">
        <v>2639</v>
      </c>
      <c r="C656" t="s">
        <v>34</v>
      </c>
      <c r="D656">
        <v>1854500</v>
      </c>
      <c r="E656" t="s">
        <v>373</v>
      </c>
      <c r="F656" t="s">
        <v>289</v>
      </c>
      <c r="G656" t="s">
        <v>289</v>
      </c>
      <c r="H656" t="s">
        <v>2651</v>
      </c>
      <c r="I656" t="s">
        <v>5143</v>
      </c>
      <c r="J656" t="s">
        <v>719</v>
      </c>
      <c r="K656">
        <v>1</v>
      </c>
      <c r="L656">
        <v>984</v>
      </c>
      <c r="M656" t="s">
        <v>2650</v>
      </c>
      <c r="N656">
        <v>0</v>
      </c>
      <c r="O656">
        <v>10282</v>
      </c>
      <c r="P656">
        <v>11266</v>
      </c>
      <c r="Q656">
        <v>12</v>
      </c>
      <c r="R656" t="s">
        <v>4320</v>
      </c>
      <c r="S656" t="s">
        <v>719</v>
      </c>
      <c r="T656" t="s">
        <v>719</v>
      </c>
      <c r="U656" t="s">
        <v>4326</v>
      </c>
      <c r="V656">
        <v>1854500</v>
      </c>
      <c r="W656" t="s">
        <v>34</v>
      </c>
      <c r="X656" t="b">
        <v>1</v>
      </c>
      <c r="Y656" t="s">
        <v>719</v>
      </c>
      <c r="Z656" t="s">
        <v>719</v>
      </c>
      <c r="AA656">
        <v>1854500</v>
      </c>
      <c r="AB656" t="s">
        <v>34</v>
      </c>
      <c r="AC656">
        <v>125216</v>
      </c>
      <c r="AD656" t="s">
        <v>112</v>
      </c>
      <c r="AE656">
        <v>433</v>
      </c>
      <c r="AF656" t="s">
        <v>140</v>
      </c>
      <c r="AG656">
        <v>204441</v>
      </c>
      <c r="AH656" t="s">
        <v>150</v>
      </c>
      <c r="AI656">
        <v>28211</v>
      </c>
      <c r="AJ656" t="s">
        <v>151</v>
      </c>
      <c r="AK656">
        <v>1224</v>
      </c>
      <c r="AL656" t="s">
        <v>91</v>
      </c>
      <c r="AM656">
        <v>2</v>
      </c>
      <c r="AN656" t="s">
        <v>152</v>
      </c>
      <c r="AO656">
        <v>131567</v>
      </c>
      <c r="AP656" t="s">
        <v>153</v>
      </c>
    </row>
    <row r="657" spans="1:42" x14ac:dyDescent="0.2">
      <c r="A657">
        <v>656</v>
      </c>
      <c r="B657" t="s">
        <v>2639</v>
      </c>
      <c r="C657" t="s">
        <v>34</v>
      </c>
      <c r="D657">
        <v>1854500</v>
      </c>
      <c r="E657" t="s">
        <v>312</v>
      </c>
      <c r="F657" t="s">
        <v>304</v>
      </c>
      <c r="G657" t="s">
        <v>304</v>
      </c>
      <c r="H657" t="s">
        <v>2649</v>
      </c>
      <c r="I657" t="s">
        <v>5142</v>
      </c>
      <c r="J657" t="s">
        <v>719</v>
      </c>
      <c r="K657">
        <v>1</v>
      </c>
      <c r="L657">
        <v>1002</v>
      </c>
      <c r="M657" t="s">
        <v>2648</v>
      </c>
      <c r="N657">
        <v>0</v>
      </c>
      <c r="O657">
        <v>11327</v>
      </c>
      <c r="P657">
        <v>12329</v>
      </c>
      <c r="Q657">
        <v>13</v>
      </c>
      <c r="R657" t="s">
        <v>719</v>
      </c>
      <c r="S657" t="s">
        <v>719</v>
      </c>
      <c r="T657" t="s">
        <v>719</v>
      </c>
      <c r="U657" t="s">
        <v>4326</v>
      </c>
      <c r="V657">
        <v>1854500</v>
      </c>
      <c r="W657" t="s">
        <v>34</v>
      </c>
      <c r="X657" t="b">
        <v>1</v>
      </c>
      <c r="Y657" t="s">
        <v>719</v>
      </c>
      <c r="Z657" t="s">
        <v>719</v>
      </c>
      <c r="AA657">
        <v>1854500</v>
      </c>
      <c r="AB657" t="s">
        <v>34</v>
      </c>
      <c r="AC657">
        <v>125216</v>
      </c>
      <c r="AD657" t="s">
        <v>112</v>
      </c>
      <c r="AE657">
        <v>433</v>
      </c>
      <c r="AF657" t="s">
        <v>140</v>
      </c>
      <c r="AG657">
        <v>204441</v>
      </c>
      <c r="AH657" t="s">
        <v>150</v>
      </c>
      <c r="AI657">
        <v>28211</v>
      </c>
      <c r="AJ657" t="s">
        <v>151</v>
      </c>
      <c r="AK657">
        <v>1224</v>
      </c>
      <c r="AL657" t="s">
        <v>91</v>
      </c>
      <c r="AM657">
        <v>2</v>
      </c>
      <c r="AN657" t="s">
        <v>152</v>
      </c>
      <c r="AO657">
        <v>131567</v>
      </c>
      <c r="AP657" t="s">
        <v>153</v>
      </c>
    </row>
    <row r="658" spans="1:42" x14ac:dyDescent="0.2">
      <c r="A658">
        <v>657</v>
      </c>
      <c r="B658" t="s">
        <v>2639</v>
      </c>
      <c r="C658" t="s">
        <v>34</v>
      </c>
      <c r="D658">
        <v>1854500</v>
      </c>
      <c r="E658" t="s">
        <v>2647</v>
      </c>
      <c r="F658" t="s">
        <v>2646</v>
      </c>
      <c r="G658" t="s">
        <v>2646</v>
      </c>
      <c r="H658" t="s">
        <v>2645</v>
      </c>
      <c r="I658" t="s">
        <v>5141</v>
      </c>
      <c r="J658" t="s">
        <v>719</v>
      </c>
      <c r="K658">
        <v>1</v>
      </c>
      <c r="L658">
        <v>483</v>
      </c>
      <c r="M658" t="s">
        <v>2644</v>
      </c>
      <c r="N658">
        <v>0</v>
      </c>
      <c r="O658">
        <v>12354</v>
      </c>
      <c r="P658">
        <v>12837</v>
      </c>
      <c r="Q658">
        <v>14</v>
      </c>
      <c r="R658" t="s">
        <v>719</v>
      </c>
      <c r="S658" t="s">
        <v>719</v>
      </c>
      <c r="T658" t="s">
        <v>719</v>
      </c>
      <c r="U658" t="s">
        <v>4326</v>
      </c>
      <c r="V658">
        <v>1854500</v>
      </c>
      <c r="W658" t="s">
        <v>34</v>
      </c>
      <c r="X658" t="b">
        <v>1</v>
      </c>
      <c r="Y658" t="s">
        <v>719</v>
      </c>
      <c r="Z658" t="s">
        <v>719</v>
      </c>
      <c r="AA658">
        <v>1854500</v>
      </c>
      <c r="AB658" t="s">
        <v>34</v>
      </c>
      <c r="AC658">
        <v>125216</v>
      </c>
      <c r="AD658" t="s">
        <v>112</v>
      </c>
      <c r="AE658">
        <v>433</v>
      </c>
      <c r="AF658" t="s">
        <v>140</v>
      </c>
      <c r="AG658">
        <v>204441</v>
      </c>
      <c r="AH658" t="s">
        <v>150</v>
      </c>
      <c r="AI658">
        <v>28211</v>
      </c>
      <c r="AJ658" t="s">
        <v>151</v>
      </c>
      <c r="AK658">
        <v>1224</v>
      </c>
      <c r="AL658" t="s">
        <v>91</v>
      </c>
      <c r="AM658">
        <v>2</v>
      </c>
      <c r="AN658" t="s">
        <v>152</v>
      </c>
      <c r="AO658">
        <v>131567</v>
      </c>
      <c r="AP658" t="s">
        <v>153</v>
      </c>
    </row>
    <row r="659" spans="1:42" x14ac:dyDescent="0.2">
      <c r="A659">
        <v>658</v>
      </c>
      <c r="B659" t="s">
        <v>2639</v>
      </c>
      <c r="C659" t="s">
        <v>34</v>
      </c>
      <c r="D659">
        <v>1854500</v>
      </c>
      <c r="E659" t="s">
        <v>2643</v>
      </c>
      <c r="F659" t="s">
        <v>2642</v>
      </c>
      <c r="G659" t="s">
        <v>2642</v>
      </c>
      <c r="H659" t="s">
        <v>2641</v>
      </c>
      <c r="I659" t="s">
        <v>5140</v>
      </c>
      <c r="J659" t="s">
        <v>719</v>
      </c>
      <c r="K659">
        <v>1</v>
      </c>
      <c r="L659">
        <v>1533</v>
      </c>
      <c r="M659" t="s">
        <v>2640</v>
      </c>
      <c r="N659">
        <v>0</v>
      </c>
      <c r="O659">
        <v>12848</v>
      </c>
      <c r="P659">
        <v>14381</v>
      </c>
      <c r="Q659">
        <v>15</v>
      </c>
      <c r="R659" t="s">
        <v>719</v>
      </c>
      <c r="S659" t="s">
        <v>719</v>
      </c>
      <c r="T659" t="s">
        <v>719</v>
      </c>
      <c r="U659" t="s">
        <v>4326</v>
      </c>
      <c r="V659">
        <v>1854500</v>
      </c>
      <c r="W659" t="s">
        <v>34</v>
      </c>
      <c r="X659" t="b">
        <v>1</v>
      </c>
      <c r="Y659" t="s">
        <v>719</v>
      </c>
      <c r="Z659" t="s">
        <v>719</v>
      </c>
      <c r="AA659">
        <v>1854500</v>
      </c>
      <c r="AB659" t="s">
        <v>34</v>
      </c>
      <c r="AC659">
        <v>125216</v>
      </c>
      <c r="AD659" t="s">
        <v>112</v>
      </c>
      <c r="AE659">
        <v>433</v>
      </c>
      <c r="AF659" t="s">
        <v>140</v>
      </c>
      <c r="AG659">
        <v>204441</v>
      </c>
      <c r="AH659" t="s">
        <v>150</v>
      </c>
      <c r="AI659">
        <v>28211</v>
      </c>
      <c r="AJ659" t="s">
        <v>151</v>
      </c>
      <c r="AK659">
        <v>1224</v>
      </c>
      <c r="AL659" t="s">
        <v>91</v>
      </c>
      <c r="AM659">
        <v>2</v>
      </c>
      <c r="AN659" t="s">
        <v>152</v>
      </c>
      <c r="AO659">
        <v>131567</v>
      </c>
      <c r="AP659" t="s">
        <v>153</v>
      </c>
    </row>
    <row r="660" spans="1:42" x14ac:dyDescent="0.2">
      <c r="A660">
        <v>659</v>
      </c>
      <c r="B660" t="s">
        <v>2639</v>
      </c>
      <c r="C660" t="s">
        <v>34</v>
      </c>
      <c r="D660">
        <v>1854500</v>
      </c>
      <c r="E660" t="s">
        <v>1931</v>
      </c>
      <c r="F660" t="s">
        <v>1930</v>
      </c>
      <c r="G660" t="s">
        <v>1930</v>
      </c>
      <c r="H660" t="s">
        <v>2638</v>
      </c>
      <c r="I660" t="s">
        <v>5139</v>
      </c>
      <c r="J660" t="s">
        <v>719</v>
      </c>
      <c r="K660">
        <v>1</v>
      </c>
      <c r="L660">
        <v>1189</v>
      </c>
      <c r="M660" t="s">
        <v>2637</v>
      </c>
      <c r="N660">
        <v>1</v>
      </c>
      <c r="O660">
        <v>14460</v>
      </c>
      <c r="P660">
        <v>15649</v>
      </c>
      <c r="Q660">
        <v>16</v>
      </c>
      <c r="R660" t="s">
        <v>719</v>
      </c>
      <c r="S660" t="s">
        <v>719</v>
      </c>
      <c r="T660" t="s">
        <v>719</v>
      </c>
      <c r="U660" t="s">
        <v>4326</v>
      </c>
      <c r="V660">
        <v>1854500</v>
      </c>
      <c r="W660" t="s">
        <v>34</v>
      </c>
      <c r="X660" t="b">
        <v>1</v>
      </c>
      <c r="Y660" t="s">
        <v>719</v>
      </c>
      <c r="Z660" t="s">
        <v>719</v>
      </c>
      <c r="AA660">
        <v>1854500</v>
      </c>
      <c r="AB660" t="s">
        <v>34</v>
      </c>
      <c r="AC660">
        <v>125216</v>
      </c>
      <c r="AD660" t="s">
        <v>112</v>
      </c>
      <c r="AE660">
        <v>433</v>
      </c>
      <c r="AF660" t="s">
        <v>140</v>
      </c>
      <c r="AG660">
        <v>204441</v>
      </c>
      <c r="AH660" t="s">
        <v>150</v>
      </c>
      <c r="AI660">
        <v>28211</v>
      </c>
      <c r="AJ660" t="s">
        <v>151</v>
      </c>
      <c r="AK660">
        <v>1224</v>
      </c>
      <c r="AL660" t="s">
        <v>91</v>
      </c>
      <c r="AM660">
        <v>2</v>
      </c>
      <c r="AN660" t="s">
        <v>152</v>
      </c>
      <c r="AO660">
        <v>131567</v>
      </c>
      <c r="AP660" t="s">
        <v>153</v>
      </c>
    </row>
    <row r="661" spans="1:42" x14ac:dyDescent="0.2">
      <c r="A661">
        <v>660</v>
      </c>
      <c r="B661" t="s">
        <v>2586</v>
      </c>
      <c r="C661" t="s">
        <v>46</v>
      </c>
      <c r="D661">
        <v>164759</v>
      </c>
      <c r="E661" t="s">
        <v>2636</v>
      </c>
      <c r="F661" t="s">
        <v>1657</v>
      </c>
      <c r="G661" t="s">
        <v>1657</v>
      </c>
      <c r="H661" t="s">
        <v>2635</v>
      </c>
      <c r="I661" t="s">
        <v>5138</v>
      </c>
      <c r="J661" t="s">
        <v>719</v>
      </c>
      <c r="K661">
        <v>1</v>
      </c>
      <c r="L661">
        <v>474</v>
      </c>
      <c r="M661" t="s">
        <v>2634</v>
      </c>
      <c r="N661">
        <v>1</v>
      </c>
      <c r="O661">
        <v>0</v>
      </c>
      <c r="P661">
        <v>474</v>
      </c>
      <c r="Q661">
        <v>1</v>
      </c>
      <c r="R661" t="s">
        <v>719</v>
      </c>
      <c r="S661" t="s">
        <v>719</v>
      </c>
      <c r="T661" t="s">
        <v>719</v>
      </c>
      <c r="U661" t="s">
        <v>4326</v>
      </c>
      <c r="V661">
        <v>164759</v>
      </c>
      <c r="W661" t="s">
        <v>46</v>
      </c>
      <c r="X661" t="b">
        <v>1</v>
      </c>
      <c r="Y661" t="s">
        <v>719</v>
      </c>
      <c r="Z661" t="s">
        <v>719</v>
      </c>
      <c r="AA661">
        <v>164759</v>
      </c>
      <c r="AB661" t="s">
        <v>46</v>
      </c>
      <c r="AC661">
        <v>238749</v>
      </c>
      <c r="AD661" t="s">
        <v>117</v>
      </c>
      <c r="AE661">
        <v>80864</v>
      </c>
      <c r="AF661" t="s">
        <v>45</v>
      </c>
      <c r="AG661">
        <v>80840</v>
      </c>
      <c r="AH661" t="s">
        <v>116</v>
      </c>
      <c r="AI661">
        <v>28216</v>
      </c>
      <c r="AJ661" t="s">
        <v>142</v>
      </c>
      <c r="AK661">
        <v>1224</v>
      </c>
      <c r="AL661" t="s">
        <v>91</v>
      </c>
      <c r="AM661">
        <v>2</v>
      </c>
      <c r="AN661" t="s">
        <v>152</v>
      </c>
      <c r="AO661">
        <v>131567</v>
      </c>
      <c r="AP661" t="s">
        <v>153</v>
      </c>
    </row>
    <row r="662" spans="1:42" x14ac:dyDescent="0.2">
      <c r="A662">
        <v>661</v>
      </c>
      <c r="B662" t="s">
        <v>2586</v>
      </c>
      <c r="C662" t="s">
        <v>46</v>
      </c>
      <c r="D662">
        <v>164759</v>
      </c>
      <c r="E662" t="s">
        <v>2633</v>
      </c>
      <c r="F662" t="s">
        <v>1531</v>
      </c>
      <c r="G662" t="s">
        <v>1531</v>
      </c>
      <c r="H662" t="s">
        <v>2632</v>
      </c>
      <c r="I662" t="s">
        <v>5137</v>
      </c>
      <c r="J662" t="s">
        <v>719</v>
      </c>
      <c r="K662">
        <v>1</v>
      </c>
      <c r="L662">
        <v>903</v>
      </c>
      <c r="M662" t="s">
        <v>2631</v>
      </c>
      <c r="N662">
        <v>0</v>
      </c>
      <c r="O662">
        <v>934</v>
      </c>
      <c r="P662">
        <v>1837</v>
      </c>
      <c r="Q662">
        <v>2</v>
      </c>
      <c r="R662" t="s">
        <v>719</v>
      </c>
      <c r="S662" t="s">
        <v>719</v>
      </c>
      <c r="T662" t="s">
        <v>719</v>
      </c>
      <c r="U662" t="s">
        <v>4326</v>
      </c>
      <c r="V662">
        <v>164759</v>
      </c>
      <c r="W662" t="s">
        <v>46</v>
      </c>
      <c r="X662" t="b">
        <v>1</v>
      </c>
      <c r="Y662" t="s">
        <v>719</v>
      </c>
      <c r="Z662" t="s">
        <v>719</v>
      </c>
      <c r="AA662">
        <v>164759</v>
      </c>
      <c r="AB662" t="s">
        <v>46</v>
      </c>
      <c r="AC662">
        <v>238749</v>
      </c>
      <c r="AD662" t="s">
        <v>117</v>
      </c>
      <c r="AE662">
        <v>80864</v>
      </c>
      <c r="AF662" t="s">
        <v>45</v>
      </c>
      <c r="AG662">
        <v>80840</v>
      </c>
      <c r="AH662" t="s">
        <v>116</v>
      </c>
      <c r="AI662">
        <v>28216</v>
      </c>
      <c r="AJ662" t="s">
        <v>142</v>
      </c>
      <c r="AK662">
        <v>1224</v>
      </c>
      <c r="AL662" t="s">
        <v>91</v>
      </c>
      <c r="AM662">
        <v>2</v>
      </c>
      <c r="AN662" t="s">
        <v>152</v>
      </c>
      <c r="AO662">
        <v>131567</v>
      </c>
      <c r="AP662" t="s">
        <v>153</v>
      </c>
    </row>
    <row r="663" spans="1:42" x14ac:dyDescent="0.2">
      <c r="A663">
        <v>662</v>
      </c>
      <c r="B663" t="s">
        <v>2586</v>
      </c>
      <c r="C663" t="s">
        <v>46</v>
      </c>
      <c r="D663">
        <v>164759</v>
      </c>
      <c r="E663" t="s">
        <v>2630</v>
      </c>
      <c r="F663" t="s">
        <v>1527</v>
      </c>
      <c r="G663" t="s">
        <v>1527</v>
      </c>
      <c r="H663" t="s">
        <v>2629</v>
      </c>
      <c r="I663" t="s">
        <v>5136</v>
      </c>
      <c r="J663" t="s">
        <v>719</v>
      </c>
      <c r="K663">
        <v>-1</v>
      </c>
      <c r="L663">
        <v>435</v>
      </c>
      <c r="M663" t="s">
        <v>2628</v>
      </c>
      <c r="N663">
        <v>0</v>
      </c>
      <c r="O663">
        <v>1797</v>
      </c>
      <c r="P663">
        <v>2232</v>
      </c>
      <c r="Q663">
        <v>3</v>
      </c>
      <c r="R663" t="s">
        <v>719</v>
      </c>
      <c r="S663" t="s">
        <v>719</v>
      </c>
      <c r="T663" t="s">
        <v>719</v>
      </c>
      <c r="U663" t="s">
        <v>4326</v>
      </c>
      <c r="V663">
        <v>164759</v>
      </c>
      <c r="W663" t="s">
        <v>46</v>
      </c>
      <c r="X663" t="b">
        <v>1</v>
      </c>
      <c r="Y663" t="s">
        <v>719</v>
      </c>
      <c r="Z663" t="s">
        <v>719</v>
      </c>
      <c r="AA663">
        <v>164759</v>
      </c>
      <c r="AB663" t="s">
        <v>46</v>
      </c>
      <c r="AC663">
        <v>238749</v>
      </c>
      <c r="AD663" t="s">
        <v>117</v>
      </c>
      <c r="AE663">
        <v>80864</v>
      </c>
      <c r="AF663" t="s">
        <v>45</v>
      </c>
      <c r="AG663">
        <v>80840</v>
      </c>
      <c r="AH663" t="s">
        <v>116</v>
      </c>
      <c r="AI663">
        <v>28216</v>
      </c>
      <c r="AJ663" t="s">
        <v>142</v>
      </c>
      <c r="AK663">
        <v>1224</v>
      </c>
      <c r="AL663" t="s">
        <v>91</v>
      </c>
      <c r="AM663">
        <v>2</v>
      </c>
      <c r="AN663" t="s">
        <v>152</v>
      </c>
      <c r="AO663">
        <v>131567</v>
      </c>
      <c r="AP663" t="s">
        <v>153</v>
      </c>
    </row>
    <row r="664" spans="1:42" x14ac:dyDescent="0.2">
      <c r="A664">
        <v>663</v>
      </c>
      <c r="B664" t="s">
        <v>2586</v>
      </c>
      <c r="C664" t="s">
        <v>46</v>
      </c>
      <c r="D664">
        <v>164759</v>
      </c>
      <c r="E664" t="s">
        <v>430</v>
      </c>
      <c r="F664" t="s">
        <v>429</v>
      </c>
      <c r="G664" t="s">
        <v>429</v>
      </c>
      <c r="H664" t="s">
        <v>2627</v>
      </c>
      <c r="I664" t="s">
        <v>5135</v>
      </c>
      <c r="J664" t="s">
        <v>719</v>
      </c>
      <c r="K664">
        <v>1</v>
      </c>
      <c r="L664">
        <v>213</v>
      </c>
      <c r="M664" t="s">
        <v>2626</v>
      </c>
      <c r="N664">
        <v>0</v>
      </c>
      <c r="O664">
        <v>2392</v>
      </c>
      <c r="P664">
        <v>2605</v>
      </c>
      <c r="Q664">
        <v>4</v>
      </c>
      <c r="R664" t="s">
        <v>719</v>
      </c>
      <c r="S664" t="s">
        <v>719</v>
      </c>
      <c r="T664" t="s">
        <v>719</v>
      </c>
      <c r="U664" t="s">
        <v>4326</v>
      </c>
      <c r="V664">
        <v>164759</v>
      </c>
      <c r="W664" t="s">
        <v>46</v>
      </c>
      <c r="X664" t="b">
        <v>1</v>
      </c>
      <c r="Y664" t="s">
        <v>719</v>
      </c>
      <c r="Z664" t="s">
        <v>719</v>
      </c>
      <c r="AA664">
        <v>164759</v>
      </c>
      <c r="AB664" t="s">
        <v>46</v>
      </c>
      <c r="AC664">
        <v>238749</v>
      </c>
      <c r="AD664" t="s">
        <v>117</v>
      </c>
      <c r="AE664">
        <v>80864</v>
      </c>
      <c r="AF664" t="s">
        <v>45</v>
      </c>
      <c r="AG664">
        <v>80840</v>
      </c>
      <c r="AH664" t="s">
        <v>116</v>
      </c>
      <c r="AI664">
        <v>28216</v>
      </c>
      <c r="AJ664" t="s">
        <v>142</v>
      </c>
      <c r="AK664">
        <v>1224</v>
      </c>
      <c r="AL664" t="s">
        <v>91</v>
      </c>
      <c r="AM664">
        <v>2</v>
      </c>
      <c r="AN664" t="s">
        <v>152</v>
      </c>
      <c r="AO664">
        <v>131567</v>
      </c>
      <c r="AP664" t="s">
        <v>153</v>
      </c>
    </row>
    <row r="665" spans="1:42" x14ac:dyDescent="0.2">
      <c r="A665">
        <v>664</v>
      </c>
      <c r="B665" t="s">
        <v>2586</v>
      </c>
      <c r="C665" t="s">
        <v>46</v>
      </c>
      <c r="D665">
        <v>164759</v>
      </c>
      <c r="E665" t="s">
        <v>422</v>
      </c>
      <c r="F665" t="s">
        <v>308</v>
      </c>
      <c r="G665" t="s">
        <v>308</v>
      </c>
      <c r="H665" t="s">
        <v>2625</v>
      </c>
      <c r="I665" t="s">
        <v>5134</v>
      </c>
      <c r="J665" t="s">
        <v>719</v>
      </c>
      <c r="K665">
        <v>-1</v>
      </c>
      <c r="L665">
        <v>804</v>
      </c>
      <c r="M665" t="s">
        <v>2624</v>
      </c>
      <c r="N665">
        <v>0</v>
      </c>
      <c r="O665">
        <v>2670</v>
      </c>
      <c r="P665">
        <v>3474</v>
      </c>
      <c r="Q665">
        <v>5</v>
      </c>
      <c r="R665" t="s">
        <v>4318</v>
      </c>
      <c r="S665" t="s">
        <v>719</v>
      </c>
      <c r="T665" t="s">
        <v>719</v>
      </c>
      <c r="U665" t="s">
        <v>4326</v>
      </c>
      <c r="V665">
        <v>164759</v>
      </c>
      <c r="W665" t="s">
        <v>46</v>
      </c>
      <c r="X665" t="b">
        <v>1</v>
      </c>
      <c r="Y665" t="s">
        <v>719</v>
      </c>
      <c r="Z665" t="s">
        <v>719</v>
      </c>
      <c r="AA665">
        <v>164759</v>
      </c>
      <c r="AB665" t="s">
        <v>46</v>
      </c>
      <c r="AC665">
        <v>238749</v>
      </c>
      <c r="AD665" t="s">
        <v>117</v>
      </c>
      <c r="AE665">
        <v>80864</v>
      </c>
      <c r="AF665" t="s">
        <v>45</v>
      </c>
      <c r="AG665">
        <v>80840</v>
      </c>
      <c r="AH665" t="s">
        <v>116</v>
      </c>
      <c r="AI665">
        <v>28216</v>
      </c>
      <c r="AJ665" t="s">
        <v>142</v>
      </c>
      <c r="AK665">
        <v>1224</v>
      </c>
      <c r="AL665" t="s">
        <v>91</v>
      </c>
      <c r="AM665">
        <v>2</v>
      </c>
      <c r="AN665" t="s">
        <v>152</v>
      </c>
      <c r="AO665">
        <v>131567</v>
      </c>
      <c r="AP665" t="s">
        <v>153</v>
      </c>
    </row>
    <row r="666" spans="1:42" x14ac:dyDescent="0.2">
      <c r="A666">
        <v>665</v>
      </c>
      <c r="B666" t="s">
        <v>2586</v>
      </c>
      <c r="C666" t="s">
        <v>46</v>
      </c>
      <c r="D666">
        <v>164759</v>
      </c>
      <c r="E666" t="s">
        <v>2623</v>
      </c>
      <c r="F666" t="s">
        <v>525</v>
      </c>
      <c r="G666" t="s">
        <v>525</v>
      </c>
      <c r="H666" t="s">
        <v>2622</v>
      </c>
      <c r="I666" t="s">
        <v>5133</v>
      </c>
      <c r="J666" t="s">
        <v>719</v>
      </c>
      <c r="K666">
        <v>1</v>
      </c>
      <c r="L666">
        <v>696</v>
      </c>
      <c r="M666" t="s">
        <v>2621</v>
      </c>
      <c r="N666">
        <v>0</v>
      </c>
      <c r="O666">
        <v>3588</v>
      </c>
      <c r="P666">
        <v>4284</v>
      </c>
      <c r="Q666">
        <v>6</v>
      </c>
      <c r="R666" t="s">
        <v>719</v>
      </c>
      <c r="S666" t="s">
        <v>719</v>
      </c>
      <c r="T666" t="s">
        <v>719</v>
      </c>
      <c r="U666" t="s">
        <v>4326</v>
      </c>
      <c r="V666">
        <v>164759</v>
      </c>
      <c r="W666" t="s">
        <v>46</v>
      </c>
      <c r="X666" t="b">
        <v>1</v>
      </c>
      <c r="Y666" t="s">
        <v>719</v>
      </c>
      <c r="Z666" t="s">
        <v>719</v>
      </c>
      <c r="AA666">
        <v>164759</v>
      </c>
      <c r="AB666" t="s">
        <v>46</v>
      </c>
      <c r="AC666">
        <v>238749</v>
      </c>
      <c r="AD666" t="s">
        <v>117</v>
      </c>
      <c r="AE666">
        <v>80864</v>
      </c>
      <c r="AF666" t="s">
        <v>45</v>
      </c>
      <c r="AG666">
        <v>80840</v>
      </c>
      <c r="AH666" t="s">
        <v>116</v>
      </c>
      <c r="AI666">
        <v>28216</v>
      </c>
      <c r="AJ666" t="s">
        <v>142</v>
      </c>
      <c r="AK666">
        <v>1224</v>
      </c>
      <c r="AL666" t="s">
        <v>91</v>
      </c>
      <c r="AM666">
        <v>2</v>
      </c>
      <c r="AN666" t="s">
        <v>152</v>
      </c>
      <c r="AO666">
        <v>131567</v>
      </c>
      <c r="AP666" t="s">
        <v>153</v>
      </c>
    </row>
    <row r="667" spans="1:42" x14ac:dyDescent="0.2">
      <c r="A667">
        <v>666</v>
      </c>
      <c r="B667" t="s">
        <v>2586</v>
      </c>
      <c r="C667" t="s">
        <v>46</v>
      </c>
      <c r="D667">
        <v>164759</v>
      </c>
      <c r="E667" t="s">
        <v>2620</v>
      </c>
      <c r="F667" t="s">
        <v>521</v>
      </c>
      <c r="G667" t="s">
        <v>521</v>
      </c>
      <c r="H667" t="s">
        <v>2619</v>
      </c>
      <c r="I667" t="s">
        <v>5132</v>
      </c>
      <c r="J667" t="s">
        <v>719</v>
      </c>
      <c r="K667">
        <v>1</v>
      </c>
      <c r="L667">
        <v>654</v>
      </c>
      <c r="M667" t="s">
        <v>2618</v>
      </c>
      <c r="N667">
        <v>0</v>
      </c>
      <c r="O667">
        <v>4311</v>
      </c>
      <c r="P667">
        <v>4965</v>
      </c>
      <c r="Q667">
        <v>7</v>
      </c>
      <c r="R667" t="s">
        <v>719</v>
      </c>
      <c r="S667" t="s">
        <v>719</v>
      </c>
      <c r="T667" t="s">
        <v>719</v>
      </c>
      <c r="U667" t="s">
        <v>4326</v>
      </c>
      <c r="V667">
        <v>164759</v>
      </c>
      <c r="W667" t="s">
        <v>46</v>
      </c>
      <c r="X667" t="b">
        <v>1</v>
      </c>
      <c r="Y667" t="s">
        <v>719</v>
      </c>
      <c r="Z667" t="s">
        <v>719</v>
      </c>
      <c r="AA667">
        <v>164759</v>
      </c>
      <c r="AB667" t="s">
        <v>46</v>
      </c>
      <c r="AC667">
        <v>238749</v>
      </c>
      <c r="AD667" t="s">
        <v>117</v>
      </c>
      <c r="AE667">
        <v>80864</v>
      </c>
      <c r="AF667" t="s">
        <v>45</v>
      </c>
      <c r="AG667">
        <v>80840</v>
      </c>
      <c r="AH667" t="s">
        <v>116</v>
      </c>
      <c r="AI667">
        <v>28216</v>
      </c>
      <c r="AJ667" t="s">
        <v>142</v>
      </c>
      <c r="AK667">
        <v>1224</v>
      </c>
      <c r="AL667" t="s">
        <v>91</v>
      </c>
      <c r="AM667">
        <v>2</v>
      </c>
      <c r="AN667" t="s">
        <v>152</v>
      </c>
      <c r="AO667">
        <v>131567</v>
      </c>
      <c r="AP667" t="s">
        <v>153</v>
      </c>
    </row>
    <row r="668" spans="1:42" x14ac:dyDescent="0.2">
      <c r="A668">
        <v>667</v>
      </c>
      <c r="B668" t="s">
        <v>2586</v>
      </c>
      <c r="C668" t="s">
        <v>46</v>
      </c>
      <c r="D668">
        <v>164759</v>
      </c>
      <c r="E668" t="s">
        <v>2617</v>
      </c>
      <c r="F668" t="s">
        <v>517</v>
      </c>
      <c r="G668" t="s">
        <v>517</v>
      </c>
      <c r="H668" t="s">
        <v>2616</v>
      </c>
      <c r="I668" t="s">
        <v>5131</v>
      </c>
      <c r="J668" t="s">
        <v>719</v>
      </c>
      <c r="K668">
        <v>1</v>
      </c>
      <c r="L668">
        <v>1212</v>
      </c>
      <c r="M668" t="s">
        <v>2615</v>
      </c>
      <c r="N668">
        <v>0</v>
      </c>
      <c r="O668">
        <v>5037</v>
      </c>
      <c r="P668">
        <v>6249</v>
      </c>
      <c r="Q668">
        <v>8</v>
      </c>
      <c r="R668" t="s">
        <v>719</v>
      </c>
      <c r="S668" t="s">
        <v>719</v>
      </c>
      <c r="T668" t="s">
        <v>719</v>
      </c>
      <c r="U668" t="s">
        <v>4326</v>
      </c>
      <c r="V668">
        <v>164759</v>
      </c>
      <c r="W668" t="s">
        <v>46</v>
      </c>
      <c r="X668" t="b">
        <v>1</v>
      </c>
      <c r="Y668" t="s">
        <v>719</v>
      </c>
      <c r="Z668" t="s">
        <v>719</v>
      </c>
      <c r="AA668">
        <v>164759</v>
      </c>
      <c r="AB668" t="s">
        <v>46</v>
      </c>
      <c r="AC668">
        <v>238749</v>
      </c>
      <c r="AD668" t="s">
        <v>117</v>
      </c>
      <c r="AE668">
        <v>80864</v>
      </c>
      <c r="AF668" t="s">
        <v>45</v>
      </c>
      <c r="AG668">
        <v>80840</v>
      </c>
      <c r="AH668" t="s">
        <v>116</v>
      </c>
      <c r="AI668">
        <v>28216</v>
      </c>
      <c r="AJ668" t="s">
        <v>142</v>
      </c>
      <c r="AK668">
        <v>1224</v>
      </c>
      <c r="AL668" t="s">
        <v>91</v>
      </c>
      <c r="AM668">
        <v>2</v>
      </c>
      <c r="AN668" t="s">
        <v>152</v>
      </c>
      <c r="AO668">
        <v>131567</v>
      </c>
      <c r="AP668" t="s">
        <v>153</v>
      </c>
    </row>
    <row r="669" spans="1:42" x14ac:dyDescent="0.2">
      <c r="A669">
        <v>668</v>
      </c>
      <c r="B669" t="s">
        <v>2586</v>
      </c>
      <c r="C669" t="s">
        <v>46</v>
      </c>
      <c r="D669">
        <v>164759</v>
      </c>
      <c r="E669" t="s">
        <v>1055</v>
      </c>
      <c r="F669" t="s">
        <v>1054</v>
      </c>
      <c r="G669" t="s">
        <v>1054</v>
      </c>
      <c r="H669" t="s">
        <v>2614</v>
      </c>
      <c r="I669" t="s">
        <v>5130</v>
      </c>
      <c r="J669" t="s">
        <v>719</v>
      </c>
      <c r="K669">
        <v>1</v>
      </c>
      <c r="L669">
        <v>801</v>
      </c>
      <c r="M669" t="s">
        <v>2613</v>
      </c>
      <c r="N669">
        <v>0</v>
      </c>
      <c r="O669">
        <v>6276</v>
      </c>
      <c r="P669">
        <v>7077</v>
      </c>
      <c r="Q669">
        <v>9</v>
      </c>
      <c r="R669" t="s">
        <v>719</v>
      </c>
      <c r="S669" t="s">
        <v>719</v>
      </c>
      <c r="T669" t="s">
        <v>719</v>
      </c>
      <c r="U669" t="s">
        <v>4326</v>
      </c>
      <c r="V669">
        <v>164759</v>
      </c>
      <c r="W669" t="s">
        <v>46</v>
      </c>
      <c r="X669" t="b">
        <v>1</v>
      </c>
      <c r="Y669" t="s">
        <v>719</v>
      </c>
      <c r="Z669" t="s">
        <v>719</v>
      </c>
      <c r="AA669">
        <v>164759</v>
      </c>
      <c r="AB669" t="s">
        <v>46</v>
      </c>
      <c r="AC669">
        <v>238749</v>
      </c>
      <c r="AD669" t="s">
        <v>117</v>
      </c>
      <c r="AE669">
        <v>80864</v>
      </c>
      <c r="AF669" t="s">
        <v>45</v>
      </c>
      <c r="AG669">
        <v>80840</v>
      </c>
      <c r="AH669" t="s">
        <v>116</v>
      </c>
      <c r="AI669">
        <v>28216</v>
      </c>
      <c r="AJ669" t="s">
        <v>142</v>
      </c>
      <c r="AK669">
        <v>1224</v>
      </c>
      <c r="AL669" t="s">
        <v>91</v>
      </c>
      <c r="AM669">
        <v>2</v>
      </c>
      <c r="AN669" t="s">
        <v>152</v>
      </c>
      <c r="AO669">
        <v>131567</v>
      </c>
      <c r="AP669" t="s">
        <v>153</v>
      </c>
    </row>
    <row r="670" spans="1:42" x14ac:dyDescent="0.2">
      <c r="A670">
        <v>669</v>
      </c>
      <c r="B670" t="s">
        <v>2586</v>
      </c>
      <c r="C670" t="s">
        <v>46</v>
      </c>
      <c r="D670">
        <v>164759</v>
      </c>
      <c r="E670" t="s">
        <v>312</v>
      </c>
      <c r="F670" t="s">
        <v>304</v>
      </c>
      <c r="G670" t="s">
        <v>304</v>
      </c>
      <c r="H670" t="s">
        <v>2612</v>
      </c>
      <c r="I670" t="s">
        <v>5129</v>
      </c>
      <c r="J670" t="s">
        <v>719</v>
      </c>
      <c r="K670">
        <v>1</v>
      </c>
      <c r="L670">
        <v>993</v>
      </c>
      <c r="M670" t="s">
        <v>2611</v>
      </c>
      <c r="N670">
        <v>0</v>
      </c>
      <c r="O670">
        <v>7165</v>
      </c>
      <c r="P670">
        <v>8158</v>
      </c>
      <c r="Q670">
        <v>10</v>
      </c>
      <c r="R670" t="s">
        <v>4316</v>
      </c>
      <c r="S670" t="s">
        <v>719</v>
      </c>
      <c r="T670" t="s">
        <v>719</v>
      </c>
      <c r="U670" t="s">
        <v>4326</v>
      </c>
      <c r="V670">
        <v>164759</v>
      </c>
      <c r="W670" t="s">
        <v>46</v>
      </c>
      <c r="X670" t="b">
        <v>1</v>
      </c>
      <c r="Y670" t="s">
        <v>719</v>
      </c>
      <c r="Z670" t="s">
        <v>719</v>
      </c>
      <c r="AA670">
        <v>164759</v>
      </c>
      <c r="AB670" t="s">
        <v>46</v>
      </c>
      <c r="AC670">
        <v>238749</v>
      </c>
      <c r="AD670" t="s">
        <v>117</v>
      </c>
      <c r="AE670">
        <v>80864</v>
      </c>
      <c r="AF670" t="s">
        <v>45</v>
      </c>
      <c r="AG670">
        <v>80840</v>
      </c>
      <c r="AH670" t="s">
        <v>116</v>
      </c>
      <c r="AI670">
        <v>28216</v>
      </c>
      <c r="AJ670" t="s">
        <v>142</v>
      </c>
      <c r="AK670">
        <v>1224</v>
      </c>
      <c r="AL670" t="s">
        <v>91</v>
      </c>
      <c r="AM670">
        <v>2</v>
      </c>
      <c r="AN670" t="s">
        <v>152</v>
      </c>
      <c r="AO670">
        <v>131567</v>
      </c>
      <c r="AP670" t="s">
        <v>153</v>
      </c>
    </row>
    <row r="671" spans="1:42" x14ac:dyDescent="0.2">
      <c r="A671">
        <v>670</v>
      </c>
      <c r="B671" t="s">
        <v>2586</v>
      </c>
      <c r="C671" t="s">
        <v>46</v>
      </c>
      <c r="D671">
        <v>164759</v>
      </c>
      <c r="E671" t="s">
        <v>2610</v>
      </c>
      <c r="F671" t="s">
        <v>1502</v>
      </c>
      <c r="G671" t="s">
        <v>1502</v>
      </c>
      <c r="H671" t="s">
        <v>2609</v>
      </c>
      <c r="I671" t="s">
        <v>5128</v>
      </c>
      <c r="J671" t="s">
        <v>719</v>
      </c>
      <c r="K671">
        <v>-1</v>
      </c>
      <c r="L671">
        <v>1872</v>
      </c>
      <c r="M671" t="s">
        <v>2608</v>
      </c>
      <c r="N671">
        <v>0</v>
      </c>
      <c r="O671">
        <v>8280</v>
      </c>
      <c r="P671">
        <v>10152</v>
      </c>
      <c r="Q671">
        <v>11</v>
      </c>
      <c r="R671" t="s">
        <v>719</v>
      </c>
      <c r="S671" t="s">
        <v>719</v>
      </c>
      <c r="T671" t="s">
        <v>719</v>
      </c>
      <c r="U671" t="s">
        <v>4326</v>
      </c>
      <c r="V671">
        <v>164759</v>
      </c>
      <c r="W671" t="s">
        <v>46</v>
      </c>
      <c r="X671" t="b">
        <v>1</v>
      </c>
      <c r="Y671" t="s">
        <v>719</v>
      </c>
      <c r="Z671" t="s">
        <v>719</v>
      </c>
      <c r="AA671">
        <v>164759</v>
      </c>
      <c r="AB671" t="s">
        <v>46</v>
      </c>
      <c r="AC671">
        <v>238749</v>
      </c>
      <c r="AD671" t="s">
        <v>117</v>
      </c>
      <c r="AE671">
        <v>80864</v>
      </c>
      <c r="AF671" t="s">
        <v>45</v>
      </c>
      <c r="AG671">
        <v>80840</v>
      </c>
      <c r="AH671" t="s">
        <v>116</v>
      </c>
      <c r="AI671">
        <v>28216</v>
      </c>
      <c r="AJ671" t="s">
        <v>142</v>
      </c>
      <c r="AK671">
        <v>1224</v>
      </c>
      <c r="AL671" t="s">
        <v>91</v>
      </c>
      <c r="AM671">
        <v>2</v>
      </c>
      <c r="AN671" t="s">
        <v>152</v>
      </c>
      <c r="AO671">
        <v>131567</v>
      </c>
      <c r="AP671" t="s">
        <v>153</v>
      </c>
    </row>
    <row r="672" spans="1:42" x14ac:dyDescent="0.2">
      <c r="A672">
        <v>671</v>
      </c>
      <c r="B672" t="s">
        <v>2586</v>
      </c>
      <c r="C672" t="s">
        <v>46</v>
      </c>
      <c r="D672">
        <v>164759</v>
      </c>
      <c r="E672" t="s">
        <v>2607</v>
      </c>
      <c r="F672" t="s">
        <v>1498</v>
      </c>
      <c r="G672" t="s">
        <v>1498</v>
      </c>
      <c r="H672" t="s">
        <v>2606</v>
      </c>
      <c r="I672" t="s">
        <v>5127</v>
      </c>
      <c r="J672" t="s">
        <v>719</v>
      </c>
      <c r="K672">
        <v>1</v>
      </c>
      <c r="L672">
        <v>639</v>
      </c>
      <c r="M672" t="s">
        <v>2605</v>
      </c>
      <c r="N672">
        <v>0</v>
      </c>
      <c r="O672">
        <v>10438</v>
      </c>
      <c r="P672">
        <v>11077</v>
      </c>
      <c r="Q672">
        <v>12</v>
      </c>
      <c r="R672" t="s">
        <v>719</v>
      </c>
      <c r="S672" t="s">
        <v>719</v>
      </c>
      <c r="T672" t="s">
        <v>719</v>
      </c>
      <c r="U672" t="s">
        <v>4326</v>
      </c>
      <c r="V672">
        <v>164759</v>
      </c>
      <c r="W672" t="s">
        <v>46</v>
      </c>
      <c r="X672" t="b">
        <v>1</v>
      </c>
      <c r="Y672" t="s">
        <v>719</v>
      </c>
      <c r="Z672" t="s">
        <v>719</v>
      </c>
      <c r="AA672">
        <v>164759</v>
      </c>
      <c r="AB672" t="s">
        <v>46</v>
      </c>
      <c r="AC672">
        <v>238749</v>
      </c>
      <c r="AD672" t="s">
        <v>117</v>
      </c>
      <c r="AE672">
        <v>80864</v>
      </c>
      <c r="AF672" t="s">
        <v>45</v>
      </c>
      <c r="AG672">
        <v>80840</v>
      </c>
      <c r="AH672" t="s">
        <v>116</v>
      </c>
      <c r="AI672">
        <v>28216</v>
      </c>
      <c r="AJ672" t="s">
        <v>142</v>
      </c>
      <c r="AK672">
        <v>1224</v>
      </c>
      <c r="AL672" t="s">
        <v>91</v>
      </c>
      <c r="AM672">
        <v>2</v>
      </c>
      <c r="AN672" t="s">
        <v>152</v>
      </c>
      <c r="AO672">
        <v>131567</v>
      </c>
      <c r="AP672" t="s">
        <v>153</v>
      </c>
    </row>
    <row r="673" spans="1:42" x14ac:dyDescent="0.2">
      <c r="A673">
        <v>672</v>
      </c>
      <c r="B673" t="s">
        <v>2586</v>
      </c>
      <c r="C673" t="s">
        <v>46</v>
      </c>
      <c r="D673">
        <v>164759</v>
      </c>
      <c r="E673" t="s">
        <v>2604</v>
      </c>
      <c r="F673" t="s">
        <v>1330</v>
      </c>
      <c r="G673" t="s">
        <v>1330</v>
      </c>
      <c r="H673" t="s">
        <v>2603</v>
      </c>
      <c r="I673" t="s">
        <v>5126</v>
      </c>
      <c r="J673" t="s">
        <v>719</v>
      </c>
      <c r="K673">
        <v>1</v>
      </c>
      <c r="L673">
        <v>621</v>
      </c>
      <c r="M673" t="s">
        <v>2602</v>
      </c>
      <c r="N673">
        <v>0</v>
      </c>
      <c r="O673">
        <v>11224</v>
      </c>
      <c r="P673">
        <v>11845</v>
      </c>
      <c r="Q673">
        <v>13</v>
      </c>
      <c r="R673" t="s">
        <v>719</v>
      </c>
      <c r="S673" t="s">
        <v>719</v>
      </c>
      <c r="T673" t="s">
        <v>719</v>
      </c>
      <c r="U673" t="s">
        <v>4326</v>
      </c>
      <c r="V673">
        <v>164759</v>
      </c>
      <c r="W673" t="s">
        <v>46</v>
      </c>
      <c r="X673" t="b">
        <v>1</v>
      </c>
      <c r="Y673" t="s">
        <v>719</v>
      </c>
      <c r="Z673" t="s">
        <v>719</v>
      </c>
      <c r="AA673">
        <v>164759</v>
      </c>
      <c r="AB673" t="s">
        <v>46</v>
      </c>
      <c r="AC673">
        <v>238749</v>
      </c>
      <c r="AD673" t="s">
        <v>117</v>
      </c>
      <c r="AE673">
        <v>80864</v>
      </c>
      <c r="AF673" t="s">
        <v>45</v>
      </c>
      <c r="AG673">
        <v>80840</v>
      </c>
      <c r="AH673" t="s">
        <v>116</v>
      </c>
      <c r="AI673">
        <v>28216</v>
      </c>
      <c r="AJ673" t="s">
        <v>142</v>
      </c>
      <c r="AK673">
        <v>1224</v>
      </c>
      <c r="AL673" t="s">
        <v>91</v>
      </c>
      <c r="AM673">
        <v>2</v>
      </c>
      <c r="AN673" t="s">
        <v>152</v>
      </c>
      <c r="AO673">
        <v>131567</v>
      </c>
      <c r="AP673" t="s">
        <v>153</v>
      </c>
    </row>
    <row r="674" spans="1:42" x14ac:dyDescent="0.2">
      <c r="A674">
        <v>673</v>
      </c>
      <c r="B674" t="s">
        <v>2586</v>
      </c>
      <c r="C674" t="s">
        <v>46</v>
      </c>
      <c r="D674">
        <v>164759</v>
      </c>
      <c r="E674" t="s">
        <v>2601</v>
      </c>
      <c r="F674" t="s">
        <v>1492</v>
      </c>
      <c r="G674" t="s">
        <v>1492</v>
      </c>
      <c r="H674" t="s">
        <v>2600</v>
      </c>
      <c r="I674" t="s">
        <v>5125</v>
      </c>
      <c r="J674" t="s">
        <v>719</v>
      </c>
      <c r="K674">
        <v>1</v>
      </c>
      <c r="L674">
        <v>465</v>
      </c>
      <c r="M674" t="s">
        <v>2599</v>
      </c>
      <c r="N674">
        <v>0</v>
      </c>
      <c r="O674">
        <v>11925</v>
      </c>
      <c r="P674">
        <v>12390</v>
      </c>
      <c r="Q674">
        <v>14</v>
      </c>
      <c r="R674" t="s">
        <v>719</v>
      </c>
      <c r="S674" t="s">
        <v>719</v>
      </c>
      <c r="T674" t="s">
        <v>719</v>
      </c>
      <c r="U674" t="s">
        <v>4326</v>
      </c>
      <c r="V674">
        <v>164759</v>
      </c>
      <c r="W674" t="s">
        <v>46</v>
      </c>
      <c r="X674" t="b">
        <v>1</v>
      </c>
      <c r="Y674" t="s">
        <v>719</v>
      </c>
      <c r="Z674" t="s">
        <v>719</v>
      </c>
      <c r="AA674">
        <v>164759</v>
      </c>
      <c r="AB674" t="s">
        <v>46</v>
      </c>
      <c r="AC674">
        <v>238749</v>
      </c>
      <c r="AD674" t="s">
        <v>117</v>
      </c>
      <c r="AE674">
        <v>80864</v>
      </c>
      <c r="AF674" t="s">
        <v>45</v>
      </c>
      <c r="AG674">
        <v>80840</v>
      </c>
      <c r="AH674" t="s">
        <v>116</v>
      </c>
      <c r="AI674">
        <v>28216</v>
      </c>
      <c r="AJ674" t="s">
        <v>142</v>
      </c>
      <c r="AK674">
        <v>1224</v>
      </c>
      <c r="AL674" t="s">
        <v>91</v>
      </c>
      <c r="AM674">
        <v>2</v>
      </c>
      <c r="AN674" t="s">
        <v>152</v>
      </c>
      <c r="AO674">
        <v>131567</v>
      </c>
      <c r="AP674" t="s">
        <v>153</v>
      </c>
    </row>
    <row r="675" spans="1:42" x14ac:dyDescent="0.2">
      <c r="A675">
        <v>674</v>
      </c>
      <c r="B675" t="s">
        <v>2586</v>
      </c>
      <c r="C675" t="s">
        <v>46</v>
      </c>
      <c r="D675">
        <v>164759</v>
      </c>
      <c r="E675" t="s">
        <v>2598</v>
      </c>
      <c r="F675" t="s">
        <v>2597</v>
      </c>
      <c r="G675" t="s">
        <v>2597</v>
      </c>
      <c r="H675" t="s">
        <v>2596</v>
      </c>
      <c r="I675" t="s">
        <v>5124</v>
      </c>
      <c r="J675" t="s">
        <v>719</v>
      </c>
      <c r="K675">
        <v>-1</v>
      </c>
      <c r="L675">
        <v>489</v>
      </c>
      <c r="M675" t="s">
        <v>2595</v>
      </c>
      <c r="N675">
        <v>0</v>
      </c>
      <c r="O675">
        <v>12421</v>
      </c>
      <c r="P675">
        <v>12910</v>
      </c>
      <c r="Q675">
        <v>15</v>
      </c>
      <c r="R675" t="s">
        <v>719</v>
      </c>
      <c r="S675" t="s">
        <v>719</v>
      </c>
      <c r="T675" t="s">
        <v>719</v>
      </c>
      <c r="U675" t="s">
        <v>4326</v>
      </c>
      <c r="V675">
        <v>164759</v>
      </c>
      <c r="W675" t="s">
        <v>46</v>
      </c>
      <c r="X675" t="b">
        <v>1</v>
      </c>
      <c r="Y675" t="s">
        <v>719</v>
      </c>
      <c r="Z675" t="s">
        <v>719</v>
      </c>
      <c r="AA675">
        <v>164759</v>
      </c>
      <c r="AB675" t="s">
        <v>46</v>
      </c>
      <c r="AC675">
        <v>238749</v>
      </c>
      <c r="AD675" t="s">
        <v>117</v>
      </c>
      <c r="AE675">
        <v>80864</v>
      </c>
      <c r="AF675" t="s">
        <v>45</v>
      </c>
      <c r="AG675">
        <v>80840</v>
      </c>
      <c r="AH675" t="s">
        <v>116</v>
      </c>
      <c r="AI675">
        <v>28216</v>
      </c>
      <c r="AJ675" t="s">
        <v>142</v>
      </c>
      <c r="AK675">
        <v>1224</v>
      </c>
      <c r="AL675" t="s">
        <v>91</v>
      </c>
      <c r="AM675">
        <v>2</v>
      </c>
      <c r="AN675" t="s">
        <v>152</v>
      </c>
      <c r="AO675">
        <v>131567</v>
      </c>
      <c r="AP675" t="s">
        <v>153</v>
      </c>
    </row>
    <row r="676" spans="1:42" x14ac:dyDescent="0.2">
      <c r="A676">
        <v>675</v>
      </c>
      <c r="B676" t="s">
        <v>2586</v>
      </c>
      <c r="C676" t="s">
        <v>46</v>
      </c>
      <c r="D676">
        <v>164759</v>
      </c>
      <c r="E676" t="s">
        <v>2594</v>
      </c>
      <c r="F676" t="s">
        <v>2593</v>
      </c>
      <c r="G676" t="s">
        <v>2593</v>
      </c>
      <c r="H676" t="s">
        <v>2592</v>
      </c>
      <c r="I676" t="s">
        <v>5123</v>
      </c>
      <c r="J676" t="s">
        <v>719</v>
      </c>
      <c r="K676">
        <v>-1</v>
      </c>
      <c r="L676">
        <v>729</v>
      </c>
      <c r="M676" t="s">
        <v>2591</v>
      </c>
      <c r="N676">
        <v>0</v>
      </c>
      <c r="O676">
        <v>13000</v>
      </c>
      <c r="P676">
        <v>13729</v>
      </c>
      <c r="Q676">
        <v>16</v>
      </c>
      <c r="R676" t="s">
        <v>719</v>
      </c>
      <c r="S676" t="s">
        <v>719</v>
      </c>
      <c r="T676" t="s">
        <v>719</v>
      </c>
      <c r="U676" t="s">
        <v>4326</v>
      </c>
      <c r="V676">
        <v>164759</v>
      </c>
      <c r="W676" t="s">
        <v>46</v>
      </c>
      <c r="X676" t="b">
        <v>1</v>
      </c>
      <c r="Y676" t="s">
        <v>719</v>
      </c>
      <c r="Z676" t="s">
        <v>719</v>
      </c>
      <c r="AA676">
        <v>164759</v>
      </c>
      <c r="AB676" t="s">
        <v>46</v>
      </c>
      <c r="AC676">
        <v>238749</v>
      </c>
      <c r="AD676" t="s">
        <v>117</v>
      </c>
      <c r="AE676">
        <v>80864</v>
      </c>
      <c r="AF676" t="s">
        <v>45</v>
      </c>
      <c r="AG676">
        <v>80840</v>
      </c>
      <c r="AH676" t="s">
        <v>116</v>
      </c>
      <c r="AI676">
        <v>28216</v>
      </c>
      <c r="AJ676" t="s">
        <v>142</v>
      </c>
      <c r="AK676">
        <v>1224</v>
      </c>
      <c r="AL676" t="s">
        <v>91</v>
      </c>
      <c r="AM676">
        <v>2</v>
      </c>
      <c r="AN676" t="s">
        <v>152</v>
      </c>
      <c r="AO676">
        <v>131567</v>
      </c>
      <c r="AP676" t="s">
        <v>153</v>
      </c>
    </row>
    <row r="677" spans="1:42" x14ac:dyDescent="0.2">
      <c r="A677">
        <v>676</v>
      </c>
      <c r="B677" t="s">
        <v>2586</v>
      </c>
      <c r="C677" t="s">
        <v>46</v>
      </c>
      <c r="D677">
        <v>164759</v>
      </c>
      <c r="E677" t="s">
        <v>2590</v>
      </c>
      <c r="F677" t="s">
        <v>2589</v>
      </c>
      <c r="G677" t="s">
        <v>2589</v>
      </c>
      <c r="H677" t="s">
        <v>2588</v>
      </c>
      <c r="I677" t="s">
        <v>5122</v>
      </c>
      <c r="J677" t="s">
        <v>719</v>
      </c>
      <c r="K677">
        <v>1</v>
      </c>
      <c r="L677">
        <v>909</v>
      </c>
      <c r="M677" t="s">
        <v>2587</v>
      </c>
      <c r="N677">
        <v>0</v>
      </c>
      <c r="O677">
        <v>13764</v>
      </c>
      <c r="P677">
        <v>14673</v>
      </c>
      <c r="Q677">
        <v>17</v>
      </c>
      <c r="R677" t="s">
        <v>719</v>
      </c>
      <c r="S677" t="s">
        <v>719</v>
      </c>
      <c r="T677" t="s">
        <v>719</v>
      </c>
      <c r="U677" t="s">
        <v>4326</v>
      </c>
      <c r="V677">
        <v>164759</v>
      </c>
      <c r="W677" t="s">
        <v>46</v>
      </c>
      <c r="X677" t="b">
        <v>1</v>
      </c>
      <c r="Y677" t="s">
        <v>719</v>
      </c>
      <c r="Z677" t="s">
        <v>719</v>
      </c>
      <c r="AA677">
        <v>164759</v>
      </c>
      <c r="AB677" t="s">
        <v>46</v>
      </c>
      <c r="AC677">
        <v>238749</v>
      </c>
      <c r="AD677" t="s">
        <v>117</v>
      </c>
      <c r="AE677">
        <v>80864</v>
      </c>
      <c r="AF677" t="s">
        <v>45</v>
      </c>
      <c r="AG677">
        <v>80840</v>
      </c>
      <c r="AH677" t="s">
        <v>116</v>
      </c>
      <c r="AI677">
        <v>28216</v>
      </c>
      <c r="AJ677" t="s">
        <v>142</v>
      </c>
      <c r="AK677">
        <v>1224</v>
      </c>
      <c r="AL677" t="s">
        <v>91</v>
      </c>
      <c r="AM677">
        <v>2</v>
      </c>
      <c r="AN677" t="s">
        <v>152</v>
      </c>
      <c r="AO677">
        <v>131567</v>
      </c>
      <c r="AP677" t="s">
        <v>153</v>
      </c>
    </row>
    <row r="678" spans="1:42" x14ac:dyDescent="0.2">
      <c r="A678">
        <v>677</v>
      </c>
      <c r="B678" t="s">
        <v>2586</v>
      </c>
      <c r="C678" t="s">
        <v>46</v>
      </c>
      <c r="D678">
        <v>164759</v>
      </c>
      <c r="E678" t="s">
        <v>497</v>
      </c>
      <c r="F678" t="s">
        <v>429</v>
      </c>
      <c r="G678" t="s">
        <v>429</v>
      </c>
      <c r="H678" t="s">
        <v>719</v>
      </c>
      <c r="I678" t="s">
        <v>5121</v>
      </c>
      <c r="J678" t="s">
        <v>719</v>
      </c>
      <c r="K678">
        <v>-1</v>
      </c>
      <c r="L678" t="s">
        <v>719</v>
      </c>
      <c r="M678" t="s">
        <v>719</v>
      </c>
      <c r="N678" t="s">
        <v>719</v>
      </c>
      <c r="O678">
        <v>14711</v>
      </c>
      <c r="P678">
        <v>15005</v>
      </c>
      <c r="Q678">
        <v>18</v>
      </c>
      <c r="R678" t="s">
        <v>4322</v>
      </c>
      <c r="S678" t="s">
        <v>719</v>
      </c>
      <c r="T678" t="s">
        <v>719</v>
      </c>
      <c r="U678" t="s">
        <v>4326</v>
      </c>
      <c r="V678">
        <v>164759</v>
      </c>
      <c r="W678" t="s">
        <v>46</v>
      </c>
      <c r="X678" t="b">
        <v>1</v>
      </c>
      <c r="Y678" t="s">
        <v>719</v>
      </c>
      <c r="Z678" t="s">
        <v>719</v>
      </c>
      <c r="AA678">
        <v>164759</v>
      </c>
      <c r="AB678" t="s">
        <v>46</v>
      </c>
      <c r="AC678">
        <v>238749</v>
      </c>
      <c r="AD678" t="s">
        <v>117</v>
      </c>
      <c r="AE678">
        <v>80864</v>
      </c>
      <c r="AF678" t="s">
        <v>45</v>
      </c>
      <c r="AG678">
        <v>80840</v>
      </c>
      <c r="AH678" t="s">
        <v>116</v>
      </c>
      <c r="AI678">
        <v>28216</v>
      </c>
      <c r="AJ678" t="s">
        <v>142</v>
      </c>
      <c r="AK678">
        <v>1224</v>
      </c>
      <c r="AL678" t="s">
        <v>91</v>
      </c>
      <c r="AM678">
        <v>2</v>
      </c>
      <c r="AN678" t="s">
        <v>152</v>
      </c>
      <c r="AO678">
        <v>131567</v>
      </c>
      <c r="AP678" t="s">
        <v>153</v>
      </c>
    </row>
    <row r="679" spans="1:42" x14ac:dyDescent="0.2">
      <c r="A679">
        <v>678</v>
      </c>
      <c r="B679" t="s">
        <v>2586</v>
      </c>
      <c r="C679" t="s">
        <v>46</v>
      </c>
      <c r="D679">
        <v>164759</v>
      </c>
      <c r="E679" t="s">
        <v>2585</v>
      </c>
      <c r="F679" t="s">
        <v>2584</v>
      </c>
      <c r="G679" t="s">
        <v>2584</v>
      </c>
      <c r="H679" t="s">
        <v>2583</v>
      </c>
      <c r="I679" t="s">
        <v>5120</v>
      </c>
      <c r="J679" t="s">
        <v>719</v>
      </c>
      <c r="K679">
        <v>1</v>
      </c>
      <c r="L679">
        <v>226</v>
      </c>
      <c r="M679" t="s">
        <v>2582</v>
      </c>
      <c r="N679">
        <v>1</v>
      </c>
      <c r="O679">
        <v>15096</v>
      </c>
      <c r="P679">
        <v>15322</v>
      </c>
      <c r="Q679">
        <v>19</v>
      </c>
      <c r="R679" t="s">
        <v>719</v>
      </c>
      <c r="S679" t="s">
        <v>719</v>
      </c>
      <c r="T679" t="s">
        <v>719</v>
      </c>
      <c r="U679" t="s">
        <v>4326</v>
      </c>
      <c r="V679">
        <v>164759</v>
      </c>
      <c r="W679" t="s">
        <v>46</v>
      </c>
      <c r="X679" t="b">
        <v>1</v>
      </c>
      <c r="Y679" t="s">
        <v>719</v>
      </c>
      <c r="Z679" t="s">
        <v>719</v>
      </c>
      <c r="AA679">
        <v>164759</v>
      </c>
      <c r="AB679" t="s">
        <v>46</v>
      </c>
      <c r="AC679">
        <v>238749</v>
      </c>
      <c r="AD679" t="s">
        <v>117</v>
      </c>
      <c r="AE679">
        <v>80864</v>
      </c>
      <c r="AF679" t="s">
        <v>45</v>
      </c>
      <c r="AG679">
        <v>80840</v>
      </c>
      <c r="AH679" t="s">
        <v>116</v>
      </c>
      <c r="AI679">
        <v>28216</v>
      </c>
      <c r="AJ679" t="s">
        <v>142</v>
      </c>
      <c r="AK679">
        <v>1224</v>
      </c>
      <c r="AL679" t="s">
        <v>91</v>
      </c>
      <c r="AM679">
        <v>2</v>
      </c>
      <c r="AN679" t="s">
        <v>152</v>
      </c>
      <c r="AO679">
        <v>131567</v>
      </c>
      <c r="AP679" t="s">
        <v>153</v>
      </c>
    </row>
    <row r="680" spans="1:42" x14ac:dyDescent="0.2">
      <c r="A680">
        <v>679</v>
      </c>
      <c r="B680" t="s">
        <v>2538</v>
      </c>
      <c r="C680" t="s">
        <v>75</v>
      </c>
      <c r="D680">
        <v>2496029</v>
      </c>
      <c r="E680" t="s">
        <v>2581</v>
      </c>
      <c r="F680" t="s">
        <v>2580</v>
      </c>
      <c r="G680" t="s">
        <v>2580</v>
      </c>
      <c r="H680" t="s">
        <v>2579</v>
      </c>
      <c r="I680" t="s">
        <v>5119</v>
      </c>
      <c r="J680" t="s">
        <v>719</v>
      </c>
      <c r="K680">
        <v>-1</v>
      </c>
      <c r="L680">
        <v>632</v>
      </c>
      <c r="M680" t="s">
        <v>2578</v>
      </c>
      <c r="N680">
        <v>1</v>
      </c>
      <c r="O680">
        <v>0</v>
      </c>
      <c r="P680">
        <v>632</v>
      </c>
      <c r="Q680">
        <v>1</v>
      </c>
      <c r="R680" t="s">
        <v>719</v>
      </c>
      <c r="S680" t="s">
        <v>719</v>
      </c>
      <c r="T680" t="s">
        <v>719</v>
      </c>
      <c r="U680" t="s">
        <v>4326</v>
      </c>
      <c r="V680">
        <v>2496029</v>
      </c>
      <c r="W680" t="s">
        <v>75</v>
      </c>
      <c r="X680" t="b">
        <v>1</v>
      </c>
      <c r="Y680" t="s">
        <v>719</v>
      </c>
      <c r="Z680" t="s">
        <v>719</v>
      </c>
      <c r="AA680">
        <v>2496029</v>
      </c>
      <c r="AB680" t="s">
        <v>75</v>
      </c>
      <c r="AC680">
        <v>45402</v>
      </c>
      <c r="AD680" t="s">
        <v>127</v>
      </c>
      <c r="AE680">
        <v>45401</v>
      </c>
      <c r="AF680" t="s">
        <v>143</v>
      </c>
      <c r="AG680">
        <v>356</v>
      </c>
      <c r="AH680" t="s">
        <v>137</v>
      </c>
      <c r="AI680">
        <v>28211</v>
      </c>
      <c r="AJ680" t="s">
        <v>151</v>
      </c>
      <c r="AK680">
        <v>1224</v>
      </c>
      <c r="AL680" t="s">
        <v>91</v>
      </c>
      <c r="AM680">
        <v>2</v>
      </c>
      <c r="AN680" t="s">
        <v>152</v>
      </c>
      <c r="AO680">
        <v>131567</v>
      </c>
      <c r="AP680" t="s">
        <v>153</v>
      </c>
    </row>
    <row r="681" spans="1:42" x14ac:dyDescent="0.2">
      <c r="A681">
        <v>680</v>
      </c>
      <c r="B681" t="s">
        <v>2538</v>
      </c>
      <c r="C681" t="s">
        <v>75</v>
      </c>
      <c r="D681">
        <v>2496029</v>
      </c>
      <c r="E681" t="s">
        <v>2577</v>
      </c>
      <c r="F681" t="s">
        <v>2576</v>
      </c>
      <c r="G681" t="s">
        <v>2576</v>
      </c>
      <c r="H681" t="s">
        <v>2575</v>
      </c>
      <c r="I681" t="s">
        <v>5118</v>
      </c>
      <c r="J681" t="s">
        <v>719</v>
      </c>
      <c r="K681">
        <v>-1</v>
      </c>
      <c r="L681">
        <v>213</v>
      </c>
      <c r="M681" t="s">
        <v>2574</v>
      </c>
      <c r="N681">
        <v>0</v>
      </c>
      <c r="O681">
        <v>628</v>
      </c>
      <c r="P681">
        <v>841</v>
      </c>
      <c r="Q681">
        <v>2</v>
      </c>
      <c r="R681" t="s">
        <v>719</v>
      </c>
      <c r="S681" t="s">
        <v>719</v>
      </c>
      <c r="T681" t="s">
        <v>719</v>
      </c>
      <c r="U681" t="s">
        <v>4326</v>
      </c>
      <c r="V681">
        <v>2496029</v>
      </c>
      <c r="W681" t="s">
        <v>75</v>
      </c>
      <c r="X681" t="b">
        <v>1</v>
      </c>
      <c r="Y681" t="s">
        <v>719</v>
      </c>
      <c r="Z681" t="s">
        <v>719</v>
      </c>
      <c r="AA681">
        <v>2496029</v>
      </c>
      <c r="AB681" t="s">
        <v>75</v>
      </c>
      <c r="AC681">
        <v>45402</v>
      </c>
      <c r="AD681" t="s">
        <v>127</v>
      </c>
      <c r="AE681">
        <v>45401</v>
      </c>
      <c r="AF681" t="s">
        <v>143</v>
      </c>
      <c r="AG681">
        <v>356</v>
      </c>
      <c r="AH681" t="s">
        <v>137</v>
      </c>
      <c r="AI681">
        <v>28211</v>
      </c>
      <c r="AJ681" t="s">
        <v>151</v>
      </c>
      <c r="AK681">
        <v>1224</v>
      </c>
      <c r="AL681" t="s">
        <v>91</v>
      </c>
      <c r="AM681">
        <v>2</v>
      </c>
      <c r="AN681" t="s">
        <v>152</v>
      </c>
      <c r="AO681">
        <v>131567</v>
      </c>
      <c r="AP681" t="s">
        <v>153</v>
      </c>
    </row>
    <row r="682" spans="1:42" x14ac:dyDescent="0.2">
      <c r="A682">
        <v>681</v>
      </c>
      <c r="B682" t="s">
        <v>2538</v>
      </c>
      <c r="C682" t="s">
        <v>75</v>
      </c>
      <c r="D682">
        <v>2496029</v>
      </c>
      <c r="E682" t="s">
        <v>684</v>
      </c>
      <c r="F682" t="s">
        <v>683</v>
      </c>
      <c r="G682" t="s">
        <v>683</v>
      </c>
      <c r="H682" t="s">
        <v>2573</v>
      </c>
      <c r="I682" t="s">
        <v>5117</v>
      </c>
      <c r="J682" t="s">
        <v>719</v>
      </c>
      <c r="K682">
        <v>-1</v>
      </c>
      <c r="L682">
        <v>1848</v>
      </c>
      <c r="M682" t="s">
        <v>2572</v>
      </c>
      <c r="N682">
        <v>0</v>
      </c>
      <c r="O682">
        <v>1104</v>
      </c>
      <c r="P682">
        <v>2952</v>
      </c>
      <c r="Q682">
        <v>3</v>
      </c>
      <c r="R682" t="s">
        <v>719</v>
      </c>
      <c r="S682" t="s">
        <v>719</v>
      </c>
      <c r="T682" t="s">
        <v>719</v>
      </c>
      <c r="U682" t="s">
        <v>4326</v>
      </c>
      <c r="V682">
        <v>2496029</v>
      </c>
      <c r="W682" t="s">
        <v>75</v>
      </c>
      <c r="X682" t="b">
        <v>1</v>
      </c>
      <c r="Y682" t="s">
        <v>719</v>
      </c>
      <c r="Z682" t="s">
        <v>719</v>
      </c>
      <c r="AA682">
        <v>2496029</v>
      </c>
      <c r="AB682" t="s">
        <v>75</v>
      </c>
      <c r="AC682">
        <v>45402</v>
      </c>
      <c r="AD682" t="s">
        <v>127</v>
      </c>
      <c r="AE682">
        <v>45401</v>
      </c>
      <c r="AF682" t="s">
        <v>143</v>
      </c>
      <c r="AG682">
        <v>356</v>
      </c>
      <c r="AH682" t="s">
        <v>137</v>
      </c>
      <c r="AI682">
        <v>28211</v>
      </c>
      <c r="AJ682" t="s">
        <v>151</v>
      </c>
      <c r="AK682">
        <v>1224</v>
      </c>
      <c r="AL682" t="s">
        <v>91</v>
      </c>
      <c r="AM682">
        <v>2</v>
      </c>
      <c r="AN682" t="s">
        <v>152</v>
      </c>
      <c r="AO682">
        <v>131567</v>
      </c>
      <c r="AP682" t="s">
        <v>153</v>
      </c>
    </row>
    <row r="683" spans="1:42" x14ac:dyDescent="0.2">
      <c r="A683">
        <v>682</v>
      </c>
      <c r="B683" t="s">
        <v>2538</v>
      </c>
      <c r="C683" t="s">
        <v>75</v>
      </c>
      <c r="D683">
        <v>2496029</v>
      </c>
      <c r="E683" t="s">
        <v>1251</v>
      </c>
      <c r="F683" t="s">
        <v>845</v>
      </c>
      <c r="G683" t="s">
        <v>845</v>
      </c>
      <c r="H683" t="s">
        <v>2571</v>
      </c>
      <c r="I683" t="s">
        <v>5116</v>
      </c>
      <c r="J683" t="s">
        <v>719</v>
      </c>
      <c r="K683">
        <v>-1</v>
      </c>
      <c r="L683">
        <v>888</v>
      </c>
      <c r="M683" t="s">
        <v>2570</v>
      </c>
      <c r="N683">
        <v>0</v>
      </c>
      <c r="O683">
        <v>2967</v>
      </c>
      <c r="P683">
        <v>3855</v>
      </c>
      <c r="Q683">
        <v>4</v>
      </c>
      <c r="R683" t="s">
        <v>719</v>
      </c>
      <c r="S683" t="s">
        <v>719</v>
      </c>
      <c r="T683" t="s">
        <v>719</v>
      </c>
      <c r="U683" t="s">
        <v>4326</v>
      </c>
      <c r="V683">
        <v>2496029</v>
      </c>
      <c r="W683" t="s">
        <v>75</v>
      </c>
      <c r="X683" t="b">
        <v>1</v>
      </c>
      <c r="Y683" t="s">
        <v>719</v>
      </c>
      <c r="Z683" t="s">
        <v>719</v>
      </c>
      <c r="AA683">
        <v>2496029</v>
      </c>
      <c r="AB683" t="s">
        <v>75</v>
      </c>
      <c r="AC683">
        <v>45402</v>
      </c>
      <c r="AD683" t="s">
        <v>127</v>
      </c>
      <c r="AE683">
        <v>45401</v>
      </c>
      <c r="AF683" t="s">
        <v>143</v>
      </c>
      <c r="AG683">
        <v>356</v>
      </c>
      <c r="AH683" t="s">
        <v>137</v>
      </c>
      <c r="AI683">
        <v>28211</v>
      </c>
      <c r="AJ683" t="s">
        <v>151</v>
      </c>
      <c r="AK683">
        <v>1224</v>
      </c>
      <c r="AL683" t="s">
        <v>91</v>
      </c>
      <c r="AM683">
        <v>2</v>
      </c>
      <c r="AN683" t="s">
        <v>152</v>
      </c>
      <c r="AO683">
        <v>131567</v>
      </c>
      <c r="AP683" t="s">
        <v>153</v>
      </c>
    </row>
    <row r="684" spans="1:42" x14ac:dyDescent="0.2">
      <c r="A684">
        <v>683</v>
      </c>
      <c r="B684" t="s">
        <v>2538</v>
      </c>
      <c r="C684" t="s">
        <v>75</v>
      </c>
      <c r="D684">
        <v>2496029</v>
      </c>
      <c r="E684" t="s">
        <v>1251</v>
      </c>
      <c r="F684" t="s">
        <v>845</v>
      </c>
      <c r="G684" t="s">
        <v>845</v>
      </c>
      <c r="H684" t="s">
        <v>2569</v>
      </c>
      <c r="I684" t="s">
        <v>5115</v>
      </c>
      <c r="J684" t="s">
        <v>719</v>
      </c>
      <c r="K684">
        <v>-1</v>
      </c>
      <c r="L684">
        <v>1014</v>
      </c>
      <c r="M684" t="s">
        <v>2568</v>
      </c>
      <c r="N684">
        <v>0</v>
      </c>
      <c r="O684">
        <v>3866</v>
      </c>
      <c r="P684">
        <v>4880</v>
      </c>
      <c r="Q684">
        <v>5</v>
      </c>
      <c r="R684" t="s">
        <v>719</v>
      </c>
      <c r="S684" t="s">
        <v>719</v>
      </c>
      <c r="T684" t="s">
        <v>719</v>
      </c>
      <c r="U684" t="s">
        <v>4326</v>
      </c>
      <c r="V684">
        <v>2496029</v>
      </c>
      <c r="W684" t="s">
        <v>75</v>
      </c>
      <c r="X684" t="b">
        <v>1</v>
      </c>
      <c r="Y684" t="s">
        <v>719</v>
      </c>
      <c r="Z684" t="s">
        <v>719</v>
      </c>
      <c r="AA684">
        <v>2496029</v>
      </c>
      <c r="AB684" t="s">
        <v>75</v>
      </c>
      <c r="AC684">
        <v>45402</v>
      </c>
      <c r="AD684" t="s">
        <v>127</v>
      </c>
      <c r="AE684">
        <v>45401</v>
      </c>
      <c r="AF684" t="s">
        <v>143</v>
      </c>
      <c r="AG684">
        <v>356</v>
      </c>
      <c r="AH684" t="s">
        <v>137</v>
      </c>
      <c r="AI684">
        <v>28211</v>
      </c>
      <c r="AJ684" t="s">
        <v>151</v>
      </c>
      <c r="AK684">
        <v>1224</v>
      </c>
      <c r="AL684" t="s">
        <v>91</v>
      </c>
      <c r="AM684">
        <v>2</v>
      </c>
      <c r="AN684" t="s">
        <v>152</v>
      </c>
      <c r="AO684">
        <v>131567</v>
      </c>
      <c r="AP684" t="s">
        <v>153</v>
      </c>
    </row>
    <row r="685" spans="1:42" x14ac:dyDescent="0.2">
      <c r="A685">
        <v>684</v>
      </c>
      <c r="B685" t="s">
        <v>2538</v>
      </c>
      <c r="C685" t="s">
        <v>75</v>
      </c>
      <c r="D685">
        <v>2496029</v>
      </c>
      <c r="E685" t="s">
        <v>688</v>
      </c>
      <c r="F685" t="s">
        <v>687</v>
      </c>
      <c r="G685" t="s">
        <v>687</v>
      </c>
      <c r="H685" t="s">
        <v>2567</v>
      </c>
      <c r="I685" t="s">
        <v>5114</v>
      </c>
      <c r="J685" t="s">
        <v>719</v>
      </c>
      <c r="K685">
        <v>-1</v>
      </c>
      <c r="L685">
        <v>1620</v>
      </c>
      <c r="M685" t="s">
        <v>2566</v>
      </c>
      <c r="N685">
        <v>0</v>
      </c>
      <c r="O685">
        <v>5139</v>
      </c>
      <c r="P685">
        <v>6759</v>
      </c>
      <c r="Q685">
        <v>6</v>
      </c>
      <c r="R685" t="s">
        <v>719</v>
      </c>
      <c r="S685" t="s">
        <v>719</v>
      </c>
      <c r="T685" t="s">
        <v>719</v>
      </c>
      <c r="U685" t="s">
        <v>4326</v>
      </c>
      <c r="V685">
        <v>2496029</v>
      </c>
      <c r="W685" t="s">
        <v>75</v>
      </c>
      <c r="X685" t="b">
        <v>1</v>
      </c>
      <c r="Y685" t="s">
        <v>719</v>
      </c>
      <c r="Z685" t="s">
        <v>719</v>
      </c>
      <c r="AA685">
        <v>2496029</v>
      </c>
      <c r="AB685" t="s">
        <v>75</v>
      </c>
      <c r="AC685">
        <v>45402</v>
      </c>
      <c r="AD685" t="s">
        <v>127</v>
      </c>
      <c r="AE685">
        <v>45401</v>
      </c>
      <c r="AF685" t="s">
        <v>143</v>
      </c>
      <c r="AG685">
        <v>356</v>
      </c>
      <c r="AH685" t="s">
        <v>137</v>
      </c>
      <c r="AI685">
        <v>28211</v>
      </c>
      <c r="AJ685" t="s">
        <v>151</v>
      </c>
      <c r="AK685">
        <v>1224</v>
      </c>
      <c r="AL685" t="s">
        <v>91</v>
      </c>
      <c r="AM685">
        <v>2</v>
      </c>
      <c r="AN685" t="s">
        <v>152</v>
      </c>
      <c r="AO685">
        <v>131567</v>
      </c>
      <c r="AP685" t="s">
        <v>153</v>
      </c>
    </row>
    <row r="686" spans="1:42" x14ac:dyDescent="0.2">
      <c r="A686">
        <v>685</v>
      </c>
      <c r="B686" t="s">
        <v>2538</v>
      </c>
      <c r="C686" t="s">
        <v>75</v>
      </c>
      <c r="D686">
        <v>2496029</v>
      </c>
      <c r="E686" t="s">
        <v>312</v>
      </c>
      <c r="F686" t="s">
        <v>304</v>
      </c>
      <c r="G686" t="s">
        <v>304</v>
      </c>
      <c r="H686" t="s">
        <v>2565</v>
      </c>
      <c r="I686" t="s">
        <v>5113</v>
      </c>
      <c r="J686" t="s">
        <v>719</v>
      </c>
      <c r="K686">
        <v>1</v>
      </c>
      <c r="L686">
        <v>1008</v>
      </c>
      <c r="M686" t="s">
        <v>2564</v>
      </c>
      <c r="N686">
        <v>0</v>
      </c>
      <c r="O686">
        <v>7080</v>
      </c>
      <c r="P686">
        <v>8088</v>
      </c>
      <c r="Q686">
        <v>7</v>
      </c>
      <c r="R686" t="s">
        <v>4316</v>
      </c>
      <c r="S686" t="s">
        <v>719</v>
      </c>
      <c r="T686" t="s">
        <v>719</v>
      </c>
      <c r="U686" t="s">
        <v>4326</v>
      </c>
      <c r="V686">
        <v>2496029</v>
      </c>
      <c r="W686" t="s">
        <v>75</v>
      </c>
      <c r="X686" t="b">
        <v>1</v>
      </c>
      <c r="Y686" t="s">
        <v>719</v>
      </c>
      <c r="Z686" t="s">
        <v>719</v>
      </c>
      <c r="AA686">
        <v>2496029</v>
      </c>
      <c r="AB686" t="s">
        <v>75</v>
      </c>
      <c r="AC686">
        <v>45402</v>
      </c>
      <c r="AD686" t="s">
        <v>127</v>
      </c>
      <c r="AE686">
        <v>45401</v>
      </c>
      <c r="AF686" t="s">
        <v>143</v>
      </c>
      <c r="AG686">
        <v>356</v>
      </c>
      <c r="AH686" t="s">
        <v>137</v>
      </c>
      <c r="AI686">
        <v>28211</v>
      </c>
      <c r="AJ686" t="s">
        <v>151</v>
      </c>
      <c r="AK686">
        <v>1224</v>
      </c>
      <c r="AL686" t="s">
        <v>91</v>
      </c>
      <c r="AM686">
        <v>2</v>
      </c>
      <c r="AN686" t="s">
        <v>152</v>
      </c>
      <c r="AO686">
        <v>131567</v>
      </c>
      <c r="AP686" t="s">
        <v>153</v>
      </c>
    </row>
    <row r="687" spans="1:42" x14ac:dyDescent="0.2">
      <c r="A687">
        <v>686</v>
      </c>
      <c r="B687" t="s">
        <v>2538</v>
      </c>
      <c r="C687" t="s">
        <v>75</v>
      </c>
      <c r="D687">
        <v>2496029</v>
      </c>
      <c r="E687" t="s">
        <v>430</v>
      </c>
      <c r="F687" t="s">
        <v>429</v>
      </c>
      <c r="G687" t="s">
        <v>429</v>
      </c>
      <c r="H687" t="s">
        <v>2563</v>
      </c>
      <c r="I687" t="s">
        <v>5112</v>
      </c>
      <c r="J687" t="s">
        <v>719</v>
      </c>
      <c r="K687">
        <v>1</v>
      </c>
      <c r="L687">
        <v>252</v>
      </c>
      <c r="M687" t="s">
        <v>2562</v>
      </c>
      <c r="N687">
        <v>0</v>
      </c>
      <c r="O687">
        <v>8372</v>
      </c>
      <c r="P687">
        <v>8624</v>
      </c>
      <c r="Q687">
        <v>8</v>
      </c>
      <c r="R687" t="s">
        <v>719</v>
      </c>
      <c r="S687" t="s">
        <v>719</v>
      </c>
      <c r="T687" t="s">
        <v>719</v>
      </c>
      <c r="U687" t="s">
        <v>4326</v>
      </c>
      <c r="V687">
        <v>2496029</v>
      </c>
      <c r="W687" t="s">
        <v>75</v>
      </c>
      <c r="X687" t="b">
        <v>1</v>
      </c>
      <c r="Y687" t="s">
        <v>719</v>
      </c>
      <c r="Z687" t="s">
        <v>719</v>
      </c>
      <c r="AA687">
        <v>2496029</v>
      </c>
      <c r="AB687" t="s">
        <v>75</v>
      </c>
      <c r="AC687">
        <v>45402</v>
      </c>
      <c r="AD687" t="s">
        <v>127</v>
      </c>
      <c r="AE687">
        <v>45401</v>
      </c>
      <c r="AF687" t="s">
        <v>143</v>
      </c>
      <c r="AG687">
        <v>356</v>
      </c>
      <c r="AH687" t="s">
        <v>137</v>
      </c>
      <c r="AI687">
        <v>28211</v>
      </c>
      <c r="AJ687" t="s">
        <v>151</v>
      </c>
      <c r="AK687">
        <v>1224</v>
      </c>
      <c r="AL687" t="s">
        <v>91</v>
      </c>
      <c r="AM687">
        <v>2</v>
      </c>
      <c r="AN687" t="s">
        <v>152</v>
      </c>
      <c r="AO687">
        <v>131567</v>
      </c>
      <c r="AP687" t="s">
        <v>153</v>
      </c>
    </row>
    <row r="688" spans="1:42" x14ac:dyDescent="0.2">
      <c r="A688">
        <v>687</v>
      </c>
      <c r="B688" t="s">
        <v>2538</v>
      </c>
      <c r="C688" t="s">
        <v>75</v>
      </c>
      <c r="D688">
        <v>2496029</v>
      </c>
      <c r="E688" t="s">
        <v>2561</v>
      </c>
      <c r="F688" t="s">
        <v>2560</v>
      </c>
      <c r="G688" t="s">
        <v>2560</v>
      </c>
      <c r="H688" t="s">
        <v>719</v>
      </c>
      <c r="I688" t="s">
        <v>5111</v>
      </c>
      <c r="J688" t="s">
        <v>719</v>
      </c>
      <c r="K688">
        <v>-1</v>
      </c>
      <c r="L688" t="s">
        <v>719</v>
      </c>
      <c r="M688" t="s">
        <v>719</v>
      </c>
      <c r="N688" t="s">
        <v>719</v>
      </c>
      <c r="O688">
        <v>9334</v>
      </c>
      <c r="P688">
        <v>9763</v>
      </c>
      <c r="Q688">
        <v>9</v>
      </c>
      <c r="R688" t="s">
        <v>4322</v>
      </c>
      <c r="S688" t="s">
        <v>719</v>
      </c>
      <c r="T688" t="s">
        <v>719</v>
      </c>
      <c r="U688" t="s">
        <v>4326</v>
      </c>
      <c r="V688">
        <v>2496029</v>
      </c>
      <c r="W688" t="s">
        <v>75</v>
      </c>
      <c r="X688" t="b">
        <v>1</v>
      </c>
      <c r="Y688" t="s">
        <v>719</v>
      </c>
      <c r="Z688" t="s">
        <v>719</v>
      </c>
      <c r="AA688">
        <v>2496029</v>
      </c>
      <c r="AB688" t="s">
        <v>75</v>
      </c>
      <c r="AC688">
        <v>45402</v>
      </c>
      <c r="AD688" t="s">
        <v>127</v>
      </c>
      <c r="AE688">
        <v>45401</v>
      </c>
      <c r="AF688" t="s">
        <v>143</v>
      </c>
      <c r="AG688">
        <v>356</v>
      </c>
      <c r="AH688" t="s">
        <v>137</v>
      </c>
      <c r="AI688">
        <v>28211</v>
      </c>
      <c r="AJ688" t="s">
        <v>151</v>
      </c>
      <c r="AK688">
        <v>1224</v>
      </c>
      <c r="AL688" t="s">
        <v>91</v>
      </c>
      <c r="AM688">
        <v>2</v>
      </c>
      <c r="AN688" t="s">
        <v>152</v>
      </c>
      <c r="AO688">
        <v>131567</v>
      </c>
      <c r="AP688" t="s">
        <v>153</v>
      </c>
    </row>
    <row r="689" spans="1:42" x14ac:dyDescent="0.2">
      <c r="A689">
        <v>688</v>
      </c>
      <c r="B689" t="s">
        <v>2538</v>
      </c>
      <c r="C689" t="s">
        <v>75</v>
      </c>
      <c r="D689">
        <v>2496029</v>
      </c>
      <c r="E689" t="s">
        <v>2559</v>
      </c>
      <c r="F689" t="s">
        <v>356</v>
      </c>
      <c r="G689" t="s">
        <v>356</v>
      </c>
      <c r="H689" t="s">
        <v>2558</v>
      </c>
      <c r="I689" t="s">
        <v>5110</v>
      </c>
      <c r="J689" t="s">
        <v>719</v>
      </c>
      <c r="K689">
        <v>1</v>
      </c>
      <c r="L689">
        <v>1089</v>
      </c>
      <c r="M689" t="s">
        <v>2557</v>
      </c>
      <c r="N689">
        <v>0</v>
      </c>
      <c r="O689">
        <v>10045</v>
      </c>
      <c r="P689">
        <v>11134</v>
      </c>
      <c r="Q689">
        <v>10</v>
      </c>
      <c r="R689" t="s">
        <v>719</v>
      </c>
      <c r="S689" t="s">
        <v>719</v>
      </c>
      <c r="T689" t="s">
        <v>719</v>
      </c>
      <c r="U689" t="s">
        <v>4326</v>
      </c>
      <c r="V689">
        <v>2496029</v>
      </c>
      <c r="W689" t="s">
        <v>75</v>
      </c>
      <c r="X689" t="b">
        <v>1</v>
      </c>
      <c r="Y689" t="s">
        <v>719</v>
      </c>
      <c r="Z689" t="s">
        <v>719</v>
      </c>
      <c r="AA689">
        <v>2496029</v>
      </c>
      <c r="AB689" t="s">
        <v>75</v>
      </c>
      <c r="AC689">
        <v>45402</v>
      </c>
      <c r="AD689" t="s">
        <v>127</v>
      </c>
      <c r="AE689">
        <v>45401</v>
      </c>
      <c r="AF689" t="s">
        <v>143</v>
      </c>
      <c r="AG689">
        <v>356</v>
      </c>
      <c r="AH689" t="s">
        <v>137</v>
      </c>
      <c r="AI689">
        <v>28211</v>
      </c>
      <c r="AJ689" t="s">
        <v>151</v>
      </c>
      <c r="AK689">
        <v>1224</v>
      </c>
      <c r="AL689" t="s">
        <v>91</v>
      </c>
      <c r="AM689">
        <v>2</v>
      </c>
      <c r="AN689" t="s">
        <v>152</v>
      </c>
      <c r="AO689">
        <v>131567</v>
      </c>
      <c r="AP689" t="s">
        <v>153</v>
      </c>
    </row>
    <row r="690" spans="1:42" x14ac:dyDescent="0.2">
      <c r="A690">
        <v>689</v>
      </c>
      <c r="B690" t="s">
        <v>2538</v>
      </c>
      <c r="C690" t="s">
        <v>75</v>
      </c>
      <c r="D690">
        <v>2496029</v>
      </c>
      <c r="E690" t="s">
        <v>2556</v>
      </c>
      <c r="F690" t="s">
        <v>2555</v>
      </c>
      <c r="G690" t="s">
        <v>2555</v>
      </c>
      <c r="H690" t="s">
        <v>2554</v>
      </c>
      <c r="I690" t="s">
        <v>5109</v>
      </c>
      <c r="J690" t="s">
        <v>719</v>
      </c>
      <c r="K690">
        <v>-1</v>
      </c>
      <c r="L690">
        <v>1053</v>
      </c>
      <c r="M690" t="s">
        <v>2553</v>
      </c>
      <c r="N690">
        <v>0</v>
      </c>
      <c r="O690">
        <v>11149</v>
      </c>
      <c r="P690">
        <v>12202</v>
      </c>
      <c r="Q690">
        <v>11</v>
      </c>
      <c r="R690" t="s">
        <v>719</v>
      </c>
      <c r="S690" t="s">
        <v>719</v>
      </c>
      <c r="T690" t="s">
        <v>719</v>
      </c>
      <c r="U690" t="s">
        <v>4326</v>
      </c>
      <c r="V690">
        <v>2496029</v>
      </c>
      <c r="W690" t="s">
        <v>75</v>
      </c>
      <c r="X690" t="b">
        <v>1</v>
      </c>
      <c r="Y690" t="s">
        <v>719</v>
      </c>
      <c r="Z690" t="s">
        <v>719</v>
      </c>
      <c r="AA690">
        <v>2496029</v>
      </c>
      <c r="AB690" t="s">
        <v>75</v>
      </c>
      <c r="AC690">
        <v>45402</v>
      </c>
      <c r="AD690" t="s">
        <v>127</v>
      </c>
      <c r="AE690">
        <v>45401</v>
      </c>
      <c r="AF690" t="s">
        <v>143</v>
      </c>
      <c r="AG690">
        <v>356</v>
      </c>
      <c r="AH690" t="s">
        <v>137</v>
      </c>
      <c r="AI690">
        <v>28211</v>
      </c>
      <c r="AJ690" t="s">
        <v>151</v>
      </c>
      <c r="AK690">
        <v>1224</v>
      </c>
      <c r="AL690" t="s">
        <v>91</v>
      </c>
      <c r="AM690">
        <v>2</v>
      </c>
      <c r="AN690" t="s">
        <v>152</v>
      </c>
      <c r="AO690">
        <v>131567</v>
      </c>
      <c r="AP690" t="s">
        <v>153</v>
      </c>
    </row>
    <row r="691" spans="1:42" x14ac:dyDescent="0.2">
      <c r="A691">
        <v>690</v>
      </c>
      <c r="B691" t="s">
        <v>2538</v>
      </c>
      <c r="C691" t="s">
        <v>75</v>
      </c>
      <c r="D691">
        <v>2496029</v>
      </c>
      <c r="E691" t="s">
        <v>2552</v>
      </c>
      <c r="F691" t="s">
        <v>2551</v>
      </c>
      <c r="G691" t="s">
        <v>2551</v>
      </c>
      <c r="H691" t="s">
        <v>2550</v>
      </c>
      <c r="I691" t="s">
        <v>5108</v>
      </c>
      <c r="J691" t="s">
        <v>719</v>
      </c>
      <c r="K691">
        <v>1</v>
      </c>
      <c r="L691">
        <v>570</v>
      </c>
      <c r="M691" t="s">
        <v>2549</v>
      </c>
      <c r="N691">
        <v>0</v>
      </c>
      <c r="O691">
        <v>12382</v>
      </c>
      <c r="P691">
        <v>12952</v>
      </c>
      <c r="Q691">
        <v>12</v>
      </c>
      <c r="R691" t="s">
        <v>719</v>
      </c>
      <c r="S691" t="s">
        <v>719</v>
      </c>
      <c r="T691" t="s">
        <v>719</v>
      </c>
      <c r="U691" t="s">
        <v>4326</v>
      </c>
      <c r="V691">
        <v>2496029</v>
      </c>
      <c r="W691" t="s">
        <v>75</v>
      </c>
      <c r="X691" t="b">
        <v>1</v>
      </c>
      <c r="Y691" t="s">
        <v>719</v>
      </c>
      <c r="Z691" t="s">
        <v>719</v>
      </c>
      <c r="AA691">
        <v>2496029</v>
      </c>
      <c r="AB691" t="s">
        <v>75</v>
      </c>
      <c r="AC691">
        <v>45402</v>
      </c>
      <c r="AD691" t="s">
        <v>127</v>
      </c>
      <c r="AE691">
        <v>45401</v>
      </c>
      <c r="AF691" t="s">
        <v>143</v>
      </c>
      <c r="AG691">
        <v>356</v>
      </c>
      <c r="AH691" t="s">
        <v>137</v>
      </c>
      <c r="AI691">
        <v>28211</v>
      </c>
      <c r="AJ691" t="s">
        <v>151</v>
      </c>
      <c r="AK691">
        <v>1224</v>
      </c>
      <c r="AL691" t="s">
        <v>91</v>
      </c>
      <c r="AM691">
        <v>2</v>
      </c>
      <c r="AN691" t="s">
        <v>152</v>
      </c>
      <c r="AO691">
        <v>131567</v>
      </c>
      <c r="AP691" t="s">
        <v>153</v>
      </c>
    </row>
    <row r="692" spans="1:42" x14ac:dyDescent="0.2">
      <c r="A692">
        <v>691</v>
      </c>
      <c r="B692" t="s">
        <v>2538</v>
      </c>
      <c r="C692" t="s">
        <v>75</v>
      </c>
      <c r="D692">
        <v>2496029</v>
      </c>
      <c r="E692" t="s">
        <v>1217</v>
      </c>
      <c r="F692" t="s">
        <v>582</v>
      </c>
      <c r="G692" t="s">
        <v>582</v>
      </c>
      <c r="H692" t="s">
        <v>2548</v>
      </c>
      <c r="I692" t="s">
        <v>5107</v>
      </c>
      <c r="J692" t="s">
        <v>719</v>
      </c>
      <c r="K692">
        <v>1</v>
      </c>
      <c r="L692">
        <v>426</v>
      </c>
      <c r="M692" t="s">
        <v>2547</v>
      </c>
      <c r="N692">
        <v>0</v>
      </c>
      <c r="O692">
        <v>13130</v>
      </c>
      <c r="P692">
        <v>13556</v>
      </c>
      <c r="Q692">
        <v>13</v>
      </c>
      <c r="R692" t="s">
        <v>719</v>
      </c>
      <c r="S692" t="s">
        <v>719</v>
      </c>
      <c r="T692" t="s">
        <v>719</v>
      </c>
      <c r="U692" t="s">
        <v>4326</v>
      </c>
      <c r="V692">
        <v>2496029</v>
      </c>
      <c r="W692" t="s">
        <v>75</v>
      </c>
      <c r="X692" t="b">
        <v>1</v>
      </c>
      <c r="Y692" t="s">
        <v>719</v>
      </c>
      <c r="Z692" t="s">
        <v>719</v>
      </c>
      <c r="AA692">
        <v>2496029</v>
      </c>
      <c r="AB692" t="s">
        <v>75</v>
      </c>
      <c r="AC692">
        <v>45402</v>
      </c>
      <c r="AD692" t="s">
        <v>127</v>
      </c>
      <c r="AE692">
        <v>45401</v>
      </c>
      <c r="AF692" t="s">
        <v>143</v>
      </c>
      <c r="AG692">
        <v>356</v>
      </c>
      <c r="AH692" t="s">
        <v>137</v>
      </c>
      <c r="AI692">
        <v>28211</v>
      </c>
      <c r="AJ692" t="s">
        <v>151</v>
      </c>
      <c r="AK692">
        <v>1224</v>
      </c>
      <c r="AL692" t="s">
        <v>91</v>
      </c>
      <c r="AM692">
        <v>2</v>
      </c>
      <c r="AN692" t="s">
        <v>152</v>
      </c>
      <c r="AO692">
        <v>131567</v>
      </c>
      <c r="AP692" t="s">
        <v>153</v>
      </c>
    </row>
    <row r="693" spans="1:42" x14ac:dyDescent="0.2">
      <c r="A693">
        <v>692</v>
      </c>
      <c r="B693" t="s">
        <v>2538</v>
      </c>
      <c r="C693" t="s">
        <v>75</v>
      </c>
      <c r="D693">
        <v>2496029</v>
      </c>
      <c r="E693" t="s">
        <v>2546</v>
      </c>
      <c r="F693" t="s">
        <v>2545</v>
      </c>
      <c r="G693" t="s">
        <v>2545</v>
      </c>
      <c r="H693" t="s">
        <v>2544</v>
      </c>
      <c r="I693" t="s">
        <v>5106</v>
      </c>
      <c r="J693" t="s">
        <v>719</v>
      </c>
      <c r="K693">
        <v>-1</v>
      </c>
      <c r="L693">
        <v>621</v>
      </c>
      <c r="M693" t="s">
        <v>2543</v>
      </c>
      <c r="N693">
        <v>0</v>
      </c>
      <c r="O693">
        <v>13586</v>
      </c>
      <c r="P693">
        <v>14207</v>
      </c>
      <c r="Q693">
        <v>14</v>
      </c>
      <c r="R693" t="s">
        <v>719</v>
      </c>
      <c r="S693" t="s">
        <v>719</v>
      </c>
      <c r="T693" t="s">
        <v>719</v>
      </c>
      <c r="U693" t="s">
        <v>4326</v>
      </c>
      <c r="V693">
        <v>2496029</v>
      </c>
      <c r="W693" t="s">
        <v>75</v>
      </c>
      <c r="X693" t="b">
        <v>1</v>
      </c>
      <c r="Y693" t="s">
        <v>719</v>
      </c>
      <c r="Z693" t="s">
        <v>719</v>
      </c>
      <c r="AA693">
        <v>2496029</v>
      </c>
      <c r="AB693" t="s">
        <v>75</v>
      </c>
      <c r="AC693">
        <v>45402</v>
      </c>
      <c r="AD693" t="s">
        <v>127</v>
      </c>
      <c r="AE693">
        <v>45401</v>
      </c>
      <c r="AF693" t="s">
        <v>143</v>
      </c>
      <c r="AG693">
        <v>356</v>
      </c>
      <c r="AH693" t="s">
        <v>137</v>
      </c>
      <c r="AI693">
        <v>28211</v>
      </c>
      <c r="AJ693" t="s">
        <v>151</v>
      </c>
      <c r="AK693">
        <v>1224</v>
      </c>
      <c r="AL693" t="s">
        <v>91</v>
      </c>
      <c r="AM693">
        <v>2</v>
      </c>
      <c r="AN693" t="s">
        <v>152</v>
      </c>
      <c r="AO693">
        <v>131567</v>
      </c>
      <c r="AP693" t="s">
        <v>153</v>
      </c>
    </row>
    <row r="694" spans="1:42" x14ac:dyDescent="0.2">
      <c r="A694">
        <v>693</v>
      </c>
      <c r="B694" t="s">
        <v>2538</v>
      </c>
      <c r="C694" t="s">
        <v>75</v>
      </c>
      <c r="D694">
        <v>2496029</v>
      </c>
      <c r="E694" t="s">
        <v>2542</v>
      </c>
      <c r="F694" t="s">
        <v>2541</v>
      </c>
      <c r="G694" t="s">
        <v>2541</v>
      </c>
      <c r="H694" t="s">
        <v>2540</v>
      </c>
      <c r="I694" t="s">
        <v>5105</v>
      </c>
      <c r="J694" t="s">
        <v>719</v>
      </c>
      <c r="K694">
        <v>-1</v>
      </c>
      <c r="L694">
        <v>774</v>
      </c>
      <c r="M694" t="s">
        <v>2539</v>
      </c>
      <c r="N694">
        <v>0</v>
      </c>
      <c r="O694">
        <v>14203</v>
      </c>
      <c r="P694">
        <v>14977</v>
      </c>
      <c r="Q694">
        <v>15</v>
      </c>
      <c r="R694" t="s">
        <v>719</v>
      </c>
      <c r="S694" t="s">
        <v>719</v>
      </c>
      <c r="T694" t="s">
        <v>719</v>
      </c>
      <c r="U694" t="s">
        <v>4326</v>
      </c>
      <c r="V694">
        <v>2496029</v>
      </c>
      <c r="W694" t="s">
        <v>75</v>
      </c>
      <c r="X694" t="b">
        <v>1</v>
      </c>
      <c r="Y694" t="s">
        <v>719</v>
      </c>
      <c r="Z694" t="s">
        <v>719</v>
      </c>
      <c r="AA694">
        <v>2496029</v>
      </c>
      <c r="AB694" t="s">
        <v>75</v>
      </c>
      <c r="AC694">
        <v>45402</v>
      </c>
      <c r="AD694" t="s">
        <v>127</v>
      </c>
      <c r="AE694">
        <v>45401</v>
      </c>
      <c r="AF694" t="s">
        <v>143</v>
      </c>
      <c r="AG694">
        <v>356</v>
      </c>
      <c r="AH694" t="s">
        <v>137</v>
      </c>
      <c r="AI694">
        <v>28211</v>
      </c>
      <c r="AJ694" t="s">
        <v>151</v>
      </c>
      <c r="AK694">
        <v>1224</v>
      </c>
      <c r="AL694" t="s">
        <v>91</v>
      </c>
      <c r="AM694">
        <v>2</v>
      </c>
      <c r="AN694" t="s">
        <v>152</v>
      </c>
      <c r="AO694">
        <v>131567</v>
      </c>
      <c r="AP694" t="s">
        <v>153</v>
      </c>
    </row>
    <row r="695" spans="1:42" x14ac:dyDescent="0.2">
      <c r="A695">
        <v>694</v>
      </c>
      <c r="B695" t="s">
        <v>2538</v>
      </c>
      <c r="C695" t="s">
        <v>75</v>
      </c>
      <c r="D695">
        <v>2496029</v>
      </c>
      <c r="E695" t="s">
        <v>2537</v>
      </c>
      <c r="F695" t="s">
        <v>2536</v>
      </c>
      <c r="G695" t="s">
        <v>2536</v>
      </c>
      <c r="H695" t="s">
        <v>2535</v>
      </c>
      <c r="I695" t="s">
        <v>5104</v>
      </c>
      <c r="J695" t="s">
        <v>719</v>
      </c>
      <c r="K695">
        <v>-1</v>
      </c>
      <c r="L695">
        <v>266</v>
      </c>
      <c r="M695" t="s">
        <v>2534</v>
      </c>
      <c r="N695">
        <v>1</v>
      </c>
      <c r="O695">
        <v>14900</v>
      </c>
      <c r="P695">
        <v>15166</v>
      </c>
      <c r="Q695">
        <v>16</v>
      </c>
      <c r="R695" t="s">
        <v>719</v>
      </c>
      <c r="S695" t="s">
        <v>719</v>
      </c>
      <c r="T695" t="s">
        <v>719</v>
      </c>
      <c r="U695" t="s">
        <v>4326</v>
      </c>
      <c r="V695">
        <v>2496029</v>
      </c>
      <c r="W695" t="s">
        <v>75</v>
      </c>
      <c r="X695" t="b">
        <v>1</v>
      </c>
      <c r="Y695" t="s">
        <v>719</v>
      </c>
      <c r="Z695" t="s">
        <v>719</v>
      </c>
      <c r="AA695">
        <v>2496029</v>
      </c>
      <c r="AB695" t="s">
        <v>75</v>
      </c>
      <c r="AC695">
        <v>45402</v>
      </c>
      <c r="AD695" t="s">
        <v>127</v>
      </c>
      <c r="AE695">
        <v>45401</v>
      </c>
      <c r="AF695" t="s">
        <v>143</v>
      </c>
      <c r="AG695">
        <v>356</v>
      </c>
      <c r="AH695" t="s">
        <v>137</v>
      </c>
      <c r="AI695">
        <v>28211</v>
      </c>
      <c r="AJ695" t="s">
        <v>151</v>
      </c>
      <c r="AK695">
        <v>1224</v>
      </c>
      <c r="AL695" t="s">
        <v>91</v>
      </c>
      <c r="AM695">
        <v>2</v>
      </c>
      <c r="AN695" t="s">
        <v>152</v>
      </c>
      <c r="AO695">
        <v>131567</v>
      </c>
      <c r="AP695" t="s">
        <v>153</v>
      </c>
    </row>
    <row r="696" spans="1:42" x14ac:dyDescent="0.2">
      <c r="A696">
        <v>695</v>
      </c>
      <c r="B696" t="s">
        <v>2507</v>
      </c>
      <c r="C696" t="s">
        <v>22</v>
      </c>
      <c r="D696">
        <v>151784</v>
      </c>
      <c r="E696" t="s">
        <v>969</v>
      </c>
      <c r="F696" t="s">
        <v>968</v>
      </c>
      <c r="G696" t="s">
        <v>968</v>
      </c>
      <c r="H696" t="s">
        <v>2533</v>
      </c>
      <c r="I696" t="s">
        <v>5103</v>
      </c>
      <c r="J696" t="s">
        <v>719</v>
      </c>
      <c r="K696">
        <v>-1</v>
      </c>
      <c r="L696">
        <v>423</v>
      </c>
      <c r="M696" t="s">
        <v>2532</v>
      </c>
      <c r="N696">
        <v>1</v>
      </c>
      <c r="O696">
        <v>0</v>
      </c>
      <c r="P696">
        <v>423</v>
      </c>
      <c r="Q696">
        <v>1</v>
      </c>
      <c r="R696" t="s">
        <v>719</v>
      </c>
      <c r="S696" t="s">
        <v>719</v>
      </c>
      <c r="T696" t="s">
        <v>719</v>
      </c>
      <c r="U696" t="s">
        <v>4326</v>
      </c>
      <c r="V696">
        <v>151784</v>
      </c>
      <c r="W696" t="s">
        <v>22</v>
      </c>
      <c r="X696" t="b">
        <v>1</v>
      </c>
      <c r="Y696" t="s">
        <v>719</v>
      </c>
      <c r="Z696" t="s">
        <v>719</v>
      </c>
      <c r="AA696">
        <v>151784</v>
      </c>
      <c r="AB696" t="s">
        <v>22</v>
      </c>
      <c r="AC696">
        <v>152267</v>
      </c>
      <c r="AD696" t="s">
        <v>102</v>
      </c>
      <c r="AE696">
        <v>506</v>
      </c>
      <c r="AF696" t="s">
        <v>124</v>
      </c>
      <c r="AG696">
        <v>80840</v>
      </c>
      <c r="AH696" t="s">
        <v>116</v>
      </c>
      <c r="AI696">
        <v>28216</v>
      </c>
      <c r="AJ696" t="s">
        <v>142</v>
      </c>
      <c r="AK696">
        <v>1224</v>
      </c>
      <c r="AL696" t="s">
        <v>91</v>
      </c>
      <c r="AM696">
        <v>2</v>
      </c>
      <c r="AN696" t="s">
        <v>152</v>
      </c>
      <c r="AO696">
        <v>131567</v>
      </c>
      <c r="AP696" t="s">
        <v>153</v>
      </c>
    </row>
    <row r="697" spans="1:42" x14ac:dyDescent="0.2">
      <c r="A697">
        <v>696</v>
      </c>
      <c r="B697" t="s">
        <v>2507</v>
      </c>
      <c r="C697" t="s">
        <v>22</v>
      </c>
      <c r="D697">
        <v>151784</v>
      </c>
      <c r="E697" t="s">
        <v>2531</v>
      </c>
      <c r="F697" t="s">
        <v>2530</v>
      </c>
      <c r="G697" t="s">
        <v>2530</v>
      </c>
      <c r="H697" t="s">
        <v>2529</v>
      </c>
      <c r="I697" t="s">
        <v>5102</v>
      </c>
      <c r="J697" t="s">
        <v>719</v>
      </c>
      <c r="K697">
        <v>1</v>
      </c>
      <c r="L697">
        <v>1263</v>
      </c>
      <c r="M697" t="s">
        <v>2528</v>
      </c>
      <c r="N697">
        <v>0</v>
      </c>
      <c r="O697">
        <v>693</v>
      </c>
      <c r="P697">
        <v>1956</v>
      </c>
      <c r="Q697">
        <v>2</v>
      </c>
      <c r="R697" t="s">
        <v>719</v>
      </c>
      <c r="S697" t="s">
        <v>719</v>
      </c>
      <c r="T697" t="s">
        <v>719</v>
      </c>
      <c r="U697" t="s">
        <v>4326</v>
      </c>
      <c r="V697">
        <v>151784</v>
      </c>
      <c r="W697" t="s">
        <v>22</v>
      </c>
      <c r="X697" t="b">
        <v>1</v>
      </c>
      <c r="Y697" t="s">
        <v>719</v>
      </c>
      <c r="Z697" t="s">
        <v>719</v>
      </c>
      <c r="AA697">
        <v>151784</v>
      </c>
      <c r="AB697" t="s">
        <v>22</v>
      </c>
      <c r="AC697">
        <v>152267</v>
      </c>
      <c r="AD697" t="s">
        <v>102</v>
      </c>
      <c r="AE697">
        <v>506</v>
      </c>
      <c r="AF697" t="s">
        <v>124</v>
      </c>
      <c r="AG697">
        <v>80840</v>
      </c>
      <c r="AH697" t="s">
        <v>116</v>
      </c>
      <c r="AI697">
        <v>28216</v>
      </c>
      <c r="AJ697" t="s">
        <v>142</v>
      </c>
      <c r="AK697">
        <v>1224</v>
      </c>
      <c r="AL697" t="s">
        <v>91</v>
      </c>
      <c r="AM697">
        <v>2</v>
      </c>
      <c r="AN697" t="s">
        <v>152</v>
      </c>
      <c r="AO697">
        <v>131567</v>
      </c>
      <c r="AP697" t="s">
        <v>153</v>
      </c>
    </row>
    <row r="698" spans="1:42" x14ac:dyDescent="0.2">
      <c r="A698">
        <v>697</v>
      </c>
      <c r="B698" t="s">
        <v>2507</v>
      </c>
      <c r="C698" t="s">
        <v>22</v>
      </c>
      <c r="D698">
        <v>151784</v>
      </c>
      <c r="E698" t="s">
        <v>2527</v>
      </c>
      <c r="F698" t="s">
        <v>331</v>
      </c>
      <c r="G698" t="s">
        <v>331</v>
      </c>
      <c r="H698" t="s">
        <v>2526</v>
      </c>
      <c r="I698" t="s">
        <v>5101</v>
      </c>
      <c r="J698" t="s">
        <v>719</v>
      </c>
      <c r="K698">
        <v>1</v>
      </c>
      <c r="L698">
        <v>450</v>
      </c>
      <c r="M698" t="s">
        <v>2525</v>
      </c>
      <c r="N698">
        <v>0</v>
      </c>
      <c r="O698">
        <v>2033</v>
      </c>
      <c r="P698">
        <v>2483</v>
      </c>
      <c r="Q698">
        <v>3</v>
      </c>
      <c r="R698" t="s">
        <v>719</v>
      </c>
      <c r="S698" t="s">
        <v>719</v>
      </c>
      <c r="T698" t="s">
        <v>719</v>
      </c>
      <c r="U698" t="s">
        <v>4326</v>
      </c>
      <c r="V698">
        <v>151784</v>
      </c>
      <c r="W698" t="s">
        <v>22</v>
      </c>
      <c r="X698" t="b">
        <v>1</v>
      </c>
      <c r="Y698" t="s">
        <v>719</v>
      </c>
      <c r="Z698" t="s">
        <v>719</v>
      </c>
      <c r="AA698">
        <v>151784</v>
      </c>
      <c r="AB698" t="s">
        <v>22</v>
      </c>
      <c r="AC698">
        <v>152267</v>
      </c>
      <c r="AD698" t="s">
        <v>102</v>
      </c>
      <c r="AE698">
        <v>506</v>
      </c>
      <c r="AF698" t="s">
        <v>124</v>
      </c>
      <c r="AG698">
        <v>80840</v>
      </c>
      <c r="AH698" t="s">
        <v>116</v>
      </c>
      <c r="AI698">
        <v>28216</v>
      </c>
      <c r="AJ698" t="s">
        <v>142</v>
      </c>
      <c r="AK698">
        <v>1224</v>
      </c>
      <c r="AL698" t="s">
        <v>91</v>
      </c>
      <c r="AM698">
        <v>2</v>
      </c>
      <c r="AN698" t="s">
        <v>152</v>
      </c>
      <c r="AO698">
        <v>131567</v>
      </c>
      <c r="AP698" t="s">
        <v>153</v>
      </c>
    </row>
    <row r="699" spans="1:42" x14ac:dyDescent="0.2">
      <c r="A699">
        <v>698</v>
      </c>
      <c r="B699" t="s">
        <v>2507</v>
      </c>
      <c r="C699" t="s">
        <v>22</v>
      </c>
      <c r="D699">
        <v>151784</v>
      </c>
      <c r="E699" t="s">
        <v>606</v>
      </c>
      <c r="F699" t="s">
        <v>605</v>
      </c>
      <c r="G699" t="s">
        <v>605</v>
      </c>
      <c r="H699" t="s">
        <v>2524</v>
      </c>
      <c r="I699" t="s">
        <v>5100</v>
      </c>
      <c r="J699" t="s">
        <v>719</v>
      </c>
      <c r="K699">
        <v>-1</v>
      </c>
      <c r="L699">
        <v>900</v>
      </c>
      <c r="M699" t="s">
        <v>2523</v>
      </c>
      <c r="N699">
        <v>0</v>
      </c>
      <c r="O699">
        <v>2635</v>
      </c>
      <c r="P699">
        <v>3535</v>
      </c>
      <c r="Q699">
        <v>4</v>
      </c>
      <c r="R699" t="s">
        <v>719</v>
      </c>
      <c r="S699" t="s">
        <v>719</v>
      </c>
      <c r="T699" t="s">
        <v>719</v>
      </c>
      <c r="U699" t="s">
        <v>4326</v>
      </c>
      <c r="V699">
        <v>151784</v>
      </c>
      <c r="W699" t="s">
        <v>22</v>
      </c>
      <c r="X699" t="b">
        <v>1</v>
      </c>
      <c r="Y699" t="s">
        <v>719</v>
      </c>
      <c r="Z699" t="s">
        <v>719</v>
      </c>
      <c r="AA699">
        <v>151784</v>
      </c>
      <c r="AB699" t="s">
        <v>22</v>
      </c>
      <c r="AC699">
        <v>152267</v>
      </c>
      <c r="AD699" t="s">
        <v>102</v>
      </c>
      <c r="AE699">
        <v>506</v>
      </c>
      <c r="AF699" t="s">
        <v>124</v>
      </c>
      <c r="AG699">
        <v>80840</v>
      </c>
      <c r="AH699" t="s">
        <v>116</v>
      </c>
      <c r="AI699">
        <v>28216</v>
      </c>
      <c r="AJ699" t="s">
        <v>142</v>
      </c>
      <c r="AK699">
        <v>1224</v>
      </c>
      <c r="AL699" t="s">
        <v>91</v>
      </c>
      <c r="AM699">
        <v>2</v>
      </c>
      <c r="AN699" t="s">
        <v>152</v>
      </c>
      <c r="AO699">
        <v>131567</v>
      </c>
      <c r="AP699" t="s">
        <v>153</v>
      </c>
    </row>
    <row r="700" spans="1:42" x14ac:dyDescent="0.2">
      <c r="A700">
        <v>699</v>
      </c>
      <c r="B700" t="s">
        <v>2507</v>
      </c>
      <c r="C700" t="s">
        <v>22</v>
      </c>
      <c r="D700">
        <v>151784</v>
      </c>
      <c r="E700" t="s">
        <v>2382</v>
      </c>
      <c r="F700" t="s">
        <v>574</v>
      </c>
      <c r="G700" t="s">
        <v>574</v>
      </c>
      <c r="H700" t="s">
        <v>2522</v>
      </c>
      <c r="I700" t="s">
        <v>5099</v>
      </c>
      <c r="J700" t="s">
        <v>719</v>
      </c>
      <c r="K700">
        <v>1</v>
      </c>
      <c r="L700">
        <v>1728</v>
      </c>
      <c r="M700" t="s">
        <v>2521</v>
      </c>
      <c r="N700">
        <v>0</v>
      </c>
      <c r="O700">
        <v>3672</v>
      </c>
      <c r="P700">
        <v>5400</v>
      </c>
      <c r="Q700">
        <v>5</v>
      </c>
      <c r="R700" t="s">
        <v>719</v>
      </c>
      <c r="S700" t="s">
        <v>719</v>
      </c>
      <c r="T700" t="s">
        <v>719</v>
      </c>
      <c r="U700" t="s">
        <v>4326</v>
      </c>
      <c r="V700">
        <v>151784</v>
      </c>
      <c r="W700" t="s">
        <v>22</v>
      </c>
      <c r="X700" t="b">
        <v>1</v>
      </c>
      <c r="Y700" t="s">
        <v>719</v>
      </c>
      <c r="Z700" t="s">
        <v>719</v>
      </c>
      <c r="AA700">
        <v>151784</v>
      </c>
      <c r="AB700" t="s">
        <v>22</v>
      </c>
      <c r="AC700">
        <v>152267</v>
      </c>
      <c r="AD700" t="s">
        <v>102</v>
      </c>
      <c r="AE700">
        <v>506</v>
      </c>
      <c r="AF700" t="s">
        <v>124</v>
      </c>
      <c r="AG700">
        <v>80840</v>
      </c>
      <c r="AH700" t="s">
        <v>116</v>
      </c>
      <c r="AI700">
        <v>28216</v>
      </c>
      <c r="AJ700" t="s">
        <v>142</v>
      </c>
      <c r="AK700">
        <v>1224</v>
      </c>
      <c r="AL700" t="s">
        <v>91</v>
      </c>
      <c r="AM700">
        <v>2</v>
      </c>
      <c r="AN700" t="s">
        <v>152</v>
      </c>
      <c r="AO700">
        <v>131567</v>
      </c>
      <c r="AP700" t="s">
        <v>153</v>
      </c>
    </row>
    <row r="701" spans="1:42" x14ac:dyDescent="0.2">
      <c r="A701">
        <v>700</v>
      </c>
      <c r="B701" t="s">
        <v>2507</v>
      </c>
      <c r="C701" t="s">
        <v>22</v>
      </c>
      <c r="D701">
        <v>151784</v>
      </c>
      <c r="E701" t="s">
        <v>2520</v>
      </c>
      <c r="F701" t="s">
        <v>1102</v>
      </c>
      <c r="G701" t="s">
        <v>1102</v>
      </c>
      <c r="H701" t="s">
        <v>2519</v>
      </c>
      <c r="I701" t="s">
        <v>5098</v>
      </c>
      <c r="J701" t="s">
        <v>719</v>
      </c>
      <c r="K701">
        <v>1</v>
      </c>
      <c r="L701">
        <v>1467</v>
      </c>
      <c r="M701" t="s">
        <v>2518</v>
      </c>
      <c r="N701">
        <v>0</v>
      </c>
      <c r="O701">
        <v>5396</v>
      </c>
      <c r="P701">
        <v>6863</v>
      </c>
      <c r="Q701">
        <v>6</v>
      </c>
      <c r="R701" t="s">
        <v>719</v>
      </c>
      <c r="S701" t="s">
        <v>719</v>
      </c>
      <c r="T701" t="s">
        <v>719</v>
      </c>
      <c r="U701" t="s">
        <v>4326</v>
      </c>
      <c r="V701">
        <v>151784</v>
      </c>
      <c r="W701" t="s">
        <v>22</v>
      </c>
      <c r="X701" t="b">
        <v>1</v>
      </c>
      <c r="Y701" t="s">
        <v>719</v>
      </c>
      <c r="Z701" t="s">
        <v>719</v>
      </c>
      <c r="AA701">
        <v>151784</v>
      </c>
      <c r="AB701" t="s">
        <v>22</v>
      </c>
      <c r="AC701">
        <v>152267</v>
      </c>
      <c r="AD701" t="s">
        <v>102</v>
      </c>
      <c r="AE701">
        <v>506</v>
      </c>
      <c r="AF701" t="s">
        <v>124</v>
      </c>
      <c r="AG701">
        <v>80840</v>
      </c>
      <c r="AH701" t="s">
        <v>116</v>
      </c>
      <c r="AI701">
        <v>28216</v>
      </c>
      <c r="AJ701" t="s">
        <v>142</v>
      </c>
      <c r="AK701">
        <v>1224</v>
      </c>
      <c r="AL701" t="s">
        <v>91</v>
      </c>
      <c r="AM701">
        <v>2</v>
      </c>
      <c r="AN701" t="s">
        <v>152</v>
      </c>
      <c r="AO701">
        <v>131567</v>
      </c>
      <c r="AP701" t="s">
        <v>153</v>
      </c>
    </row>
    <row r="702" spans="1:42" x14ac:dyDescent="0.2">
      <c r="A702">
        <v>701</v>
      </c>
      <c r="B702" t="s">
        <v>2507</v>
      </c>
      <c r="C702" t="s">
        <v>22</v>
      </c>
      <c r="D702">
        <v>151784</v>
      </c>
      <c r="E702" t="s">
        <v>312</v>
      </c>
      <c r="F702" t="s">
        <v>304</v>
      </c>
      <c r="G702" t="s">
        <v>304</v>
      </c>
      <c r="H702" t="s">
        <v>2517</v>
      </c>
      <c r="I702" t="s">
        <v>5097</v>
      </c>
      <c r="J702" t="s">
        <v>719</v>
      </c>
      <c r="K702">
        <v>1</v>
      </c>
      <c r="L702">
        <v>966</v>
      </c>
      <c r="M702" t="s">
        <v>2516</v>
      </c>
      <c r="N702">
        <v>0</v>
      </c>
      <c r="O702">
        <v>6936</v>
      </c>
      <c r="P702">
        <v>7902</v>
      </c>
      <c r="Q702">
        <v>7</v>
      </c>
      <c r="R702" t="s">
        <v>4316</v>
      </c>
      <c r="S702" t="s">
        <v>719</v>
      </c>
      <c r="T702" t="s">
        <v>719</v>
      </c>
      <c r="U702" t="s">
        <v>4326</v>
      </c>
      <c r="V702">
        <v>151784</v>
      </c>
      <c r="W702" t="s">
        <v>22</v>
      </c>
      <c r="X702" t="b">
        <v>1</v>
      </c>
      <c r="Y702" t="s">
        <v>719</v>
      </c>
      <c r="Z702" t="s">
        <v>719</v>
      </c>
      <c r="AA702">
        <v>151784</v>
      </c>
      <c r="AB702" t="s">
        <v>22</v>
      </c>
      <c r="AC702">
        <v>152267</v>
      </c>
      <c r="AD702" t="s">
        <v>102</v>
      </c>
      <c r="AE702">
        <v>506</v>
      </c>
      <c r="AF702" t="s">
        <v>124</v>
      </c>
      <c r="AG702">
        <v>80840</v>
      </c>
      <c r="AH702" t="s">
        <v>116</v>
      </c>
      <c r="AI702">
        <v>28216</v>
      </c>
      <c r="AJ702" t="s">
        <v>142</v>
      </c>
      <c r="AK702">
        <v>1224</v>
      </c>
      <c r="AL702" t="s">
        <v>91</v>
      </c>
      <c r="AM702">
        <v>2</v>
      </c>
      <c r="AN702" t="s">
        <v>152</v>
      </c>
      <c r="AO702">
        <v>131567</v>
      </c>
      <c r="AP702" t="s">
        <v>153</v>
      </c>
    </row>
    <row r="703" spans="1:42" x14ac:dyDescent="0.2">
      <c r="A703">
        <v>702</v>
      </c>
      <c r="B703" t="s">
        <v>2507</v>
      </c>
      <c r="C703" t="s">
        <v>22</v>
      </c>
      <c r="D703">
        <v>151784</v>
      </c>
      <c r="E703" t="s">
        <v>430</v>
      </c>
      <c r="F703" t="s">
        <v>429</v>
      </c>
      <c r="G703" t="s">
        <v>429</v>
      </c>
      <c r="H703" t="s">
        <v>2515</v>
      </c>
      <c r="I703" t="s">
        <v>5096</v>
      </c>
      <c r="J703" t="s">
        <v>719</v>
      </c>
      <c r="K703">
        <v>1</v>
      </c>
      <c r="L703">
        <v>3468</v>
      </c>
      <c r="M703" t="s">
        <v>2514</v>
      </c>
      <c r="N703">
        <v>0</v>
      </c>
      <c r="O703">
        <v>8113</v>
      </c>
      <c r="P703">
        <v>11581</v>
      </c>
      <c r="Q703">
        <v>8</v>
      </c>
      <c r="R703" t="s">
        <v>719</v>
      </c>
      <c r="S703" t="s">
        <v>719</v>
      </c>
      <c r="T703" t="s">
        <v>719</v>
      </c>
      <c r="U703" t="s">
        <v>4326</v>
      </c>
      <c r="V703">
        <v>151784</v>
      </c>
      <c r="W703" t="s">
        <v>22</v>
      </c>
      <c r="X703" t="b">
        <v>1</v>
      </c>
      <c r="Y703" t="s">
        <v>719</v>
      </c>
      <c r="Z703" t="s">
        <v>719</v>
      </c>
      <c r="AA703">
        <v>151784</v>
      </c>
      <c r="AB703" t="s">
        <v>22</v>
      </c>
      <c r="AC703">
        <v>152267</v>
      </c>
      <c r="AD703" t="s">
        <v>102</v>
      </c>
      <c r="AE703">
        <v>506</v>
      </c>
      <c r="AF703" t="s">
        <v>124</v>
      </c>
      <c r="AG703">
        <v>80840</v>
      </c>
      <c r="AH703" t="s">
        <v>116</v>
      </c>
      <c r="AI703">
        <v>28216</v>
      </c>
      <c r="AJ703" t="s">
        <v>142</v>
      </c>
      <c r="AK703">
        <v>1224</v>
      </c>
      <c r="AL703" t="s">
        <v>91</v>
      </c>
      <c r="AM703">
        <v>2</v>
      </c>
      <c r="AN703" t="s">
        <v>152</v>
      </c>
      <c r="AO703">
        <v>131567</v>
      </c>
      <c r="AP703" t="s">
        <v>153</v>
      </c>
    </row>
    <row r="704" spans="1:42" x14ac:dyDescent="0.2">
      <c r="A704">
        <v>703</v>
      </c>
      <c r="B704" t="s">
        <v>2507</v>
      </c>
      <c r="C704" t="s">
        <v>22</v>
      </c>
      <c r="D704">
        <v>151784</v>
      </c>
      <c r="E704" t="s">
        <v>430</v>
      </c>
      <c r="F704" t="s">
        <v>429</v>
      </c>
      <c r="G704" t="s">
        <v>429</v>
      </c>
      <c r="H704" t="s">
        <v>2513</v>
      </c>
      <c r="I704" t="s">
        <v>5095</v>
      </c>
      <c r="J704" t="s">
        <v>719</v>
      </c>
      <c r="K704">
        <v>1</v>
      </c>
      <c r="L704">
        <v>381</v>
      </c>
      <c r="M704" t="s">
        <v>2512</v>
      </c>
      <c r="N704">
        <v>0</v>
      </c>
      <c r="O704">
        <v>11567</v>
      </c>
      <c r="P704">
        <v>11948</v>
      </c>
      <c r="Q704">
        <v>9</v>
      </c>
      <c r="R704" t="s">
        <v>719</v>
      </c>
      <c r="S704" t="s">
        <v>719</v>
      </c>
      <c r="T704" t="s">
        <v>719</v>
      </c>
      <c r="U704" t="s">
        <v>4326</v>
      </c>
      <c r="V704">
        <v>151784</v>
      </c>
      <c r="W704" t="s">
        <v>22</v>
      </c>
      <c r="X704" t="b">
        <v>1</v>
      </c>
      <c r="Y704" t="s">
        <v>719</v>
      </c>
      <c r="Z704" t="s">
        <v>719</v>
      </c>
      <c r="AA704">
        <v>151784</v>
      </c>
      <c r="AB704" t="s">
        <v>22</v>
      </c>
      <c r="AC704">
        <v>152267</v>
      </c>
      <c r="AD704" t="s">
        <v>102</v>
      </c>
      <c r="AE704">
        <v>506</v>
      </c>
      <c r="AF704" t="s">
        <v>124</v>
      </c>
      <c r="AG704">
        <v>80840</v>
      </c>
      <c r="AH704" t="s">
        <v>116</v>
      </c>
      <c r="AI704">
        <v>28216</v>
      </c>
      <c r="AJ704" t="s">
        <v>142</v>
      </c>
      <c r="AK704">
        <v>1224</v>
      </c>
      <c r="AL704" t="s">
        <v>91</v>
      </c>
      <c r="AM704">
        <v>2</v>
      </c>
      <c r="AN704" t="s">
        <v>152</v>
      </c>
      <c r="AO704">
        <v>131567</v>
      </c>
      <c r="AP704" t="s">
        <v>153</v>
      </c>
    </row>
    <row r="705" spans="1:42" x14ac:dyDescent="0.2">
      <c r="A705">
        <v>704</v>
      </c>
      <c r="B705" t="s">
        <v>2507</v>
      </c>
      <c r="C705" t="s">
        <v>22</v>
      </c>
      <c r="D705">
        <v>151784</v>
      </c>
      <c r="E705" t="s">
        <v>2511</v>
      </c>
      <c r="F705" t="s">
        <v>2510</v>
      </c>
      <c r="G705" t="s">
        <v>2510</v>
      </c>
      <c r="H705" t="s">
        <v>2509</v>
      </c>
      <c r="I705" t="s">
        <v>5094</v>
      </c>
      <c r="J705" t="s">
        <v>719</v>
      </c>
      <c r="K705">
        <v>-1</v>
      </c>
      <c r="L705">
        <v>2064</v>
      </c>
      <c r="M705" t="s">
        <v>2508</v>
      </c>
      <c r="N705">
        <v>0</v>
      </c>
      <c r="O705">
        <v>12001</v>
      </c>
      <c r="P705">
        <v>14065</v>
      </c>
      <c r="Q705">
        <v>10</v>
      </c>
      <c r="R705" t="s">
        <v>719</v>
      </c>
      <c r="S705" t="s">
        <v>719</v>
      </c>
      <c r="T705" t="s">
        <v>719</v>
      </c>
      <c r="U705" t="s">
        <v>4326</v>
      </c>
      <c r="V705">
        <v>151784</v>
      </c>
      <c r="W705" t="s">
        <v>22</v>
      </c>
      <c r="X705" t="b">
        <v>1</v>
      </c>
      <c r="Y705" t="s">
        <v>719</v>
      </c>
      <c r="Z705" t="s">
        <v>719</v>
      </c>
      <c r="AA705">
        <v>151784</v>
      </c>
      <c r="AB705" t="s">
        <v>22</v>
      </c>
      <c r="AC705">
        <v>152267</v>
      </c>
      <c r="AD705" t="s">
        <v>102</v>
      </c>
      <c r="AE705">
        <v>506</v>
      </c>
      <c r="AF705" t="s">
        <v>124</v>
      </c>
      <c r="AG705">
        <v>80840</v>
      </c>
      <c r="AH705" t="s">
        <v>116</v>
      </c>
      <c r="AI705">
        <v>28216</v>
      </c>
      <c r="AJ705" t="s">
        <v>142</v>
      </c>
      <c r="AK705">
        <v>1224</v>
      </c>
      <c r="AL705" t="s">
        <v>91</v>
      </c>
      <c r="AM705">
        <v>2</v>
      </c>
      <c r="AN705" t="s">
        <v>152</v>
      </c>
      <c r="AO705">
        <v>131567</v>
      </c>
      <c r="AP705" t="s">
        <v>153</v>
      </c>
    </row>
    <row r="706" spans="1:42" x14ac:dyDescent="0.2">
      <c r="A706">
        <v>705</v>
      </c>
      <c r="B706" t="s">
        <v>2507</v>
      </c>
      <c r="C706" t="s">
        <v>22</v>
      </c>
      <c r="D706">
        <v>151784</v>
      </c>
      <c r="E706" t="s">
        <v>2506</v>
      </c>
      <c r="F706" t="s">
        <v>2505</v>
      </c>
      <c r="G706" t="s">
        <v>2505</v>
      </c>
      <c r="H706" t="s">
        <v>2504</v>
      </c>
      <c r="I706" t="s">
        <v>5093</v>
      </c>
      <c r="J706" t="s">
        <v>719</v>
      </c>
      <c r="K706">
        <v>-1</v>
      </c>
      <c r="L706">
        <v>995</v>
      </c>
      <c r="M706" t="s">
        <v>2503</v>
      </c>
      <c r="N706">
        <v>1</v>
      </c>
      <c r="O706">
        <v>14061</v>
      </c>
      <c r="P706">
        <v>15056</v>
      </c>
      <c r="Q706">
        <v>11</v>
      </c>
      <c r="R706" t="s">
        <v>719</v>
      </c>
      <c r="S706" t="s">
        <v>719</v>
      </c>
      <c r="T706" t="s">
        <v>719</v>
      </c>
      <c r="U706" t="s">
        <v>4326</v>
      </c>
      <c r="V706">
        <v>151784</v>
      </c>
      <c r="W706" t="s">
        <v>22</v>
      </c>
      <c r="X706" t="b">
        <v>1</v>
      </c>
      <c r="Y706" t="s">
        <v>719</v>
      </c>
      <c r="Z706" t="s">
        <v>719</v>
      </c>
      <c r="AA706">
        <v>151784</v>
      </c>
      <c r="AB706" t="s">
        <v>22</v>
      </c>
      <c r="AC706">
        <v>152267</v>
      </c>
      <c r="AD706" t="s">
        <v>102</v>
      </c>
      <c r="AE706">
        <v>506</v>
      </c>
      <c r="AF706" t="s">
        <v>124</v>
      </c>
      <c r="AG706">
        <v>80840</v>
      </c>
      <c r="AH706" t="s">
        <v>116</v>
      </c>
      <c r="AI706">
        <v>28216</v>
      </c>
      <c r="AJ706" t="s">
        <v>142</v>
      </c>
      <c r="AK706">
        <v>1224</v>
      </c>
      <c r="AL706" t="s">
        <v>91</v>
      </c>
      <c r="AM706">
        <v>2</v>
      </c>
      <c r="AN706" t="s">
        <v>152</v>
      </c>
      <c r="AO706">
        <v>131567</v>
      </c>
      <c r="AP706" t="s">
        <v>153</v>
      </c>
    </row>
    <row r="707" spans="1:42" x14ac:dyDescent="0.2">
      <c r="A707">
        <v>706</v>
      </c>
      <c r="B707" t="s">
        <v>2449</v>
      </c>
      <c r="C707" t="s">
        <v>90</v>
      </c>
      <c r="D707">
        <v>457575</v>
      </c>
      <c r="E707" t="s">
        <v>430</v>
      </c>
      <c r="F707" t="s">
        <v>429</v>
      </c>
      <c r="G707" t="s">
        <v>429</v>
      </c>
      <c r="H707" t="s">
        <v>2502</v>
      </c>
      <c r="I707" t="s">
        <v>5092</v>
      </c>
      <c r="J707" t="s">
        <v>719</v>
      </c>
      <c r="K707">
        <v>1</v>
      </c>
      <c r="L707">
        <v>4</v>
      </c>
      <c r="M707" t="s">
        <v>2501</v>
      </c>
      <c r="N707">
        <v>1</v>
      </c>
      <c r="O707">
        <v>0</v>
      </c>
      <c r="P707">
        <v>4</v>
      </c>
      <c r="Q707">
        <v>1</v>
      </c>
      <c r="R707" t="s">
        <v>719</v>
      </c>
      <c r="S707" t="s">
        <v>719</v>
      </c>
      <c r="T707" t="s">
        <v>719</v>
      </c>
      <c r="U707" t="s">
        <v>4326</v>
      </c>
      <c r="V707">
        <v>457575</v>
      </c>
      <c r="W707" t="s">
        <v>90</v>
      </c>
      <c r="X707" t="b">
        <v>1</v>
      </c>
      <c r="Y707" t="s">
        <v>719</v>
      </c>
      <c r="Z707" t="s">
        <v>719</v>
      </c>
      <c r="AA707">
        <v>457575</v>
      </c>
      <c r="AB707" t="s">
        <v>90</v>
      </c>
      <c r="AC707">
        <v>1146865</v>
      </c>
      <c r="AD707" t="s">
        <v>134</v>
      </c>
      <c r="AE707">
        <v>224471</v>
      </c>
      <c r="AF707" t="s">
        <v>135</v>
      </c>
      <c r="AG707">
        <v>80840</v>
      </c>
      <c r="AH707" t="s">
        <v>116</v>
      </c>
      <c r="AI707">
        <v>28216</v>
      </c>
      <c r="AJ707" t="s">
        <v>142</v>
      </c>
      <c r="AK707">
        <v>1224</v>
      </c>
      <c r="AL707" t="s">
        <v>91</v>
      </c>
      <c r="AM707">
        <v>2</v>
      </c>
      <c r="AN707" t="s">
        <v>152</v>
      </c>
      <c r="AO707">
        <v>131567</v>
      </c>
      <c r="AP707" t="s">
        <v>153</v>
      </c>
    </row>
    <row r="708" spans="1:42" x14ac:dyDescent="0.2">
      <c r="A708">
        <v>707</v>
      </c>
      <c r="B708" t="s">
        <v>2449</v>
      </c>
      <c r="C708" t="s">
        <v>90</v>
      </c>
      <c r="D708">
        <v>457575</v>
      </c>
      <c r="E708" t="s">
        <v>2500</v>
      </c>
      <c r="F708" t="s">
        <v>2499</v>
      </c>
      <c r="G708" t="s">
        <v>2499</v>
      </c>
      <c r="H708" t="s">
        <v>2498</v>
      </c>
      <c r="I708" t="s">
        <v>5091</v>
      </c>
      <c r="J708" t="s">
        <v>719</v>
      </c>
      <c r="K708">
        <v>1</v>
      </c>
      <c r="L708">
        <v>1290</v>
      </c>
      <c r="M708" t="s">
        <v>2497</v>
      </c>
      <c r="N708">
        <v>0</v>
      </c>
      <c r="O708">
        <v>231</v>
      </c>
      <c r="P708">
        <v>1521</v>
      </c>
      <c r="Q708">
        <v>2</v>
      </c>
      <c r="R708" t="s">
        <v>719</v>
      </c>
      <c r="S708" t="s">
        <v>719</v>
      </c>
      <c r="T708" t="s">
        <v>719</v>
      </c>
      <c r="U708" t="s">
        <v>4326</v>
      </c>
      <c r="V708">
        <v>457575</v>
      </c>
      <c r="W708" t="s">
        <v>90</v>
      </c>
      <c r="X708" t="b">
        <v>1</v>
      </c>
      <c r="Y708" t="s">
        <v>719</v>
      </c>
      <c r="Z708" t="s">
        <v>719</v>
      </c>
      <c r="AA708">
        <v>457575</v>
      </c>
      <c r="AB708" t="s">
        <v>90</v>
      </c>
      <c r="AC708">
        <v>1146865</v>
      </c>
      <c r="AD708" t="s">
        <v>134</v>
      </c>
      <c r="AE708">
        <v>224471</v>
      </c>
      <c r="AF708" t="s">
        <v>135</v>
      </c>
      <c r="AG708">
        <v>80840</v>
      </c>
      <c r="AH708" t="s">
        <v>116</v>
      </c>
      <c r="AI708">
        <v>28216</v>
      </c>
      <c r="AJ708" t="s">
        <v>142</v>
      </c>
      <c r="AK708">
        <v>1224</v>
      </c>
      <c r="AL708" t="s">
        <v>91</v>
      </c>
      <c r="AM708">
        <v>2</v>
      </c>
      <c r="AN708" t="s">
        <v>152</v>
      </c>
      <c r="AO708">
        <v>131567</v>
      </c>
      <c r="AP708" t="s">
        <v>153</v>
      </c>
    </row>
    <row r="709" spans="1:42" x14ac:dyDescent="0.2">
      <c r="A709">
        <v>708</v>
      </c>
      <c r="B709" t="s">
        <v>2449</v>
      </c>
      <c r="C709" t="s">
        <v>90</v>
      </c>
      <c r="D709">
        <v>457575</v>
      </c>
      <c r="E709" t="s">
        <v>2496</v>
      </c>
      <c r="F709" t="s">
        <v>2495</v>
      </c>
      <c r="G709" t="s">
        <v>2495</v>
      </c>
      <c r="H709" t="s">
        <v>2494</v>
      </c>
      <c r="I709" t="s">
        <v>5090</v>
      </c>
      <c r="J709" t="s">
        <v>719</v>
      </c>
      <c r="K709">
        <v>1</v>
      </c>
      <c r="L709">
        <v>2139</v>
      </c>
      <c r="M709" t="s">
        <v>2493</v>
      </c>
      <c r="N709">
        <v>0</v>
      </c>
      <c r="O709">
        <v>1536</v>
      </c>
      <c r="P709">
        <v>3675</v>
      </c>
      <c r="Q709">
        <v>3</v>
      </c>
      <c r="R709" t="s">
        <v>719</v>
      </c>
      <c r="S709" t="s">
        <v>719</v>
      </c>
      <c r="T709" t="s">
        <v>719</v>
      </c>
      <c r="U709" t="s">
        <v>4326</v>
      </c>
      <c r="V709">
        <v>457575</v>
      </c>
      <c r="W709" t="s">
        <v>90</v>
      </c>
      <c r="X709" t="b">
        <v>1</v>
      </c>
      <c r="Y709" t="s">
        <v>719</v>
      </c>
      <c r="Z709" t="s">
        <v>719</v>
      </c>
      <c r="AA709">
        <v>457575</v>
      </c>
      <c r="AB709" t="s">
        <v>90</v>
      </c>
      <c r="AC709">
        <v>1146865</v>
      </c>
      <c r="AD709" t="s">
        <v>134</v>
      </c>
      <c r="AE709">
        <v>224471</v>
      </c>
      <c r="AF709" t="s">
        <v>135</v>
      </c>
      <c r="AG709">
        <v>80840</v>
      </c>
      <c r="AH709" t="s">
        <v>116</v>
      </c>
      <c r="AI709">
        <v>28216</v>
      </c>
      <c r="AJ709" t="s">
        <v>142</v>
      </c>
      <c r="AK709">
        <v>1224</v>
      </c>
      <c r="AL709" t="s">
        <v>91</v>
      </c>
      <c r="AM709">
        <v>2</v>
      </c>
      <c r="AN709" t="s">
        <v>152</v>
      </c>
      <c r="AO709">
        <v>131567</v>
      </c>
      <c r="AP709" t="s">
        <v>153</v>
      </c>
    </row>
    <row r="710" spans="1:42" x14ac:dyDescent="0.2">
      <c r="A710">
        <v>709</v>
      </c>
      <c r="B710" t="s">
        <v>2449</v>
      </c>
      <c r="C710" t="s">
        <v>90</v>
      </c>
      <c r="D710">
        <v>457575</v>
      </c>
      <c r="E710" t="s">
        <v>2492</v>
      </c>
      <c r="F710" t="s">
        <v>622</v>
      </c>
      <c r="G710" t="s">
        <v>622</v>
      </c>
      <c r="H710" t="s">
        <v>2491</v>
      </c>
      <c r="I710" t="s">
        <v>5089</v>
      </c>
      <c r="J710" t="s">
        <v>719</v>
      </c>
      <c r="K710">
        <v>1</v>
      </c>
      <c r="L710">
        <v>2106</v>
      </c>
      <c r="M710" t="s">
        <v>2490</v>
      </c>
      <c r="N710">
        <v>0</v>
      </c>
      <c r="O710">
        <v>3671</v>
      </c>
      <c r="P710">
        <v>5777</v>
      </c>
      <c r="Q710">
        <v>4</v>
      </c>
      <c r="R710" t="s">
        <v>719</v>
      </c>
      <c r="S710" t="s">
        <v>719</v>
      </c>
      <c r="T710" t="s">
        <v>719</v>
      </c>
      <c r="U710" t="s">
        <v>4326</v>
      </c>
      <c r="V710">
        <v>457575</v>
      </c>
      <c r="W710" t="s">
        <v>90</v>
      </c>
      <c r="X710" t="b">
        <v>1</v>
      </c>
      <c r="Y710" t="s">
        <v>719</v>
      </c>
      <c r="Z710" t="s">
        <v>719</v>
      </c>
      <c r="AA710">
        <v>457575</v>
      </c>
      <c r="AB710" t="s">
        <v>90</v>
      </c>
      <c r="AC710">
        <v>1146865</v>
      </c>
      <c r="AD710" t="s">
        <v>134</v>
      </c>
      <c r="AE710">
        <v>224471</v>
      </c>
      <c r="AF710" t="s">
        <v>135</v>
      </c>
      <c r="AG710">
        <v>80840</v>
      </c>
      <c r="AH710" t="s">
        <v>116</v>
      </c>
      <c r="AI710">
        <v>28216</v>
      </c>
      <c r="AJ710" t="s">
        <v>142</v>
      </c>
      <c r="AK710">
        <v>1224</v>
      </c>
      <c r="AL710" t="s">
        <v>91</v>
      </c>
      <c r="AM710">
        <v>2</v>
      </c>
      <c r="AN710" t="s">
        <v>152</v>
      </c>
      <c r="AO710">
        <v>131567</v>
      </c>
      <c r="AP710" t="s">
        <v>153</v>
      </c>
    </row>
    <row r="711" spans="1:42" x14ac:dyDescent="0.2">
      <c r="A711">
        <v>710</v>
      </c>
      <c r="B711" t="s">
        <v>2449</v>
      </c>
      <c r="C711" t="s">
        <v>90</v>
      </c>
      <c r="D711">
        <v>457575</v>
      </c>
      <c r="E711" t="s">
        <v>305</v>
      </c>
      <c r="F711" t="s">
        <v>304</v>
      </c>
      <c r="G711" t="s">
        <v>304</v>
      </c>
      <c r="H711" t="s">
        <v>2489</v>
      </c>
      <c r="I711" t="s">
        <v>5088</v>
      </c>
      <c r="J711" t="s">
        <v>719</v>
      </c>
      <c r="K711">
        <v>-1</v>
      </c>
      <c r="L711">
        <v>972</v>
      </c>
      <c r="M711" t="s">
        <v>2488</v>
      </c>
      <c r="N711">
        <v>0</v>
      </c>
      <c r="O711">
        <v>5863</v>
      </c>
      <c r="P711">
        <v>6835</v>
      </c>
      <c r="Q711">
        <v>5</v>
      </c>
      <c r="R711" t="s">
        <v>719</v>
      </c>
      <c r="S711" t="s">
        <v>719</v>
      </c>
      <c r="T711" t="s">
        <v>719</v>
      </c>
      <c r="U711" t="s">
        <v>4326</v>
      </c>
      <c r="V711">
        <v>457575</v>
      </c>
      <c r="W711" t="s">
        <v>90</v>
      </c>
      <c r="X711" t="b">
        <v>1</v>
      </c>
      <c r="Y711" t="s">
        <v>719</v>
      </c>
      <c r="Z711" t="s">
        <v>719</v>
      </c>
      <c r="AA711">
        <v>457575</v>
      </c>
      <c r="AB711" t="s">
        <v>90</v>
      </c>
      <c r="AC711">
        <v>1146865</v>
      </c>
      <c r="AD711" t="s">
        <v>134</v>
      </c>
      <c r="AE711">
        <v>224471</v>
      </c>
      <c r="AF711" t="s">
        <v>135</v>
      </c>
      <c r="AG711">
        <v>80840</v>
      </c>
      <c r="AH711" t="s">
        <v>116</v>
      </c>
      <c r="AI711">
        <v>28216</v>
      </c>
      <c r="AJ711" t="s">
        <v>142</v>
      </c>
      <c r="AK711">
        <v>1224</v>
      </c>
      <c r="AL711" t="s">
        <v>91</v>
      </c>
      <c r="AM711">
        <v>2</v>
      </c>
      <c r="AN711" t="s">
        <v>152</v>
      </c>
      <c r="AO711">
        <v>131567</v>
      </c>
      <c r="AP711" t="s">
        <v>153</v>
      </c>
    </row>
    <row r="712" spans="1:42" x14ac:dyDescent="0.2">
      <c r="A712">
        <v>711</v>
      </c>
      <c r="B712" t="s">
        <v>2449</v>
      </c>
      <c r="C712" t="s">
        <v>90</v>
      </c>
      <c r="D712">
        <v>457575</v>
      </c>
      <c r="E712" t="s">
        <v>312</v>
      </c>
      <c r="F712" t="s">
        <v>304</v>
      </c>
      <c r="G712" t="s">
        <v>304</v>
      </c>
      <c r="H712" t="s">
        <v>2487</v>
      </c>
      <c r="I712" t="s">
        <v>5087</v>
      </c>
      <c r="J712" t="s">
        <v>719</v>
      </c>
      <c r="K712">
        <v>1</v>
      </c>
      <c r="L712">
        <v>984</v>
      </c>
      <c r="M712" t="s">
        <v>2486</v>
      </c>
      <c r="N712">
        <v>0</v>
      </c>
      <c r="O712">
        <v>6965</v>
      </c>
      <c r="P712">
        <v>7949</v>
      </c>
      <c r="Q712">
        <v>6</v>
      </c>
      <c r="R712" t="s">
        <v>4316</v>
      </c>
      <c r="S712" t="s">
        <v>719</v>
      </c>
      <c r="T712" t="s">
        <v>719</v>
      </c>
      <c r="U712" t="s">
        <v>4326</v>
      </c>
      <c r="V712">
        <v>457575</v>
      </c>
      <c r="W712" t="s">
        <v>90</v>
      </c>
      <c r="X712" t="b">
        <v>1</v>
      </c>
      <c r="Y712" t="s">
        <v>719</v>
      </c>
      <c r="Z712" t="s">
        <v>719</v>
      </c>
      <c r="AA712">
        <v>457575</v>
      </c>
      <c r="AB712" t="s">
        <v>90</v>
      </c>
      <c r="AC712">
        <v>1146865</v>
      </c>
      <c r="AD712" t="s">
        <v>134</v>
      </c>
      <c r="AE712">
        <v>224471</v>
      </c>
      <c r="AF712" t="s">
        <v>135</v>
      </c>
      <c r="AG712">
        <v>80840</v>
      </c>
      <c r="AH712" t="s">
        <v>116</v>
      </c>
      <c r="AI712">
        <v>28216</v>
      </c>
      <c r="AJ712" t="s">
        <v>142</v>
      </c>
      <c r="AK712">
        <v>1224</v>
      </c>
      <c r="AL712" t="s">
        <v>91</v>
      </c>
      <c r="AM712">
        <v>2</v>
      </c>
      <c r="AN712" t="s">
        <v>152</v>
      </c>
      <c r="AO712">
        <v>131567</v>
      </c>
      <c r="AP712" t="s">
        <v>153</v>
      </c>
    </row>
    <row r="713" spans="1:42" x14ac:dyDescent="0.2">
      <c r="A713">
        <v>712</v>
      </c>
      <c r="B713" t="s">
        <v>2449</v>
      </c>
      <c r="C713" t="s">
        <v>90</v>
      </c>
      <c r="D713">
        <v>457575</v>
      </c>
      <c r="E713" t="s">
        <v>2485</v>
      </c>
      <c r="F713" t="s">
        <v>2484</v>
      </c>
      <c r="G713" t="s">
        <v>2484</v>
      </c>
      <c r="H713" t="s">
        <v>2483</v>
      </c>
      <c r="I713" t="s">
        <v>5086</v>
      </c>
      <c r="J713" t="s">
        <v>719</v>
      </c>
      <c r="K713">
        <v>1</v>
      </c>
      <c r="L713">
        <v>1044</v>
      </c>
      <c r="M713" t="s">
        <v>2482</v>
      </c>
      <c r="N713">
        <v>0</v>
      </c>
      <c r="O713">
        <v>7968</v>
      </c>
      <c r="P713">
        <v>9012</v>
      </c>
      <c r="Q713">
        <v>7</v>
      </c>
      <c r="R713" t="s">
        <v>719</v>
      </c>
      <c r="S713" t="s">
        <v>719</v>
      </c>
      <c r="T713" t="s">
        <v>719</v>
      </c>
      <c r="U713" t="s">
        <v>4326</v>
      </c>
      <c r="V713">
        <v>457575</v>
      </c>
      <c r="W713" t="s">
        <v>90</v>
      </c>
      <c r="X713" t="b">
        <v>1</v>
      </c>
      <c r="Y713" t="s">
        <v>719</v>
      </c>
      <c r="Z713" t="s">
        <v>719</v>
      </c>
      <c r="AA713">
        <v>457575</v>
      </c>
      <c r="AB713" t="s">
        <v>90</v>
      </c>
      <c r="AC713">
        <v>1146865</v>
      </c>
      <c r="AD713" t="s">
        <v>134</v>
      </c>
      <c r="AE713">
        <v>224471</v>
      </c>
      <c r="AF713" t="s">
        <v>135</v>
      </c>
      <c r="AG713">
        <v>80840</v>
      </c>
      <c r="AH713" t="s">
        <v>116</v>
      </c>
      <c r="AI713">
        <v>28216</v>
      </c>
      <c r="AJ713" t="s">
        <v>142</v>
      </c>
      <c r="AK713">
        <v>1224</v>
      </c>
      <c r="AL713" t="s">
        <v>91</v>
      </c>
      <c r="AM713">
        <v>2</v>
      </c>
      <c r="AN713" t="s">
        <v>152</v>
      </c>
      <c r="AO713">
        <v>131567</v>
      </c>
      <c r="AP713" t="s">
        <v>153</v>
      </c>
    </row>
    <row r="714" spans="1:42" x14ac:dyDescent="0.2">
      <c r="A714">
        <v>713</v>
      </c>
      <c r="B714" t="s">
        <v>2449</v>
      </c>
      <c r="C714" t="s">
        <v>90</v>
      </c>
      <c r="D714">
        <v>457575</v>
      </c>
      <c r="E714" t="s">
        <v>2481</v>
      </c>
      <c r="F714" t="s">
        <v>2480</v>
      </c>
      <c r="G714" t="s">
        <v>2480</v>
      </c>
      <c r="H714" t="s">
        <v>2479</v>
      </c>
      <c r="I714" t="s">
        <v>5085</v>
      </c>
      <c r="J714" t="s">
        <v>719</v>
      </c>
      <c r="K714">
        <v>1</v>
      </c>
      <c r="L714">
        <v>210</v>
      </c>
      <c r="M714" t="s">
        <v>2478</v>
      </c>
      <c r="N714">
        <v>0</v>
      </c>
      <c r="O714">
        <v>9208</v>
      </c>
      <c r="P714">
        <v>9418</v>
      </c>
      <c r="Q714">
        <v>8</v>
      </c>
      <c r="R714" t="s">
        <v>719</v>
      </c>
      <c r="S714" t="s">
        <v>719</v>
      </c>
      <c r="T714" t="s">
        <v>719</v>
      </c>
      <c r="U714" t="s">
        <v>4326</v>
      </c>
      <c r="V714">
        <v>457575</v>
      </c>
      <c r="W714" t="s">
        <v>90</v>
      </c>
      <c r="X714" t="b">
        <v>1</v>
      </c>
      <c r="Y714" t="s">
        <v>719</v>
      </c>
      <c r="Z714" t="s">
        <v>719</v>
      </c>
      <c r="AA714">
        <v>457575</v>
      </c>
      <c r="AB714" t="s">
        <v>90</v>
      </c>
      <c r="AC714">
        <v>1146865</v>
      </c>
      <c r="AD714" t="s">
        <v>134</v>
      </c>
      <c r="AE714">
        <v>224471</v>
      </c>
      <c r="AF714" t="s">
        <v>135</v>
      </c>
      <c r="AG714">
        <v>80840</v>
      </c>
      <c r="AH714" t="s">
        <v>116</v>
      </c>
      <c r="AI714">
        <v>28216</v>
      </c>
      <c r="AJ714" t="s">
        <v>142</v>
      </c>
      <c r="AK714">
        <v>1224</v>
      </c>
      <c r="AL714" t="s">
        <v>91</v>
      </c>
      <c r="AM714">
        <v>2</v>
      </c>
      <c r="AN714" t="s">
        <v>152</v>
      </c>
      <c r="AO714">
        <v>131567</v>
      </c>
      <c r="AP714" t="s">
        <v>153</v>
      </c>
    </row>
    <row r="715" spans="1:42" x14ac:dyDescent="0.2">
      <c r="A715">
        <v>714</v>
      </c>
      <c r="B715" t="s">
        <v>2449</v>
      </c>
      <c r="C715" t="s">
        <v>90</v>
      </c>
      <c r="D715">
        <v>457575</v>
      </c>
      <c r="E715" t="s">
        <v>497</v>
      </c>
      <c r="F715" t="s">
        <v>429</v>
      </c>
      <c r="G715" t="s">
        <v>429</v>
      </c>
      <c r="H715" t="s">
        <v>2477</v>
      </c>
      <c r="I715" t="s">
        <v>5084</v>
      </c>
      <c r="J715" t="s">
        <v>719</v>
      </c>
      <c r="K715">
        <v>-1</v>
      </c>
      <c r="L715">
        <v>255</v>
      </c>
      <c r="M715" t="s">
        <v>2476</v>
      </c>
      <c r="N715">
        <v>0</v>
      </c>
      <c r="O715">
        <v>9482</v>
      </c>
      <c r="P715">
        <v>9737</v>
      </c>
      <c r="Q715">
        <v>9</v>
      </c>
      <c r="R715" t="s">
        <v>719</v>
      </c>
      <c r="S715" t="s">
        <v>719</v>
      </c>
      <c r="T715" t="s">
        <v>719</v>
      </c>
      <c r="U715" t="s">
        <v>4326</v>
      </c>
      <c r="V715">
        <v>457575</v>
      </c>
      <c r="W715" t="s">
        <v>90</v>
      </c>
      <c r="X715" t="b">
        <v>1</v>
      </c>
      <c r="Y715" t="s">
        <v>719</v>
      </c>
      <c r="Z715" t="s">
        <v>719</v>
      </c>
      <c r="AA715">
        <v>457575</v>
      </c>
      <c r="AB715" t="s">
        <v>90</v>
      </c>
      <c r="AC715">
        <v>1146865</v>
      </c>
      <c r="AD715" t="s">
        <v>134</v>
      </c>
      <c r="AE715">
        <v>224471</v>
      </c>
      <c r="AF715" t="s">
        <v>135</v>
      </c>
      <c r="AG715">
        <v>80840</v>
      </c>
      <c r="AH715" t="s">
        <v>116</v>
      </c>
      <c r="AI715">
        <v>28216</v>
      </c>
      <c r="AJ715" t="s">
        <v>142</v>
      </c>
      <c r="AK715">
        <v>1224</v>
      </c>
      <c r="AL715" t="s">
        <v>91</v>
      </c>
      <c r="AM715">
        <v>2</v>
      </c>
      <c r="AN715" t="s">
        <v>152</v>
      </c>
      <c r="AO715">
        <v>131567</v>
      </c>
      <c r="AP715" t="s">
        <v>153</v>
      </c>
    </row>
    <row r="716" spans="1:42" x14ac:dyDescent="0.2">
      <c r="A716">
        <v>715</v>
      </c>
      <c r="B716" t="s">
        <v>2449</v>
      </c>
      <c r="C716" t="s">
        <v>90</v>
      </c>
      <c r="D716">
        <v>457575</v>
      </c>
      <c r="E716" t="s">
        <v>2475</v>
      </c>
      <c r="F716" t="s">
        <v>2474</v>
      </c>
      <c r="G716" t="s">
        <v>2474</v>
      </c>
      <c r="H716" t="s">
        <v>2473</v>
      </c>
      <c r="I716" t="s">
        <v>5083</v>
      </c>
      <c r="J716" t="s">
        <v>719</v>
      </c>
      <c r="K716">
        <v>-1</v>
      </c>
      <c r="L716">
        <v>423</v>
      </c>
      <c r="M716" t="s">
        <v>2472</v>
      </c>
      <c r="N716">
        <v>0</v>
      </c>
      <c r="O716">
        <v>9813</v>
      </c>
      <c r="P716">
        <v>10236</v>
      </c>
      <c r="Q716">
        <v>10</v>
      </c>
      <c r="R716" t="s">
        <v>719</v>
      </c>
      <c r="S716" t="s">
        <v>719</v>
      </c>
      <c r="T716" t="s">
        <v>719</v>
      </c>
      <c r="U716" t="s">
        <v>4326</v>
      </c>
      <c r="V716">
        <v>457575</v>
      </c>
      <c r="W716" t="s">
        <v>90</v>
      </c>
      <c r="X716" t="b">
        <v>1</v>
      </c>
      <c r="Y716" t="s">
        <v>719</v>
      </c>
      <c r="Z716" t="s">
        <v>719</v>
      </c>
      <c r="AA716">
        <v>457575</v>
      </c>
      <c r="AB716" t="s">
        <v>90</v>
      </c>
      <c r="AC716">
        <v>1146865</v>
      </c>
      <c r="AD716" t="s">
        <v>134</v>
      </c>
      <c r="AE716">
        <v>224471</v>
      </c>
      <c r="AF716" t="s">
        <v>135</v>
      </c>
      <c r="AG716">
        <v>80840</v>
      </c>
      <c r="AH716" t="s">
        <v>116</v>
      </c>
      <c r="AI716">
        <v>28216</v>
      </c>
      <c r="AJ716" t="s">
        <v>142</v>
      </c>
      <c r="AK716">
        <v>1224</v>
      </c>
      <c r="AL716" t="s">
        <v>91</v>
      </c>
      <c r="AM716">
        <v>2</v>
      </c>
      <c r="AN716" t="s">
        <v>152</v>
      </c>
      <c r="AO716">
        <v>131567</v>
      </c>
      <c r="AP716" t="s">
        <v>153</v>
      </c>
    </row>
    <row r="717" spans="1:42" x14ac:dyDescent="0.2">
      <c r="A717">
        <v>716</v>
      </c>
      <c r="B717" t="s">
        <v>2449</v>
      </c>
      <c r="C717" t="s">
        <v>90</v>
      </c>
      <c r="D717">
        <v>457575</v>
      </c>
      <c r="E717" t="s">
        <v>2471</v>
      </c>
      <c r="F717" t="s">
        <v>2470</v>
      </c>
      <c r="G717" t="s">
        <v>2470</v>
      </c>
      <c r="H717" t="s">
        <v>2469</v>
      </c>
      <c r="I717" t="s">
        <v>5082</v>
      </c>
      <c r="J717" t="s">
        <v>719</v>
      </c>
      <c r="K717">
        <v>1</v>
      </c>
      <c r="L717">
        <v>1062</v>
      </c>
      <c r="M717" t="s">
        <v>2468</v>
      </c>
      <c r="N717">
        <v>0</v>
      </c>
      <c r="O717">
        <v>10457</v>
      </c>
      <c r="P717">
        <v>11519</v>
      </c>
      <c r="Q717">
        <v>11</v>
      </c>
      <c r="R717" t="s">
        <v>719</v>
      </c>
      <c r="S717" t="s">
        <v>719</v>
      </c>
      <c r="T717" t="s">
        <v>719</v>
      </c>
      <c r="U717" t="s">
        <v>4326</v>
      </c>
      <c r="V717">
        <v>457575</v>
      </c>
      <c r="W717" t="s">
        <v>90</v>
      </c>
      <c r="X717" t="b">
        <v>1</v>
      </c>
      <c r="Y717" t="s">
        <v>719</v>
      </c>
      <c r="Z717" t="s">
        <v>719</v>
      </c>
      <c r="AA717">
        <v>457575</v>
      </c>
      <c r="AB717" t="s">
        <v>90</v>
      </c>
      <c r="AC717">
        <v>1146865</v>
      </c>
      <c r="AD717" t="s">
        <v>134</v>
      </c>
      <c r="AE717">
        <v>224471</v>
      </c>
      <c r="AF717" t="s">
        <v>135</v>
      </c>
      <c r="AG717">
        <v>80840</v>
      </c>
      <c r="AH717" t="s">
        <v>116</v>
      </c>
      <c r="AI717">
        <v>28216</v>
      </c>
      <c r="AJ717" t="s">
        <v>142</v>
      </c>
      <c r="AK717">
        <v>1224</v>
      </c>
      <c r="AL717" t="s">
        <v>91</v>
      </c>
      <c r="AM717">
        <v>2</v>
      </c>
      <c r="AN717" t="s">
        <v>152</v>
      </c>
      <c r="AO717">
        <v>131567</v>
      </c>
      <c r="AP717" t="s">
        <v>153</v>
      </c>
    </row>
    <row r="718" spans="1:42" x14ac:dyDescent="0.2">
      <c r="A718">
        <v>717</v>
      </c>
      <c r="B718" t="s">
        <v>2449</v>
      </c>
      <c r="C718" t="s">
        <v>90</v>
      </c>
      <c r="D718">
        <v>457575</v>
      </c>
      <c r="E718" t="s">
        <v>2467</v>
      </c>
      <c r="F718" t="s">
        <v>2466</v>
      </c>
      <c r="G718" t="s">
        <v>2466</v>
      </c>
      <c r="H718" t="s">
        <v>2465</v>
      </c>
      <c r="I718" t="s">
        <v>5081</v>
      </c>
      <c r="J718" t="s">
        <v>719</v>
      </c>
      <c r="K718">
        <v>1</v>
      </c>
      <c r="L718">
        <v>444</v>
      </c>
      <c r="M718" t="s">
        <v>2464</v>
      </c>
      <c r="N718">
        <v>0</v>
      </c>
      <c r="O718">
        <v>11670</v>
      </c>
      <c r="P718">
        <v>12114</v>
      </c>
      <c r="Q718">
        <v>12</v>
      </c>
      <c r="R718" t="s">
        <v>719</v>
      </c>
      <c r="S718" t="s">
        <v>719</v>
      </c>
      <c r="T718" t="s">
        <v>719</v>
      </c>
      <c r="U718" t="s">
        <v>4326</v>
      </c>
      <c r="V718">
        <v>457575</v>
      </c>
      <c r="W718" t="s">
        <v>90</v>
      </c>
      <c r="X718" t="b">
        <v>1</v>
      </c>
      <c r="Y718" t="s">
        <v>719</v>
      </c>
      <c r="Z718" t="s">
        <v>719</v>
      </c>
      <c r="AA718">
        <v>457575</v>
      </c>
      <c r="AB718" t="s">
        <v>90</v>
      </c>
      <c r="AC718">
        <v>1146865</v>
      </c>
      <c r="AD718" t="s">
        <v>134</v>
      </c>
      <c r="AE718">
        <v>224471</v>
      </c>
      <c r="AF718" t="s">
        <v>135</v>
      </c>
      <c r="AG718">
        <v>80840</v>
      </c>
      <c r="AH718" t="s">
        <v>116</v>
      </c>
      <c r="AI718">
        <v>28216</v>
      </c>
      <c r="AJ718" t="s">
        <v>142</v>
      </c>
      <c r="AK718">
        <v>1224</v>
      </c>
      <c r="AL718" t="s">
        <v>91</v>
      </c>
      <c r="AM718">
        <v>2</v>
      </c>
      <c r="AN718" t="s">
        <v>152</v>
      </c>
      <c r="AO718">
        <v>131567</v>
      </c>
      <c r="AP718" t="s">
        <v>153</v>
      </c>
    </row>
    <row r="719" spans="1:42" x14ac:dyDescent="0.2">
      <c r="A719">
        <v>718</v>
      </c>
      <c r="B719" t="s">
        <v>2449</v>
      </c>
      <c r="C719" t="s">
        <v>90</v>
      </c>
      <c r="D719">
        <v>457575</v>
      </c>
      <c r="E719" t="s">
        <v>497</v>
      </c>
      <c r="F719" t="s">
        <v>429</v>
      </c>
      <c r="G719" t="s">
        <v>429</v>
      </c>
      <c r="H719" t="s">
        <v>2463</v>
      </c>
      <c r="I719" t="s">
        <v>5080</v>
      </c>
      <c r="J719" t="s">
        <v>719</v>
      </c>
      <c r="K719">
        <v>-1</v>
      </c>
      <c r="L719">
        <v>207</v>
      </c>
      <c r="M719" t="s">
        <v>2462</v>
      </c>
      <c r="N719">
        <v>0</v>
      </c>
      <c r="O719">
        <v>12164</v>
      </c>
      <c r="P719">
        <v>12371</v>
      </c>
      <c r="Q719">
        <v>13</v>
      </c>
      <c r="R719" t="s">
        <v>719</v>
      </c>
      <c r="S719" t="s">
        <v>719</v>
      </c>
      <c r="T719" t="s">
        <v>719</v>
      </c>
      <c r="U719" t="s">
        <v>4326</v>
      </c>
      <c r="V719">
        <v>457575</v>
      </c>
      <c r="W719" t="s">
        <v>90</v>
      </c>
      <c r="X719" t="b">
        <v>1</v>
      </c>
      <c r="Y719" t="s">
        <v>719</v>
      </c>
      <c r="Z719" t="s">
        <v>719</v>
      </c>
      <c r="AA719">
        <v>457575</v>
      </c>
      <c r="AB719" t="s">
        <v>90</v>
      </c>
      <c r="AC719">
        <v>1146865</v>
      </c>
      <c r="AD719" t="s">
        <v>134</v>
      </c>
      <c r="AE719">
        <v>224471</v>
      </c>
      <c r="AF719" t="s">
        <v>135</v>
      </c>
      <c r="AG719">
        <v>80840</v>
      </c>
      <c r="AH719" t="s">
        <v>116</v>
      </c>
      <c r="AI719">
        <v>28216</v>
      </c>
      <c r="AJ719" t="s">
        <v>142</v>
      </c>
      <c r="AK719">
        <v>1224</v>
      </c>
      <c r="AL719" t="s">
        <v>91</v>
      </c>
      <c r="AM719">
        <v>2</v>
      </c>
      <c r="AN719" t="s">
        <v>152</v>
      </c>
      <c r="AO719">
        <v>131567</v>
      </c>
      <c r="AP719" t="s">
        <v>153</v>
      </c>
    </row>
    <row r="720" spans="1:42" x14ac:dyDescent="0.2">
      <c r="A720">
        <v>719</v>
      </c>
      <c r="B720" t="s">
        <v>2449</v>
      </c>
      <c r="C720" t="s">
        <v>90</v>
      </c>
      <c r="D720">
        <v>457575</v>
      </c>
      <c r="E720" t="s">
        <v>2461</v>
      </c>
      <c r="F720" t="s">
        <v>2460</v>
      </c>
      <c r="G720" t="s">
        <v>2460</v>
      </c>
      <c r="H720" t="s">
        <v>2459</v>
      </c>
      <c r="I720" t="s">
        <v>5079</v>
      </c>
      <c r="J720" t="s">
        <v>719</v>
      </c>
      <c r="K720">
        <v>-1</v>
      </c>
      <c r="L720">
        <v>480</v>
      </c>
      <c r="M720" t="s">
        <v>2458</v>
      </c>
      <c r="N720">
        <v>0</v>
      </c>
      <c r="O720">
        <v>12401</v>
      </c>
      <c r="P720">
        <v>12881</v>
      </c>
      <c r="Q720">
        <v>14</v>
      </c>
      <c r="R720" t="s">
        <v>719</v>
      </c>
      <c r="S720" t="s">
        <v>719</v>
      </c>
      <c r="T720" t="s">
        <v>719</v>
      </c>
      <c r="U720" t="s">
        <v>4326</v>
      </c>
      <c r="V720">
        <v>457575</v>
      </c>
      <c r="W720" t="s">
        <v>90</v>
      </c>
      <c r="X720" t="b">
        <v>1</v>
      </c>
      <c r="Y720" t="s">
        <v>719</v>
      </c>
      <c r="Z720" t="s">
        <v>719</v>
      </c>
      <c r="AA720">
        <v>457575</v>
      </c>
      <c r="AB720" t="s">
        <v>90</v>
      </c>
      <c r="AC720">
        <v>1146865</v>
      </c>
      <c r="AD720" t="s">
        <v>134</v>
      </c>
      <c r="AE720">
        <v>224471</v>
      </c>
      <c r="AF720" t="s">
        <v>135</v>
      </c>
      <c r="AG720">
        <v>80840</v>
      </c>
      <c r="AH720" t="s">
        <v>116</v>
      </c>
      <c r="AI720">
        <v>28216</v>
      </c>
      <c r="AJ720" t="s">
        <v>142</v>
      </c>
      <c r="AK720">
        <v>1224</v>
      </c>
      <c r="AL720" t="s">
        <v>91</v>
      </c>
      <c r="AM720">
        <v>2</v>
      </c>
      <c r="AN720" t="s">
        <v>152</v>
      </c>
      <c r="AO720">
        <v>131567</v>
      </c>
      <c r="AP720" t="s">
        <v>153</v>
      </c>
    </row>
    <row r="721" spans="1:42" x14ac:dyDescent="0.2">
      <c r="A721">
        <v>720</v>
      </c>
      <c r="B721" t="s">
        <v>2449</v>
      </c>
      <c r="C721" t="s">
        <v>90</v>
      </c>
      <c r="D721">
        <v>457575</v>
      </c>
      <c r="E721" t="s">
        <v>2457</v>
      </c>
      <c r="F721" t="s">
        <v>2456</v>
      </c>
      <c r="G721" t="s">
        <v>2456</v>
      </c>
      <c r="H721" t="s">
        <v>2455</v>
      </c>
      <c r="I721" t="s">
        <v>5078</v>
      </c>
      <c r="J721" t="s">
        <v>719</v>
      </c>
      <c r="K721">
        <v>-1</v>
      </c>
      <c r="L721">
        <v>885</v>
      </c>
      <c r="M721" t="s">
        <v>2454</v>
      </c>
      <c r="N721">
        <v>0</v>
      </c>
      <c r="O721">
        <v>12999</v>
      </c>
      <c r="P721">
        <v>13884</v>
      </c>
      <c r="Q721">
        <v>15</v>
      </c>
      <c r="R721" t="s">
        <v>719</v>
      </c>
      <c r="S721" t="s">
        <v>719</v>
      </c>
      <c r="T721" t="s">
        <v>719</v>
      </c>
      <c r="U721" t="s">
        <v>4326</v>
      </c>
      <c r="V721">
        <v>457575</v>
      </c>
      <c r="W721" t="s">
        <v>90</v>
      </c>
      <c r="X721" t="b">
        <v>1</v>
      </c>
      <c r="Y721" t="s">
        <v>719</v>
      </c>
      <c r="Z721" t="s">
        <v>719</v>
      </c>
      <c r="AA721">
        <v>457575</v>
      </c>
      <c r="AB721" t="s">
        <v>90</v>
      </c>
      <c r="AC721">
        <v>1146865</v>
      </c>
      <c r="AD721" t="s">
        <v>134</v>
      </c>
      <c r="AE721">
        <v>224471</v>
      </c>
      <c r="AF721" t="s">
        <v>135</v>
      </c>
      <c r="AG721">
        <v>80840</v>
      </c>
      <c r="AH721" t="s">
        <v>116</v>
      </c>
      <c r="AI721">
        <v>28216</v>
      </c>
      <c r="AJ721" t="s">
        <v>142</v>
      </c>
      <c r="AK721">
        <v>1224</v>
      </c>
      <c r="AL721" t="s">
        <v>91</v>
      </c>
      <c r="AM721">
        <v>2</v>
      </c>
      <c r="AN721" t="s">
        <v>152</v>
      </c>
      <c r="AO721">
        <v>131567</v>
      </c>
      <c r="AP721" t="s">
        <v>153</v>
      </c>
    </row>
    <row r="722" spans="1:42" x14ac:dyDescent="0.2">
      <c r="A722">
        <v>721</v>
      </c>
      <c r="B722" t="s">
        <v>2449</v>
      </c>
      <c r="C722" t="s">
        <v>90</v>
      </c>
      <c r="D722">
        <v>457575</v>
      </c>
      <c r="E722" t="s">
        <v>2453</v>
      </c>
      <c r="F722" t="s">
        <v>2452</v>
      </c>
      <c r="G722" t="s">
        <v>2452</v>
      </c>
      <c r="H722" t="s">
        <v>2451</v>
      </c>
      <c r="I722" t="s">
        <v>5077</v>
      </c>
      <c r="J722" t="s">
        <v>719</v>
      </c>
      <c r="K722">
        <v>-1</v>
      </c>
      <c r="L722">
        <v>789</v>
      </c>
      <c r="M722" t="s">
        <v>2450</v>
      </c>
      <c r="N722">
        <v>0</v>
      </c>
      <c r="O722">
        <v>13906</v>
      </c>
      <c r="P722">
        <v>14695</v>
      </c>
      <c r="Q722">
        <v>16</v>
      </c>
      <c r="R722" t="s">
        <v>719</v>
      </c>
      <c r="S722" t="s">
        <v>719</v>
      </c>
      <c r="T722" t="s">
        <v>719</v>
      </c>
      <c r="U722" t="s">
        <v>4326</v>
      </c>
      <c r="V722">
        <v>457575</v>
      </c>
      <c r="W722" t="s">
        <v>90</v>
      </c>
      <c r="X722" t="b">
        <v>1</v>
      </c>
      <c r="Y722" t="s">
        <v>719</v>
      </c>
      <c r="Z722" t="s">
        <v>719</v>
      </c>
      <c r="AA722">
        <v>457575</v>
      </c>
      <c r="AB722" t="s">
        <v>90</v>
      </c>
      <c r="AC722">
        <v>1146865</v>
      </c>
      <c r="AD722" t="s">
        <v>134</v>
      </c>
      <c r="AE722">
        <v>224471</v>
      </c>
      <c r="AF722" t="s">
        <v>135</v>
      </c>
      <c r="AG722">
        <v>80840</v>
      </c>
      <c r="AH722" t="s">
        <v>116</v>
      </c>
      <c r="AI722">
        <v>28216</v>
      </c>
      <c r="AJ722" t="s">
        <v>142</v>
      </c>
      <c r="AK722">
        <v>1224</v>
      </c>
      <c r="AL722" t="s">
        <v>91</v>
      </c>
      <c r="AM722">
        <v>2</v>
      </c>
      <c r="AN722" t="s">
        <v>152</v>
      </c>
      <c r="AO722">
        <v>131567</v>
      </c>
      <c r="AP722" t="s">
        <v>153</v>
      </c>
    </row>
    <row r="723" spans="1:42" x14ac:dyDescent="0.2">
      <c r="A723">
        <v>722</v>
      </c>
      <c r="B723" t="s">
        <v>2449</v>
      </c>
      <c r="C723" t="s">
        <v>90</v>
      </c>
      <c r="D723">
        <v>457575</v>
      </c>
      <c r="E723" t="s">
        <v>1912</v>
      </c>
      <c r="F723" t="s">
        <v>1911</v>
      </c>
      <c r="G723" t="s">
        <v>1911</v>
      </c>
      <c r="H723" t="s">
        <v>2448</v>
      </c>
      <c r="I723" t="s">
        <v>5076</v>
      </c>
      <c r="J723" t="s">
        <v>719</v>
      </c>
      <c r="K723">
        <v>-1</v>
      </c>
      <c r="L723">
        <v>642</v>
      </c>
      <c r="M723" t="s">
        <v>2447</v>
      </c>
      <c r="N723">
        <v>1</v>
      </c>
      <c r="O723">
        <v>14717</v>
      </c>
      <c r="P723">
        <v>15359</v>
      </c>
      <c r="Q723">
        <v>17</v>
      </c>
      <c r="R723" t="s">
        <v>719</v>
      </c>
      <c r="S723" t="s">
        <v>719</v>
      </c>
      <c r="T723" t="s">
        <v>719</v>
      </c>
      <c r="U723" t="s">
        <v>4326</v>
      </c>
      <c r="V723">
        <v>457575</v>
      </c>
      <c r="W723" t="s">
        <v>90</v>
      </c>
      <c r="X723" t="b">
        <v>1</v>
      </c>
      <c r="Y723" t="s">
        <v>719</v>
      </c>
      <c r="Z723" t="s">
        <v>719</v>
      </c>
      <c r="AA723">
        <v>457575</v>
      </c>
      <c r="AB723" t="s">
        <v>90</v>
      </c>
      <c r="AC723">
        <v>1146865</v>
      </c>
      <c r="AD723" t="s">
        <v>134</v>
      </c>
      <c r="AE723">
        <v>224471</v>
      </c>
      <c r="AF723" t="s">
        <v>135</v>
      </c>
      <c r="AG723">
        <v>80840</v>
      </c>
      <c r="AH723" t="s">
        <v>116</v>
      </c>
      <c r="AI723">
        <v>28216</v>
      </c>
      <c r="AJ723" t="s">
        <v>142</v>
      </c>
      <c r="AK723">
        <v>1224</v>
      </c>
      <c r="AL723" t="s">
        <v>91</v>
      </c>
      <c r="AM723">
        <v>2</v>
      </c>
      <c r="AN723" t="s">
        <v>152</v>
      </c>
      <c r="AO723">
        <v>131567</v>
      </c>
      <c r="AP723" t="s">
        <v>153</v>
      </c>
    </row>
    <row r="724" spans="1:42" x14ac:dyDescent="0.2">
      <c r="A724">
        <v>723</v>
      </c>
      <c r="B724" t="s">
        <v>2399</v>
      </c>
      <c r="C724" t="s">
        <v>16</v>
      </c>
      <c r="D724">
        <v>1781167</v>
      </c>
      <c r="E724" t="s">
        <v>2446</v>
      </c>
      <c r="F724" t="s">
        <v>2445</v>
      </c>
      <c r="G724" t="s">
        <v>2445</v>
      </c>
      <c r="H724" t="s">
        <v>2444</v>
      </c>
      <c r="I724" t="s">
        <v>5075</v>
      </c>
      <c r="J724" t="s">
        <v>719</v>
      </c>
      <c r="K724">
        <v>1</v>
      </c>
      <c r="L724">
        <v>841</v>
      </c>
      <c r="M724" t="s">
        <v>2443</v>
      </c>
      <c r="N724">
        <v>1</v>
      </c>
      <c r="O724">
        <v>0</v>
      </c>
      <c r="P724">
        <v>841</v>
      </c>
      <c r="Q724">
        <v>1</v>
      </c>
      <c r="R724" t="s">
        <v>719</v>
      </c>
      <c r="S724">
        <v>1</v>
      </c>
      <c r="T724" t="s">
        <v>4694</v>
      </c>
      <c r="U724" t="s">
        <v>4326</v>
      </c>
      <c r="V724">
        <v>1781167</v>
      </c>
      <c r="W724" t="s">
        <v>16</v>
      </c>
      <c r="X724" t="b">
        <v>1</v>
      </c>
      <c r="Y724" t="s">
        <v>719</v>
      </c>
      <c r="Z724" t="s">
        <v>719</v>
      </c>
      <c r="AA724">
        <v>1781167</v>
      </c>
      <c r="AB724" t="s">
        <v>16</v>
      </c>
      <c r="AC724">
        <v>174951</v>
      </c>
      <c r="AD724" t="s">
        <v>98</v>
      </c>
      <c r="AE724">
        <v>80864</v>
      </c>
      <c r="AF724" t="s">
        <v>45</v>
      </c>
      <c r="AG724">
        <v>80840</v>
      </c>
      <c r="AH724" t="s">
        <v>116</v>
      </c>
      <c r="AI724">
        <v>28216</v>
      </c>
      <c r="AJ724" t="s">
        <v>142</v>
      </c>
      <c r="AK724">
        <v>1224</v>
      </c>
      <c r="AL724" t="s">
        <v>91</v>
      </c>
      <c r="AM724">
        <v>2</v>
      </c>
      <c r="AN724" t="s">
        <v>152</v>
      </c>
      <c r="AO724">
        <v>131567</v>
      </c>
      <c r="AP724" t="s">
        <v>153</v>
      </c>
    </row>
    <row r="725" spans="1:42" x14ac:dyDescent="0.2">
      <c r="A725">
        <v>724</v>
      </c>
      <c r="B725" t="s">
        <v>2399</v>
      </c>
      <c r="C725" t="s">
        <v>16</v>
      </c>
      <c r="D725">
        <v>1781167</v>
      </c>
      <c r="E725" t="s">
        <v>2442</v>
      </c>
      <c r="F725" t="s">
        <v>2441</v>
      </c>
      <c r="G725" t="s">
        <v>2441</v>
      </c>
      <c r="H725" t="s">
        <v>2440</v>
      </c>
      <c r="I725" t="s">
        <v>5074</v>
      </c>
      <c r="J725" t="s">
        <v>719</v>
      </c>
      <c r="K725">
        <v>1</v>
      </c>
      <c r="L725">
        <v>639</v>
      </c>
      <c r="M725" t="s">
        <v>2439</v>
      </c>
      <c r="N725">
        <v>0</v>
      </c>
      <c r="O725">
        <v>840</v>
      </c>
      <c r="P725">
        <v>1479</v>
      </c>
      <c r="Q725">
        <v>2</v>
      </c>
      <c r="R725" t="s">
        <v>719</v>
      </c>
      <c r="S725">
        <v>1</v>
      </c>
      <c r="T725" t="s">
        <v>4694</v>
      </c>
      <c r="U725" t="s">
        <v>4326</v>
      </c>
      <c r="V725">
        <v>1781167</v>
      </c>
      <c r="W725" t="s">
        <v>16</v>
      </c>
      <c r="X725" t="b">
        <v>1</v>
      </c>
      <c r="Y725" t="s">
        <v>719</v>
      </c>
      <c r="Z725" t="s">
        <v>719</v>
      </c>
      <c r="AA725">
        <v>1781167</v>
      </c>
      <c r="AB725" t="s">
        <v>16</v>
      </c>
      <c r="AC725">
        <v>174951</v>
      </c>
      <c r="AD725" t="s">
        <v>98</v>
      </c>
      <c r="AE725">
        <v>80864</v>
      </c>
      <c r="AF725" t="s">
        <v>45</v>
      </c>
      <c r="AG725">
        <v>80840</v>
      </c>
      <c r="AH725" t="s">
        <v>116</v>
      </c>
      <c r="AI725">
        <v>28216</v>
      </c>
      <c r="AJ725" t="s">
        <v>142</v>
      </c>
      <c r="AK725">
        <v>1224</v>
      </c>
      <c r="AL725" t="s">
        <v>91</v>
      </c>
      <c r="AM725">
        <v>2</v>
      </c>
      <c r="AN725" t="s">
        <v>152</v>
      </c>
      <c r="AO725">
        <v>131567</v>
      </c>
      <c r="AP725" t="s">
        <v>153</v>
      </c>
    </row>
    <row r="726" spans="1:42" x14ac:dyDescent="0.2">
      <c r="A726">
        <v>725</v>
      </c>
      <c r="B726" t="s">
        <v>2399</v>
      </c>
      <c r="C726" t="s">
        <v>16</v>
      </c>
      <c r="D726">
        <v>1781167</v>
      </c>
      <c r="E726" t="s">
        <v>312</v>
      </c>
      <c r="F726" t="s">
        <v>304</v>
      </c>
      <c r="G726" t="s">
        <v>304</v>
      </c>
      <c r="H726" t="s">
        <v>2438</v>
      </c>
      <c r="I726" t="s">
        <v>5073</v>
      </c>
      <c r="J726" t="s">
        <v>719</v>
      </c>
      <c r="K726">
        <v>1</v>
      </c>
      <c r="L726">
        <v>972</v>
      </c>
      <c r="M726" t="s">
        <v>2437</v>
      </c>
      <c r="N726">
        <v>0</v>
      </c>
      <c r="O726">
        <v>1515</v>
      </c>
      <c r="P726">
        <v>2487</v>
      </c>
      <c r="Q726">
        <v>3</v>
      </c>
      <c r="R726" t="s">
        <v>719</v>
      </c>
      <c r="S726">
        <v>1</v>
      </c>
      <c r="T726" t="s">
        <v>4694</v>
      </c>
      <c r="U726" t="s">
        <v>4326</v>
      </c>
      <c r="V726">
        <v>1781167</v>
      </c>
      <c r="W726" t="s">
        <v>16</v>
      </c>
      <c r="X726" t="b">
        <v>1</v>
      </c>
      <c r="Y726" t="s">
        <v>719</v>
      </c>
      <c r="Z726" t="s">
        <v>719</v>
      </c>
      <c r="AA726">
        <v>1781167</v>
      </c>
      <c r="AB726" t="s">
        <v>16</v>
      </c>
      <c r="AC726">
        <v>174951</v>
      </c>
      <c r="AD726" t="s">
        <v>98</v>
      </c>
      <c r="AE726">
        <v>80864</v>
      </c>
      <c r="AF726" t="s">
        <v>45</v>
      </c>
      <c r="AG726">
        <v>80840</v>
      </c>
      <c r="AH726" t="s">
        <v>116</v>
      </c>
      <c r="AI726">
        <v>28216</v>
      </c>
      <c r="AJ726" t="s">
        <v>142</v>
      </c>
      <c r="AK726">
        <v>1224</v>
      </c>
      <c r="AL726" t="s">
        <v>91</v>
      </c>
      <c r="AM726">
        <v>2</v>
      </c>
      <c r="AN726" t="s">
        <v>152</v>
      </c>
      <c r="AO726">
        <v>131567</v>
      </c>
      <c r="AP726" t="s">
        <v>153</v>
      </c>
    </row>
    <row r="727" spans="1:42" x14ac:dyDescent="0.2">
      <c r="A727">
        <v>726</v>
      </c>
      <c r="B727" t="s">
        <v>2399</v>
      </c>
      <c r="C727" t="s">
        <v>16</v>
      </c>
      <c r="D727">
        <v>1781167</v>
      </c>
      <c r="E727" t="s">
        <v>2122</v>
      </c>
      <c r="F727" t="s">
        <v>387</v>
      </c>
      <c r="G727" t="s">
        <v>387</v>
      </c>
      <c r="H727" t="s">
        <v>2436</v>
      </c>
      <c r="I727" t="s">
        <v>5072</v>
      </c>
      <c r="J727" t="s">
        <v>719</v>
      </c>
      <c r="K727">
        <v>1</v>
      </c>
      <c r="L727">
        <v>1209</v>
      </c>
      <c r="M727" t="s">
        <v>2435</v>
      </c>
      <c r="N727">
        <v>0</v>
      </c>
      <c r="O727">
        <v>2498</v>
      </c>
      <c r="P727">
        <v>3707</v>
      </c>
      <c r="Q727">
        <v>4</v>
      </c>
      <c r="R727" t="s">
        <v>719</v>
      </c>
      <c r="S727">
        <v>1</v>
      </c>
      <c r="T727" t="s">
        <v>4694</v>
      </c>
      <c r="U727" t="s">
        <v>4326</v>
      </c>
      <c r="V727">
        <v>1781167</v>
      </c>
      <c r="W727" t="s">
        <v>16</v>
      </c>
      <c r="X727" t="b">
        <v>1</v>
      </c>
      <c r="Y727" t="s">
        <v>719</v>
      </c>
      <c r="Z727" t="s">
        <v>719</v>
      </c>
      <c r="AA727">
        <v>1781167</v>
      </c>
      <c r="AB727" t="s">
        <v>16</v>
      </c>
      <c r="AC727">
        <v>174951</v>
      </c>
      <c r="AD727" t="s">
        <v>98</v>
      </c>
      <c r="AE727">
        <v>80864</v>
      </c>
      <c r="AF727" t="s">
        <v>45</v>
      </c>
      <c r="AG727">
        <v>80840</v>
      </c>
      <c r="AH727" t="s">
        <v>116</v>
      </c>
      <c r="AI727">
        <v>28216</v>
      </c>
      <c r="AJ727" t="s">
        <v>142</v>
      </c>
      <c r="AK727">
        <v>1224</v>
      </c>
      <c r="AL727" t="s">
        <v>91</v>
      </c>
      <c r="AM727">
        <v>2</v>
      </c>
      <c r="AN727" t="s">
        <v>152</v>
      </c>
      <c r="AO727">
        <v>131567</v>
      </c>
      <c r="AP727" t="s">
        <v>153</v>
      </c>
    </row>
    <row r="728" spans="1:42" x14ac:dyDescent="0.2">
      <c r="A728">
        <v>727</v>
      </c>
      <c r="B728" t="s">
        <v>2399</v>
      </c>
      <c r="C728" t="s">
        <v>16</v>
      </c>
      <c r="D728">
        <v>1781167</v>
      </c>
      <c r="E728" t="s">
        <v>2434</v>
      </c>
      <c r="F728" t="s">
        <v>2433</v>
      </c>
      <c r="G728" t="s">
        <v>2433</v>
      </c>
      <c r="H728" t="s">
        <v>2432</v>
      </c>
      <c r="I728" t="s">
        <v>5071</v>
      </c>
      <c r="J728" t="s">
        <v>719</v>
      </c>
      <c r="K728">
        <v>1</v>
      </c>
      <c r="L728">
        <v>975</v>
      </c>
      <c r="M728" t="s">
        <v>2431</v>
      </c>
      <c r="N728">
        <v>0</v>
      </c>
      <c r="O728">
        <v>3703</v>
      </c>
      <c r="P728">
        <v>4678</v>
      </c>
      <c r="Q728">
        <v>5</v>
      </c>
      <c r="R728" t="s">
        <v>719</v>
      </c>
      <c r="S728">
        <v>1</v>
      </c>
      <c r="T728" t="s">
        <v>4694</v>
      </c>
      <c r="U728" t="s">
        <v>4326</v>
      </c>
      <c r="V728">
        <v>1781167</v>
      </c>
      <c r="W728" t="s">
        <v>16</v>
      </c>
      <c r="X728" t="b">
        <v>1</v>
      </c>
      <c r="Y728" t="s">
        <v>719</v>
      </c>
      <c r="Z728" t="s">
        <v>719</v>
      </c>
      <c r="AA728">
        <v>1781167</v>
      </c>
      <c r="AB728" t="s">
        <v>16</v>
      </c>
      <c r="AC728">
        <v>174951</v>
      </c>
      <c r="AD728" t="s">
        <v>98</v>
      </c>
      <c r="AE728">
        <v>80864</v>
      </c>
      <c r="AF728" t="s">
        <v>45</v>
      </c>
      <c r="AG728">
        <v>80840</v>
      </c>
      <c r="AH728" t="s">
        <v>116</v>
      </c>
      <c r="AI728">
        <v>28216</v>
      </c>
      <c r="AJ728" t="s">
        <v>142</v>
      </c>
      <c r="AK728">
        <v>1224</v>
      </c>
      <c r="AL728" t="s">
        <v>91</v>
      </c>
      <c r="AM728">
        <v>2</v>
      </c>
      <c r="AN728" t="s">
        <v>152</v>
      </c>
      <c r="AO728">
        <v>131567</v>
      </c>
      <c r="AP728" t="s">
        <v>153</v>
      </c>
    </row>
    <row r="729" spans="1:42" x14ac:dyDescent="0.2">
      <c r="A729">
        <v>728</v>
      </c>
      <c r="B729" t="s">
        <v>2399</v>
      </c>
      <c r="C729" t="s">
        <v>16</v>
      </c>
      <c r="D729">
        <v>1781167</v>
      </c>
      <c r="E729" t="s">
        <v>2430</v>
      </c>
      <c r="F729" t="s">
        <v>2429</v>
      </c>
      <c r="G729" t="s">
        <v>2429</v>
      </c>
      <c r="H729" t="s">
        <v>2428</v>
      </c>
      <c r="I729" t="s">
        <v>5070</v>
      </c>
      <c r="J729" t="s">
        <v>719</v>
      </c>
      <c r="K729">
        <v>-1</v>
      </c>
      <c r="L729">
        <v>387</v>
      </c>
      <c r="M729" t="s">
        <v>2427</v>
      </c>
      <c r="N729">
        <v>0</v>
      </c>
      <c r="O729">
        <v>4853</v>
      </c>
      <c r="P729">
        <v>5240</v>
      </c>
      <c r="Q729">
        <v>6</v>
      </c>
      <c r="R729" t="s">
        <v>719</v>
      </c>
      <c r="S729">
        <v>1</v>
      </c>
      <c r="T729" t="s">
        <v>4694</v>
      </c>
      <c r="U729" t="s">
        <v>4326</v>
      </c>
      <c r="V729">
        <v>1781167</v>
      </c>
      <c r="W729" t="s">
        <v>16</v>
      </c>
      <c r="X729" t="b">
        <v>1</v>
      </c>
      <c r="Y729" t="s">
        <v>719</v>
      </c>
      <c r="Z729" t="s">
        <v>719</v>
      </c>
      <c r="AA729">
        <v>1781167</v>
      </c>
      <c r="AB729" t="s">
        <v>16</v>
      </c>
      <c r="AC729">
        <v>174951</v>
      </c>
      <c r="AD729" t="s">
        <v>98</v>
      </c>
      <c r="AE729">
        <v>80864</v>
      </c>
      <c r="AF729" t="s">
        <v>45</v>
      </c>
      <c r="AG729">
        <v>80840</v>
      </c>
      <c r="AH729" t="s">
        <v>116</v>
      </c>
      <c r="AI729">
        <v>28216</v>
      </c>
      <c r="AJ729" t="s">
        <v>142</v>
      </c>
      <c r="AK729">
        <v>1224</v>
      </c>
      <c r="AL729" t="s">
        <v>91</v>
      </c>
      <c r="AM729">
        <v>2</v>
      </c>
      <c r="AN729" t="s">
        <v>152</v>
      </c>
      <c r="AO729">
        <v>131567</v>
      </c>
      <c r="AP729" t="s">
        <v>153</v>
      </c>
    </row>
    <row r="730" spans="1:42" x14ac:dyDescent="0.2">
      <c r="A730">
        <v>729</v>
      </c>
      <c r="B730" t="s">
        <v>2399</v>
      </c>
      <c r="C730" t="s">
        <v>16</v>
      </c>
      <c r="D730">
        <v>1781167</v>
      </c>
      <c r="E730" t="s">
        <v>2426</v>
      </c>
      <c r="F730" t="s">
        <v>2425</v>
      </c>
      <c r="G730" t="s">
        <v>2425</v>
      </c>
      <c r="H730" t="s">
        <v>2424</v>
      </c>
      <c r="I730" t="s">
        <v>5069</v>
      </c>
      <c r="J730" t="s">
        <v>719</v>
      </c>
      <c r="K730">
        <v>-1</v>
      </c>
      <c r="L730">
        <v>315</v>
      </c>
      <c r="M730" t="s">
        <v>2423</v>
      </c>
      <c r="N730">
        <v>0</v>
      </c>
      <c r="O730">
        <v>5245</v>
      </c>
      <c r="P730">
        <v>5560</v>
      </c>
      <c r="Q730">
        <v>7</v>
      </c>
      <c r="R730" t="s">
        <v>719</v>
      </c>
      <c r="S730">
        <v>1</v>
      </c>
      <c r="T730" t="s">
        <v>4694</v>
      </c>
      <c r="U730" t="s">
        <v>4326</v>
      </c>
      <c r="V730">
        <v>1781167</v>
      </c>
      <c r="W730" t="s">
        <v>16</v>
      </c>
      <c r="X730" t="b">
        <v>1</v>
      </c>
      <c r="Y730" t="s">
        <v>719</v>
      </c>
      <c r="Z730" t="s">
        <v>719</v>
      </c>
      <c r="AA730">
        <v>1781167</v>
      </c>
      <c r="AB730" t="s">
        <v>16</v>
      </c>
      <c r="AC730">
        <v>174951</v>
      </c>
      <c r="AD730" t="s">
        <v>98</v>
      </c>
      <c r="AE730">
        <v>80864</v>
      </c>
      <c r="AF730" t="s">
        <v>45</v>
      </c>
      <c r="AG730">
        <v>80840</v>
      </c>
      <c r="AH730" t="s">
        <v>116</v>
      </c>
      <c r="AI730">
        <v>28216</v>
      </c>
      <c r="AJ730" t="s">
        <v>142</v>
      </c>
      <c r="AK730">
        <v>1224</v>
      </c>
      <c r="AL730" t="s">
        <v>91</v>
      </c>
      <c r="AM730">
        <v>2</v>
      </c>
      <c r="AN730" t="s">
        <v>152</v>
      </c>
      <c r="AO730">
        <v>131567</v>
      </c>
      <c r="AP730" t="s">
        <v>153</v>
      </c>
    </row>
    <row r="731" spans="1:42" x14ac:dyDescent="0.2">
      <c r="A731">
        <v>730</v>
      </c>
      <c r="B731" t="s">
        <v>2399</v>
      </c>
      <c r="C731" t="s">
        <v>16</v>
      </c>
      <c r="D731">
        <v>1781167</v>
      </c>
      <c r="E731" t="s">
        <v>2422</v>
      </c>
      <c r="F731" t="s">
        <v>2421</v>
      </c>
      <c r="G731" t="s">
        <v>2421</v>
      </c>
      <c r="H731" t="s">
        <v>2420</v>
      </c>
      <c r="I731" t="s">
        <v>5068</v>
      </c>
      <c r="J731" t="s">
        <v>719</v>
      </c>
      <c r="K731">
        <v>-1</v>
      </c>
      <c r="L731">
        <v>1263</v>
      </c>
      <c r="M731" t="s">
        <v>2419</v>
      </c>
      <c r="N731">
        <v>0</v>
      </c>
      <c r="O731">
        <v>5643</v>
      </c>
      <c r="P731">
        <v>6906</v>
      </c>
      <c r="Q731">
        <v>8</v>
      </c>
      <c r="R731" t="s">
        <v>719</v>
      </c>
      <c r="S731">
        <v>1</v>
      </c>
      <c r="T731" t="s">
        <v>4694</v>
      </c>
      <c r="U731" t="s">
        <v>4326</v>
      </c>
      <c r="V731">
        <v>1781167</v>
      </c>
      <c r="W731" t="s">
        <v>16</v>
      </c>
      <c r="X731" t="b">
        <v>1</v>
      </c>
      <c r="Y731" t="s">
        <v>719</v>
      </c>
      <c r="Z731" t="s">
        <v>719</v>
      </c>
      <c r="AA731">
        <v>1781167</v>
      </c>
      <c r="AB731" t="s">
        <v>16</v>
      </c>
      <c r="AC731">
        <v>174951</v>
      </c>
      <c r="AD731" t="s">
        <v>98</v>
      </c>
      <c r="AE731">
        <v>80864</v>
      </c>
      <c r="AF731" t="s">
        <v>45</v>
      </c>
      <c r="AG731">
        <v>80840</v>
      </c>
      <c r="AH731" t="s">
        <v>116</v>
      </c>
      <c r="AI731">
        <v>28216</v>
      </c>
      <c r="AJ731" t="s">
        <v>142</v>
      </c>
      <c r="AK731">
        <v>1224</v>
      </c>
      <c r="AL731" t="s">
        <v>91</v>
      </c>
      <c r="AM731">
        <v>2</v>
      </c>
      <c r="AN731" t="s">
        <v>152</v>
      </c>
      <c r="AO731">
        <v>131567</v>
      </c>
      <c r="AP731" t="s">
        <v>153</v>
      </c>
    </row>
    <row r="732" spans="1:42" x14ac:dyDescent="0.2">
      <c r="A732">
        <v>731</v>
      </c>
      <c r="B732" t="s">
        <v>2399</v>
      </c>
      <c r="C732" t="s">
        <v>16</v>
      </c>
      <c r="D732">
        <v>1781167</v>
      </c>
      <c r="E732" t="s">
        <v>312</v>
      </c>
      <c r="F732" t="s">
        <v>304</v>
      </c>
      <c r="G732" t="s">
        <v>304</v>
      </c>
      <c r="H732" t="s">
        <v>249</v>
      </c>
      <c r="I732" t="s">
        <v>5067</v>
      </c>
      <c r="J732">
        <v>62</v>
      </c>
      <c r="K732">
        <v>1</v>
      </c>
      <c r="L732">
        <v>990</v>
      </c>
      <c r="M732" t="s">
        <v>2418</v>
      </c>
      <c r="N732">
        <v>0</v>
      </c>
      <c r="O732">
        <v>7078</v>
      </c>
      <c r="P732">
        <v>8068</v>
      </c>
      <c r="Q732">
        <v>9</v>
      </c>
      <c r="R732" t="s">
        <v>4316</v>
      </c>
      <c r="S732">
        <v>1</v>
      </c>
      <c r="T732" t="s">
        <v>4694</v>
      </c>
      <c r="U732" t="s">
        <v>4332</v>
      </c>
      <c r="V732">
        <v>1781167</v>
      </c>
      <c r="W732" t="s">
        <v>16</v>
      </c>
      <c r="X732" t="b">
        <v>1</v>
      </c>
      <c r="Y732" t="s">
        <v>719</v>
      </c>
      <c r="Z732" t="s">
        <v>719</v>
      </c>
      <c r="AA732">
        <v>1781167</v>
      </c>
      <c r="AB732" t="s">
        <v>16</v>
      </c>
      <c r="AC732">
        <v>174951</v>
      </c>
      <c r="AD732" t="s">
        <v>98</v>
      </c>
      <c r="AE732">
        <v>80864</v>
      </c>
      <c r="AF732" t="s">
        <v>45</v>
      </c>
      <c r="AG732">
        <v>80840</v>
      </c>
      <c r="AH732" t="s">
        <v>116</v>
      </c>
      <c r="AI732">
        <v>28216</v>
      </c>
      <c r="AJ732" t="s">
        <v>142</v>
      </c>
      <c r="AK732">
        <v>1224</v>
      </c>
      <c r="AL732" t="s">
        <v>91</v>
      </c>
      <c r="AM732">
        <v>2</v>
      </c>
      <c r="AN732" t="s">
        <v>152</v>
      </c>
      <c r="AO732">
        <v>131567</v>
      </c>
      <c r="AP732" t="s">
        <v>153</v>
      </c>
    </row>
    <row r="733" spans="1:42" x14ac:dyDescent="0.2">
      <c r="A733">
        <v>732</v>
      </c>
      <c r="B733" t="s">
        <v>2399</v>
      </c>
      <c r="C733" t="s">
        <v>16</v>
      </c>
      <c r="D733">
        <v>1781167</v>
      </c>
      <c r="E733" t="s">
        <v>367</v>
      </c>
      <c r="F733" t="s">
        <v>301</v>
      </c>
      <c r="G733" t="s">
        <v>301</v>
      </c>
      <c r="H733" t="s">
        <v>2417</v>
      </c>
      <c r="I733" t="s">
        <v>5066</v>
      </c>
      <c r="J733">
        <v>78</v>
      </c>
      <c r="K733">
        <v>1</v>
      </c>
      <c r="L733">
        <v>1233</v>
      </c>
      <c r="M733" t="s">
        <v>2416</v>
      </c>
      <c r="N733">
        <v>0</v>
      </c>
      <c r="O733">
        <v>8076</v>
      </c>
      <c r="P733">
        <v>9309</v>
      </c>
      <c r="Q733">
        <v>10</v>
      </c>
      <c r="R733" t="s">
        <v>4317</v>
      </c>
      <c r="S733">
        <v>1</v>
      </c>
      <c r="T733" t="s">
        <v>4694</v>
      </c>
      <c r="U733" t="s">
        <v>4332</v>
      </c>
      <c r="V733">
        <v>1781167</v>
      </c>
      <c r="W733" t="s">
        <v>16</v>
      </c>
      <c r="X733" t="b">
        <v>1</v>
      </c>
      <c r="Y733" t="s">
        <v>719</v>
      </c>
      <c r="Z733" t="s">
        <v>719</v>
      </c>
      <c r="AA733">
        <v>1781167</v>
      </c>
      <c r="AB733" t="s">
        <v>16</v>
      </c>
      <c r="AC733">
        <v>174951</v>
      </c>
      <c r="AD733" t="s">
        <v>98</v>
      </c>
      <c r="AE733">
        <v>80864</v>
      </c>
      <c r="AF733" t="s">
        <v>45</v>
      </c>
      <c r="AG733">
        <v>80840</v>
      </c>
      <c r="AH733" t="s">
        <v>116</v>
      </c>
      <c r="AI733">
        <v>28216</v>
      </c>
      <c r="AJ733" t="s">
        <v>142</v>
      </c>
      <c r="AK733">
        <v>1224</v>
      </c>
      <c r="AL733" t="s">
        <v>91</v>
      </c>
      <c r="AM733">
        <v>2</v>
      </c>
      <c r="AN733" t="s">
        <v>152</v>
      </c>
      <c r="AO733">
        <v>131567</v>
      </c>
      <c r="AP733" t="s">
        <v>153</v>
      </c>
    </row>
    <row r="734" spans="1:42" x14ac:dyDescent="0.2">
      <c r="A734">
        <v>733</v>
      </c>
      <c r="B734" t="s">
        <v>2399</v>
      </c>
      <c r="C734" t="s">
        <v>16</v>
      </c>
      <c r="D734">
        <v>1781167</v>
      </c>
      <c r="E734" t="s">
        <v>370</v>
      </c>
      <c r="F734" t="s">
        <v>297</v>
      </c>
      <c r="G734" t="s">
        <v>297</v>
      </c>
      <c r="H734" t="s">
        <v>2415</v>
      </c>
      <c r="I734" t="s">
        <v>5065</v>
      </c>
      <c r="J734">
        <v>62</v>
      </c>
      <c r="K734">
        <v>1</v>
      </c>
      <c r="L734">
        <v>465</v>
      </c>
      <c r="M734" t="s">
        <v>2414</v>
      </c>
      <c r="N734">
        <v>0</v>
      </c>
      <c r="O734">
        <v>9305</v>
      </c>
      <c r="P734">
        <v>9770</v>
      </c>
      <c r="Q734">
        <v>11</v>
      </c>
      <c r="R734" t="s">
        <v>4319</v>
      </c>
      <c r="S734">
        <v>1</v>
      </c>
      <c r="T734" t="s">
        <v>4694</v>
      </c>
      <c r="U734" t="s">
        <v>4332</v>
      </c>
      <c r="V734">
        <v>1781167</v>
      </c>
      <c r="W734" t="s">
        <v>16</v>
      </c>
      <c r="X734" t="b">
        <v>1</v>
      </c>
      <c r="Y734" t="s">
        <v>719</v>
      </c>
      <c r="Z734" t="s">
        <v>719</v>
      </c>
      <c r="AA734">
        <v>1781167</v>
      </c>
      <c r="AB734" t="s">
        <v>16</v>
      </c>
      <c r="AC734">
        <v>174951</v>
      </c>
      <c r="AD734" t="s">
        <v>98</v>
      </c>
      <c r="AE734">
        <v>80864</v>
      </c>
      <c r="AF734" t="s">
        <v>45</v>
      </c>
      <c r="AG734">
        <v>80840</v>
      </c>
      <c r="AH734" t="s">
        <v>116</v>
      </c>
      <c r="AI734">
        <v>28216</v>
      </c>
      <c r="AJ734" t="s">
        <v>142</v>
      </c>
      <c r="AK734">
        <v>1224</v>
      </c>
      <c r="AL734" t="s">
        <v>91</v>
      </c>
      <c r="AM734">
        <v>2</v>
      </c>
      <c r="AN734" t="s">
        <v>152</v>
      </c>
      <c r="AO734">
        <v>131567</v>
      </c>
      <c r="AP734" t="s">
        <v>153</v>
      </c>
    </row>
    <row r="735" spans="1:42" x14ac:dyDescent="0.2">
      <c r="A735">
        <v>734</v>
      </c>
      <c r="B735" t="s">
        <v>2399</v>
      </c>
      <c r="C735" t="s">
        <v>16</v>
      </c>
      <c r="D735">
        <v>1781167</v>
      </c>
      <c r="E735" t="s">
        <v>373</v>
      </c>
      <c r="F735" t="s">
        <v>289</v>
      </c>
      <c r="G735" t="s">
        <v>289</v>
      </c>
      <c r="H735" t="s">
        <v>2413</v>
      </c>
      <c r="I735" t="s">
        <v>5064</v>
      </c>
      <c r="J735">
        <v>59</v>
      </c>
      <c r="K735">
        <v>1</v>
      </c>
      <c r="L735">
        <v>954</v>
      </c>
      <c r="M735" t="s">
        <v>2412</v>
      </c>
      <c r="N735">
        <v>0</v>
      </c>
      <c r="O735">
        <v>9769</v>
      </c>
      <c r="P735">
        <v>10723</v>
      </c>
      <c r="Q735">
        <v>12</v>
      </c>
      <c r="R735" t="s">
        <v>4320</v>
      </c>
      <c r="S735">
        <v>1</v>
      </c>
      <c r="T735" t="s">
        <v>4694</v>
      </c>
      <c r="U735" t="s">
        <v>4332</v>
      </c>
      <c r="V735">
        <v>1781167</v>
      </c>
      <c r="W735" t="s">
        <v>16</v>
      </c>
      <c r="X735" t="b">
        <v>1</v>
      </c>
      <c r="Y735" t="s">
        <v>719</v>
      </c>
      <c r="Z735" t="s">
        <v>719</v>
      </c>
      <c r="AA735">
        <v>1781167</v>
      </c>
      <c r="AB735" t="s">
        <v>16</v>
      </c>
      <c r="AC735">
        <v>174951</v>
      </c>
      <c r="AD735" t="s">
        <v>98</v>
      </c>
      <c r="AE735">
        <v>80864</v>
      </c>
      <c r="AF735" t="s">
        <v>45</v>
      </c>
      <c r="AG735">
        <v>80840</v>
      </c>
      <c r="AH735" t="s">
        <v>116</v>
      </c>
      <c r="AI735">
        <v>28216</v>
      </c>
      <c r="AJ735" t="s">
        <v>142</v>
      </c>
      <c r="AK735">
        <v>1224</v>
      </c>
      <c r="AL735" t="s">
        <v>91</v>
      </c>
      <c r="AM735">
        <v>2</v>
      </c>
      <c r="AN735" t="s">
        <v>152</v>
      </c>
      <c r="AO735">
        <v>131567</v>
      </c>
      <c r="AP735" t="s">
        <v>153</v>
      </c>
    </row>
    <row r="736" spans="1:42" x14ac:dyDescent="0.2">
      <c r="A736">
        <v>735</v>
      </c>
      <c r="B736" t="s">
        <v>2399</v>
      </c>
      <c r="C736" t="s">
        <v>16</v>
      </c>
      <c r="D736">
        <v>1781167</v>
      </c>
      <c r="E736" t="s">
        <v>376</v>
      </c>
      <c r="F736" t="s">
        <v>293</v>
      </c>
      <c r="G736" t="s">
        <v>293</v>
      </c>
      <c r="H736" t="s">
        <v>2411</v>
      </c>
      <c r="I736" t="s">
        <v>5063</v>
      </c>
      <c r="J736">
        <v>53</v>
      </c>
      <c r="K736">
        <v>1</v>
      </c>
      <c r="L736">
        <v>1002</v>
      </c>
      <c r="M736" t="s">
        <v>2410</v>
      </c>
      <c r="N736">
        <v>0</v>
      </c>
      <c r="O736">
        <v>10745</v>
      </c>
      <c r="P736">
        <v>11747</v>
      </c>
      <c r="Q736">
        <v>13</v>
      </c>
      <c r="R736" t="s">
        <v>4321</v>
      </c>
      <c r="S736">
        <v>1</v>
      </c>
      <c r="T736" t="s">
        <v>4694</v>
      </c>
      <c r="U736" t="s">
        <v>4332</v>
      </c>
      <c r="V736">
        <v>1781167</v>
      </c>
      <c r="W736" t="s">
        <v>16</v>
      </c>
      <c r="X736" t="b">
        <v>1</v>
      </c>
      <c r="Y736" t="s">
        <v>719</v>
      </c>
      <c r="Z736" t="s">
        <v>719</v>
      </c>
      <c r="AA736">
        <v>1781167</v>
      </c>
      <c r="AB736" t="s">
        <v>16</v>
      </c>
      <c r="AC736">
        <v>174951</v>
      </c>
      <c r="AD736" t="s">
        <v>98</v>
      </c>
      <c r="AE736">
        <v>80864</v>
      </c>
      <c r="AF736" t="s">
        <v>45</v>
      </c>
      <c r="AG736">
        <v>80840</v>
      </c>
      <c r="AH736" t="s">
        <v>116</v>
      </c>
      <c r="AI736">
        <v>28216</v>
      </c>
      <c r="AJ736" t="s">
        <v>142</v>
      </c>
      <c r="AK736">
        <v>1224</v>
      </c>
      <c r="AL736" t="s">
        <v>91</v>
      </c>
      <c r="AM736">
        <v>2</v>
      </c>
      <c r="AN736" t="s">
        <v>152</v>
      </c>
      <c r="AO736">
        <v>131567</v>
      </c>
      <c r="AP736" t="s">
        <v>153</v>
      </c>
    </row>
    <row r="737" spans="1:42" x14ac:dyDescent="0.2">
      <c r="A737">
        <v>736</v>
      </c>
      <c r="B737" t="s">
        <v>2399</v>
      </c>
      <c r="C737" t="s">
        <v>16</v>
      </c>
      <c r="D737">
        <v>1781167</v>
      </c>
      <c r="E737" t="s">
        <v>497</v>
      </c>
      <c r="F737" t="s">
        <v>429</v>
      </c>
      <c r="G737" t="s">
        <v>429</v>
      </c>
      <c r="H737" t="s">
        <v>2409</v>
      </c>
      <c r="I737" t="s">
        <v>5062</v>
      </c>
      <c r="J737" t="s">
        <v>719</v>
      </c>
      <c r="K737">
        <v>-1</v>
      </c>
      <c r="L737">
        <v>1191</v>
      </c>
      <c r="M737" t="s">
        <v>2408</v>
      </c>
      <c r="N737">
        <v>0</v>
      </c>
      <c r="O737">
        <v>11791</v>
      </c>
      <c r="P737">
        <v>12982</v>
      </c>
      <c r="Q737">
        <v>14</v>
      </c>
      <c r="R737" t="s">
        <v>719</v>
      </c>
      <c r="S737">
        <v>1</v>
      </c>
      <c r="T737" t="s">
        <v>4694</v>
      </c>
      <c r="U737" t="s">
        <v>4326</v>
      </c>
      <c r="V737">
        <v>1781167</v>
      </c>
      <c r="W737" t="s">
        <v>16</v>
      </c>
      <c r="X737" t="b">
        <v>1</v>
      </c>
      <c r="Y737" t="s">
        <v>719</v>
      </c>
      <c r="Z737" t="s">
        <v>719</v>
      </c>
      <c r="AA737">
        <v>1781167</v>
      </c>
      <c r="AB737" t="s">
        <v>16</v>
      </c>
      <c r="AC737">
        <v>174951</v>
      </c>
      <c r="AD737" t="s">
        <v>98</v>
      </c>
      <c r="AE737">
        <v>80864</v>
      </c>
      <c r="AF737" t="s">
        <v>45</v>
      </c>
      <c r="AG737">
        <v>80840</v>
      </c>
      <c r="AH737" t="s">
        <v>116</v>
      </c>
      <c r="AI737">
        <v>28216</v>
      </c>
      <c r="AJ737" t="s">
        <v>142</v>
      </c>
      <c r="AK737">
        <v>1224</v>
      </c>
      <c r="AL737" t="s">
        <v>91</v>
      </c>
      <c r="AM737">
        <v>2</v>
      </c>
      <c r="AN737" t="s">
        <v>152</v>
      </c>
      <c r="AO737">
        <v>131567</v>
      </c>
      <c r="AP737" t="s">
        <v>153</v>
      </c>
    </row>
    <row r="738" spans="1:42" x14ac:dyDescent="0.2">
      <c r="A738">
        <v>737</v>
      </c>
      <c r="B738" t="s">
        <v>2399</v>
      </c>
      <c r="C738" t="s">
        <v>16</v>
      </c>
      <c r="D738">
        <v>1781167</v>
      </c>
      <c r="E738" t="s">
        <v>2407</v>
      </c>
      <c r="F738" t="s">
        <v>2406</v>
      </c>
      <c r="G738" t="s">
        <v>2406</v>
      </c>
      <c r="H738" t="s">
        <v>2405</v>
      </c>
      <c r="I738" t="s">
        <v>5061</v>
      </c>
      <c r="J738" t="s">
        <v>719</v>
      </c>
      <c r="K738">
        <v>1</v>
      </c>
      <c r="L738">
        <v>762</v>
      </c>
      <c r="M738" t="s">
        <v>2404</v>
      </c>
      <c r="N738">
        <v>0</v>
      </c>
      <c r="O738">
        <v>13266</v>
      </c>
      <c r="P738">
        <v>14028</v>
      </c>
      <c r="Q738">
        <v>15</v>
      </c>
      <c r="R738" t="s">
        <v>719</v>
      </c>
      <c r="S738">
        <v>1</v>
      </c>
      <c r="T738" t="s">
        <v>4694</v>
      </c>
      <c r="U738" t="s">
        <v>4326</v>
      </c>
      <c r="V738">
        <v>1781167</v>
      </c>
      <c r="W738" t="s">
        <v>16</v>
      </c>
      <c r="X738" t="b">
        <v>1</v>
      </c>
      <c r="Y738" t="s">
        <v>719</v>
      </c>
      <c r="Z738" t="s">
        <v>719</v>
      </c>
      <c r="AA738">
        <v>1781167</v>
      </c>
      <c r="AB738" t="s">
        <v>16</v>
      </c>
      <c r="AC738">
        <v>174951</v>
      </c>
      <c r="AD738" t="s">
        <v>98</v>
      </c>
      <c r="AE738">
        <v>80864</v>
      </c>
      <c r="AF738" t="s">
        <v>45</v>
      </c>
      <c r="AG738">
        <v>80840</v>
      </c>
      <c r="AH738" t="s">
        <v>116</v>
      </c>
      <c r="AI738">
        <v>28216</v>
      </c>
      <c r="AJ738" t="s">
        <v>142</v>
      </c>
      <c r="AK738">
        <v>1224</v>
      </c>
      <c r="AL738" t="s">
        <v>91</v>
      </c>
      <c r="AM738">
        <v>2</v>
      </c>
      <c r="AN738" t="s">
        <v>152</v>
      </c>
      <c r="AO738">
        <v>131567</v>
      </c>
      <c r="AP738" t="s">
        <v>153</v>
      </c>
    </row>
    <row r="739" spans="1:42" x14ac:dyDescent="0.2">
      <c r="A739">
        <v>738</v>
      </c>
      <c r="B739" t="s">
        <v>2399</v>
      </c>
      <c r="C739" t="s">
        <v>16</v>
      </c>
      <c r="D739">
        <v>1781167</v>
      </c>
      <c r="E739" t="s">
        <v>497</v>
      </c>
      <c r="F739" t="s">
        <v>429</v>
      </c>
      <c r="G739" t="s">
        <v>429</v>
      </c>
      <c r="H739" t="s">
        <v>2403</v>
      </c>
      <c r="I739" t="s">
        <v>5060</v>
      </c>
      <c r="J739" t="s">
        <v>719</v>
      </c>
      <c r="K739">
        <v>-1</v>
      </c>
      <c r="L739">
        <v>375</v>
      </c>
      <c r="M739" t="s">
        <v>2402</v>
      </c>
      <c r="N739">
        <v>0</v>
      </c>
      <c r="O739">
        <v>14028</v>
      </c>
      <c r="P739">
        <v>14403</v>
      </c>
      <c r="Q739">
        <v>16</v>
      </c>
      <c r="R739" t="s">
        <v>719</v>
      </c>
      <c r="S739">
        <v>1</v>
      </c>
      <c r="T739" t="s">
        <v>4694</v>
      </c>
      <c r="U739" t="s">
        <v>4326</v>
      </c>
      <c r="V739">
        <v>1781167</v>
      </c>
      <c r="W739" t="s">
        <v>16</v>
      </c>
      <c r="X739" t="b">
        <v>1</v>
      </c>
      <c r="Y739" t="s">
        <v>719</v>
      </c>
      <c r="Z739" t="s">
        <v>719</v>
      </c>
      <c r="AA739">
        <v>1781167</v>
      </c>
      <c r="AB739" t="s">
        <v>16</v>
      </c>
      <c r="AC739">
        <v>174951</v>
      </c>
      <c r="AD739" t="s">
        <v>98</v>
      </c>
      <c r="AE739">
        <v>80864</v>
      </c>
      <c r="AF739" t="s">
        <v>45</v>
      </c>
      <c r="AG739">
        <v>80840</v>
      </c>
      <c r="AH739" t="s">
        <v>116</v>
      </c>
      <c r="AI739">
        <v>28216</v>
      </c>
      <c r="AJ739" t="s">
        <v>142</v>
      </c>
      <c r="AK739">
        <v>1224</v>
      </c>
      <c r="AL739" t="s">
        <v>91</v>
      </c>
      <c r="AM739">
        <v>2</v>
      </c>
      <c r="AN739" t="s">
        <v>152</v>
      </c>
      <c r="AO739">
        <v>131567</v>
      </c>
      <c r="AP739" t="s">
        <v>153</v>
      </c>
    </row>
    <row r="740" spans="1:42" x14ac:dyDescent="0.2">
      <c r="A740">
        <v>739</v>
      </c>
      <c r="B740" t="s">
        <v>2399</v>
      </c>
      <c r="C740" t="s">
        <v>16</v>
      </c>
      <c r="D740">
        <v>1781167</v>
      </c>
      <c r="E740" t="s">
        <v>2092</v>
      </c>
      <c r="F740" t="s">
        <v>2091</v>
      </c>
      <c r="G740" t="s">
        <v>2091</v>
      </c>
      <c r="H740" t="s">
        <v>2401</v>
      </c>
      <c r="I740" t="s">
        <v>5059</v>
      </c>
      <c r="J740" t="s">
        <v>719</v>
      </c>
      <c r="K740">
        <v>-1</v>
      </c>
      <c r="L740">
        <v>681</v>
      </c>
      <c r="M740" t="s">
        <v>2400</v>
      </c>
      <c r="N740">
        <v>0</v>
      </c>
      <c r="O740">
        <v>14425</v>
      </c>
      <c r="P740">
        <v>15106</v>
      </c>
      <c r="Q740">
        <v>17</v>
      </c>
      <c r="R740" t="s">
        <v>719</v>
      </c>
      <c r="S740">
        <v>1</v>
      </c>
      <c r="T740" t="s">
        <v>4694</v>
      </c>
      <c r="U740" t="s">
        <v>4326</v>
      </c>
      <c r="V740">
        <v>1781167</v>
      </c>
      <c r="W740" t="s">
        <v>16</v>
      </c>
      <c r="X740" t="b">
        <v>1</v>
      </c>
      <c r="Y740" t="s">
        <v>719</v>
      </c>
      <c r="Z740" t="s">
        <v>719</v>
      </c>
      <c r="AA740">
        <v>1781167</v>
      </c>
      <c r="AB740" t="s">
        <v>16</v>
      </c>
      <c r="AC740">
        <v>174951</v>
      </c>
      <c r="AD740" t="s">
        <v>98</v>
      </c>
      <c r="AE740">
        <v>80864</v>
      </c>
      <c r="AF740" t="s">
        <v>45</v>
      </c>
      <c r="AG740">
        <v>80840</v>
      </c>
      <c r="AH740" t="s">
        <v>116</v>
      </c>
      <c r="AI740">
        <v>28216</v>
      </c>
      <c r="AJ740" t="s">
        <v>142</v>
      </c>
      <c r="AK740">
        <v>1224</v>
      </c>
      <c r="AL740" t="s">
        <v>91</v>
      </c>
      <c r="AM740">
        <v>2</v>
      </c>
      <c r="AN740" t="s">
        <v>152</v>
      </c>
      <c r="AO740">
        <v>131567</v>
      </c>
      <c r="AP740" t="s">
        <v>153</v>
      </c>
    </row>
    <row r="741" spans="1:42" x14ac:dyDescent="0.2">
      <c r="A741">
        <v>740</v>
      </c>
      <c r="B741" t="s">
        <v>2399</v>
      </c>
      <c r="C741" t="s">
        <v>16</v>
      </c>
      <c r="D741">
        <v>1781167</v>
      </c>
      <c r="E741" t="s">
        <v>497</v>
      </c>
      <c r="F741" t="s">
        <v>429</v>
      </c>
      <c r="G741" t="s">
        <v>429</v>
      </c>
      <c r="H741" t="s">
        <v>2398</v>
      </c>
      <c r="I741" t="s">
        <v>5058</v>
      </c>
      <c r="J741" t="s">
        <v>719</v>
      </c>
      <c r="K741">
        <v>-1</v>
      </c>
      <c r="L741">
        <v>64</v>
      </c>
      <c r="M741" t="s">
        <v>2397</v>
      </c>
      <c r="N741">
        <v>1</v>
      </c>
      <c r="O741">
        <v>15132</v>
      </c>
      <c r="P741">
        <v>15196</v>
      </c>
      <c r="Q741">
        <v>18</v>
      </c>
      <c r="R741" t="s">
        <v>719</v>
      </c>
      <c r="S741">
        <v>1</v>
      </c>
      <c r="T741" t="s">
        <v>4694</v>
      </c>
      <c r="U741" t="s">
        <v>4326</v>
      </c>
      <c r="V741">
        <v>1781167</v>
      </c>
      <c r="W741" t="s">
        <v>16</v>
      </c>
      <c r="X741" t="b">
        <v>1</v>
      </c>
      <c r="Y741" t="s">
        <v>719</v>
      </c>
      <c r="Z741" t="s">
        <v>719</v>
      </c>
      <c r="AA741">
        <v>1781167</v>
      </c>
      <c r="AB741" t="s">
        <v>16</v>
      </c>
      <c r="AC741">
        <v>174951</v>
      </c>
      <c r="AD741" t="s">
        <v>98</v>
      </c>
      <c r="AE741">
        <v>80864</v>
      </c>
      <c r="AF741" t="s">
        <v>45</v>
      </c>
      <c r="AG741">
        <v>80840</v>
      </c>
      <c r="AH741" t="s">
        <v>116</v>
      </c>
      <c r="AI741">
        <v>28216</v>
      </c>
      <c r="AJ741" t="s">
        <v>142</v>
      </c>
      <c r="AK741">
        <v>1224</v>
      </c>
      <c r="AL741" t="s">
        <v>91</v>
      </c>
      <c r="AM741">
        <v>2</v>
      </c>
      <c r="AN741" t="s">
        <v>152</v>
      </c>
      <c r="AO741">
        <v>131567</v>
      </c>
      <c r="AP741" t="s">
        <v>153</v>
      </c>
    </row>
    <row r="742" spans="1:42" x14ac:dyDescent="0.2">
      <c r="A742">
        <v>741</v>
      </c>
      <c r="B742" t="s">
        <v>2359</v>
      </c>
      <c r="C742" t="s">
        <v>16</v>
      </c>
      <c r="D742">
        <v>1781167</v>
      </c>
      <c r="E742" t="s">
        <v>2396</v>
      </c>
      <c r="F742" t="s">
        <v>2395</v>
      </c>
      <c r="G742" t="s">
        <v>2395</v>
      </c>
      <c r="H742" t="s">
        <v>2394</v>
      </c>
      <c r="I742" t="s">
        <v>5057</v>
      </c>
      <c r="J742" t="s">
        <v>719</v>
      </c>
      <c r="K742">
        <v>1</v>
      </c>
      <c r="L742">
        <v>158</v>
      </c>
      <c r="M742" t="s">
        <v>2393</v>
      </c>
      <c r="N742">
        <v>1</v>
      </c>
      <c r="O742">
        <v>0</v>
      </c>
      <c r="P742">
        <v>158</v>
      </c>
      <c r="Q742">
        <v>1</v>
      </c>
      <c r="R742" t="s">
        <v>719</v>
      </c>
      <c r="S742" t="s">
        <v>719</v>
      </c>
      <c r="T742" t="s">
        <v>719</v>
      </c>
      <c r="U742" t="s">
        <v>4326</v>
      </c>
      <c r="V742">
        <v>1781167</v>
      </c>
      <c r="W742" t="s">
        <v>16</v>
      </c>
      <c r="X742" t="b">
        <v>1</v>
      </c>
      <c r="Y742" t="s">
        <v>719</v>
      </c>
      <c r="Z742" t="s">
        <v>719</v>
      </c>
      <c r="AA742">
        <v>1781167</v>
      </c>
      <c r="AB742" t="s">
        <v>16</v>
      </c>
      <c r="AC742">
        <v>174951</v>
      </c>
      <c r="AD742" t="s">
        <v>98</v>
      </c>
      <c r="AE742">
        <v>80864</v>
      </c>
      <c r="AF742" t="s">
        <v>45</v>
      </c>
      <c r="AG742">
        <v>80840</v>
      </c>
      <c r="AH742" t="s">
        <v>116</v>
      </c>
      <c r="AI742">
        <v>28216</v>
      </c>
      <c r="AJ742" t="s">
        <v>142</v>
      </c>
      <c r="AK742">
        <v>1224</v>
      </c>
      <c r="AL742" t="s">
        <v>91</v>
      </c>
      <c r="AM742">
        <v>2</v>
      </c>
      <c r="AN742" t="s">
        <v>152</v>
      </c>
      <c r="AO742">
        <v>131567</v>
      </c>
      <c r="AP742" t="s">
        <v>153</v>
      </c>
    </row>
    <row r="743" spans="1:42" x14ac:dyDescent="0.2">
      <c r="A743">
        <v>742</v>
      </c>
      <c r="B743" t="s">
        <v>2359</v>
      </c>
      <c r="C743" t="s">
        <v>16</v>
      </c>
      <c r="D743">
        <v>1781167</v>
      </c>
      <c r="E743" t="s">
        <v>2392</v>
      </c>
      <c r="F743" t="s">
        <v>2391</v>
      </c>
      <c r="G743" t="s">
        <v>2391</v>
      </c>
      <c r="H743" t="s">
        <v>2390</v>
      </c>
      <c r="I743" t="s">
        <v>5056</v>
      </c>
      <c r="J743" t="s">
        <v>719</v>
      </c>
      <c r="K743">
        <v>1</v>
      </c>
      <c r="L743">
        <v>429</v>
      </c>
      <c r="M743" t="s">
        <v>2389</v>
      </c>
      <c r="N743">
        <v>0</v>
      </c>
      <c r="O743">
        <v>154</v>
      </c>
      <c r="P743">
        <v>583</v>
      </c>
      <c r="Q743">
        <v>2</v>
      </c>
      <c r="R743" t="s">
        <v>719</v>
      </c>
      <c r="S743" t="s">
        <v>719</v>
      </c>
      <c r="T743" t="s">
        <v>719</v>
      </c>
      <c r="U743" t="s">
        <v>4326</v>
      </c>
      <c r="V743">
        <v>1781167</v>
      </c>
      <c r="W743" t="s">
        <v>16</v>
      </c>
      <c r="X743" t="b">
        <v>1</v>
      </c>
      <c r="Y743" t="s">
        <v>719</v>
      </c>
      <c r="Z743" t="s">
        <v>719</v>
      </c>
      <c r="AA743">
        <v>1781167</v>
      </c>
      <c r="AB743" t="s">
        <v>16</v>
      </c>
      <c r="AC743">
        <v>174951</v>
      </c>
      <c r="AD743" t="s">
        <v>98</v>
      </c>
      <c r="AE743">
        <v>80864</v>
      </c>
      <c r="AF743" t="s">
        <v>45</v>
      </c>
      <c r="AG743">
        <v>80840</v>
      </c>
      <c r="AH743" t="s">
        <v>116</v>
      </c>
      <c r="AI743">
        <v>28216</v>
      </c>
      <c r="AJ743" t="s">
        <v>142</v>
      </c>
      <c r="AK743">
        <v>1224</v>
      </c>
      <c r="AL743" t="s">
        <v>91</v>
      </c>
      <c r="AM743">
        <v>2</v>
      </c>
      <c r="AN743" t="s">
        <v>152</v>
      </c>
      <c r="AO743">
        <v>131567</v>
      </c>
      <c r="AP743" t="s">
        <v>153</v>
      </c>
    </row>
    <row r="744" spans="1:42" x14ac:dyDescent="0.2">
      <c r="A744">
        <v>743</v>
      </c>
      <c r="B744" t="s">
        <v>2359</v>
      </c>
      <c r="C744" t="s">
        <v>16</v>
      </c>
      <c r="D744">
        <v>1781167</v>
      </c>
      <c r="E744" t="s">
        <v>312</v>
      </c>
      <c r="F744" t="s">
        <v>304</v>
      </c>
      <c r="G744" t="s">
        <v>304</v>
      </c>
      <c r="H744" t="s">
        <v>2388</v>
      </c>
      <c r="I744" t="s">
        <v>5055</v>
      </c>
      <c r="J744" t="s">
        <v>719</v>
      </c>
      <c r="K744">
        <v>1</v>
      </c>
      <c r="L744">
        <v>993</v>
      </c>
      <c r="M744" t="s">
        <v>2387</v>
      </c>
      <c r="N744">
        <v>0</v>
      </c>
      <c r="O744">
        <v>649</v>
      </c>
      <c r="P744">
        <v>1642</v>
      </c>
      <c r="Q744">
        <v>3</v>
      </c>
      <c r="R744" t="s">
        <v>719</v>
      </c>
      <c r="S744" t="s">
        <v>719</v>
      </c>
      <c r="T744" t="s">
        <v>719</v>
      </c>
      <c r="U744" t="s">
        <v>4326</v>
      </c>
      <c r="V744">
        <v>1781167</v>
      </c>
      <c r="W744" t="s">
        <v>16</v>
      </c>
      <c r="X744" t="b">
        <v>1</v>
      </c>
      <c r="Y744" t="s">
        <v>719</v>
      </c>
      <c r="Z744" t="s">
        <v>719</v>
      </c>
      <c r="AA744">
        <v>1781167</v>
      </c>
      <c r="AB744" t="s">
        <v>16</v>
      </c>
      <c r="AC744">
        <v>174951</v>
      </c>
      <c r="AD744" t="s">
        <v>98</v>
      </c>
      <c r="AE744">
        <v>80864</v>
      </c>
      <c r="AF744" t="s">
        <v>45</v>
      </c>
      <c r="AG744">
        <v>80840</v>
      </c>
      <c r="AH744" t="s">
        <v>116</v>
      </c>
      <c r="AI744">
        <v>28216</v>
      </c>
      <c r="AJ744" t="s">
        <v>142</v>
      </c>
      <c r="AK744">
        <v>1224</v>
      </c>
      <c r="AL744" t="s">
        <v>91</v>
      </c>
      <c r="AM744">
        <v>2</v>
      </c>
      <c r="AN744" t="s">
        <v>152</v>
      </c>
      <c r="AO744">
        <v>131567</v>
      </c>
      <c r="AP744" t="s">
        <v>153</v>
      </c>
    </row>
    <row r="745" spans="1:42" x14ac:dyDescent="0.2">
      <c r="A745">
        <v>744</v>
      </c>
      <c r="B745" t="s">
        <v>2359</v>
      </c>
      <c r="C745" t="s">
        <v>16</v>
      </c>
      <c r="D745">
        <v>1781167</v>
      </c>
      <c r="E745" t="s">
        <v>2236</v>
      </c>
      <c r="F745" t="s">
        <v>679</v>
      </c>
      <c r="G745" t="s">
        <v>679</v>
      </c>
      <c r="H745" t="s">
        <v>2386</v>
      </c>
      <c r="I745" t="s">
        <v>5054</v>
      </c>
      <c r="J745" t="s">
        <v>719</v>
      </c>
      <c r="K745">
        <v>1</v>
      </c>
      <c r="L745">
        <v>1671</v>
      </c>
      <c r="M745" t="s">
        <v>2385</v>
      </c>
      <c r="N745">
        <v>0</v>
      </c>
      <c r="O745">
        <v>1802</v>
      </c>
      <c r="P745">
        <v>3473</v>
      </c>
      <c r="Q745">
        <v>4</v>
      </c>
      <c r="R745" t="s">
        <v>719</v>
      </c>
      <c r="S745" t="s">
        <v>719</v>
      </c>
      <c r="T745" t="s">
        <v>719</v>
      </c>
      <c r="U745" t="s">
        <v>4326</v>
      </c>
      <c r="V745">
        <v>1781167</v>
      </c>
      <c r="W745" t="s">
        <v>16</v>
      </c>
      <c r="X745" t="b">
        <v>1</v>
      </c>
      <c r="Y745" t="s">
        <v>719</v>
      </c>
      <c r="Z745" t="s">
        <v>719</v>
      </c>
      <c r="AA745">
        <v>1781167</v>
      </c>
      <c r="AB745" t="s">
        <v>16</v>
      </c>
      <c r="AC745">
        <v>174951</v>
      </c>
      <c r="AD745" t="s">
        <v>98</v>
      </c>
      <c r="AE745">
        <v>80864</v>
      </c>
      <c r="AF745" t="s">
        <v>45</v>
      </c>
      <c r="AG745">
        <v>80840</v>
      </c>
      <c r="AH745" t="s">
        <v>116</v>
      </c>
      <c r="AI745">
        <v>28216</v>
      </c>
      <c r="AJ745" t="s">
        <v>142</v>
      </c>
      <c r="AK745">
        <v>1224</v>
      </c>
      <c r="AL745" t="s">
        <v>91</v>
      </c>
      <c r="AM745">
        <v>2</v>
      </c>
      <c r="AN745" t="s">
        <v>152</v>
      </c>
      <c r="AO745">
        <v>131567</v>
      </c>
      <c r="AP745" t="s">
        <v>153</v>
      </c>
    </row>
    <row r="746" spans="1:42" x14ac:dyDescent="0.2">
      <c r="A746">
        <v>745</v>
      </c>
      <c r="B746" t="s">
        <v>2359</v>
      </c>
      <c r="C746" t="s">
        <v>16</v>
      </c>
      <c r="D746">
        <v>1781167</v>
      </c>
      <c r="E746" t="s">
        <v>952</v>
      </c>
      <c r="F746" t="s">
        <v>951</v>
      </c>
      <c r="G746" t="s">
        <v>951</v>
      </c>
      <c r="H746" t="s">
        <v>2384</v>
      </c>
      <c r="I746" t="s">
        <v>5053</v>
      </c>
      <c r="J746" t="s">
        <v>719</v>
      </c>
      <c r="K746">
        <v>1</v>
      </c>
      <c r="L746">
        <v>1482</v>
      </c>
      <c r="M746" t="s">
        <v>2383</v>
      </c>
      <c r="N746">
        <v>0</v>
      </c>
      <c r="O746">
        <v>3647</v>
      </c>
      <c r="P746">
        <v>5129</v>
      </c>
      <c r="Q746">
        <v>5</v>
      </c>
      <c r="R746" t="s">
        <v>719</v>
      </c>
      <c r="S746" t="s">
        <v>719</v>
      </c>
      <c r="T746" t="s">
        <v>719</v>
      </c>
      <c r="U746" t="s">
        <v>4326</v>
      </c>
      <c r="V746">
        <v>1781167</v>
      </c>
      <c r="W746" t="s">
        <v>16</v>
      </c>
      <c r="X746" t="b">
        <v>1</v>
      </c>
      <c r="Y746" t="s">
        <v>719</v>
      </c>
      <c r="Z746" t="s">
        <v>719</v>
      </c>
      <c r="AA746">
        <v>1781167</v>
      </c>
      <c r="AB746" t="s">
        <v>16</v>
      </c>
      <c r="AC746">
        <v>174951</v>
      </c>
      <c r="AD746" t="s">
        <v>98</v>
      </c>
      <c r="AE746">
        <v>80864</v>
      </c>
      <c r="AF746" t="s">
        <v>45</v>
      </c>
      <c r="AG746">
        <v>80840</v>
      </c>
      <c r="AH746" t="s">
        <v>116</v>
      </c>
      <c r="AI746">
        <v>28216</v>
      </c>
      <c r="AJ746" t="s">
        <v>142</v>
      </c>
      <c r="AK746">
        <v>1224</v>
      </c>
      <c r="AL746" t="s">
        <v>91</v>
      </c>
      <c r="AM746">
        <v>2</v>
      </c>
      <c r="AN746" t="s">
        <v>152</v>
      </c>
      <c r="AO746">
        <v>131567</v>
      </c>
      <c r="AP746" t="s">
        <v>153</v>
      </c>
    </row>
    <row r="747" spans="1:42" x14ac:dyDescent="0.2">
      <c r="A747">
        <v>746</v>
      </c>
      <c r="B747" t="s">
        <v>2359</v>
      </c>
      <c r="C747" t="s">
        <v>16</v>
      </c>
      <c r="D747">
        <v>1781167</v>
      </c>
      <c r="E747" t="s">
        <v>2382</v>
      </c>
      <c r="F747" t="s">
        <v>574</v>
      </c>
      <c r="G747" t="s">
        <v>574</v>
      </c>
      <c r="H747" t="s">
        <v>2381</v>
      </c>
      <c r="I747" t="s">
        <v>5052</v>
      </c>
      <c r="J747" t="s">
        <v>719</v>
      </c>
      <c r="K747">
        <v>1</v>
      </c>
      <c r="L747">
        <v>1737</v>
      </c>
      <c r="M747" t="s">
        <v>2380</v>
      </c>
      <c r="N747">
        <v>0</v>
      </c>
      <c r="O747">
        <v>5125</v>
      </c>
      <c r="P747">
        <v>6862</v>
      </c>
      <c r="Q747">
        <v>6</v>
      </c>
      <c r="R747" t="s">
        <v>719</v>
      </c>
      <c r="S747" t="s">
        <v>719</v>
      </c>
      <c r="T747" t="s">
        <v>719</v>
      </c>
      <c r="U747" t="s">
        <v>4326</v>
      </c>
      <c r="V747">
        <v>1781167</v>
      </c>
      <c r="W747" t="s">
        <v>16</v>
      </c>
      <c r="X747" t="b">
        <v>1</v>
      </c>
      <c r="Y747" t="s">
        <v>719</v>
      </c>
      <c r="Z747" t="s">
        <v>719</v>
      </c>
      <c r="AA747">
        <v>1781167</v>
      </c>
      <c r="AB747" t="s">
        <v>16</v>
      </c>
      <c r="AC747">
        <v>174951</v>
      </c>
      <c r="AD747" t="s">
        <v>98</v>
      </c>
      <c r="AE747">
        <v>80864</v>
      </c>
      <c r="AF747" t="s">
        <v>45</v>
      </c>
      <c r="AG747">
        <v>80840</v>
      </c>
      <c r="AH747" t="s">
        <v>116</v>
      </c>
      <c r="AI747">
        <v>28216</v>
      </c>
      <c r="AJ747" t="s">
        <v>142</v>
      </c>
      <c r="AK747">
        <v>1224</v>
      </c>
      <c r="AL747" t="s">
        <v>91</v>
      </c>
      <c r="AM747">
        <v>2</v>
      </c>
      <c r="AN747" t="s">
        <v>152</v>
      </c>
      <c r="AO747">
        <v>131567</v>
      </c>
      <c r="AP747" t="s">
        <v>153</v>
      </c>
    </row>
    <row r="748" spans="1:42" x14ac:dyDescent="0.2">
      <c r="A748">
        <v>747</v>
      </c>
      <c r="B748" t="s">
        <v>2359</v>
      </c>
      <c r="C748" t="s">
        <v>16</v>
      </c>
      <c r="D748">
        <v>1781167</v>
      </c>
      <c r="E748" t="s">
        <v>312</v>
      </c>
      <c r="F748" t="s">
        <v>304</v>
      </c>
      <c r="G748" t="s">
        <v>304</v>
      </c>
      <c r="H748" t="s">
        <v>2379</v>
      </c>
      <c r="I748" t="s">
        <v>5051</v>
      </c>
      <c r="J748" t="s">
        <v>719</v>
      </c>
      <c r="K748">
        <v>1</v>
      </c>
      <c r="L748">
        <v>975</v>
      </c>
      <c r="M748" t="s">
        <v>2378</v>
      </c>
      <c r="N748">
        <v>0</v>
      </c>
      <c r="O748">
        <v>6894</v>
      </c>
      <c r="P748">
        <v>7869</v>
      </c>
      <c r="Q748">
        <v>7</v>
      </c>
      <c r="R748" t="s">
        <v>4316</v>
      </c>
      <c r="S748" t="s">
        <v>719</v>
      </c>
      <c r="T748" t="s">
        <v>719</v>
      </c>
      <c r="U748" t="s">
        <v>4326</v>
      </c>
      <c r="V748">
        <v>1781167</v>
      </c>
      <c r="W748" t="s">
        <v>16</v>
      </c>
      <c r="X748" t="b">
        <v>1</v>
      </c>
      <c r="Y748" t="s">
        <v>719</v>
      </c>
      <c r="Z748" t="s">
        <v>719</v>
      </c>
      <c r="AA748">
        <v>1781167</v>
      </c>
      <c r="AB748" t="s">
        <v>16</v>
      </c>
      <c r="AC748">
        <v>174951</v>
      </c>
      <c r="AD748" t="s">
        <v>98</v>
      </c>
      <c r="AE748">
        <v>80864</v>
      </c>
      <c r="AF748" t="s">
        <v>45</v>
      </c>
      <c r="AG748">
        <v>80840</v>
      </c>
      <c r="AH748" t="s">
        <v>116</v>
      </c>
      <c r="AI748">
        <v>28216</v>
      </c>
      <c r="AJ748" t="s">
        <v>142</v>
      </c>
      <c r="AK748">
        <v>1224</v>
      </c>
      <c r="AL748" t="s">
        <v>91</v>
      </c>
      <c r="AM748">
        <v>2</v>
      </c>
      <c r="AN748" t="s">
        <v>152</v>
      </c>
      <c r="AO748">
        <v>131567</v>
      </c>
      <c r="AP748" t="s">
        <v>153</v>
      </c>
    </row>
    <row r="749" spans="1:42" x14ac:dyDescent="0.2">
      <c r="A749">
        <v>748</v>
      </c>
      <c r="B749" t="s">
        <v>2359</v>
      </c>
      <c r="C749" t="s">
        <v>16</v>
      </c>
      <c r="D749">
        <v>1781167</v>
      </c>
      <c r="E749" t="s">
        <v>497</v>
      </c>
      <c r="F749" t="s">
        <v>429</v>
      </c>
      <c r="G749" t="s">
        <v>429</v>
      </c>
      <c r="H749" t="s">
        <v>2377</v>
      </c>
      <c r="I749" t="s">
        <v>5050</v>
      </c>
      <c r="J749" t="s">
        <v>719</v>
      </c>
      <c r="K749">
        <v>-1</v>
      </c>
      <c r="L749">
        <v>471</v>
      </c>
      <c r="M749" t="s">
        <v>2376</v>
      </c>
      <c r="N749">
        <v>0</v>
      </c>
      <c r="O749">
        <v>7914</v>
      </c>
      <c r="P749">
        <v>8385</v>
      </c>
      <c r="Q749">
        <v>8</v>
      </c>
      <c r="R749" t="s">
        <v>719</v>
      </c>
      <c r="S749" t="s">
        <v>719</v>
      </c>
      <c r="T749" t="s">
        <v>719</v>
      </c>
      <c r="U749" t="s">
        <v>4326</v>
      </c>
      <c r="V749">
        <v>1781167</v>
      </c>
      <c r="W749" t="s">
        <v>16</v>
      </c>
      <c r="X749" t="b">
        <v>1</v>
      </c>
      <c r="Y749" t="s">
        <v>719</v>
      </c>
      <c r="Z749" t="s">
        <v>719</v>
      </c>
      <c r="AA749">
        <v>1781167</v>
      </c>
      <c r="AB749" t="s">
        <v>16</v>
      </c>
      <c r="AC749">
        <v>174951</v>
      </c>
      <c r="AD749" t="s">
        <v>98</v>
      </c>
      <c r="AE749">
        <v>80864</v>
      </c>
      <c r="AF749" t="s">
        <v>45</v>
      </c>
      <c r="AG749">
        <v>80840</v>
      </c>
      <c r="AH749" t="s">
        <v>116</v>
      </c>
      <c r="AI749">
        <v>28216</v>
      </c>
      <c r="AJ749" t="s">
        <v>142</v>
      </c>
      <c r="AK749">
        <v>1224</v>
      </c>
      <c r="AL749" t="s">
        <v>91</v>
      </c>
      <c r="AM749">
        <v>2</v>
      </c>
      <c r="AN749" t="s">
        <v>152</v>
      </c>
      <c r="AO749">
        <v>131567</v>
      </c>
      <c r="AP749" t="s">
        <v>153</v>
      </c>
    </row>
    <row r="750" spans="1:42" x14ac:dyDescent="0.2">
      <c r="A750">
        <v>749</v>
      </c>
      <c r="B750" t="s">
        <v>2359</v>
      </c>
      <c r="C750" t="s">
        <v>16</v>
      </c>
      <c r="D750">
        <v>1781167</v>
      </c>
      <c r="E750" t="s">
        <v>2375</v>
      </c>
      <c r="F750" t="s">
        <v>2374</v>
      </c>
      <c r="G750" t="s">
        <v>2374</v>
      </c>
      <c r="H750" t="s">
        <v>2373</v>
      </c>
      <c r="I750" t="s">
        <v>5049</v>
      </c>
      <c r="J750" t="s">
        <v>719</v>
      </c>
      <c r="K750">
        <v>1</v>
      </c>
      <c r="L750">
        <v>1290</v>
      </c>
      <c r="M750" t="s">
        <v>2372</v>
      </c>
      <c r="N750">
        <v>0</v>
      </c>
      <c r="O750">
        <v>8540</v>
      </c>
      <c r="P750">
        <v>9830</v>
      </c>
      <c r="Q750">
        <v>9</v>
      </c>
      <c r="R750" t="s">
        <v>719</v>
      </c>
      <c r="S750" t="s">
        <v>719</v>
      </c>
      <c r="T750" t="s">
        <v>719</v>
      </c>
      <c r="U750" t="s">
        <v>4326</v>
      </c>
      <c r="V750">
        <v>1781167</v>
      </c>
      <c r="W750" t="s">
        <v>16</v>
      </c>
      <c r="X750" t="b">
        <v>1</v>
      </c>
      <c r="Y750" t="s">
        <v>719</v>
      </c>
      <c r="Z750" t="s">
        <v>719</v>
      </c>
      <c r="AA750">
        <v>1781167</v>
      </c>
      <c r="AB750" t="s">
        <v>16</v>
      </c>
      <c r="AC750">
        <v>174951</v>
      </c>
      <c r="AD750" t="s">
        <v>98</v>
      </c>
      <c r="AE750">
        <v>80864</v>
      </c>
      <c r="AF750" t="s">
        <v>45</v>
      </c>
      <c r="AG750">
        <v>80840</v>
      </c>
      <c r="AH750" t="s">
        <v>116</v>
      </c>
      <c r="AI750">
        <v>28216</v>
      </c>
      <c r="AJ750" t="s">
        <v>142</v>
      </c>
      <c r="AK750">
        <v>1224</v>
      </c>
      <c r="AL750" t="s">
        <v>91</v>
      </c>
      <c r="AM750">
        <v>2</v>
      </c>
      <c r="AN750" t="s">
        <v>152</v>
      </c>
      <c r="AO750">
        <v>131567</v>
      </c>
      <c r="AP750" t="s">
        <v>153</v>
      </c>
    </row>
    <row r="751" spans="1:42" x14ac:dyDescent="0.2">
      <c r="A751">
        <v>750</v>
      </c>
      <c r="B751" t="s">
        <v>2359</v>
      </c>
      <c r="C751" t="s">
        <v>16</v>
      </c>
      <c r="D751">
        <v>1781167</v>
      </c>
      <c r="E751" t="s">
        <v>2371</v>
      </c>
      <c r="F751" t="s">
        <v>2370</v>
      </c>
      <c r="G751" t="s">
        <v>2370</v>
      </c>
      <c r="H751" t="s">
        <v>2369</v>
      </c>
      <c r="I751" t="s">
        <v>5048</v>
      </c>
      <c r="J751" t="s">
        <v>719</v>
      </c>
      <c r="K751">
        <v>-1</v>
      </c>
      <c r="L751">
        <v>1434</v>
      </c>
      <c r="M751" t="s">
        <v>2368</v>
      </c>
      <c r="N751">
        <v>0</v>
      </c>
      <c r="O751">
        <v>9876</v>
      </c>
      <c r="P751">
        <v>11310</v>
      </c>
      <c r="Q751">
        <v>10</v>
      </c>
      <c r="R751" t="s">
        <v>719</v>
      </c>
      <c r="S751" t="s">
        <v>719</v>
      </c>
      <c r="T751" t="s">
        <v>719</v>
      </c>
      <c r="U751" t="s">
        <v>4326</v>
      </c>
      <c r="V751">
        <v>1781167</v>
      </c>
      <c r="W751" t="s">
        <v>16</v>
      </c>
      <c r="X751" t="b">
        <v>1</v>
      </c>
      <c r="Y751" t="s">
        <v>719</v>
      </c>
      <c r="Z751" t="s">
        <v>719</v>
      </c>
      <c r="AA751">
        <v>1781167</v>
      </c>
      <c r="AB751" t="s">
        <v>16</v>
      </c>
      <c r="AC751">
        <v>174951</v>
      </c>
      <c r="AD751" t="s">
        <v>98</v>
      </c>
      <c r="AE751">
        <v>80864</v>
      </c>
      <c r="AF751" t="s">
        <v>45</v>
      </c>
      <c r="AG751">
        <v>80840</v>
      </c>
      <c r="AH751" t="s">
        <v>116</v>
      </c>
      <c r="AI751">
        <v>28216</v>
      </c>
      <c r="AJ751" t="s">
        <v>142</v>
      </c>
      <c r="AK751">
        <v>1224</v>
      </c>
      <c r="AL751" t="s">
        <v>91</v>
      </c>
      <c r="AM751">
        <v>2</v>
      </c>
      <c r="AN751" t="s">
        <v>152</v>
      </c>
      <c r="AO751">
        <v>131567</v>
      </c>
      <c r="AP751" t="s">
        <v>153</v>
      </c>
    </row>
    <row r="752" spans="1:42" x14ac:dyDescent="0.2">
      <c r="A752">
        <v>751</v>
      </c>
      <c r="B752" t="s">
        <v>2359</v>
      </c>
      <c r="C752" t="s">
        <v>16</v>
      </c>
      <c r="D752">
        <v>1781167</v>
      </c>
      <c r="E752" t="s">
        <v>2367</v>
      </c>
      <c r="F752" t="s">
        <v>2366</v>
      </c>
      <c r="G752" t="s">
        <v>2366</v>
      </c>
      <c r="H752" t="s">
        <v>2365</v>
      </c>
      <c r="I752" t="s">
        <v>5047</v>
      </c>
      <c r="J752" t="s">
        <v>719</v>
      </c>
      <c r="K752">
        <v>-1</v>
      </c>
      <c r="L752">
        <v>546</v>
      </c>
      <c r="M752" t="s">
        <v>2364</v>
      </c>
      <c r="N752">
        <v>0</v>
      </c>
      <c r="O752">
        <v>11428</v>
      </c>
      <c r="P752">
        <v>11974</v>
      </c>
      <c r="Q752">
        <v>11</v>
      </c>
      <c r="R752" t="s">
        <v>719</v>
      </c>
      <c r="S752" t="s">
        <v>719</v>
      </c>
      <c r="T752" t="s">
        <v>719</v>
      </c>
      <c r="U752" t="s">
        <v>4326</v>
      </c>
      <c r="V752">
        <v>1781167</v>
      </c>
      <c r="W752" t="s">
        <v>16</v>
      </c>
      <c r="X752" t="b">
        <v>1</v>
      </c>
      <c r="Y752" t="s">
        <v>719</v>
      </c>
      <c r="Z752" t="s">
        <v>719</v>
      </c>
      <c r="AA752">
        <v>1781167</v>
      </c>
      <c r="AB752" t="s">
        <v>16</v>
      </c>
      <c r="AC752">
        <v>174951</v>
      </c>
      <c r="AD752" t="s">
        <v>98</v>
      </c>
      <c r="AE752">
        <v>80864</v>
      </c>
      <c r="AF752" t="s">
        <v>45</v>
      </c>
      <c r="AG752">
        <v>80840</v>
      </c>
      <c r="AH752" t="s">
        <v>116</v>
      </c>
      <c r="AI752">
        <v>28216</v>
      </c>
      <c r="AJ752" t="s">
        <v>142</v>
      </c>
      <c r="AK752">
        <v>1224</v>
      </c>
      <c r="AL752" t="s">
        <v>91</v>
      </c>
      <c r="AM752">
        <v>2</v>
      </c>
      <c r="AN752" t="s">
        <v>152</v>
      </c>
      <c r="AO752">
        <v>131567</v>
      </c>
      <c r="AP752" t="s">
        <v>153</v>
      </c>
    </row>
    <row r="753" spans="1:42" x14ac:dyDescent="0.2">
      <c r="A753">
        <v>752</v>
      </c>
      <c r="B753" t="s">
        <v>2359</v>
      </c>
      <c r="C753" t="s">
        <v>16</v>
      </c>
      <c r="D753">
        <v>1781167</v>
      </c>
      <c r="E753" t="s">
        <v>305</v>
      </c>
      <c r="F753" t="s">
        <v>304</v>
      </c>
      <c r="G753" t="s">
        <v>304</v>
      </c>
      <c r="H753" t="s">
        <v>2363</v>
      </c>
      <c r="I753" t="s">
        <v>5046</v>
      </c>
      <c r="J753" t="s">
        <v>719</v>
      </c>
      <c r="K753">
        <v>-1</v>
      </c>
      <c r="L753">
        <v>984</v>
      </c>
      <c r="M753" t="s">
        <v>2362</v>
      </c>
      <c r="N753">
        <v>0</v>
      </c>
      <c r="O753">
        <v>11979</v>
      </c>
      <c r="P753">
        <v>12963</v>
      </c>
      <c r="Q753">
        <v>12</v>
      </c>
      <c r="R753" t="s">
        <v>719</v>
      </c>
      <c r="S753" t="s">
        <v>719</v>
      </c>
      <c r="T753" t="s">
        <v>719</v>
      </c>
      <c r="U753" t="s">
        <v>4326</v>
      </c>
      <c r="V753">
        <v>1781167</v>
      </c>
      <c r="W753" t="s">
        <v>16</v>
      </c>
      <c r="X753" t="b">
        <v>1</v>
      </c>
      <c r="Y753" t="s">
        <v>719</v>
      </c>
      <c r="Z753" t="s">
        <v>719</v>
      </c>
      <c r="AA753">
        <v>1781167</v>
      </c>
      <c r="AB753" t="s">
        <v>16</v>
      </c>
      <c r="AC753">
        <v>174951</v>
      </c>
      <c r="AD753" t="s">
        <v>98</v>
      </c>
      <c r="AE753">
        <v>80864</v>
      </c>
      <c r="AF753" t="s">
        <v>45</v>
      </c>
      <c r="AG753">
        <v>80840</v>
      </c>
      <c r="AH753" t="s">
        <v>116</v>
      </c>
      <c r="AI753">
        <v>28216</v>
      </c>
      <c r="AJ753" t="s">
        <v>142</v>
      </c>
      <c r="AK753">
        <v>1224</v>
      </c>
      <c r="AL753" t="s">
        <v>91</v>
      </c>
      <c r="AM753">
        <v>2</v>
      </c>
      <c r="AN753" t="s">
        <v>152</v>
      </c>
      <c r="AO753">
        <v>131567</v>
      </c>
      <c r="AP753" t="s">
        <v>153</v>
      </c>
    </row>
    <row r="754" spans="1:42" x14ac:dyDescent="0.2">
      <c r="A754">
        <v>753</v>
      </c>
      <c r="B754" t="s">
        <v>2359</v>
      </c>
      <c r="C754" t="s">
        <v>16</v>
      </c>
      <c r="D754">
        <v>1781167</v>
      </c>
      <c r="E754" t="s">
        <v>2315</v>
      </c>
      <c r="F754" t="s">
        <v>2314</v>
      </c>
      <c r="G754" t="s">
        <v>2314</v>
      </c>
      <c r="H754" t="s">
        <v>2361</v>
      </c>
      <c r="I754" t="s">
        <v>5045</v>
      </c>
      <c r="J754" t="s">
        <v>719</v>
      </c>
      <c r="K754">
        <v>-1</v>
      </c>
      <c r="L754">
        <v>1830</v>
      </c>
      <c r="M754" t="s">
        <v>2360</v>
      </c>
      <c r="N754">
        <v>0</v>
      </c>
      <c r="O754">
        <v>12996</v>
      </c>
      <c r="P754">
        <v>14826</v>
      </c>
      <c r="Q754">
        <v>13</v>
      </c>
      <c r="R754" t="s">
        <v>719</v>
      </c>
      <c r="S754" t="s">
        <v>719</v>
      </c>
      <c r="T754" t="s">
        <v>719</v>
      </c>
      <c r="U754" t="s">
        <v>4326</v>
      </c>
      <c r="V754">
        <v>1781167</v>
      </c>
      <c r="W754" t="s">
        <v>16</v>
      </c>
      <c r="X754" t="b">
        <v>1</v>
      </c>
      <c r="Y754" t="s">
        <v>719</v>
      </c>
      <c r="Z754" t="s">
        <v>719</v>
      </c>
      <c r="AA754">
        <v>1781167</v>
      </c>
      <c r="AB754" t="s">
        <v>16</v>
      </c>
      <c r="AC754">
        <v>174951</v>
      </c>
      <c r="AD754" t="s">
        <v>98</v>
      </c>
      <c r="AE754">
        <v>80864</v>
      </c>
      <c r="AF754" t="s">
        <v>45</v>
      </c>
      <c r="AG754">
        <v>80840</v>
      </c>
      <c r="AH754" t="s">
        <v>116</v>
      </c>
      <c r="AI754">
        <v>28216</v>
      </c>
      <c r="AJ754" t="s">
        <v>142</v>
      </c>
      <c r="AK754">
        <v>1224</v>
      </c>
      <c r="AL754" t="s">
        <v>91</v>
      </c>
      <c r="AM754">
        <v>2</v>
      </c>
      <c r="AN754" t="s">
        <v>152</v>
      </c>
      <c r="AO754">
        <v>131567</v>
      </c>
      <c r="AP754" t="s">
        <v>153</v>
      </c>
    </row>
    <row r="755" spans="1:42" x14ac:dyDescent="0.2">
      <c r="A755">
        <v>754</v>
      </c>
      <c r="B755" t="s">
        <v>2359</v>
      </c>
      <c r="C755" t="s">
        <v>16</v>
      </c>
      <c r="D755">
        <v>1781167</v>
      </c>
      <c r="E755" t="s">
        <v>1206</v>
      </c>
      <c r="F755" t="s">
        <v>605</v>
      </c>
      <c r="G755" t="s">
        <v>605</v>
      </c>
      <c r="H755" t="s">
        <v>2358</v>
      </c>
      <c r="I755" t="s">
        <v>5044</v>
      </c>
      <c r="J755" t="s">
        <v>719</v>
      </c>
      <c r="K755">
        <v>1</v>
      </c>
      <c r="L755">
        <v>122</v>
      </c>
      <c r="M755" t="s">
        <v>2357</v>
      </c>
      <c r="N755">
        <v>1</v>
      </c>
      <c r="O755">
        <v>14921</v>
      </c>
      <c r="P755">
        <v>15043</v>
      </c>
      <c r="Q755">
        <v>14</v>
      </c>
      <c r="R755" t="s">
        <v>719</v>
      </c>
      <c r="S755" t="s">
        <v>719</v>
      </c>
      <c r="T755" t="s">
        <v>719</v>
      </c>
      <c r="U755" t="s">
        <v>4326</v>
      </c>
      <c r="V755">
        <v>1781167</v>
      </c>
      <c r="W755" t="s">
        <v>16</v>
      </c>
      <c r="X755" t="b">
        <v>1</v>
      </c>
      <c r="Y755" t="s">
        <v>719</v>
      </c>
      <c r="Z755" t="s">
        <v>719</v>
      </c>
      <c r="AA755">
        <v>1781167</v>
      </c>
      <c r="AB755" t="s">
        <v>16</v>
      </c>
      <c r="AC755">
        <v>174951</v>
      </c>
      <c r="AD755" t="s">
        <v>98</v>
      </c>
      <c r="AE755">
        <v>80864</v>
      </c>
      <c r="AF755" t="s">
        <v>45</v>
      </c>
      <c r="AG755">
        <v>80840</v>
      </c>
      <c r="AH755" t="s">
        <v>116</v>
      </c>
      <c r="AI755">
        <v>28216</v>
      </c>
      <c r="AJ755" t="s">
        <v>142</v>
      </c>
      <c r="AK755">
        <v>1224</v>
      </c>
      <c r="AL755" t="s">
        <v>91</v>
      </c>
      <c r="AM755">
        <v>2</v>
      </c>
      <c r="AN755" t="s">
        <v>152</v>
      </c>
      <c r="AO755">
        <v>131567</v>
      </c>
      <c r="AP755" t="s">
        <v>153</v>
      </c>
    </row>
    <row r="756" spans="1:42" x14ac:dyDescent="0.2">
      <c r="A756">
        <v>755</v>
      </c>
      <c r="B756" t="s">
        <v>2311</v>
      </c>
      <c r="C756" t="s">
        <v>15</v>
      </c>
      <c r="D756">
        <v>204072</v>
      </c>
      <c r="E756" t="s">
        <v>830</v>
      </c>
      <c r="F756" t="s">
        <v>829</v>
      </c>
      <c r="G756" t="s">
        <v>829</v>
      </c>
      <c r="H756" t="s">
        <v>2356</v>
      </c>
      <c r="I756" t="s">
        <v>5043</v>
      </c>
      <c r="J756" t="s">
        <v>719</v>
      </c>
      <c r="K756">
        <v>-1</v>
      </c>
      <c r="L756">
        <v>597</v>
      </c>
      <c r="M756" t="s">
        <v>2355</v>
      </c>
      <c r="N756">
        <v>1</v>
      </c>
      <c r="O756">
        <v>0</v>
      </c>
      <c r="P756">
        <v>597</v>
      </c>
      <c r="Q756">
        <v>1</v>
      </c>
      <c r="R756" t="s">
        <v>719</v>
      </c>
      <c r="S756">
        <v>1</v>
      </c>
      <c r="T756" t="s">
        <v>4327</v>
      </c>
      <c r="U756" t="s">
        <v>4326</v>
      </c>
      <c r="V756">
        <v>204072</v>
      </c>
      <c r="W756" t="s">
        <v>15</v>
      </c>
      <c r="X756" t="b">
        <v>1</v>
      </c>
      <c r="Y756" t="s">
        <v>719</v>
      </c>
      <c r="Z756" t="s">
        <v>719</v>
      </c>
      <c r="AA756">
        <v>204072</v>
      </c>
      <c r="AB756" t="s">
        <v>15</v>
      </c>
      <c r="AC756">
        <v>174951</v>
      </c>
      <c r="AD756" t="s">
        <v>98</v>
      </c>
      <c r="AE756">
        <v>80864</v>
      </c>
      <c r="AF756" t="s">
        <v>45</v>
      </c>
      <c r="AG756">
        <v>80840</v>
      </c>
      <c r="AH756" t="s">
        <v>116</v>
      </c>
      <c r="AI756">
        <v>28216</v>
      </c>
      <c r="AJ756" t="s">
        <v>142</v>
      </c>
      <c r="AK756">
        <v>1224</v>
      </c>
      <c r="AL756" t="s">
        <v>91</v>
      </c>
      <c r="AM756">
        <v>2</v>
      </c>
      <c r="AN756" t="s">
        <v>152</v>
      </c>
      <c r="AO756">
        <v>131567</v>
      </c>
      <c r="AP756" t="s">
        <v>153</v>
      </c>
    </row>
    <row r="757" spans="1:42" x14ac:dyDescent="0.2">
      <c r="A757">
        <v>756</v>
      </c>
      <c r="B757" t="s">
        <v>2311</v>
      </c>
      <c r="C757" t="s">
        <v>15</v>
      </c>
      <c r="D757">
        <v>204072</v>
      </c>
      <c r="E757" t="s">
        <v>2354</v>
      </c>
      <c r="F757" t="s">
        <v>2353</v>
      </c>
      <c r="G757" t="s">
        <v>2353</v>
      </c>
      <c r="H757" t="s">
        <v>2352</v>
      </c>
      <c r="I757" t="s">
        <v>5042</v>
      </c>
      <c r="J757" t="s">
        <v>719</v>
      </c>
      <c r="K757">
        <v>1</v>
      </c>
      <c r="L757">
        <v>342</v>
      </c>
      <c r="M757" t="s">
        <v>2351</v>
      </c>
      <c r="N757">
        <v>0</v>
      </c>
      <c r="O757">
        <v>703</v>
      </c>
      <c r="P757">
        <v>1045</v>
      </c>
      <c r="Q757">
        <v>2</v>
      </c>
      <c r="R757" t="s">
        <v>719</v>
      </c>
      <c r="S757">
        <v>1</v>
      </c>
      <c r="T757" t="s">
        <v>4327</v>
      </c>
      <c r="U757" t="s">
        <v>4326</v>
      </c>
      <c r="V757">
        <v>204072</v>
      </c>
      <c r="W757" t="s">
        <v>15</v>
      </c>
      <c r="X757" t="b">
        <v>1</v>
      </c>
      <c r="Y757" t="s">
        <v>719</v>
      </c>
      <c r="Z757" t="s">
        <v>719</v>
      </c>
      <c r="AA757">
        <v>204072</v>
      </c>
      <c r="AB757" t="s">
        <v>15</v>
      </c>
      <c r="AC757">
        <v>174951</v>
      </c>
      <c r="AD757" t="s">
        <v>98</v>
      </c>
      <c r="AE757">
        <v>80864</v>
      </c>
      <c r="AF757" t="s">
        <v>45</v>
      </c>
      <c r="AG757">
        <v>80840</v>
      </c>
      <c r="AH757" t="s">
        <v>116</v>
      </c>
      <c r="AI757">
        <v>28216</v>
      </c>
      <c r="AJ757" t="s">
        <v>142</v>
      </c>
      <c r="AK757">
        <v>1224</v>
      </c>
      <c r="AL757" t="s">
        <v>91</v>
      </c>
      <c r="AM757">
        <v>2</v>
      </c>
      <c r="AN757" t="s">
        <v>152</v>
      </c>
      <c r="AO757">
        <v>131567</v>
      </c>
      <c r="AP757" t="s">
        <v>153</v>
      </c>
    </row>
    <row r="758" spans="1:42" x14ac:dyDescent="0.2">
      <c r="A758">
        <v>757</v>
      </c>
      <c r="B758" t="s">
        <v>2311</v>
      </c>
      <c r="C758" t="s">
        <v>15</v>
      </c>
      <c r="D758">
        <v>204072</v>
      </c>
      <c r="E758" t="s">
        <v>2350</v>
      </c>
      <c r="F758" t="s">
        <v>2349</v>
      </c>
      <c r="G758" t="s">
        <v>2349</v>
      </c>
      <c r="H758" t="s">
        <v>2348</v>
      </c>
      <c r="I758" t="s">
        <v>5041</v>
      </c>
      <c r="J758" t="s">
        <v>719</v>
      </c>
      <c r="K758">
        <v>1</v>
      </c>
      <c r="L758">
        <v>357</v>
      </c>
      <c r="M758" t="s">
        <v>2347</v>
      </c>
      <c r="N758">
        <v>0</v>
      </c>
      <c r="O758">
        <v>1041</v>
      </c>
      <c r="P758">
        <v>1398</v>
      </c>
      <c r="Q758">
        <v>3</v>
      </c>
      <c r="R758" t="s">
        <v>719</v>
      </c>
      <c r="S758">
        <v>1</v>
      </c>
      <c r="T758" t="s">
        <v>4327</v>
      </c>
      <c r="U758" t="s">
        <v>4326</v>
      </c>
      <c r="V758">
        <v>204072</v>
      </c>
      <c r="W758" t="s">
        <v>15</v>
      </c>
      <c r="X758" t="b">
        <v>1</v>
      </c>
      <c r="Y758" t="s">
        <v>719</v>
      </c>
      <c r="Z758" t="s">
        <v>719</v>
      </c>
      <c r="AA758">
        <v>204072</v>
      </c>
      <c r="AB758" t="s">
        <v>15</v>
      </c>
      <c r="AC758">
        <v>174951</v>
      </c>
      <c r="AD758" t="s">
        <v>98</v>
      </c>
      <c r="AE758">
        <v>80864</v>
      </c>
      <c r="AF758" t="s">
        <v>45</v>
      </c>
      <c r="AG758">
        <v>80840</v>
      </c>
      <c r="AH758" t="s">
        <v>116</v>
      </c>
      <c r="AI758">
        <v>28216</v>
      </c>
      <c r="AJ758" t="s">
        <v>142</v>
      </c>
      <c r="AK758">
        <v>1224</v>
      </c>
      <c r="AL758" t="s">
        <v>91</v>
      </c>
      <c r="AM758">
        <v>2</v>
      </c>
      <c r="AN758" t="s">
        <v>152</v>
      </c>
      <c r="AO758">
        <v>131567</v>
      </c>
      <c r="AP758" t="s">
        <v>153</v>
      </c>
    </row>
    <row r="759" spans="1:42" x14ac:dyDescent="0.2">
      <c r="A759">
        <v>758</v>
      </c>
      <c r="B759" t="s">
        <v>2311</v>
      </c>
      <c r="C759" t="s">
        <v>15</v>
      </c>
      <c r="D759">
        <v>204072</v>
      </c>
      <c r="E759" t="s">
        <v>305</v>
      </c>
      <c r="F759" t="s">
        <v>304</v>
      </c>
      <c r="G759" t="s">
        <v>304</v>
      </c>
      <c r="H759" t="s">
        <v>2346</v>
      </c>
      <c r="I759" t="s">
        <v>5040</v>
      </c>
      <c r="J759" t="s">
        <v>719</v>
      </c>
      <c r="K759">
        <v>-1</v>
      </c>
      <c r="L759">
        <v>978</v>
      </c>
      <c r="M759" t="s">
        <v>2345</v>
      </c>
      <c r="N759">
        <v>0</v>
      </c>
      <c r="O759">
        <v>1407</v>
      </c>
      <c r="P759">
        <v>2385</v>
      </c>
      <c r="Q759">
        <v>4</v>
      </c>
      <c r="R759" t="s">
        <v>719</v>
      </c>
      <c r="S759">
        <v>1</v>
      </c>
      <c r="T759" t="s">
        <v>4327</v>
      </c>
      <c r="U759" t="s">
        <v>4326</v>
      </c>
      <c r="V759">
        <v>204072</v>
      </c>
      <c r="W759" t="s">
        <v>15</v>
      </c>
      <c r="X759" t="b">
        <v>1</v>
      </c>
      <c r="Y759" t="s">
        <v>719</v>
      </c>
      <c r="Z759" t="s">
        <v>719</v>
      </c>
      <c r="AA759">
        <v>204072</v>
      </c>
      <c r="AB759" t="s">
        <v>15</v>
      </c>
      <c r="AC759">
        <v>174951</v>
      </c>
      <c r="AD759" t="s">
        <v>98</v>
      </c>
      <c r="AE759">
        <v>80864</v>
      </c>
      <c r="AF759" t="s">
        <v>45</v>
      </c>
      <c r="AG759">
        <v>80840</v>
      </c>
      <c r="AH759" t="s">
        <v>116</v>
      </c>
      <c r="AI759">
        <v>28216</v>
      </c>
      <c r="AJ759" t="s">
        <v>142</v>
      </c>
      <c r="AK759">
        <v>1224</v>
      </c>
      <c r="AL759" t="s">
        <v>91</v>
      </c>
      <c r="AM759">
        <v>2</v>
      </c>
      <c r="AN759" t="s">
        <v>152</v>
      </c>
      <c r="AO759">
        <v>131567</v>
      </c>
      <c r="AP759" t="s">
        <v>153</v>
      </c>
    </row>
    <row r="760" spans="1:42" x14ac:dyDescent="0.2">
      <c r="A760">
        <v>759</v>
      </c>
      <c r="B760" t="s">
        <v>2311</v>
      </c>
      <c r="C760" t="s">
        <v>15</v>
      </c>
      <c r="D760">
        <v>204072</v>
      </c>
      <c r="E760" t="s">
        <v>2344</v>
      </c>
      <c r="F760" t="s">
        <v>2343</v>
      </c>
      <c r="G760" t="s">
        <v>2343</v>
      </c>
      <c r="H760" t="s">
        <v>2342</v>
      </c>
      <c r="I760" t="s">
        <v>5039</v>
      </c>
      <c r="J760" t="s">
        <v>719</v>
      </c>
      <c r="K760">
        <v>-1</v>
      </c>
      <c r="L760">
        <v>1548</v>
      </c>
      <c r="M760" t="s">
        <v>2341</v>
      </c>
      <c r="N760">
        <v>0</v>
      </c>
      <c r="O760">
        <v>2433</v>
      </c>
      <c r="P760">
        <v>3981</v>
      </c>
      <c r="Q760">
        <v>5</v>
      </c>
      <c r="R760" t="s">
        <v>719</v>
      </c>
      <c r="S760">
        <v>1</v>
      </c>
      <c r="T760" t="s">
        <v>4327</v>
      </c>
      <c r="U760" t="s">
        <v>4326</v>
      </c>
      <c r="V760">
        <v>204072</v>
      </c>
      <c r="W760" t="s">
        <v>15</v>
      </c>
      <c r="X760" t="b">
        <v>1</v>
      </c>
      <c r="Y760" t="s">
        <v>719</v>
      </c>
      <c r="Z760" t="s">
        <v>719</v>
      </c>
      <c r="AA760">
        <v>204072</v>
      </c>
      <c r="AB760" t="s">
        <v>15</v>
      </c>
      <c r="AC760">
        <v>174951</v>
      </c>
      <c r="AD760" t="s">
        <v>98</v>
      </c>
      <c r="AE760">
        <v>80864</v>
      </c>
      <c r="AF760" t="s">
        <v>45</v>
      </c>
      <c r="AG760">
        <v>80840</v>
      </c>
      <c r="AH760" t="s">
        <v>116</v>
      </c>
      <c r="AI760">
        <v>28216</v>
      </c>
      <c r="AJ760" t="s">
        <v>142</v>
      </c>
      <c r="AK760">
        <v>1224</v>
      </c>
      <c r="AL760" t="s">
        <v>91</v>
      </c>
      <c r="AM760">
        <v>2</v>
      </c>
      <c r="AN760" t="s">
        <v>152</v>
      </c>
      <c r="AO760">
        <v>131567</v>
      </c>
      <c r="AP760" t="s">
        <v>153</v>
      </c>
    </row>
    <row r="761" spans="1:42" x14ac:dyDescent="0.2">
      <c r="A761">
        <v>760</v>
      </c>
      <c r="B761" t="s">
        <v>2311</v>
      </c>
      <c r="C761" t="s">
        <v>15</v>
      </c>
      <c r="D761">
        <v>204072</v>
      </c>
      <c r="E761" t="s">
        <v>2340</v>
      </c>
      <c r="F761" t="s">
        <v>2339</v>
      </c>
      <c r="G761" t="s">
        <v>2339</v>
      </c>
      <c r="H761" t="s">
        <v>2338</v>
      </c>
      <c r="I761" t="s">
        <v>5038</v>
      </c>
      <c r="J761" t="s">
        <v>719</v>
      </c>
      <c r="K761">
        <v>-1</v>
      </c>
      <c r="L761">
        <v>1206</v>
      </c>
      <c r="M761" t="s">
        <v>2337</v>
      </c>
      <c r="N761">
        <v>0</v>
      </c>
      <c r="O761">
        <v>4001</v>
      </c>
      <c r="P761">
        <v>5207</v>
      </c>
      <c r="Q761">
        <v>6</v>
      </c>
      <c r="R761" t="s">
        <v>719</v>
      </c>
      <c r="S761">
        <v>1</v>
      </c>
      <c r="T761" t="s">
        <v>4327</v>
      </c>
      <c r="U761" t="s">
        <v>4326</v>
      </c>
      <c r="V761">
        <v>204072</v>
      </c>
      <c r="W761" t="s">
        <v>15</v>
      </c>
      <c r="X761" t="b">
        <v>1</v>
      </c>
      <c r="Y761" t="s">
        <v>719</v>
      </c>
      <c r="Z761" t="s">
        <v>719</v>
      </c>
      <c r="AA761">
        <v>204072</v>
      </c>
      <c r="AB761" t="s">
        <v>15</v>
      </c>
      <c r="AC761">
        <v>174951</v>
      </c>
      <c r="AD761" t="s">
        <v>98</v>
      </c>
      <c r="AE761">
        <v>80864</v>
      </c>
      <c r="AF761" t="s">
        <v>45</v>
      </c>
      <c r="AG761">
        <v>80840</v>
      </c>
      <c r="AH761" t="s">
        <v>116</v>
      </c>
      <c r="AI761">
        <v>28216</v>
      </c>
      <c r="AJ761" t="s">
        <v>142</v>
      </c>
      <c r="AK761">
        <v>1224</v>
      </c>
      <c r="AL761" t="s">
        <v>91</v>
      </c>
      <c r="AM761">
        <v>2</v>
      </c>
      <c r="AN761" t="s">
        <v>152</v>
      </c>
      <c r="AO761">
        <v>131567</v>
      </c>
      <c r="AP761" t="s">
        <v>153</v>
      </c>
    </row>
    <row r="762" spans="1:42" x14ac:dyDescent="0.2">
      <c r="A762">
        <v>761</v>
      </c>
      <c r="B762" t="s">
        <v>2311</v>
      </c>
      <c r="C762" t="s">
        <v>15</v>
      </c>
      <c r="D762">
        <v>204072</v>
      </c>
      <c r="E762" t="s">
        <v>497</v>
      </c>
      <c r="F762" t="s">
        <v>429</v>
      </c>
      <c r="G762" t="s">
        <v>429</v>
      </c>
      <c r="H762" t="s">
        <v>2336</v>
      </c>
      <c r="I762" t="s">
        <v>5037</v>
      </c>
      <c r="J762" t="s">
        <v>719</v>
      </c>
      <c r="K762">
        <v>-1</v>
      </c>
      <c r="L762">
        <v>711</v>
      </c>
      <c r="M762" t="s">
        <v>2335</v>
      </c>
      <c r="N762">
        <v>0</v>
      </c>
      <c r="O762">
        <v>5292</v>
      </c>
      <c r="P762">
        <v>6003</v>
      </c>
      <c r="Q762">
        <v>7</v>
      </c>
      <c r="R762" t="s">
        <v>719</v>
      </c>
      <c r="S762">
        <v>1</v>
      </c>
      <c r="T762" t="s">
        <v>4327</v>
      </c>
      <c r="U762" t="s">
        <v>4326</v>
      </c>
      <c r="V762">
        <v>204072</v>
      </c>
      <c r="W762" t="s">
        <v>15</v>
      </c>
      <c r="X762" t="b">
        <v>1</v>
      </c>
      <c r="Y762" t="s">
        <v>719</v>
      </c>
      <c r="Z762" t="s">
        <v>719</v>
      </c>
      <c r="AA762">
        <v>204072</v>
      </c>
      <c r="AB762" t="s">
        <v>15</v>
      </c>
      <c r="AC762">
        <v>174951</v>
      </c>
      <c r="AD762" t="s">
        <v>98</v>
      </c>
      <c r="AE762">
        <v>80864</v>
      </c>
      <c r="AF762" t="s">
        <v>45</v>
      </c>
      <c r="AG762">
        <v>80840</v>
      </c>
      <c r="AH762" t="s">
        <v>116</v>
      </c>
      <c r="AI762">
        <v>28216</v>
      </c>
      <c r="AJ762" t="s">
        <v>142</v>
      </c>
      <c r="AK762">
        <v>1224</v>
      </c>
      <c r="AL762" t="s">
        <v>91</v>
      </c>
      <c r="AM762">
        <v>2</v>
      </c>
      <c r="AN762" t="s">
        <v>152</v>
      </c>
      <c r="AO762">
        <v>131567</v>
      </c>
      <c r="AP762" t="s">
        <v>153</v>
      </c>
    </row>
    <row r="763" spans="1:42" x14ac:dyDescent="0.2">
      <c r="A763">
        <v>762</v>
      </c>
      <c r="B763" t="s">
        <v>2311</v>
      </c>
      <c r="C763" t="s">
        <v>15</v>
      </c>
      <c r="D763">
        <v>204072</v>
      </c>
      <c r="E763" t="s">
        <v>422</v>
      </c>
      <c r="F763" t="s">
        <v>308</v>
      </c>
      <c r="G763" t="s">
        <v>308</v>
      </c>
      <c r="H763" t="s">
        <v>2334</v>
      </c>
      <c r="I763" t="s">
        <v>5036</v>
      </c>
      <c r="J763">
        <v>61</v>
      </c>
      <c r="K763">
        <v>-1</v>
      </c>
      <c r="L763">
        <v>807</v>
      </c>
      <c r="M763" t="s">
        <v>2333</v>
      </c>
      <c r="N763">
        <v>0</v>
      </c>
      <c r="O763">
        <v>6107</v>
      </c>
      <c r="P763">
        <v>6914</v>
      </c>
      <c r="Q763">
        <v>8</v>
      </c>
      <c r="R763" t="s">
        <v>4318</v>
      </c>
      <c r="S763">
        <v>1</v>
      </c>
      <c r="T763" t="s">
        <v>4327</v>
      </c>
      <c r="U763" t="s">
        <v>4332</v>
      </c>
      <c r="V763">
        <v>204072</v>
      </c>
      <c r="W763" t="s">
        <v>15</v>
      </c>
      <c r="X763" t="b">
        <v>1</v>
      </c>
      <c r="Y763" t="s">
        <v>719</v>
      </c>
      <c r="Z763" t="s">
        <v>719</v>
      </c>
      <c r="AA763">
        <v>204072</v>
      </c>
      <c r="AB763" t="s">
        <v>15</v>
      </c>
      <c r="AC763">
        <v>174951</v>
      </c>
      <c r="AD763" t="s">
        <v>98</v>
      </c>
      <c r="AE763">
        <v>80864</v>
      </c>
      <c r="AF763" t="s">
        <v>45</v>
      </c>
      <c r="AG763">
        <v>80840</v>
      </c>
      <c r="AH763" t="s">
        <v>116</v>
      </c>
      <c r="AI763">
        <v>28216</v>
      </c>
      <c r="AJ763" t="s">
        <v>142</v>
      </c>
      <c r="AK763">
        <v>1224</v>
      </c>
      <c r="AL763" t="s">
        <v>91</v>
      </c>
      <c r="AM763">
        <v>2</v>
      </c>
      <c r="AN763" t="s">
        <v>152</v>
      </c>
      <c r="AO763">
        <v>131567</v>
      </c>
      <c r="AP763" t="s">
        <v>153</v>
      </c>
    </row>
    <row r="764" spans="1:42" x14ac:dyDescent="0.2">
      <c r="A764">
        <v>763</v>
      </c>
      <c r="B764" t="s">
        <v>2311</v>
      </c>
      <c r="C764" t="s">
        <v>15</v>
      </c>
      <c r="D764">
        <v>204072</v>
      </c>
      <c r="E764" t="s">
        <v>312</v>
      </c>
      <c r="F764" t="s">
        <v>304</v>
      </c>
      <c r="G764" t="s">
        <v>304</v>
      </c>
      <c r="H764" t="s">
        <v>248</v>
      </c>
      <c r="I764" t="s">
        <v>5035</v>
      </c>
      <c r="J764">
        <v>61</v>
      </c>
      <c r="K764">
        <v>1</v>
      </c>
      <c r="L764">
        <v>978</v>
      </c>
      <c r="M764" t="s">
        <v>2332</v>
      </c>
      <c r="N764">
        <v>0</v>
      </c>
      <c r="O764">
        <v>7018</v>
      </c>
      <c r="P764">
        <v>7996</v>
      </c>
      <c r="Q764">
        <v>9</v>
      </c>
      <c r="R764" t="s">
        <v>4316</v>
      </c>
      <c r="S764">
        <v>1</v>
      </c>
      <c r="T764" t="s">
        <v>4327</v>
      </c>
      <c r="U764" t="s">
        <v>4332</v>
      </c>
      <c r="V764">
        <v>204072</v>
      </c>
      <c r="W764" t="s">
        <v>15</v>
      </c>
      <c r="X764" t="b">
        <v>1</v>
      </c>
      <c r="Y764" t="s">
        <v>719</v>
      </c>
      <c r="Z764" t="s">
        <v>719</v>
      </c>
      <c r="AA764">
        <v>204072</v>
      </c>
      <c r="AB764" t="s">
        <v>15</v>
      </c>
      <c r="AC764">
        <v>174951</v>
      </c>
      <c r="AD764" t="s">
        <v>98</v>
      </c>
      <c r="AE764">
        <v>80864</v>
      </c>
      <c r="AF764" t="s">
        <v>45</v>
      </c>
      <c r="AG764">
        <v>80840</v>
      </c>
      <c r="AH764" t="s">
        <v>116</v>
      </c>
      <c r="AI764">
        <v>28216</v>
      </c>
      <c r="AJ764" t="s">
        <v>142</v>
      </c>
      <c r="AK764">
        <v>1224</v>
      </c>
      <c r="AL764" t="s">
        <v>91</v>
      </c>
      <c r="AM764">
        <v>2</v>
      </c>
      <c r="AN764" t="s">
        <v>152</v>
      </c>
      <c r="AO764">
        <v>131567</v>
      </c>
      <c r="AP764" t="s">
        <v>153</v>
      </c>
    </row>
    <row r="765" spans="1:42" x14ac:dyDescent="0.2">
      <c r="A765">
        <v>764</v>
      </c>
      <c r="B765" t="s">
        <v>2311</v>
      </c>
      <c r="C765" t="s">
        <v>15</v>
      </c>
      <c r="D765">
        <v>204072</v>
      </c>
      <c r="E765" t="s">
        <v>367</v>
      </c>
      <c r="F765" t="s">
        <v>301</v>
      </c>
      <c r="G765" t="s">
        <v>301</v>
      </c>
      <c r="H765" t="s">
        <v>2331</v>
      </c>
      <c r="I765" t="s">
        <v>5034</v>
      </c>
      <c r="J765">
        <v>80</v>
      </c>
      <c r="K765">
        <v>1</v>
      </c>
      <c r="L765">
        <v>1230</v>
      </c>
      <c r="M765" t="s">
        <v>2330</v>
      </c>
      <c r="N765">
        <v>0</v>
      </c>
      <c r="O765">
        <v>7995</v>
      </c>
      <c r="P765">
        <v>9225</v>
      </c>
      <c r="Q765">
        <v>10</v>
      </c>
      <c r="R765" t="s">
        <v>4317</v>
      </c>
      <c r="S765">
        <v>1</v>
      </c>
      <c r="T765" t="s">
        <v>4327</v>
      </c>
      <c r="U765" t="s">
        <v>4332</v>
      </c>
      <c r="V765">
        <v>204072</v>
      </c>
      <c r="W765" t="s">
        <v>15</v>
      </c>
      <c r="X765" t="b">
        <v>1</v>
      </c>
      <c r="Y765" t="s">
        <v>719</v>
      </c>
      <c r="Z765" t="s">
        <v>719</v>
      </c>
      <c r="AA765">
        <v>204072</v>
      </c>
      <c r="AB765" t="s">
        <v>15</v>
      </c>
      <c r="AC765">
        <v>174951</v>
      </c>
      <c r="AD765" t="s">
        <v>98</v>
      </c>
      <c r="AE765">
        <v>80864</v>
      </c>
      <c r="AF765" t="s">
        <v>45</v>
      </c>
      <c r="AG765">
        <v>80840</v>
      </c>
      <c r="AH765" t="s">
        <v>116</v>
      </c>
      <c r="AI765">
        <v>28216</v>
      </c>
      <c r="AJ765" t="s">
        <v>142</v>
      </c>
      <c r="AK765">
        <v>1224</v>
      </c>
      <c r="AL765" t="s">
        <v>91</v>
      </c>
      <c r="AM765">
        <v>2</v>
      </c>
      <c r="AN765" t="s">
        <v>152</v>
      </c>
      <c r="AO765">
        <v>131567</v>
      </c>
      <c r="AP765" t="s">
        <v>153</v>
      </c>
    </row>
    <row r="766" spans="1:42" x14ac:dyDescent="0.2">
      <c r="A766">
        <v>765</v>
      </c>
      <c r="B766" t="s">
        <v>2311</v>
      </c>
      <c r="C766" t="s">
        <v>15</v>
      </c>
      <c r="D766">
        <v>204072</v>
      </c>
      <c r="E766" t="s">
        <v>2329</v>
      </c>
      <c r="F766" t="s">
        <v>613</v>
      </c>
      <c r="G766" t="s">
        <v>613</v>
      </c>
      <c r="H766" t="s">
        <v>2328</v>
      </c>
      <c r="I766" t="s">
        <v>5033</v>
      </c>
      <c r="J766">
        <v>63</v>
      </c>
      <c r="K766">
        <v>1</v>
      </c>
      <c r="L766">
        <v>465</v>
      </c>
      <c r="M766" t="s">
        <v>2327</v>
      </c>
      <c r="N766">
        <v>0</v>
      </c>
      <c r="O766">
        <v>9227</v>
      </c>
      <c r="P766">
        <v>9692</v>
      </c>
      <c r="Q766">
        <v>11</v>
      </c>
      <c r="R766" t="s">
        <v>4319</v>
      </c>
      <c r="S766">
        <v>1</v>
      </c>
      <c r="T766" t="s">
        <v>4327</v>
      </c>
      <c r="U766" t="s">
        <v>4332</v>
      </c>
      <c r="V766">
        <v>204072</v>
      </c>
      <c r="W766" t="s">
        <v>15</v>
      </c>
      <c r="X766" t="b">
        <v>1</v>
      </c>
      <c r="Y766" t="s">
        <v>719</v>
      </c>
      <c r="Z766" t="s">
        <v>719</v>
      </c>
      <c r="AA766">
        <v>204072</v>
      </c>
      <c r="AB766" t="s">
        <v>15</v>
      </c>
      <c r="AC766">
        <v>174951</v>
      </c>
      <c r="AD766" t="s">
        <v>98</v>
      </c>
      <c r="AE766">
        <v>80864</v>
      </c>
      <c r="AF766" t="s">
        <v>45</v>
      </c>
      <c r="AG766">
        <v>80840</v>
      </c>
      <c r="AH766" t="s">
        <v>116</v>
      </c>
      <c r="AI766">
        <v>28216</v>
      </c>
      <c r="AJ766" t="s">
        <v>142</v>
      </c>
      <c r="AK766">
        <v>1224</v>
      </c>
      <c r="AL766" t="s">
        <v>91</v>
      </c>
      <c r="AM766">
        <v>2</v>
      </c>
      <c r="AN766" t="s">
        <v>152</v>
      </c>
      <c r="AO766">
        <v>131567</v>
      </c>
      <c r="AP766" t="s">
        <v>153</v>
      </c>
    </row>
    <row r="767" spans="1:42" x14ac:dyDescent="0.2">
      <c r="A767">
        <v>766</v>
      </c>
      <c r="B767" t="s">
        <v>2311</v>
      </c>
      <c r="C767" t="s">
        <v>15</v>
      </c>
      <c r="D767">
        <v>204072</v>
      </c>
      <c r="E767" t="s">
        <v>376</v>
      </c>
      <c r="F767" t="s">
        <v>293</v>
      </c>
      <c r="G767" t="s">
        <v>293</v>
      </c>
      <c r="H767" t="s">
        <v>2326</v>
      </c>
      <c r="I767" t="s">
        <v>5032</v>
      </c>
      <c r="J767">
        <v>52</v>
      </c>
      <c r="K767">
        <v>1</v>
      </c>
      <c r="L767">
        <v>999</v>
      </c>
      <c r="M767" t="s">
        <v>2325</v>
      </c>
      <c r="N767">
        <v>0</v>
      </c>
      <c r="O767">
        <v>9724</v>
      </c>
      <c r="P767">
        <v>10723</v>
      </c>
      <c r="Q767">
        <v>12</v>
      </c>
      <c r="R767" t="s">
        <v>4321</v>
      </c>
      <c r="S767">
        <v>1</v>
      </c>
      <c r="T767" t="s">
        <v>4327</v>
      </c>
      <c r="U767" t="s">
        <v>4332</v>
      </c>
      <c r="V767">
        <v>204072</v>
      </c>
      <c r="W767" t="s">
        <v>15</v>
      </c>
      <c r="X767" t="b">
        <v>1</v>
      </c>
      <c r="Y767" t="s">
        <v>719</v>
      </c>
      <c r="Z767" t="s">
        <v>719</v>
      </c>
      <c r="AA767">
        <v>204072</v>
      </c>
      <c r="AB767" t="s">
        <v>15</v>
      </c>
      <c r="AC767">
        <v>174951</v>
      </c>
      <c r="AD767" t="s">
        <v>98</v>
      </c>
      <c r="AE767">
        <v>80864</v>
      </c>
      <c r="AF767" t="s">
        <v>45</v>
      </c>
      <c r="AG767">
        <v>80840</v>
      </c>
      <c r="AH767" t="s">
        <v>116</v>
      </c>
      <c r="AI767">
        <v>28216</v>
      </c>
      <c r="AJ767" t="s">
        <v>142</v>
      </c>
      <c r="AK767">
        <v>1224</v>
      </c>
      <c r="AL767" t="s">
        <v>91</v>
      </c>
      <c r="AM767">
        <v>2</v>
      </c>
      <c r="AN767" t="s">
        <v>152</v>
      </c>
      <c r="AO767">
        <v>131567</v>
      </c>
      <c r="AP767" t="s">
        <v>153</v>
      </c>
    </row>
    <row r="768" spans="1:42" x14ac:dyDescent="0.2">
      <c r="A768">
        <v>767</v>
      </c>
      <c r="B768" t="s">
        <v>2311</v>
      </c>
      <c r="C768" t="s">
        <v>15</v>
      </c>
      <c r="D768">
        <v>204072</v>
      </c>
      <c r="E768" t="s">
        <v>2324</v>
      </c>
      <c r="F768" t="s">
        <v>2091</v>
      </c>
      <c r="G768" t="s">
        <v>2091</v>
      </c>
      <c r="H768" t="s">
        <v>2323</v>
      </c>
      <c r="I768" t="s">
        <v>5031</v>
      </c>
      <c r="J768" t="s">
        <v>719</v>
      </c>
      <c r="K768">
        <v>1</v>
      </c>
      <c r="L768">
        <v>738</v>
      </c>
      <c r="M768" t="s">
        <v>2322</v>
      </c>
      <c r="N768">
        <v>0</v>
      </c>
      <c r="O768">
        <v>10732</v>
      </c>
      <c r="P768">
        <v>11470</v>
      </c>
      <c r="Q768">
        <v>13</v>
      </c>
      <c r="R768" t="s">
        <v>719</v>
      </c>
      <c r="S768">
        <v>1</v>
      </c>
      <c r="T768" t="s">
        <v>4327</v>
      </c>
      <c r="U768" t="s">
        <v>4326</v>
      </c>
      <c r="V768">
        <v>204072</v>
      </c>
      <c r="W768" t="s">
        <v>15</v>
      </c>
      <c r="X768" t="b">
        <v>1</v>
      </c>
      <c r="Y768" t="s">
        <v>719</v>
      </c>
      <c r="Z768" t="s">
        <v>719</v>
      </c>
      <c r="AA768">
        <v>204072</v>
      </c>
      <c r="AB768" t="s">
        <v>15</v>
      </c>
      <c r="AC768">
        <v>174951</v>
      </c>
      <c r="AD768" t="s">
        <v>98</v>
      </c>
      <c r="AE768">
        <v>80864</v>
      </c>
      <c r="AF768" t="s">
        <v>45</v>
      </c>
      <c r="AG768">
        <v>80840</v>
      </c>
      <c r="AH768" t="s">
        <v>116</v>
      </c>
      <c r="AI768">
        <v>28216</v>
      </c>
      <c r="AJ768" t="s">
        <v>142</v>
      </c>
      <c r="AK768">
        <v>1224</v>
      </c>
      <c r="AL768" t="s">
        <v>91</v>
      </c>
      <c r="AM768">
        <v>2</v>
      </c>
      <c r="AN768" t="s">
        <v>152</v>
      </c>
      <c r="AO768">
        <v>131567</v>
      </c>
      <c r="AP768" t="s">
        <v>153</v>
      </c>
    </row>
    <row r="769" spans="1:42" x14ac:dyDescent="0.2">
      <c r="A769">
        <v>768</v>
      </c>
      <c r="B769" t="s">
        <v>2311</v>
      </c>
      <c r="C769" t="s">
        <v>15</v>
      </c>
      <c r="D769">
        <v>204072</v>
      </c>
      <c r="E769" t="s">
        <v>2321</v>
      </c>
      <c r="F769" t="s">
        <v>2320</v>
      </c>
      <c r="G769" t="s">
        <v>2320</v>
      </c>
      <c r="H769" t="s">
        <v>2319</v>
      </c>
      <c r="I769" t="s">
        <v>5030</v>
      </c>
      <c r="J769" t="s">
        <v>719</v>
      </c>
      <c r="K769">
        <v>1</v>
      </c>
      <c r="L769">
        <v>894</v>
      </c>
      <c r="M769" t="s">
        <v>2318</v>
      </c>
      <c r="N769">
        <v>0</v>
      </c>
      <c r="O769">
        <v>11599</v>
      </c>
      <c r="P769">
        <v>12493</v>
      </c>
      <c r="Q769">
        <v>14</v>
      </c>
      <c r="R769" t="s">
        <v>719</v>
      </c>
      <c r="S769">
        <v>1</v>
      </c>
      <c r="T769" t="s">
        <v>4327</v>
      </c>
      <c r="U769" t="s">
        <v>4326</v>
      </c>
      <c r="V769">
        <v>204072</v>
      </c>
      <c r="W769" t="s">
        <v>15</v>
      </c>
      <c r="X769" t="b">
        <v>1</v>
      </c>
      <c r="Y769" t="s">
        <v>719</v>
      </c>
      <c r="Z769" t="s">
        <v>719</v>
      </c>
      <c r="AA769">
        <v>204072</v>
      </c>
      <c r="AB769" t="s">
        <v>15</v>
      </c>
      <c r="AC769">
        <v>174951</v>
      </c>
      <c r="AD769" t="s">
        <v>98</v>
      </c>
      <c r="AE769">
        <v>80864</v>
      </c>
      <c r="AF769" t="s">
        <v>45</v>
      </c>
      <c r="AG769">
        <v>80840</v>
      </c>
      <c r="AH769" t="s">
        <v>116</v>
      </c>
      <c r="AI769">
        <v>28216</v>
      </c>
      <c r="AJ769" t="s">
        <v>142</v>
      </c>
      <c r="AK769">
        <v>1224</v>
      </c>
      <c r="AL769" t="s">
        <v>91</v>
      </c>
      <c r="AM769">
        <v>2</v>
      </c>
      <c r="AN769" t="s">
        <v>152</v>
      </c>
      <c r="AO769">
        <v>131567</v>
      </c>
      <c r="AP769" t="s">
        <v>153</v>
      </c>
    </row>
    <row r="770" spans="1:42" x14ac:dyDescent="0.2">
      <c r="A770">
        <v>769</v>
      </c>
      <c r="B770" t="s">
        <v>2311</v>
      </c>
      <c r="C770" t="s">
        <v>15</v>
      </c>
      <c r="D770">
        <v>204072</v>
      </c>
      <c r="E770" t="s">
        <v>430</v>
      </c>
      <c r="F770" t="s">
        <v>429</v>
      </c>
      <c r="G770" t="s">
        <v>429</v>
      </c>
      <c r="H770" t="s">
        <v>2317</v>
      </c>
      <c r="I770" t="s">
        <v>5029</v>
      </c>
      <c r="J770" t="s">
        <v>719</v>
      </c>
      <c r="K770">
        <v>1</v>
      </c>
      <c r="L770">
        <v>438</v>
      </c>
      <c r="M770" t="s">
        <v>2316</v>
      </c>
      <c r="N770">
        <v>0</v>
      </c>
      <c r="O770">
        <v>12588</v>
      </c>
      <c r="P770">
        <v>13026</v>
      </c>
      <c r="Q770">
        <v>15</v>
      </c>
      <c r="R770" t="s">
        <v>719</v>
      </c>
      <c r="S770">
        <v>1</v>
      </c>
      <c r="T770" t="s">
        <v>4327</v>
      </c>
      <c r="U770" t="s">
        <v>4326</v>
      </c>
      <c r="V770">
        <v>204072</v>
      </c>
      <c r="W770" t="s">
        <v>15</v>
      </c>
      <c r="X770" t="b">
        <v>1</v>
      </c>
      <c r="Y770" t="s">
        <v>719</v>
      </c>
      <c r="Z770" t="s">
        <v>719</v>
      </c>
      <c r="AA770">
        <v>204072</v>
      </c>
      <c r="AB770" t="s">
        <v>15</v>
      </c>
      <c r="AC770">
        <v>174951</v>
      </c>
      <c r="AD770" t="s">
        <v>98</v>
      </c>
      <c r="AE770">
        <v>80864</v>
      </c>
      <c r="AF770" t="s">
        <v>45</v>
      </c>
      <c r="AG770">
        <v>80840</v>
      </c>
      <c r="AH770" t="s">
        <v>116</v>
      </c>
      <c r="AI770">
        <v>28216</v>
      </c>
      <c r="AJ770" t="s">
        <v>142</v>
      </c>
      <c r="AK770">
        <v>1224</v>
      </c>
      <c r="AL770" t="s">
        <v>91</v>
      </c>
      <c r="AM770">
        <v>2</v>
      </c>
      <c r="AN770" t="s">
        <v>152</v>
      </c>
      <c r="AO770">
        <v>131567</v>
      </c>
      <c r="AP770" t="s">
        <v>153</v>
      </c>
    </row>
    <row r="771" spans="1:42" x14ac:dyDescent="0.2">
      <c r="A771">
        <v>770</v>
      </c>
      <c r="B771" t="s">
        <v>2311</v>
      </c>
      <c r="C771" t="s">
        <v>15</v>
      </c>
      <c r="D771">
        <v>204072</v>
      </c>
      <c r="E771" t="s">
        <v>2315</v>
      </c>
      <c r="F771" t="s">
        <v>2314</v>
      </c>
      <c r="G771" t="s">
        <v>2314</v>
      </c>
      <c r="H771" t="s">
        <v>2313</v>
      </c>
      <c r="I771" t="s">
        <v>5028</v>
      </c>
      <c r="J771" t="s">
        <v>719</v>
      </c>
      <c r="K771">
        <v>-1</v>
      </c>
      <c r="L771">
        <v>1611</v>
      </c>
      <c r="M771" t="s">
        <v>2312</v>
      </c>
      <c r="N771">
        <v>0</v>
      </c>
      <c r="O771">
        <v>13086</v>
      </c>
      <c r="P771">
        <v>14697</v>
      </c>
      <c r="Q771">
        <v>16</v>
      </c>
      <c r="R771" t="s">
        <v>719</v>
      </c>
      <c r="S771">
        <v>1</v>
      </c>
      <c r="T771" t="s">
        <v>4327</v>
      </c>
      <c r="U771" t="s">
        <v>4326</v>
      </c>
      <c r="V771">
        <v>204072</v>
      </c>
      <c r="W771" t="s">
        <v>15</v>
      </c>
      <c r="X771" t="b">
        <v>1</v>
      </c>
      <c r="Y771" t="s">
        <v>719</v>
      </c>
      <c r="Z771" t="s">
        <v>719</v>
      </c>
      <c r="AA771">
        <v>204072</v>
      </c>
      <c r="AB771" t="s">
        <v>15</v>
      </c>
      <c r="AC771">
        <v>174951</v>
      </c>
      <c r="AD771" t="s">
        <v>98</v>
      </c>
      <c r="AE771">
        <v>80864</v>
      </c>
      <c r="AF771" t="s">
        <v>45</v>
      </c>
      <c r="AG771">
        <v>80840</v>
      </c>
      <c r="AH771" t="s">
        <v>116</v>
      </c>
      <c r="AI771">
        <v>28216</v>
      </c>
      <c r="AJ771" t="s">
        <v>142</v>
      </c>
      <c r="AK771">
        <v>1224</v>
      </c>
      <c r="AL771" t="s">
        <v>91</v>
      </c>
      <c r="AM771">
        <v>2</v>
      </c>
      <c r="AN771" t="s">
        <v>152</v>
      </c>
      <c r="AO771">
        <v>131567</v>
      </c>
      <c r="AP771" t="s">
        <v>153</v>
      </c>
    </row>
    <row r="772" spans="1:42" x14ac:dyDescent="0.2">
      <c r="A772">
        <v>771</v>
      </c>
      <c r="B772" t="s">
        <v>2311</v>
      </c>
      <c r="C772" t="s">
        <v>15</v>
      </c>
      <c r="D772">
        <v>204072</v>
      </c>
      <c r="E772" t="s">
        <v>305</v>
      </c>
      <c r="F772" t="s">
        <v>304</v>
      </c>
      <c r="G772" t="s">
        <v>304</v>
      </c>
      <c r="H772" t="s">
        <v>2310</v>
      </c>
      <c r="I772" t="s">
        <v>5027</v>
      </c>
      <c r="J772" t="s">
        <v>719</v>
      </c>
      <c r="K772">
        <v>-1</v>
      </c>
      <c r="L772">
        <v>393</v>
      </c>
      <c r="M772" t="s">
        <v>2309</v>
      </c>
      <c r="N772">
        <v>1</v>
      </c>
      <c r="O772">
        <v>14705</v>
      </c>
      <c r="P772">
        <v>15098</v>
      </c>
      <c r="Q772">
        <v>17</v>
      </c>
      <c r="R772" t="s">
        <v>719</v>
      </c>
      <c r="S772">
        <v>1</v>
      </c>
      <c r="T772" t="s">
        <v>4327</v>
      </c>
      <c r="U772" t="s">
        <v>4326</v>
      </c>
      <c r="V772">
        <v>204072</v>
      </c>
      <c r="W772" t="s">
        <v>15</v>
      </c>
      <c r="X772" t="b">
        <v>1</v>
      </c>
      <c r="Y772" t="s">
        <v>719</v>
      </c>
      <c r="Z772" t="s">
        <v>719</v>
      </c>
      <c r="AA772">
        <v>204072</v>
      </c>
      <c r="AB772" t="s">
        <v>15</v>
      </c>
      <c r="AC772">
        <v>174951</v>
      </c>
      <c r="AD772" t="s">
        <v>98</v>
      </c>
      <c r="AE772">
        <v>80864</v>
      </c>
      <c r="AF772" t="s">
        <v>45</v>
      </c>
      <c r="AG772">
        <v>80840</v>
      </c>
      <c r="AH772" t="s">
        <v>116</v>
      </c>
      <c r="AI772">
        <v>28216</v>
      </c>
      <c r="AJ772" t="s">
        <v>142</v>
      </c>
      <c r="AK772">
        <v>1224</v>
      </c>
      <c r="AL772" t="s">
        <v>91</v>
      </c>
      <c r="AM772">
        <v>2</v>
      </c>
      <c r="AN772" t="s">
        <v>152</v>
      </c>
      <c r="AO772">
        <v>131567</v>
      </c>
      <c r="AP772" t="s">
        <v>153</v>
      </c>
    </row>
    <row r="773" spans="1:42" x14ac:dyDescent="0.2">
      <c r="A773">
        <v>772</v>
      </c>
      <c r="B773" t="s">
        <v>2264</v>
      </c>
      <c r="C773" t="s">
        <v>246</v>
      </c>
      <c r="D773">
        <v>65786</v>
      </c>
      <c r="E773" t="s">
        <v>2122</v>
      </c>
      <c r="F773" t="s">
        <v>387</v>
      </c>
      <c r="G773" t="s">
        <v>387</v>
      </c>
      <c r="H773" t="s">
        <v>2308</v>
      </c>
      <c r="I773" t="s">
        <v>5026</v>
      </c>
      <c r="J773" t="s">
        <v>719</v>
      </c>
      <c r="K773">
        <v>1</v>
      </c>
      <c r="L773">
        <v>1181</v>
      </c>
      <c r="M773" t="s">
        <v>2307</v>
      </c>
      <c r="N773">
        <v>1</v>
      </c>
      <c r="O773">
        <v>0</v>
      </c>
      <c r="P773">
        <v>1181</v>
      </c>
      <c r="Q773">
        <v>1</v>
      </c>
      <c r="R773" t="s">
        <v>719</v>
      </c>
      <c r="S773">
        <v>1</v>
      </c>
      <c r="T773" t="s">
        <v>4327</v>
      </c>
      <c r="U773" t="s">
        <v>4326</v>
      </c>
      <c r="V773">
        <v>65786</v>
      </c>
      <c r="W773" t="s">
        <v>246</v>
      </c>
      <c r="X773" t="b">
        <v>1</v>
      </c>
      <c r="Y773" t="s">
        <v>719</v>
      </c>
      <c r="Z773" t="s">
        <v>719</v>
      </c>
      <c r="AA773">
        <v>65786</v>
      </c>
      <c r="AB773" t="s">
        <v>246</v>
      </c>
      <c r="AC773">
        <v>47420</v>
      </c>
      <c r="AD773" t="s">
        <v>18</v>
      </c>
      <c r="AE773">
        <v>80864</v>
      </c>
      <c r="AF773" t="s">
        <v>45</v>
      </c>
      <c r="AG773">
        <v>80840</v>
      </c>
      <c r="AH773" t="s">
        <v>116</v>
      </c>
      <c r="AI773">
        <v>28216</v>
      </c>
      <c r="AJ773" t="s">
        <v>142</v>
      </c>
      <c r="AK773">
        <v>1224</v>
      </c>
      <c r="AL773" t="s">
        <v>91</v>
      </c>
      <c r="AM773">
        <v>2</v>
      </c>
      <c r="AN773" t="s">
        <v>152</v>
      </c>
      <c r="AO773">
        <v>131567</v>
      </c>
      <c r="AP773" t="s">
        <v>153</v>
      </c>
    </row>
    <row r="774" spans="1:42" x14ac:dyDescent="0.2">
      <c r="A774">
        <v>773</v>
      </c>
      <c r="B774" t="s">
        <v>2264</v>
      </c>
      <c r="C774" t="s">
        <v>246</v>
      </c>
      <c r="D774">
        <v>65786</v>
      </c>
      <c r="E774" t="s">
        <v>1222</v>
      </c>
      <c r="F774" t="s">
        <v>379</v>
      </c>
      <c r="G774" t="s">
        <v>379</v>
      </c>
      <c r="H774" t="s">
        <v>2306</v>
      </c>
      <c r="I774" t="s">
        <v>5025</v>
      </c>
      <c r="J774" t="s">
        <v>719</v>
      </c>
      <c r="K774">
        <v>1</v>
      </c>
      <c r="L774">
        <v>804</v>
      </c>
      <c r="M774" t="s">
        <v>2305</v>
      </c>
      <c r="N774">
        <v>0</v>
      </c>
      <c r="O774">
        <v>1198</v>
      </c>
      <c r="P774">
        <v>2002</v>
      </c>
      <c r="Q774">
        <v>2</v>
      </c>
      <c r="R774" t="s">
        <v>719</v>
      </c>
      <c r="S774">
        <v>1</v>
      </c>
      <c r="T774" t="s">
        <v>4327</v>
      </c>
      <c r="U774" t="s">
        <v>4326</v>
      </c>
      <c r="V774">
        <v>65786</v>
      </c>
      <c r="W774" t="s">
        <v>246</v>
      </c>
      <c r="X774" t="b">
        <v>1</v>
      </c>
      <c r="Y774" t="s">
        <v>719</v>
      </c>
      <c r="Z774" t="s">
        <v>719</v>
      </c>
      <c r="AA774">
        <v>65786</v>
      </c>
      <c r="AB774" t="s">
        <v>246</v>
      </c>
      <c r="AC774">
        <v>47420</v>
      </c>
      <c r="AD774" t="s">
        <v>18</v>
      </c>
      <c r="AE774">
        <v>80864</v>
      </c>
      <c r="AF774" t="s">
        <v>45</v>
      </c>
      <c r="AG774">
        <v>80840</v>
      </c>
      <c r="AH774" t="s">
        <v>116</v>
      </c>
      <c r="AI774">
        <v>28216</v>
      </c>
      <c r="AJ774" t="s">
        <v>142</v>
      </c>
      <c r="AK774">
        <v>1224</v>
      </c>
      <c r="AL774" t="s">
        <v>91</v>
      </c>
      <c r="AM774">
        <v>2</v>
      </c>
      <c r="AN774" t="s">
        <v>152</v>
      </c>
      <c r="AO774">
        <v>131567</v>
      </c>
      <c r="AP774" t="s">
        <v>153</v>
      </c>
    </row>
    <row r="775" spans="1:42" x14ac:dyDescent="0.2">
      <c r="A775">
        <v>774</v>
      </c>
      <c r="B775" t="s">
        <v>2264</v>
      </c>
      <c r="C775" t="s">
        <v>246</v>
      </c>
      <c r="D775">
        <v>65786</v>
      </c>
      <c r="E775" t="s">
        <v>2304</v>
      </c>
      <c r="F775" t="s">
        <v>2303</v>
      </c>
      <c r="G775" t="s">
        <v>2303</v>
      </c>
      <c r="H775" t="s">
        <v>2302</v>
      </c>
      <c r="I775" t="s">
        <v>5024</v>
      </c>
      <c r="J775" t="s">
        <v>719</v>
      </c>
      <c r="K775">
        <v>1</v>
      </c>
      <c r="L775">
        <v>510</v>
      </c>
      <c r="M775" t="s">
        <v>2301</v>
      </c>
      <c r="N775">
        <v>0</v>
      </c>
      <c r="O775">
        <v>2077</v>
      </c>
      <c r="P775">
        <v>2587</v>
      </c>
      <c r="Q775">
        <v>3</v>
      </c>
      <c r="R775" t="s">
        <v>719</v>
      </c>
      <c r="S775">
        <v>1</v>
      </c>
      <c r="T775" t="s">
        <v>4327</v>
      </c>
      <c r="U775" t="s">
        <v>4326</v>
      </c>
      <c r="V775">
        <v>65786</v>
      </c>
      <c r="W775" t="s">
        <v>246</v>
      </c>
      <c r="X775" t="b">
        <v>1</v>
      </c>
      <c r="Y775" t="s">
        <v>719</v>
      </c>
      <c r="Z775" t="s">
        <v>719</v>
      </c>
      <c r="AA775">
        <v>65786</v>
      </c>
      <c r="AB775" t="s">
        <v>246</v>
      </c>
      <c r="AC775">
        <v>47420</v>
      </c>
      <c r="AD775" t="s">
        <v>18</v>
      </c>
      <c r="AE775">
        <v>80864</v>
      </c>
      <c r="AF775" t="s">
        <v>45</v>
      </c>
      <c r="AG775">
        <v>80840</v>
      </c>
      <c r="AH775" t="s">
        <v>116</v>
      </c>
      <c r="AI775">
        <v>28216</v>
      </c>
      <c r="AJ775" t="s">
        <v>142</v>
      </c>
      <c r="AK775">
        <v>1224</v>
      </c>
      <c r="AL775" t="s">
        <v>91</v>
      </c>
      <c r="AM775">
        <v>2</v>
      </c>
      <c r="AN775" t="s">
        <v>152</v>
      </c>
      <c r="AO775">
        <v>131567</v>
      </c>
      <c r="AP775" t="s">
        <v>153</v>
      </c>
    </row>
    <row r="776" spans="1:42" x14ac:dyDescent="0.2">
      <c r="A776">
        <v>775</v>
      </c>
      <c r="B776" t="s">
        <v>2264</v>
      </c>
      <c r="C776" t="s">
        <v>246</v>
      </c>
      <c r="D776">
        <v>65786</v>
      </c>
      <c r="E776" t="s">
        <v>2300</v>
      </c>
      <c r="F776" t="s">
        <v>2299</v>
      </c>
      <c r="G776" t="s">
        <v>2299</v>
      </c>
      <c r="H776" t="s">
        <v>2298</v>
      </c>
      <c r="I776" t="s">
        <v>5023</v>
      </c>
      <c r="J776" t="s">
        <v>719</v>
      </c>
      <c r="K776">
        <v>-1</v>
      </c>
      <c r="L776">
        <v>1533</v>
      </c>
      <c r="M776" t="s">
        <v>2297</v>
      </c>
      <c r="N776">
        <v>0</v>
      </c>
      <c r="O776">
        <v>2594</v>
      </c>
      <c r="P776">
        <v>4127</v>
      </c>
      <c r="Q776">
        <v>4</v>
      </c>
      <c r="R776" t="s">
        <v>719</v>
      </c>
      <c r="S776">
        <v>1</v>
      </c>
      <c r="T776" t="s">
        <v>4327</v>
      </c>
      <c r="U776" t="s">
        <v>4326</v>
      </c>
      <c r="V776">
        <v>65786</v>
      </c>
      <c r="W776" t="s">
        <v>246</v>
      </c>
      <c r="X776" t="b">
        <v>1</v>
      </c>
      <c r="Y776" t="s">
        <v>719</v>
      </c>
      <c r="Z776" t="s">
        <v>719</v>
      </c>
      <c r="AA776">
        <v>65786</v>
      </c>
      <c r="AB776" t="s">
        <v>246</v>
      </c>
      <c r="AC776">
        <v>47420</v>
      </c>
      <c r="AD776" t="s">
        <v>18</v>
      </c>
      <c r="AE776">
        <v>80864</v>
      </c>
      <c r="AF776" t="s">
        <v>45</v>
      </c>
      <c r="AG776">
        <v>80840</v>
      </c>
      <c r="AH776" t="s">
        <v>116</v>
      </c>
      <c r="AI776">
        <v>28216</v>
      </c>
      <c r="AJ776" t="s">
        <v>142</v>
      </c>
      <c r="AK776">
        <v>1224</v>
      </c>
      <c r="AL776" t="s">
        <v>91</v>
      </c>
      <c r="AM776">
        <v>2</v>
      </c>
      <c r="AN776" t="s">
        <v>152</v>
      </c>
      <c r="AO776">
        <v>131567</v>
      </c>
      <c r="AP776" t="s">
        <v>153</v>
      </c>
    </row>
    <row r="777" spans="1:42" x14ac:dyDescent="0.2">
      <c r="A777">
        <v>776</v>
      </c>
      <c r="B777" t="s">
        <v>2264</v>
      </c>
      <c r="C777" t="s">
        <v>246</v>
      </c>
      <c r="D777">
        <v>65786</v>
      </c>
      <c r="E777" t="s">
        <v>305</v>
      </c>
      <c r="F777" t="s">
        <v>304</v>
      </c>
      <c r="G777" t="s">
        <v>304</v>
      </c>
      <c r="H777" t="s">
        <v>2296</v>
      </c>
      <c r="I777" t="s">
        <v>5022</v>
      </c>
      <c r="J777" t="s">
        <v>719</v>
      </c>
      <c r="K777">
        <v>-1</v>
      </c>
      <c r="L777">
        <v>981</v>
      </c>
      <c r="M777" t="s">
        <v>2295</v>
      </c>
      <c r="N777">
        <v>0</v>
      </c>
      <c r="O777">
        <v>4126</v>
      </c>
      <c r="P777">
        <v>5107</v>
      </c>
      <c r="Q777">
        <v>5</v>
      </c>
      <c r="R777" t="s">
        <v>719</v>
      </c>
      <c r="S777">
        <v>1</v>
      </c>
      <c r="T777" t="s">
        <v>4327</v>
      </c>
      <c r="U777" t="s">
        <v>4326</v>
      </c>
      <c r="V777">
        <v>65786</v>
      </c>
      <c r="W777" t="s">
        <v>246</v>
      </c>
      <c r="X777" t="b">
        <v>1</v>
      </c>
      <c r="Y777" t="s">
        <v>719</v>
      </c>
      <c r="Z777" t="s">
        <v>719</v>
      </c>
      <c r="AA777">
        <v>65786</v>
      </c>
      <c r="AB777" t="s">
        <v>246</v>
      </c>
      <c r="AC777">
        <v>47420</v>
      </c>
      <c r="AD777" t="s">
        <v>18</v>
      </c>
      <c r="AE777">
        <v>80864</v>
      </c>
      <c r="AF777" t="s">
        <v>45</v>
      </c>
      <c r="AG777">
        <v>80840</v>
      </c>
      <c r="AH777" t="s">
        <v>116</v>
      </c>
      <c r="AI777">
        <v>28216</v>
      </c>
      <c r="AJ777" t="s">
        <v>142</v>
      </c>
      <c r="AK777">
        <v>1224</v>
      </c>
      <c r="AL777" t="s">
        <v>91</v>
      </c>
      <c r="AM777">
        <v>2</v>
      </c>
      <c r="AN777" t="s">
        <v>152</v>
      </c>
      <c r="AO777">
        <v>131567</v>
      </c>
      <c r="AP777" t="s">
        <v>153</v>
      </c>
    </row>
    <row r="778" spans="1:42" x14ac:dyDescent="0.2">
      <c r="A778">
        <v>777</v>
      </c>
      <c r="B778" t="s">
        <v>2264</v>
      </c>
      <c r="C778" t="s">
        <v>246</v>
      </c>
      <c r="D778">
        <v>65786</v>
      </c>
      <c r="E778" t="s">
        <v>1206</v>
      </c>
      <c r="F778" t="s">
        <v>605</v>
      </c>
      <c r="G778" t="s">
        <v>605</v>
      </c>
      <c r="H778" t="s">
        <v>2294</v>
      </c>
      <c r="I778" t="s">
        <v>5021</v>
      </c>
      <c r="J778" t="s">
        <v>719</v>
      </c>
      <c r="K778">
        <v>1</v>
      </c>
      <c r="L778">
        <v>960</v>
      </c>
      <c r="M778" t="s">
        <v>2293</v>
      </c>
      <c r="N778">
        <v>0</v>
      </c>
      <c r="O778">
        <v>5237</v>
      </c>
      <c r="P778">
        <v>6197</v>
      </c>
      <c r="Q778">
        <v>6</v>
      </c>
      <c r="R778" t="s">
        <v>719</v>
      </c>
      <c r="S778">
        <v>1</v>
      </c>
      <c r="T778" t="s">
        <v>4327</v>
      </c>
      <c r="U778" t="s">
        <v>4326</v>
      </c>
      <c r="V778">
        <v>65786</v>
      </c>
      <c r="W778" t="s">
        <v>246</v>
      </c>
      <c r="X778" t="b">
        <v>1</v>
      </c>
      <c r="Y778" t="s">
        <v>719</v>
      </c>
      <c r="Z778" t="s">
        <v>719</v>
      </c>
      <c r="AA778">
        <v>65786</v>
      </c>
      <c r="AB778" t="s">
        <v>246</v>
      </c>
      <c r="AC778">
        <v>47420</v>
      </c>
      <c r="AD778" t="s">
        <v>18</v>
      </c>
      <c r="AE778">
        <v>80864</v>
      </c>
      <c r="AF778" t="s">
        <v>45</v>
      </c>
      <c r="AG778">
        <v>80840</v>
      </c>
      <c r="AH778" t="s">
        <v>116</v>
      </c>
      <c r="AI778">
        <v>28216</v>
      </c>
      <c r="AJ778" t="s">
        <v>142</v>
      </c>
      <c r="AK778">
        <v>1224</v>
      </c>
      <c r="AL778" t="s">
        <v>91</v>
      </c>
      <c r="AM778">
        <v>2</v>
      </c>
      <c r="AN778" t="s">
        <v>152</v>
      </c>
      <c r="AO778">
        <v>131567</v>
      </c>
      <c r="AP778" t="s">
        <v>153</v>
      </c>
    </row>
    <row r="779" spans="1:42" x14ac:dyDescent="0.2">
      <c r="A779">
        <v>778</v>
      </c>
      <c r="B779" t="s">
        <v>2264</v>
      </c>
      <c r="C779" t="s">
        <v>246</v>
      </c>
      <c r="D779">
        <v>65786</v>
      </c>
      <c r="E779" t="s">
        <v>422</v>
      </c>
      <c r="F779" t="s">
        <v>308</v>
      </c>
      <c r="G779" t="s">
        <v>308</v>
      </c>
      <c r="H779" t="s">
        <v>2292</v>
      </c>
      <c r="I779" t="s">
        <v>5020</v>
      </c>
      <c r="J779">
        <v>41</v>
      </c>
      <c r="K779">
        <v>-1</v>
      </c>
      <c r="L779">
        <v>732</v>
      </c>
      <c r="M779" t="s">
        <v>2291</v>
      </c>
      <c r="N779">
        <v>0</v>
      </c>
      <c r="O779">
        <v>6205</v>
      </c>
      <c r="P779">
        <v>6937</v>
      </c>
      <c r="Q779">
        <v>7</v>
      </c>
      <c r="R779" t="s">
        <v>4318</v>
      </c>
      <c r="S779">
        <v>1</v>
      </c>
      <c r="T779" t="s">
        <v>4327</v>
      </c>
      <c r="U779" t="s">
        <v>4332</v>
      </c>
      <c r="V779">
        <v>65786</v>
      </c>
      <c r="W779" t="s">
        <v>246</v>
      </c>
      <c r="X779" t="b">
        <v>1</v>
      </c>
      <c r="Y779" t="s">
        <v>719</v>
      </c>
      <c r="Z779" t="s">
        <v>719</v>
      </c>
      <c r="AA779">
        <v>65786</v>
      </c>
      <c r="AB779" t="s">
        <v>246</v>
      </c>
      <c r="AC779">
        <v>47420</v>
      </c>
      <c r="AD779" t="s">
        <v>18</v>
      </c>
      <c r="AE779">
        <v>80864</v>
      </c>
      <c r="AF779" t="s">
        <v>45</v>
      </c>
      <c r="AG779">
        <v>80840</v>
      </c>
      <c r="AH779" t="s">
        <v>116</v>
      </c>
      <c r="AI779">
        <v>28216</v>
      </c>
      <c r="AJ779" t="s">
        <v>142</v>
      </c>
      <c r="AK779">
        <v>1224</v>
      </c>
      <c r="AL779" t="s">
        <v>91</v>
      </c>
      <c r="AM779">
        <v>2</v>
      </c>
      <c r="AN779" t="s">
        <v>152</v>
      </c>
      <c r="AO779">
        <v>131567</v>
      </c>
      <c r="AP779" t="s">
        <v>153</v>
      </c>
    </row>
    <row r="780" spans="1:42" x14ac:dyDescent="0.2">
      <c r="A780">
        <v>779</v>
      </c>
      <c r="B780" t="s">
        <v>2264</v>
      </c>
      <c r="C780" t="s">
        <v>246</v>
      </c>
      <c r="D780">
        <v>65786</v>
      </c>
      <c r="E780" t="s">
        <v>312</v>
      </c>
      <c r="F780" t="s">
        <v>304</v>
      </c>
      <c r="G780" t="s">
        <v>304</v>
      </c>
      <c r="H780" t="s">
        <v>231</v>
      </c>
      <c r="I780" t="s">
        <v>5019</v>
      </c>
      <c r="J780">
        <v>60</v>
      </c>
      <c r="K780">
        <v>1</v>
      </c>
      <c r="L780">
        <v>993</v>
      </c>
      <c r="M780" t="s">
        <v>2290</v>
      </c>
      <c r="N780">
        <v>0</v>
      </c>
      <c r="O780">
        <v>7143</v>
      </c>
      <c r="P780">
        <v>8136</v>
      </c>
      <c r="Q780">
        <v>8</v>
      </c>
      <c r="R780" t="s">
        <v>4316</v>
      </c>
      <c r="S780">
        <v>1</v>
      </c>
      <c r="T780" t="s">
        <v>4327</v>
      </c>
      <c r="U780" t="s">
        <v>4332</v>
      </c>
      <c r="V780">
        <v>65786</v>
      </c>
      <c r="W780" t="s">
        <v>246</v>
      </c>
      <c r="X780" t="b">
        <v>1</v>
      </c>
      <c r="Y780" t="s">
        <v>719</v>
      </c>
      <c r="Z780" t="s">
        <v>719</v>
      </c>
      <c r="AA780">
        <v>65786</v>
      </c>
      <c r="AB780" t="s">
        <v>246</v>
      </c>
      <c r="AC780">
        <v>47420</v>
      </c>
      <c r="AD780" t="s">
        <v>18</v>
      </c>
      <c r="AE780">
        <v>80864</v>
      </c>
      <c r="AF780" t="s">
        <v>45</v>
      </c>
      <c r="AG780">
        <v>80840</v>
      </c>
      <c r="AH780" t="s">
        <v>116</v>
      </c>
      <c r="AI780">
        <v>28216</v>
      </c>
      <c r="AJ780" t="s">
        <v>142</v>
      </c>
      <c r="AK780">
        <v>1224</v>
      </c>
      <c r="AL780" t="s">
        <v>91</v>
      </c>
      <c r="AM780">
        <v>2</v>
      </c>
      <c r="AN780" t="s">
        <v>152</v>
      </c>
      <c r="AO780">
        <v>131567</v>
      </c>
      <c r="AP780" t="s">
        <v>153</v>
      </c>
    </row>
    <row r="781" spans="1:42" x14ac:dyDescent="0.2">
      <c r="A781">
        <v>780</v>
      </c>
      <c r="B781" t="s">
        <v>2264</v>
      </c>
      <c r="C781" t="s">
        <v>246</v>
      </c>
      <c r="D781">
        <v>65786</v>
      </c>
      <c r="E781" t="s">
        <v>2289</v>
      </c>
      <c r="F781" t="s">
        <v>697</v>
      </c>
      <c r="G781" t="s">
        <v>697</v>
      </c>
      <c r="H781" t="s">
        <v>2288</v>
      </c>
      <c r="I781" t="s">
        <v>5018</v>
      </c>
      <c r="J781">
        <v>75</v>
      </c>
      <c r="K781">
        <v>1</v>
      </c>
      <c r="L781">
        <v>1236</v>
      </c>
      <c r="M781" t="s">
        <v>2287</v>
      </c>
      <c r="N781">
        <v>0</v>
      </c>
      <c r="O781">
        <v>8144</v>
      </c>
      <c r="P781">
        <v>9380</v>
      </c>
      <c r="Q781">
        <v>9</v>
      </c>
      <c r="R781" t="s">
        <v>4317</v>
      </c>
      <c r="S781">
        <v>1</v>
      </c>
      <c r="T781" t="s">
        <v>4327</v>
      </c>
      <c r="U781" t="s">
        <v>4332</v>
      </c>
      <c r="V781">
        <v>65786</v>
      </c>
      <c r="W781" t="s">
        <v>246</v>
      </c>
      <c r="X781" t="b">
        <v>1</v>
      </c>
      <c r="Y781" t="s">
        <v>719</v>
      </c>
      <c r="Z781" t="s">
        <v>719</v>
      </c>
      <c r="AA781">
        <v>65786</v>
      </c>
      <c r="AB781" t="s">
        <v>246</v>
      </c>
      <c r="AC781">
        <v>47420</v>
      </c>
      <c r="AD781" t="s">
        <v>18</v>
      </c>
      <c r="AE781">
        <v>80864</v>
      </c>
      <c r="AF781" t="s">
        <v>45</v>
      </c>
      <c r="AG781">
        <v>80840</v>
      </c>
      <c r="AH781" t="s">
        <v>116</v>
      </c>
      <c r="AI781">
        <v>28216</v>
      </c>
      <c r="AJ781" t="s">
        <v>142</v>
      </c>
      <c r="AK781">
        <v>1224</v>
      </c>
      <c r="AL781" t="s">
        <v>91</v>
      </c>
      <c r="AM781">
        <v>2</v>
      </c>
      <c r="AN781" t="s">
        <v>152</v>
      </c>
      <c r="AO781">
        <v>131567</v>
      </c>
      <c r="AP781" t="s">
        <v>153</v>
      </c>
    </row>
    <row r="782" spans="1:42" x14ac:dyDescent="0.2">
      <c r="A782">
        <v>781</v>
      </c>
      <c r="B782" t="s">
        <v>2264</v>
      </c>
      <c r="C782" t="s">
        <v>246</v>
      </c>
      <c r="D782">
        <v>65786</v>
      </c>
      <c r="E782" t="s">
        <v>370</v>
      </c>
      <c r="F782" t="s">
        <v>297</v>
      </c>
      <c r="G782" t="s">
        <v>297</v>
      </c>
      <c r="H782" t="s">
        <v>2286</v>
      </c>
      <c r="I782" t="s">
        <v>5017</v>
      </c>
      <c r="J782">
        <v>65</v>
      </c>
      <c r="K782">
        <v>1</v>
      </c>
      <c r="L782">
        <v>465</v>
      </c>
      <c r="M782" t="s">
        <v>2285</v>
      </c>
      <c r="N782">
        <v>0</v>
      </c>
      <c r="O782">
        <v>9376</v>
      </c>
      <c r="P782">
        <v>9841</v>
      </c>
      <c r="Q782">
        <v>10</v>
      </c>
      <c r="R782" t="s">
        <v>4319</v>
      </c>
      <c r="S782">
        <v>1</v>
      </c>
      <c r="T782" t="s">
        <v>4327</v>
      </c>
      <c r="U782" t="s">
        <v>4332</v>
      </c>
      <c r="V782">
        <v>65786</v>
      </c>
      <c r="W782" t="s">
        <v>246</v>
      </c>
      <c r="X782" t="b">
        <v>1</v>
      </c>
      <c r="Y782" t="s">
        <v>719</v>
      </c>
      <c r="Z782" t="s">
        <v>719</v>
      </c>
      <c r="AA782">
        <v>65786</v>
      </c>
      <c r="AB782" t="s">
        <v>246</v>
      </c>
      <c r="AC782">
        <v>47420</v>
      </c>
      <c r="AD782" t="s">
        <v>18</v>
      </c>
      <c r="AE782">
        <v>80864</v>
      </c>
      <c r="AF782" t="s">
        <v>45</v>
      </c>
      <c r="AG782">
        <v>80840</v>
      </c>
      <c r="AH782" t="s">
        <v>116</v>
      </c>
      <c r="AI782">
        <v>28216</v>
      </c>
      <c r="AJ782" t="s">
        <v>142</v>
      </c>
      <c r="AK782">
        <v>1224</v>
      </c>
      <c r="AL782" t="s">
        <v>91</v>
      </c>
      <c r="AM782">
        <v>2</v>
      </c>
      <c r="AN782" t="s">
        <v>152</v>
      </c>
      <c r="AO782">
        <v>131567</v>
      </c>
      <c r="AP782" t="s">
        <v>153</v>
      </c>
    </row>
    <row r="783" spans="1:42" x14ac:dyDescent="0.2">
      <c r="A783">
        <v>782</v>
      </c>
      <c r="B783" t="s">
        <v>2264</v>
      </c>
      <c r="C783" t="s">
        <v>246</v>
      </c>
      <c r="D783">
        <v>65786</v>
      </c>
      <c r="E783" t="s">
        <v>373</v>
      </c>
      <c r="F783" t="s">
        <v>289</v>
      </c>
      <c r="G783" t="s">
        <v>289</v>
      </c>
      <c r="H783" t="s">
        <v>2284</v>
      </c>
      <c r="I783" t="s">
        <v>5016</v>
      </c>
      <c r="J783">
        <v>59</v>
      </c>
      <c r="K783">
        <v>1</v>
      </c>
      <c r="L783">
        <v>966</v>
      </c>
      <c r="M783" t="s">
        <v>2283</v>
      </c>
      <c r="N783">
        <v>0</v>
      </c>
      <c r="O783">
        <v>9857</v>
      </c>
      <c r="P783">
        <v>10823</v>
      </c>
      <c r="Q783">
        <v>11</v>
      </c>
      <c r="R783" t="s">
        <v>4320</v>
      </c>
      <c r="S783">
        <v>1</v>
      </c>
      <c r="T783" t="s">
        <v>4327</v>
      </c>
      <c r="U783" t="s">
        <v>4332</v>
      </c>
      <c r="V783">
        <v>65786</v>
      </c>
      <c r="W783" t="s">
        <v>246</v>
      </c>
      <c r="X783" t="b">
        <v>1</v>
      </c>
      <c r="Y783" t="s">
        <v>719</v>
      </c>
      <c r="Z783" t="s">
        <v>719</v>
      </c>
      <c r="AA783">
        <v>65786</v>
      </c>
      <c r="AB783" t="s">
        <v>246</v>
      </c>
      <c r="AC783">
        <v>47420</v>
      </c>
      <c r="AD783" t="s">
        <v>18</v>
      </c>
      <c r="AE783">
        <v>80864</v>
      </c>
      <c r="AF783" t="s">
        <v>45</v>
      </c>
      <c r="AG783">
        <v>80840</v>
      </c>
      <c r="AH783" t="s">
        <v>116</v>
      </c>
      <c r="AI783">
        <v>28216</v>
      </c>
      <c r="AJ783" t="s">
        <v>142</v>
      </c>
      <c r="AK783">
        <v>1224</v>
      </c>
      <c r="AL783" t="s">
        <v>91</v>
      </c>
      <c r="AM783">
        <v>2</v>
      </c>
      <c r="AN783" t="s">
        <v>152</v>
      </c>
      <c r="AO783">
        <v>131567</v>
      </c>
      <c r="AP783" t="s">
        <v>153</v>
      </c>
    </row>
    <row r="784" spans="1:42" x14ac:dyDescent="0.2">
      <c r="A784">
        <v>783</v>
      </c>
      <c r="B784" t="s">
        <v>2264</v>
      </c>
      <c r="C784" t="s">
        <v>246</v>
      </c>
      <c r="D784">
        <v>65786</v>
      </c>
      <c r="E784" t="s">
        <v>376</v>
      </c>
      <c r="F784" t="s">
        <v>293</v>
      </c>
      <c r="G784" t="s">
        <v>293</v>
      </c>
      <c r="H784" t="s">
        <v>2282</v>
      </c>
      <c r="I784" t="s">
        <v>5015</v>
      </c>
      <c r="J784">
        <v>55</v>
      </c>
      <c r="K784">
        <v>1</v>
      </c>
      <c r="L784">
        <v>990</v>
      </c>
      <c r="M784" t="s">
        <v>2281</v>
      </c>
      <c r="N784">
        <v>0</v>
      </c>
      <c r="O784">
        <v>10844</v>
      </c>
      <c r="P784">
        <v>11834</v>
      </c>
      <c r="Q784">
        <v>12</v>
      </c>
      <c r="R784" t="s">
        <v>4321</v>
      </c>
      <c r="S784">
        <v>1</v>
      </c>
      <c r="T784" t="s">
        <v>4327</v>
      </c>
      <c r="U784" t="s">
        <v>4332</v>
      </c>
      <c r="V784">
        <v>65786</v>
      </c>
      <c r="W784" t="s">
        <v>246</v>
      </c>
      <c r="X784" t="b">
        <v>1</v>
      </c>
      <c r="Y784" t="s">
        <v>719</v>
      </c>
      <c r="Z784" t="s">
        <v>719</v>
      </c>
      <c r="AA784">
        <v>65786</v>
      </c>
      <c r="AB784" t="s">
        <v>246</v>
      </c>
      <c r="AC784">
        <v>47420</v>
      </c>
      <c r="AD784" t="s">
        <v>18</v>
      </c>
      <c r="AE784">
        <v>80864</v>
      </c>
      <c r="AF784" t="s">
        <v>45</v>
      </c>
      <c r="AG784">
        <v>80840</v>
      </c>
      <c r="AH784" t="s">
        <v>116</v>
      </c>
      <c r="AI784">
        <v>28216</v>
      </c>
      <c r="AJ784" t="s">
        <v>142</v>
      </c>
      <c r="AK784">
        <v>1224</v>
      </c>
      <c r="AL784" t="s">
        <v>91</v>
      </c>
      <c r="AM784">
        <v>2</v>
      </c>
      <c r="AN784" t="s">
        <v>152</v>
      </c>
      <c r="AO784">
        <v>131567</v>
      </c>
      <c r="AP784" t="s">
        <v>153</v>
      </c>
    </row>
    <row r="785" spans="1:42" x14ac:dyDescent="0.2">
      <c r="A785">
        <v>784</v>
      </c>
      <c r="B785" t="s">
        <v>2264</v>
      </c>
      <c r="C785" t="s">
        <v>246</v>
      </c>
      <c r="D785">
        <v>65786</v>
      </c>
      <c r="E785" t="s">
        <v>2280</v>
      </c>
      <c r="F785" t="s">
        <v>2279</v>
      </c>
      <c r="G785" t="s">
        <v>2279</v>
      </c>
      <c r="H785" t="s">
        <v>2278</v>
      </c>
      <c r="I785" t="s">
        <v>5014</v>
      </c>
      <c r="J785" t="s">
        <v>719</v>
      </c>
      <c r="K785">
        <v>-1</v>
      </c>
      <c r="L785">
        <v>723</v>
      </c>
      <c r="M785" t="s">
        <v>2277</v>
      </c>
      <c r="N785">
        <v>0</v>
      </c>
      <c r="O785">
        <v>11841</v>
      </c>
      <c r="P785">
        <v>12564</v>
      </c>
      <c r="Q785">
        <v>13</v>
      </c>
      <c r="R785" t="s">
        <v>719</v>
      </c>
      <c r="S785">
        <v>1</v>
      </c>
      <c r="T785" t="s">
        <v>4327</v>
      </c>
      <c r="U785" t="s">
        <v>4326</v>
      </c>
      <c r="V785">
        <v>65786</v>
      </c>
      <c r="W785" t="s">
        <v>246</v>
      </c>
      <c r="X785" t="b">
        <v>1</v>
      </c>
      <c r="Y785" t="s">
        <v>719</v>
      </c>
      <c r="Z785" t="s">
        <v>719</v>
      </c>
      <c r="AA785">
        <v>65786</v>
      </c>
      <c r="AB785" t="s">
        <v>246</v>
      </c>
      <c r="AC785">
        <v>47420</v>
      </c>
      <c r="AD785" t="s">
        <v>18</v>
      </c>
      <c r="AE785">
        <v>80864</v>
      </c>
      <c r="AF785" t="s">
        <v>45</v>
      </c>
      <c r="AG785">
        <v>80840</v>
      </c>
      <c r="AH785" t="s">
        <v>116</v>
      </c>
      <c r="AI785">
        <v>28216</v>
      </c>
      <c r="AJ785" t="s">
        <v>142</v>
      </c>
      <c r="AK785">
        <v>1224</v>
      </c>
      <c r="AL785" t="s">
        <v>91</v>
      </c>
      <c r="AM785">
        <v>2</v>
      </c>
      <c r="AN785" t="s">
        <v>152</v>
      </c>
      <c r="AO785">
        <v>131567</v>
      </c>
      <c r="AP785" t="s">
        <v>153</v>
      </c>
    </row>
    <row r="786" spans="1:42" x14ac:dyDescent="0.2">
      <c r="A786">
        <v>785</v>
      </c>
      <c r="B786" t="s">
        <v>2264</v>
      </c>
      <c r="C786" t="s">
        <v>246</v>
      </c>
      <c r="D786">
        <v>65786</v>
      </c>
      <c r="E786" t="s">
        <v>2276</v>
      </c>
      <c r="F786" t="s">
        <v>2275</v>
      </c>
      <c r="G786" t="s">
        <v>2275</v>
      </c>
      <c r="H786" t="s">
        <v>2274</v>
      </c>
      <c r="I786" t="s">
        <v>5013</v>
      </c>
      <c r="J786" t="s">
        <v>719</v>
      </c>
      <c r="K786">
        <v>-1</v>
      </c>
      <c r="L786">
        <v>924</v>
      </c>
      <c r="M786" t="s">
        <v>2273</v>
      </c>
      <c r="N786">
        <v>0</v>
      </c>
      <c r="O786">
        <v>12560</v>
      </c>
      <c r="P786">
        <v>13484</v>
      </c>
      <c r="Q786">
        <v>14</v>
      </c>
      <c r="R786" t="s">
        <v>719</v>
      </c>
      <c r="S786">
        <v>1</v>
      </c>
      <c r="T786" t="s">
        <v>4327</v>
      </c>
      <c r="U786" t="s">
        <v>4326</v>
      </c>
      <c r="V786">
        <v>65786</v>
      </c>
      <c r="W786" t="s">
        <v>246</v>
      </c>
      <c r="X786" t="b">
        <v>1</v>
      </c>
      <c r="Y786" t="s">
        <v>719</v>
      </c>
      <c r="Z786" t="s">
        <v>719</v>
      </c>
      <c r="AA786">
        <v>65786</v>
      </c>
      <c r="AB786" t="s">
        <v>246</v>
      </c>
      <c r="AC786">
        <v>47420</v>
      </c>
      <c r="AD786" t="s">
        <v>18</v>
      </c>
      <c r="AE786">
        <v>80864</v>
      </c>
      <c r="AF786" t="s">
        <v>45</v>
      </c>
      <c r="AG786">
        <v>80840</v>
      </c>
      <c r="AH786" t="s">
        <v>116</v>
      </c>
      <c r="AI786">
        <v>28216</v>
      </c>
      <c r="AJ786" t="s">
        <v>142</v>
      </c>
      <c r="AK786">
        <v>1224</v>
      </c>
      <c r="AL786" t="s">
        <v>91</v>
      </c>
      <c r="AM786">
        <v>2</v>
      </c>
      <c r="AN786" t="s">
        <v>152</v>
      </c>
      <c r="AO786">
        <v>131567</v>
      </c>
      <c r="AP786" t="s">
        <v>153</v>
      </c>
    </row>
    <row r="787" spans="1:42" x14ac:dyDescent="0.2">
      <c r="A787">
        <v>786</v>
      </c>
      <c r="B787" t="s">
        <v>2264</v>
      </c>
      <c r="C787" t="s">
        <v>246</v>
      </c>
      <c r="D787">
        <v>65786</v>
      </c>
      <c r="E787" t="s">
        <v>2272</v>
      </c>
      <c r="F787" t="s">
        <v>2271</v>
      </c>
      <c r="G787" t="s">
        <v>2271</v>
      </c>
      <c r="H787" t="s">
        <v>2270</v>
      </c>
      <c r="I787" t="s">
        <v>5012</v>
      </c>
      <c r="J787" t="s">
        <v>719</v>
      </c>
      <c r="K787">
        <v>-1</v>
      </c>
      <c r="L787">
        <v>390</v>
      </c>
      <c r="M787" t="s">
        <v>2269</v>
      </c>
      <c r="N787">
        <v>0</v>
      </c>
      <c r="O787">
        <v>13488</v>
      </c>
      <c r="P787">
        <v>13878</v>
      </c>
      <c r="Q787">
        <v>15</v>
      </c>
      <c r="R787" t="s">
        <v>719</v>
      </c>
      <c r="S787">
        <v>1</v>
      </c>
      <c r="T787" t="s">
        <v>4327</v>
      </c>
      <c r="U787" t="s">
        <v>4326</v>
      </c>
      <c r="V787">
        <v>65786</v>
      </c>
      <c r="W787" t="s">
        <v>246</v>
      </c>
      <c r="X787" t="b">
        <v>1</v>
      </c>
      <c r="Y787" t="s">
        <v>719</v>
      </c>
      <c r="Z787" t="s">
        <v>719</v>
      </c>
      <c r="AA787">
        <v>65786</v>
      </c>
      <c r="AB787" t="s">
        <v>246</v>
      </c>
      <c r="AC787">
        <v>47420</v>
      </c>
      <c r="AD787" t="s">
        <v>18</v>
      </c>
      <c r="AE787">
        <v>80864</v>
      </c>
      <c r="AF787" t="s">
        <v>45</v>
      </c>
      <c r="AG787">
        <v>80840</v>
      </c>
      <c r="AH787" t="s">
        <v>116</v>
      </c>
      <c r="AI787">
        <v>28216</v>
      </c>
      <c r="AJ787" t="s">
        <v>142</v>
      </c>
      <c r="AK787">
        <v>1224</v>
      </c>
      <c r="AL787" t="s">
        <v>91</v>
      </c>
      <c r="AM787">
        <v>2</v>
      </c>
      <c r="AN787" t="s">
        <v>152</v>
      </c>
      <c r="AO787">
        <v>131567</v>
      </c>
      <c r="AP787" t="s">
        <v>153</v>
      </c>
    </row>
    <row r="788" spans="1:42" x14ac:dyDescent="0.2">
      <c r="A788">
        <v>787</v>
      </c>
      <c r="B788" t="s">
        <v>2264</v>
      </c>
      <c r="C788" t="s">
        <v>246</v>
      </c>
      <c r="D788">
        <v>65786</v>
      </c>
      <c r="E788" t="s">
        <v>2268</v>
      </c>
      <c r="F788" t="s">
        <v>2267</v>
      </c>
      <c r="G788" t="s">
        <v>2267</v>
      </c>
      <c r="H788" t="s">
        <v>2266</v>
      </c>
      <c r="I788" t="s">
        <v>5011</v>
      </c>
      <c r="J788" t="s">
        <v>719</v>
      </c>
      <c r="K788">
        <v>-1</v>
      </c>
      <c r="L788">
        <v>252</v>
      </c>
      <c r="M788" t="s">
        <v>2265</v>
      </c>
      <c r="N788">
        <v>0</v>
      </c>
      <c r="O788">
        <v>13914</v>
      </c>
      <c r="P788">
        <v>14166</v>
      </c>
      <c r="Q788">
        <v>16</v>
      </c>
      <c r="R788" t="s">
        <v>719</v>
      </c>
      <c r="S788">
        <v>1</v>
      </c>
      <c r="T788" t="s">
        <v>4327</v>
      </c>
      <c r="U788" t="s">
        <v>4326</v>
      </c>
      <c r="V788">
        <v>65786</v>
      </c>
      <c r="W788" t="s">
        <v>246</v>
      </c>
      <c r="X788" t="b">
        <v>1</v>
      </c>
      <c r="Y788" t="s">
        <v>719</v>
      </c>
      <c r="Z788" t="s">
        <v>719</v>
      </c>
      <c r="AA788">
        <v>65786</v>
      </c>
      <c r="AB788" t="s">
        <v>246</v>
      </c>
      <c r="AC788">
        <v>47420</v>
      </c>
      <c r="AD788" t="s">
        <v>18</v>
      </c>
      <c r="AE788">
        <v>80864</v>
      </c>
      <c r="AF788" t="s">
        <v>45</v>
      </c>
      <c r="AG788">
        <v>80840</v>
      </c>
      <c r="AH788" t="s">
        <v>116</v>
      </c>
      <c r="AI788">
        <v>28216</v>
      </c>
      <c r="AJ788" t="s">
        <v>142</v>
      </c>
      <c r="AK788">
        <v>1224</v>
      </c>
      <c r="AL788" t="s">
        <v>91</v>
      </c>
      <c r="AM788">
        <v>2</v>
      </c>
      <c r="AN788" t="s">
        <v>152</v>
      </c>
      <c r="AO788">
        <v>131567</v>
      </c>
      <c r="AP788" t="s">
        <v>153</v>
      </c>
    </row>
    <row r="789" spans="1:42" x14ac:dyDescent="0.2">
      <c r="A789">
        <v>788</v>
      </c>
      <c r="B789" t="s">
        <v>2264</v>
      </c>
      <c r="C789" t="s">
        <v>246</v>
      </c>
      <c r="D789">
        <v>65786</v>
      </c>
      <c r="E789" t="s">
        <v>2263</v>
      </c>
      <c r="F789" t="s">
        <v>480</v>
      </c>
      <c r="G789" t="s">
        <v>480</v>
      </c>
      <c r="H789" t="s">
        <v>2262</v>
      </c>
      <c r="I789" t="s">
        <v>5010</v>
      </c>
      <c r="J789" t="s">
        <v>719</v>
      </c>
      <c r="K789">
        <v>-1</v>
      </c>
      <c r="L789">
        <v>856</v>
      </c>
      <c r="M789" t="s">
        <v>2261</v>
      </c>
      <c r="N789">
        <v>1</v>
      </c>
      <c r="O789">
        <v>14257</v>
      </c>
      <c r="P789">
        <v>15113</v>
      </c>
      <c r="Q789">
        <v>17</v>
      </c>
      <c r="R789" t="s">
        <v>719</v>
      </c>
      <c r="S789">
        <v>1</v>
      </c>
      <c r="T789" t="s">
        <v>4327</v>
      </c>
      <c r="U789" t="s">
        <v>4326</v>
      </c>
      <c r="V789">
        <v>65786</v>
      </c>
      <c r="W789" t="s">
        <v>246</v>
      </c>
      <c r="X789" t="b">
        <v>1</v>
      </c>
      <c r="Y789" t="s">
        <v>719</v>
      </c>
      <c r="Z789" t="s">
        <v>719</v>
      </c>
      <c r="AA789">
        <v>65786</v>
      </c>
      <c r="AB789" t="s">
        <v>246</v>
      </c>
      <c r="AC789">
        <v>47420</v>
      </c>
      <c r="AD789" t="s">
        <v>18</v>
      </c>
      <c r="AE789">
        <v>80864</v>
      </c>
      <c r="AF789" t="s">
        <v>45</v>
      </c>
      <c r="AG789">
        <v>80840</v>
      </c>
      <c r="AH789" t="s">
        <v>116</v>
      </c>
      <c r="AI789">
        <v>28216</v>
      </c>
      <c r="AJ789" t="s">
        <v>142</v>
      </c>
      <c r="AK789">
        <v>1224</v>
      </c>
      <c r="AL789" t="s">
        <v>91</v>
      </c>
      <c r="AM789">
        <v>2</v>
      </c>
      <c r="AN789" t="s">
        <v>152</v>
      </c>
      <c r="AO789">
        <v>131567</v>
      </c>
      <c r="AP789" t="s">
        <v>153</v>
      </c>
    </row>
    <row r="790" spans="1:42" x14ac:dyDescent="0.2">
      <c r="A790">
        <v>789</v>
      </c>
      <c r="B790" t="s">
        <v>2217</v>
      </c>
      <c r="C790" t="s">
        <v>271</v>
      </c>
      <c r="D790">
        <v>1121255</v>
      </c>
      <c r="E790" t="s">
        <v>2258</v>
      </c>
      <c r="F790" t="s">
        <v>691</v>
      </c>
      <c r="G790" t="s">
        <v>691</v>
      </c>
      <c r="H790" t="s">
        <v>2260</v>
      </c>
      <c r="I790" t="s">
        <v>5009</v>
      </c>
      <c r="J790" t="s">
        <v>719</v>
      </c>
      <c r="K790">
        <v>1</v>
      </c>
      <c r="L790">
        <v>489</v>
      </c>
      <c r="M790" t="s">
        <v>2259</v>
      </c>
      <c r="N790">
        <v>1</v>
      </c>
      <c r="O790">
        <v>0</v>
      </c>
      <c r="P790">
        <v>489</v>
      </c>
      <c r="Q790">
        <v>1</v>
      </c>
      <c r="R790" t="s">
        <v>719</v>
      </c>
      <c r="S790" t="s">
        <v>719</v>
      </c>
      <c r="T790" t="s">
        <v>719</v>
      </c>
      <c r="U790" t="s">
        <v>4326</v>
      </c>
      <c r="V790">
        <v>1121255</v>
      </c>
      <c r="W790" t="s">
        <v>271</v>
      </c>
      <c r="X790" t="b">
        <v>1</v>
      </c>
      <c r="Y790">
        <v>1121255</v>
      </c>
      <c r="Z790" t="s">
        <v>271</v>
      </c>
      <c r="AA790">
        <v>367474</v>
      </c>
      <c r="AB790" t="s">
        <v>88</v>
      </c>
      <c r="AC790">
        <v>763439</v>
      </c>
      <c r="AD790" t="s">
        <v>132</v>
      </c>
      <c r="AE790">
        <v>80864</v>
      </c>
      <c r="AF790" t="s">
        <v>45</v>
      </c>
      <c r="AG790">
        <v>80840</v>
      </c>
      <c r="AH790" t="s">
        <v>116</v>
      </c>
      <c r="AI790">
        <v>28216</v>
      </c>
      <c r="AJ790" t="s">
        <v>142</v>
      </c>
      <c r="AK790">
        <v>1224</v>
      </c>
      <c r="AL790" t="s">
        <v>91</v>
      </c>
      <c r="AM790">
        <v>2</v>
      </c>
      <c r="AN790" t="s">
        <v>152</v>
      </c>
      <c r="AO790">
        <v>131567</v>
      </c>
      <c r="AP790" t="s">
        <v>153</v>
      </c>
    </row>
    <row r="791" spans="1:42" x14ac:dyDescent="0.2">
      <c r="A791">
        <v>790</v>
      </c>
      <c r="B791" t="s">
        <v>2217</v>
      </c>
      <c r="C791" t="s">
        <v>271</v>
      </c>
      <c r="D791">
        <v>1121255</v>
      </c>
      <c r="E791" t="s">
        <v>2258</v>
      </c>
      <c r="F791" t="s">
        <v>691</v>
      </c>
      <c r="G791" t="s">
        <v>691</v>
      </c>
      <c r="H791" t="s">
        <v>2257</v>
      </c>
      <c r="I791" t="s">
        <v>5008</v>
      </c>
      <c r="J791" t="s">
        <v>719</v>
      </c>
      <c r="K791">
        <v>1</v>
      </c>
      <c r="L791">
        <v>1077</v>
      </c>
      <c r="M791" t="s">
        <v>2256</v>
      </c>
      <c r="N791">
        <v>0</v>
      </c>
      <c r="O791">
        <v>506</v>
      </c>
      <c r="P791">
        <v>1583</v>
      </c>
      <c r="Q791">
        <v>2</v>
      </c>
      <c r="R791" t="s">
        <v>719</v>
      </c>
      <c r="S791" t="s">
        <v>719</v>
      </c>
      <c r="T791" t="s">
        <v>719</v>
      </c>
      <c r="U791" t="s">
        <v>4326</v>
      </c>
      <c r="V791">
        <v>1121255</v>
      </c>
      <c r="W791" t="s">
        <v>271</v>
      </c>
      <c r="X791" t="b">
        <v>1</v>
      </c>
      <c r="Y791">
        <v>1121255</v>
      </c>
      <c r="Z791" t="s">
        <v>271</v>
      </c>
      <c r="AA791">
        <v>367474</v>
      </c>
      <c r="AB791" t="s">
        <v>88</v>
      </c>
      <c r="AC791">
        <v>763439</v>
      </c>
      <c r="AD791" t="s">
        <v>132</v>
      </c>
      <c r="AE791">
        <v>80864</v>
      </c>
      <c r="AF791" t="s">
        <v>45</v>
      </c>
      <c r="AG791">
        <v>80840</v>
      </c>
      <c r="AH791" t="s">
        <v>116</v>
      </c>
      <c r="AI791">
        <v>28216</v>
      </c>
      <c r="AJ791" t="s">
        <v>142</v>
      </c>
      <c r="AK791">
        <v>1224</v>
      </c>
      <c r="AL791" t="s">
        <v>91</v>
      </c>
      <c r="AM791">
        <v>2</v>
      </c>
      <c r="AN791" t="s">
        <v>152</v>
      </c>
      <c r="AO791">
        <v>131567</v>
      </c>
      <c r="AP791" t="s">
        <v>153</v>
      </c>
    </row>
    <row r="792" spans="1:42" x14ac:dyDescent="0.2">
      <c r="A792">
        <v>791</v>
      </c>
      <c r="B792" t="s">
        <v>2217</v>
      </c>
      <c r="C792" t="s">
        <v>271</v>
      </c>
      <c r="D792">
        <v>1121255</v>
      </c>
      <c r="E792" t="s">
        <v>2121</v>
      </c>
      <c r="F792" t="s">
        <v>687</v>
      </c>
      <c r="G792" t="s">
        <v>687</v>
      </c>
      <c r="H792" t="s">
        <v>2255</v>
      </c>
      <c r="I792" t="s">
        <v>5007</v>
      </c>
      <c r="J792" t="s">
        <v>719</v>
      </c>
      <c r="K792">
        <v>1</v>
      </c>
      <c r="L792">
        <v>1320</v>
      </c>
      <c r="M792" t="s">
        <v>2254</v>
      </c>
      <c r="N792">
        <v>0</v>
      </c>
      <c r="O792">
        <v>1694</v>
      </c>
      <c r="P792">
        <v>3014</v>
      </c>
      <c r="Q792">
        <v>3</v>
      </c>
      <c r="R792" t="s">
        <v>719</v>
      </c>
      <c r="S792" t="s">
        <v>719</v>
      </c>
      <c r="T792" t="s">
        <v>719</v>
      </c>
      <c r="U792" t="s">
        <v>4326</v>
      </c>
      <c r="V792">
        <v>1121255</v>
      </c>
      <c r="W792" t="s">
        <v>271</v>
      </c>
      <c r="X792" t="b">
        <v>1</v>
      </c>
      <c r="Y792">
        <v>1121255</v>
      </c>
      <c r="Z792" t="s">
        <v>271</v>
      </c>
      <c r="AA792">
        <v>367474</v>
      </c>
      <c r="AB792" t="s">
        <v>88</v>
      </c>
      <c r="AC792">
        <v>763439</v>
      </c>
      <c r="AD792" t="s">
        <v>132</v>
      </c>
      <c r="AE792">
        <v>80864</v>
      </c>
      <c r="AF792" t="s">
        <v>45</v>
      </c>
      <c r="AG792">
        <v>80840</v>
      </c>
      <c r="AH792" t="s">
        <v>116</v>
      </c>
      <c r="AI792">
        <v>28216</v>
      </c>
      <c r="AJ792" t="s">
        <v>142</v>
      </c>
      <c r="AK792">
        <v>1224</v>
      </c>
      <c r="AL792" t="s">
        <v>91</v>
      </c>
      <c r="AM792">
        <v>2</v>
      </c>
      <c r="AN792" t="s">
        <v>152</v>
      </c>
      <c r="AO792">
        <v>131567</v>
      </c>
      <c r="AP792" t="s">
        <v>153</v>
      </c>
    </row>
    <row r="793" spans="1:42" x14ac:dyDescent="0.2">
      <c r="A793">
        <v>792</v>
      </c>
      <c r="B793" t="s">
        <v>2217</v>
      </c>
      <c r="C793" t="s">
        <v>271</v>
      </c>
      <c r="D793">
        <v>1121255</v>
      </c>
      <c r="E793" t="s">
        <v>899</v>
      </c>
      <c r="F793" t="s">
        <v>683</v>
      </c>
      <c r="G793" t="s">
        <v>683</v>
      </c>
      <c r="H793" t="s">
        <v>2253</v>
      </c>
      <c r="I793" t="s">
        <v>5006</v>
      </c>
      <c r="J793" t="s">
        <v>719</v>
      </c>
      <c r="K793">
        <v>1</v>
      </c>
      <c r="L793">
        <v>810</v>
      </c>
      <c r="M793" t="s">
        <v>2252</v>
      </c>
      <c r="N793">
        <v>0</v>
      </c>
      <c r="O793">
        <v>3147</v>
      </c>
      <c r="P793">
        <v>3957</v>
      </c>
      <c r="Q793">
        <v>4</v>
      </c>
      <c r="R793" t="s">
        <v>719</v>
      </c>
      <c r="S793" t="s">
        <v>719</v>
      </c>
      <c r="T793" t="s">
        <v>719</v>
      </c>
      <c r="U793" t="s">
        <v>4326</v>
      </c>
      <c r="V793">
        <v>1121255</v>
      </c>
      <c r="W793" t="s">
        <v>271</v>
      </c>
      <c r="X793" t="b">
        <v>1</v>
      </c>
      <c r="Y793">
        <v>1121255</v>
      </c>
      <c r="Z793" t="s">
        <v>271</v>
      </c>
      <c r="AA793">
        <v>367474</v>
      </c>
      <c r="AB793" t="s">
        <v>88</v>
      </c>
      <c r="AC793">
        <v>763439</v>
      </c>
      <c r="AD793" t="s">
        <v>132</v>
      </c>
      <c r="AE793">
        <v>80864</v>
      </c>
      <c r="AF793" t="s">
        <v>45</v>
      </c>
      <c r="AG793">
        <v>80840</v>
      </c>
      <c r="AH793" t="s">
        <v>116</v>
      </c>
      <c r="AI793">
        <v>28216</v>
      </c>
      <c r="AJ793" t="s">
        <v>142</v>
      </c>
      <c r="AK793">
        <v>1224</v>
      </c>
      <c r="AL793" t="s">
        <v>91</v>
      </c>
      <c r="AM793">
        <v>2</v>
      </c>
      <c r="AN793" t="s">
        <v>152</v>
      </c>
      <c r="AO793">
        <v>131567</v>
      </c>
      <c r="AP793" t="s">
        <v>153</v>
      </c>
    </row>
    <row r="794" spans="1:42" x14ac:dyDescent="0.2">
      <c r="A794">
        <v>793</v>
      </c>
      <c r="B794" t="s">
        <v>2217</v>
      </c>
      <c r="C794" t="s">
        <v>271</v>
      </c>
      <c r="D794">
        <v>1121255</v>
      </c>
      <c r="E794" t="s">
        <v>2236</v>
      </c>
      <c r="F794" t="s">
        <v>679</v>
      </c>
      <c r="G794" t="s">
        <v>679</v>
      </c>
      <c r="H794" t="s">
        <v>2251</v>
      </c>
      <c r="I794" t="s">
        <v>5005</v>
      </c>
      <c r="J794" t="s">
        <v>719</v>
      </c>
      <c r="K794">
        <v>1</v>
      </c>
      <c r="L794">
        <v>1248</v>
      </c>
      <c r="M794" t="s">
        <v>2250</v>
      </c>
      <c r="N794">
        <v>0</v>
      </c>
      <c r="O794">
        <v>4071</v>
      </c>
      <c r="P794">
        <v>5319</v>
      </c>
      <c r="Q794">
        <v>5</v>
      </c>
      <c r="R794" t="s">
        <v>719</v>
      </c>
      <c r="S794" t="s">
        <v>719</v>
      </c>
      <c r="T794" t="s">
        <v>719</v>
      </c>
      <c r="U794" t="s">
        <v>4326</v>
      </c>
      <c r="V794">
        <v>1121255</v>
      </c>
      <c r="W794" t="s">
        <v>271</v>
      </c>
      <c r="X794" t="b">
        <v>1</v>
      </c>
      <c r="Y794">
        <v>1121255</v>
      </c>
      <c r="Z794" t="s">
        <v>271</v>
      </c>
      <c r="AA794">
        <v>367474</v>
      </c>
      <c r="AB794" t="s">
        <v>88</v>
      </c>
      <c r="AC794">
        <v>763439</v>
      </c>
      <c r="AD794" t="s">
        <v>132</v>
      </c>
      <c r="AE794">
        <v>80864</v>
      </c>
      <c r="AF794" t="s">
        <v>45</v>
      </c>
      <c r="AG794">
        <v>80840</v>
      </c>
      <c r="AH794" t="s">
        <v>116</v>
      </c>
      <c r="AI794">
        <v>28216</v>
      </c>
      <c r="AJ794" t="s">
        <v>142</v>
      </c>
      <c r="AK794">
        <v>1224</v>
      </c>
      <c r="AL794" t="s">
        <v>91</v>
      </c>
      <c r="AM794">
        <v>2</v>
      </c>
      <c r="AN794" t="s">
        <v>152</v>
      </c>
      <c r="AO794">
        <v>131567</v>
      </c>
      <c r="AP794" t="s">
        <v>153</v>
      </c>
    </row>
    <row r="795" spans="1:42" x14ac:dyDescent="0.2">
      <c r="A795">
        <v>794</v>
      </c>
      <c r="B795" t="s">
        <v>2217</v>
      </c>
      <c r="C795" t="s">
        <v>271</v>
      </c>
      <c r="D795">
        <v>1121255</v>
      </c>
      <c r="E795" t="s">
        <v>2249</v>
      </c>
      <c r="F795" t="s">
        <v>2248</v>
      </c>
      <c r="G795" t="s">
        <v>2248</v>
      </c>
      <c r="H795" t="s">
        <v>2247</v>
      </c>
      <c r="I795" t="s">
        <v>5004</v>
      </c>
      <c r="J795" t="s">
        <v>719</v>
      </c>
      <c r="K795">
        <v>1</v>
      </c>
      <c r="L795">
        <v>993</v>
      </c>
      <c r="M795" t="s">
        <v>2246</v>
      </c>
      <c r="N795">
        <v>0</v>
      </c>
      <c r="O795">
        <v>5429</v>
      </c>
      <c r="P795">
        <v>6422</v>
      </c>
      <c r="Q795">
        <v>6</v>
      </c>
      <c r="R795" t="s">
        <v>719</v>
      </c>
      <c r="S795" t="s">
        <v>719</v>
      </c>
      <c r="T795" t="s">
        <v>719</v>
      </c>
      <c r="U795" t="s">
        <v>4326</v>
      </c>
      <c r="V795">
        <v>1121255</v>
      </c>
      <c r="W795" t="s">
        <v>271</v>
      </c>
      <c r="X795" t="b">
        <v>1</v>
      </c>
      <c r="Y795">
        <v>1121255</v>
      </c>
      <c r="Z795" t="s">
        <v>271</v>
      </c>
      <c r="AA795">
        <v>367474</v>
      </c>
      <c r="AB795" t="s">
        <v>88</v>
      </c>
      <c r="AC795">
        <v>763439</v>
      </c>
      <c r="AD795" t="s">
        <v>132</v>
      </c>
      <c r="AE795">
        <v>80864</v>
      </c>
      <c r="AF795" t="s">
        <v>45</v>
      </c>
      <c r="AG795">
        <v>80840</v>
      </c>
      <c r="AH795" t="s">
        <v>116</v>
      </c>
      <c r="AI795">
        <v>28216</v>
      </c>
      <c r="AJ795" t="s">
        <v>142</v>
      </c>
      <c r="AK795">
        <v>1224</v>
      </c>
      <c r="AL795" t="s">
        <v>91</v>
      </c>
      <c r="AM795">
        <v>2</v>
      </c>
      <c r="AN795" t="s">
        <v>152</v>
      </c>
      <c r="AO795">
        <v>131567</v>
      </c>
      <c r="AP795" t="s">
        <v>153</v>
      </c>
    </row>
    <row r="796" spans="1:42" x14ac:dyDescent="0.2">
      <c r="A796">
        <v>795</v>
      </c>
      <c r="B796" t="s">
        <v>2217</v>
      </c>
      <c r="C796" t="s">
        <v>271</v>
      </c>
      <c r="D796">
        <v>1121255</v>
      </c>
      <c r="E796" t="s">
        <v>430</v>
      </c>
      <c r="F796" t="s">
        <v>429</v>
      </c>
      <c r="G796" t="s">
        <v>429</v>
      </c>
      <c r="H796" t="s">
        <v>2245</v>
      </c>
      <c r="I796" t="s">
        <v>5003</v>
      </c>
      <c r="J796" t="s">
        <v>719</v>
      </c>
      <c r="K796">
        <v>1</v>
      </c>
      <c r="L796">
        <v>381</v>
      </c>
      <c r="M796" t="s">
        <v>2244</v>
      </c>
      <c r="N796">
        <v>0</v>
      </c>
      <c r="O796">
        <v>6499</v>
      </c>
      <c r="P796">
        <v>6880</v>
      </c>
      <c r="Q796">
        <v>7</v>
      </c>
      <c r="R796" t="s">
        <v>719</v>
      </c>
      <c r="S796" t="s">
        <v>719</v>
      </c>
      <c r="T796" t="s">
        <v>719</v>
      </c>
      <c r="U796" t="s">
        <v>4326</v>
      </c>
      <c r="V796">
        <v>1121255</v>
      </c>
      <c r="W796" t="s">
        <v>271</v>
      </c>
      <c r="X796" t="b">
        <v>1</v>
      </c>
      <c r="Y796">
        <v>1121255</v>
      </c>
      <c r="Z796" t="s">
        <v>271</v>
      </c>
      <c r="AA796">
        <v>367474</v>
      </c>
      <c r="AB796" t="s">
        <v>88</v>
      </c>
      <c r="AC796">
        <v>763439</v>
      </c>
      <c r="AD796" t="s">
        <v>132</v>
      </c>
      <c r="AE796">
        <v>80864</v>
      </c>
      <c r="AF796" t="s">
        <v>45</v>
      </c>
      <c r="AG796">
        <v>80840</v>
      </c>
      <c r="AH796" t="s">
        <v>116</v>
      </c>
      <c r="AI796">
        <v>28216</v>
      </c>
      <c r="AJ796" t="s">
        <v>142</v>
      </c>
      <c r="AK796">
        <v>1224</v>
      </c>
      <c r="AL796" t="s">
        <v>91</v>
      </c>
      <c r="AM796">
        <v>2</v>
      </c>
      <c r="AN796" t="s">
        <v>152</v>
      </c>
      <c r="AO796">
        <v>131567</v>
      </c>
      <c r="AP796" t="s">
        <v>153</v>
      </c>
    </row>
    <row r="797" spans="1:42" x14ac:dyDescent="0.2">
      <c r="A797">
        <v>796</v>
      </c>
      <c r="B797" t="s">
        <v>2217</v>
      </c>
      <c r="C797" t="s">
        <v>271</v>
      </c>
      <c r="D797">
        <v>1121255</v>
      </c>
      <c r="E797" t="s">
        <v>312</v>
      </c>
      <c r="F797" t="s">
        <v>304</v>
      </c>
      <c r="G797" t="s">
        <v>304</v>
      </c>
      <c r="H797" t="s">
        <v>2243</v>
      </c>
      <c r="I797" t="s">
        <v>5002</v>
      </c>
      <c r="J797" t="s">
        <v>719</v>
      </c>
      <c r="K797">
        <v>1</v>
      </c>
      <c r="L797">
        <v>1008</v>
      </c>
      <c r="M797" t="s">
        <v>2242</v>
      </c>
      <c r="N797">
        <v>0</v>
      </c>
      <c r="O797">
        <v>6876</v>
      </c>
      <c r="P797">
        <v>7884</v>
      </c>
      <c r="Q797">
        <v>8</v>
      </c>
      <c r="R797" t="s">
        <v>4316</v>
      </c>
      <c r="S797" t="s">
        <v>719</v>
      </c>
      <c r="T797" t="s">
        <v>719</v>
      </c>
      <c r="U797" t="s">
        <v>4326</v>
      </c>
      <c r="V797">
        <v>1121255</v>
      </c>
      <c r="W797" t="s">
        <v>271</v>
      </c>
      <c r="X797" t="b">
        <v>1</v>
      </c>
      <c r="Y797">
        <v>1121255</v>
      </c>
      <c r="Z797" t="s">
        <v>271</v>
      </c>
      <c r="AA797">
        <v>367474</v>
      </c>
      <c r="AB797" t="s">
        <v>88</v>
      </c>
      <c r="AC797">
        <v>763439</v>
      </c>
      <c r="AD797" t="s">
        <v>132</v>
      </c>
      <c r="AE797">
        <v>80864</v>
      </c>
      <c r="AF797" t="s">
        <v>45</v>
      </c>
      <c r="AG797">
        <v>80840</v>
      </c>
      <c r="AH797" t="s">
        <v>116</v>
      </c>
      <c r="AI797">
        <v>28216</v>
      </c>
      <c r="AJ797" t="s">
        <v>142</v>
      </c>
      <c r="AK797">
        <v>1224</v>
      </c>
      <c r="AL797" t="s">
        <v>91</v>
      </c>
      <c r="AM797">
        <v>2</v>
      </c>
      <c r="AN797" t="s">
        <v>152</v>
      </c>
      <c r="AO797">
        <v>131567</v>
      </c>
      <c r="AP797" t="s">
        <v>153</v>
      </c>
    </row>
    <row r="798" spans="1:42" x14ac:dyDescent="0.2">
      <c r="A798">
        <v>797</v>
      </c>
      <c r="B798" t="s">
        <v>2217</v>
      </c>
      <c r="C798" t="s">
        <v>271</v>
      </c>
      <c r="D798">
        <v>1121255</v>
      </c>
      <c r="E798" t="s">
        <v>2241</v>
      </c>
      <c r="F798" t="s">
        <v>671</v>
      </c>
      <c r="G798" t="s">
        <v>671</v>
      </c>
      <c r="H798" t="s">
        <v>2240</v>
      </c>
      <c r="I798" t="s">
        <v>5001</v>
      </c>
      <c r="J798" t="s">
        <v>719</v>
      </c>
      <c r="K798">
        <v>-1</v>
      </c>
      <c r="L798">
        <v>309</v>
      </c>
      <c r="M798" t="s">
        <v>2239</v>
      </c>
      <c r="N798">
        <v>0</v>
      </c>
      <c r="O798">
        <v>7899</v>
      </c>
      <c r="P798">
        <v>8208</v>
      </c>
      <c r="Q798">
        <v>9</v>
      </c>
      <c r="R798" t="s">
        <v>719</v>
      </c>
      <c r="S798" t="s">
        <v>719</v>
      </c>
      <c r="T798" t="s">
        <v>719</v>
      </c>
      <c r="U798" t="s">
        <v>4326</v>
      </c>
      <c r="V798">
        <v>1121255</v>
      </c>
      <c r="W798" t="s">
        <v>271</v>
      </c>
      <c r="X798" t="b">
        <v>1</v>
      </c>
      <c r="Y798">
        <v>1121255</v>
      </c>
      <c r="Z798" t="s">
        <v>271</v>
      </c>
      <c r="AA798">
        <v>367474</v>
      </c>
      <c r="AB798" t="s">
        <v>88</v>
      </c>
      <c r="AC798">
        <v>763439</v>
      </c>
      <c r="AD798" t="s">
        <v>132</v>
      </c>
      <c r="AE798">
        <v>80864</v>
      </c>
      <c r="AF798" t="s">
        <v>45</v>
      </c>
      <c r="AG798">
        <v>80840</v>
      </c>
      <c r="AH798" t="s">
        <v>116</v>
      </c>
      <c r="AI798">
        <v>28216</v>
      </c>
      <c r="AJ798" t="s">
        <v>142</v>
      </c>
      <c r="AK798">
        <v>1224</v>
      </c>
      <c r="AL798" t="s">
        <v>91</v>
      </c>
      <c r="AM798">
        <v>2</v>
      </c>
      <c r="AN798" t="s">
        <v>152</v>
      </c>
      <c r="AO798">
        <v>131567</v>
      </c>
      <c r="AP798" t="s">
        <v>153</v>
      </c>
    </row>
    <row r="799" spans="1:42" x14ac:dyDescent="0.2">
      <c r="A799">
        <v>798</v>
      </c>
      <c r="B799" t="s">
        <v>2217</v>
      </c>
      <c r="C799" t="s">
        <v>271</v>
      </c>
      <c r="D799">
        <v>1121255</v>
      </c>
      <c r="E799" t="s">
        <v>1004</v>
      </c>
      <c r="F799" t="s">
        <v>811</v>
      </c>
      <c r="G799" t="s">
        <v>811</v>
      </c>
      <c r="H799" t="s">
        <v>2238</v>
      </c>
      <c r="I799" t="s">
        <v>5000</v>
      </c>
      <c r="J799" t="s">
        <v>719</v>
      </c>
      <c r="K799">
        <v>1</v>
      </c>
      <c r="L799">
        <v>489</v>
      </c>
      <c r="M799" t="s">
        <v>2237</v>
      </c>
      <c r="N799">
        <v>0</v>
      </c>
      <c r="O799">
        <v>8365</v>
      </c>
      <c r="P799">
        <v>8854</v>
      </c>
      <c r="Q799">
        <v>10</v>
      </c>
      <c r="R799" t="s">
        <v>719</v>
      </c>
      <c r="S799" t="s">
        <v>719</v>
      </c>
      <c r="T799" t="s">
        <v>719</v>
      </c>
      <c r="U799" t="s">
        <v>4326</v>
      </c>
      <c r="V799">
        <v>1121255</v>
      </c>
      <c r="W799" t="s">
        <v>271</v>
      </c>
      <c r="X799" t="b">
        <v>1</v>
      </c>
      <c r="Y799">
        <v>1121255</v>
      </c>
      <c r="Z799" t="s">
        <v>271</v>
      </c>
      <c r="AA799">
        <v>367474</v>
      </c>
      <c r="AB799" t="s">
        <v>88</v>
      </c>
      <c r="AC799">
        <v>763439</v>
      </c>
      <c r="AD799" t="s">
        <v>132</v>
      </c>
      <c r="AE799">
        <v>80864</v>
      </c>
      <c r="AF799" t="s">
        <v>45</v>
      </c>
      <c r="AG799">
        <v>80840</v>
      </c>
      <c r="AH799" t="s">
        <v>116</v>
      </c>
      <c r="AI799">
        <v>28216</v>
      </c>
      <c r="AJ799" t="s">
        <v>142</v>
      </c>
      <c r="AK799">
        <v>1224</v>
      </c>
      <c r="AL799" t="s">
        <v>91</v>
      </c>
      <c r="AM799">
        <v>2</v>
      </c>
      <c r="AN799" t="s">
        <v>152</v>
      </c>
      <c r="AO799">
        <v>131567</v>
      </c>
      <c r="AP799" t="s">
        <v>153</v>
      </c>
    </row>
    <row r="800" spans="1:42" x14ac:dyDescent="0.2">
      <c r="A800">
        <v>799</v>
      </c>
      <c r="B800" t="s">
        <v>2217</v>
      </c>
      <c r="C800" t="s">
        <v>271</v>
      </c>
      <c r="D800">
        <v>1121255</v>
      </c>
      <c r="E800" t="s">
        <v>2236</v>
      </c>
      <c r="F800" t="s">
        <v>679</v>
      </c>
      <c r="G800" t="s">
        <v>679</v>
      </c>
      <c r="H800" t="s">
        <v>2235</v>
      </c>
      <c r="I800" t="s">
        <v>4999</v>
      </c>
      <c r="J800" t="s">
        <v>719</v>
      </c>
      <c r="K800">
        <v>1</v>
      </c>
      <c r="L800">
        <v>1611</v>
      </c>
      <c r="M800" t="s">
        <v>2234</v>
      </c>
      <c r="N800">
        <v>0</v>
      </c>
      <c r="O800">
        <v>8850</v>
      </c>
      <c r="P800">
        <v>10461</v>
      </c>
      <c r="Q800">
        <v>11</v>
      </c>
      <c r="R800" t="s">
        <v>719</v>
      </c>
      <c r="S800" t="s">
        <v>719</v>
      </c>
      <c r="T800" t="s">
        <v>719</v>
      </c>
      <c r="U800" t="s">
        <v>4326</v>
      </c>
      <c r="V800">
        <v>1121255</v>
      </c>
      <c r="W800" t="s">
        <v>271</v>
      </c>
      <c r="X800" t="b">
        <v>1</v>
      </c>
      <c r="Y800">
        <v>1121255</v>
      </c>
      <c r="Z800" t="s">
        <v>271</v>
      </c>
      <c r="AA800">
        <v>367474</v>
      </c>
      <c r="AB800" t="s">
        <v>88</v>
      </c>
      <c r="AC800">
        <v>763439</v>
      </c>
      <c r="AD800" t="s">
        <v>132</v>
      </c>
      <c r="AE800">
        <v>80864</v>
      </c>
      <c r="AF800" t="s">
        <v>45</v>
      </c>
      <c r="AG800">
        <v>80840</v>
      </c>
      <c r="AH800" t="s">
        <v>116</v>
      </c>
      <c r="AI800">
        <v>28216</v>
      </c>
      <c r="AJ800" t="s">
        <v>142</v>
      </c>
      <c r="AK800">
        <v>1224</v>
      </c>
      <c r="AL800" t="s">
        <v>91</v>
      </c>
      <c r="AM800">
        <v>2</v>
      </c>
      <c r="AN800" t="s">
        <v>152</v>
      </c>
      <c r="AO800">
        <v>131567</v>
      </c>
      <c r="AP800" t="s">
        <v>153</v>
      </c>
    </row>
    <row r="801" spans="1:42" x14ac:dyDescent="0.2">
      <c r="A801">
        <v>800</v>
      </c>
      <c r="B801" t="s">
        <v>2217</v>
      </c>
      <c r="C801" t="s">
        <v>271</v>
      </c>
      <c r="D801">
        <v>1121255</v>
      </c>
      <c r="E801" t="s">
        <v>2233</v>
      </c>
      <c r="F801" t="s">
        <v>2232</v>
      </c>
      <c r="G801" t="s">
        <v>2232</v>
      </c>
      <c r="H801" t="s">
        <v>2231</v>
      </c>
      <c r="I801" t="s">
        <v>4998</v>
      </c>
      <c r="J801" t="s">
        <v>719</v>
      </c>
      <c r="K801">
        <v>1</v>
      </c>
      <c r="L801">
        <v>1233</v>
      </c>
      <c r="M801" t="s">
        <v>2230</v>
      </c>
      <c r="N801">
        <v>0</v>
      </c>
      <c r="O801">
        <v>10491</v>
      </c>
      <c r="P801">
        <v>11724</v>
      </c>
      <c r="Q801">
        <v>12</v>
      </c>
      <c r="R801" t="s">
        <v>719</v>
      </c>
      <c r="S801" t="s">
        <v>719</v>
      </c>
      <c r="T801" t="s">
        <v>719</v>
      </c>
      <c r="U801" t="s">
        <v>4326</v>
      </c>
      <c r="V801">
        <v>1121255</v>
      </c>
      <c r="W801" t="s">
        <v>271</v>
      </c>
      <c r="X801" t="b">
        <v>1</v>
      </c>
      <c r="Y801">
        <v>1121255</v>
      </c>
      <c r="Z801" t="s">
        <v>271</v>
      </c>
      <c r="AA801">
        <v>367474</v>
      </c>
      <c r="AB801" t="s">
        <v>88</v>
      </c>
      <c r="AC801">
        <v>763439</v>
      </c>
      <c r="AD801" t="s">
        <v>132</v>
      </c>
      <c r="AE801">
        <v>80864</v>
      </c>
      <c r="AF801" t="s">
        <v>45</v>
      </c>
      <c r="AG801">
        <v>80840</v>
      </c>
      <c r="AH801" t="s">
        <v>116</v>
      </c>
      <c r="AI801">
        <v>28216</v>
      </c>
      <c r="AJ801" t="s">
        <v>142</v>
      </c>
      <c r="AK801">
        <v>1224</v>
      </c>
      <c r="AL801" t="s">
        <v>91</v>
      </c>
      <c r="AM801">
        <v>2</v>
      </c>
      <c r="AN801" t="s">
        <v>152</v>
      </c>
      <c r="AO801">
        <v>131567</v>
      </c>
      <c r="AP801" t="s">
        <v>153</v>
      </c>
    </row>
    <row r="802" spans="1:42" x14ac:dyDescent="0.2">
      <c r="A802">
        <v>801</v>
      </c>
      <c r="B802" t="s">
        <v>2217</v>
      </c>
      <c r="C802" t="s">
        <v>271</v>
      </c>
      <c r="D802">
        <v>1121255</v>
      </c>
      <c r="E802" t="s">
        <v>2229</v>
      </c>
      <c r="F802" t="s">
        <v>2228</v>
      </c>
      <c r="G802" t="s">
        <v>2228</v>
      </c>
      <c r="H802" t="s">
        <v>2227</v>
      </c>
      <c r="I802" t="s">
        <v>4997</v>
      </c>
      <c r="J802" t="s">
        <v>719</v>
      </c>
      <c r="K802">
        <v>1</v>
      </c>
      <c r="L802">
        <v>909</v>
      </c>
      <c r="M802" t="s">
        <v>2226</v>
      </c>
      <c r="N802">
        <v>0</v>
      </c>
      <c r="O802">
        <v>11731</v>
      </c>
      <c r="P802">
        <v>12640</v>
      </c>
      <c r="Q802">
        <v>13</v>
      </c>
      <c r="R802" t="s">
        <v>719</v>
      </c>
      <c r="S802" t="s">
        <v>719</v>
      </c>
      <c r="T802" t="s">
        <v>719</v>
      </c>
      <c r="U802" t="s">
        <v>4326</v>
      </c>
      <c r="V802">
        <v>1121255</v>
      </c>
      <c r="W802" t="s">
        <v>271</v>
      </c>
      <c r="X802" t="b">
        <v>1</v>
      </c>
      <c r="Y802">
        <v>1121255</v>
      </c>
      <c r="Z802" t="s">
        <v>271</v>
      </c>
      <c r="AA802">
        <v>367474</v>
      </c>
      <c r="AB802" t="s">
        <v>88</v>
      </c>
      <c r="AC802">
        <v>763439</v>
      </c>
      <c r="AD802" t="s">
        <v>132</v>
      </c>
      <c r="AE802">
        <v>80864</v>
      </c>
      <c r="AF802" t="s">
        <v>45</v>
      </c>
      <c r="AG802">
        <v>80840</v>
      </c>
      <c r="AH802" t="s">
        <v>116</v>
      </c>
      <c r="AI802">
        <v>28216</v>
      </c>
      <c r="AJ802" t="s">
        <v>142</v>
      </c>
      <c r="AK802">
        <v>1224</v>
      </c>
      <c r="AL802" t="s">
        <v>91</v>
      </c>
      <c r="AM802">
        <v>2</v>
      </c>
      <c r="AN802" t="s">
        <v>152</v>
      </c>
      <c r="AO802">
        <v>131567</v>
      </c>
      <c r="AP802" t="s">
        <v>153</v>
      </c>
    </row>
    <row r="803" spans="1:42" x14ac:dyDescent="0.2">
      <c r="A803">
        <v>802</v>
      </c>
      <c r="B803" t="s">
        <v>2217</v>
      </c>
      <c r="C803" t="s">
        <v>271</v>
      </c>
      <c r="D803">
        <v>1121255</v>
      </c>
      <c r="E803" t="s">
        <v>2225</v>
      </c>
      <c r="F803" t="s">
        <v>2224</v>
      </c>
      <c r="G803" t="s">
        <v>2224</v>
      </c>
      <c r="H803" t="s">
        <v>2223</v>
      </c>
      <c r="I803" t="s">
        <v>4996</v>
      </c>
      <c r="J803" t="s">
        <v>719</v>
      </c>
      <c r="K803">
        <v>-1</v>
      </c>
      <c r="L803">
        <v>951</v>
      </c>
      <c r="M803" t="s">
        <v>2222</v>
      </c>
      <c r="N803">
        <v>0</v>
      </c>
      <c r="O803">
        <v>12667</v>
      </c>
      <c r="P803">
        <v>13618</v>
      </c>
      <c r="Q803">
        <v>14</v>
      </c>
      <c r="R803" t="s">
        <v>719</v>
      </c>
      <c r="S803" t="s">
        <v>719</v>
      </c>
      <c r="T803" t="s">
        <v>719</v>
      </c>
      <c r="U803" t="s">
        <v>4326</v>
      </c>
      <c r="V803">
        <v>1121255</v>
      </c>
      <c r="W803" t="s">
        <v>271</v>
      </c>
      <c r="X803" t="b">
        <v>1</v>
      </c>
      <c r="Y803">
        <v>1121255</v>
      </c>
      <c r="Z803" t="s">
        <v>271</v>
      </c>
      <c r="AA803">
        <v>367474</v>
      </c>
      <c r="AB803" t="s">
        <v>88</v>
      </c>
      <c r="AC803">
        <v>763439</v>
      </c>
      <c r="AD803" t="s">
        <v>132</v>
      </c>
      <c r="AE803">
        <v>80864</v>
      </c>
      <c r="AF803" t="s">
        <v>45</v>
      </c>
      <c r="AG803">
        <v>80840</v>
      </c>
      <c r="AH803" t="s">
        <v>116</v>
      </c>
      <c r="AI803">
        <v>28216</v>
      </c>
      <c r="AJ803" t="s">
        <v>142</v>
      </c>
      <c r="AK803">
        <v>1224</v>
      </c>
      <c r="AL803" t="s">
        <v>91</v>
      </c>
      <c r="AM803">
        <v>2</v>
      </c>
      <c r="AN803" t="s">
        <v>152</v>
      </c>
      <c r="AO803">
        <v>131567</v>
      </c>
      <c r="AP803" t="s">
        <v>153</v>
      </c>
    </row>
    <row r="804" spans="1:42" x14ac:dyDescent="0.2">
      <c r="A804">
        <v>803</v>
      </c>
      <c r="B804" t="s">
        <v>2217</v>
      </c>
      <c r="C804" t="s">
        <v>271</v>
      </c>
      <c r="D804">
        <v>1121255</v>
      </c>
      <c r="E804" t="s">
        <v>2221</v>
      </c>
      <c r="F804" t="s">
        <v>2220</v>
      </c>
      <c r="G804" t="s">
        <v>2220</v>
      </c>
      <c r="H804" t="s">
        <v>2219</v>
      </c>
      <c r="I804" t="s">
        <v>4995</v>
      </c>
      <c r="J804" t="s">
        <v>719</v>
      </c>
      <c r="K804">
        <v>1</v>
      </c>
      <c r="L804">
        <v>669</v>
      </c>
      <c r="M804" t="s">
        <v>2218</v>
      </c>
      <c r="N804">
        <v>0</v>
      </c>
      <c r="O804">
        <v>13909</v>
      </c>
      <c r="P804">
        <v>14578</v>
      </c>
      <c r="Q804">
        <v>15</v>
      </c>
      <c r="R804" t="s">
        <v>719</v>
      </c>
      <c r="S804" t="s">
        <v>719</v>
      </c>
      <c r="T804" t="s">
        <v>719</v>
      </c>
      <c r="U804" t="s">
        <v>4326</v>
      </c>
      <c r="V804">
        <v>1121255</v>
      </c>
      <c r="W804" t="s">
        <v>271</v>
      </c>
      <c r="X804" t="b">
        <v>1</v>
      </c>
      <c r="Y804">
        <v>1121255</v>
      </c>
      <c r="Z804" t="s">
        <v>271</v>
      </c>
      <c r="AA804">
        <v>367474</v>
      </c>
      <c r="AB804" t="s">
        <v>88</v>
      </c>
      <c r="AC804">
        <v>763439</v>
      </c>
      <c r="AD804" t="s">
        <v>132</v>
      </c>
      <c r="AE804">
        <v>80864</v>
      </c>
      <c r="AF804" t="s">
        <v>45</v>
      </c>
      <c r="AG804">
        <v>80840</v>
      </c>
      <c r="AH804" t="s">
        <v>116</v>
      </c>
      <c r="AI804">
        <v>28216</v>
      </c>
      <c r="AJ804" t="s">
        <v>142</v>
      </c>
      <c r="AK804">
        <v>1224</v>
      </c>
      <c r="AL804" t="s">
        <v>91</v>
      </c>
      <c r="AM804">
        <v>2</v>
      </c>
      <c r="AN804" t="s">
        <v>152</v>
      </c>
      <c r="AO804">
        <v>131567</v>
      </c>
      <c r="AP804" t="s">
        <v>153</v>
      </c>
    </row>
    <row r="805" spans="1:42" x14ac:dyDescent="0.2">
      <c r="A805">
        <v>804</v>
      </c>
      <c r="B805" t="s">
        <v>2217</v>
      </c>
      <c r="C805" t="s">
        <v>271</v>
      </c>
      <c r="D805">
        <v>1121255</v>
      </c>
      <c r="E805" t="s">
        <v>2216</v>
      </c>
      <c r="F805" t="s">
        <v>2215</v>
      </c>
      <c r="G805" t="s">
        <v>2215</v>
      </c>
      <c r="H805" t="s">
        <v>2214</v>
      </c>
      <c r="I805" t="s">
        <v>4994</v>
      </c>
      <c r="J805" t="s">
        <v>719</v>
      </c>
      <c r="K805">
        <v>1</v>
      </c>
      <c r="L805">
        <v>261</v>
      </c>
      <c r="M805" t="s">
        <v>2213</v>
      </c>
      <c r="N805">
        <v>0</v>
      </c>
      <c r="O805">
        <v>14925</v>
      </c>
      <c r="P805">
        <v>15186</v>
      </c>
      <c r="Q805">
        <v>16</v>
      </c>
      <c r="R805" t="s">
        <v>719</v>
      </c>
      <c r="S805" t="s">
        <v>719</v>
      </c>
      <c r="T805" t="s">
        <v>719</v>
      </c>
      <c r="U805" t="s">
        <v>4326</v>
      </c>
      <c r="V805">
        <v>1121255</v>
      </c>
      <c r="W805" t="s">
        <v>271</v>
      </c>
      <c r="X805" t="b">
        <v>1</v>
      </c>
      <c r="Y805">
        <v>1121255</v>
      </c>
      <c r="Z805" t="s">
        <v>271</v>
      </c>
      <c r="AA805">
        <v>367474</v>
      </c>
      <c r="AB805" t="s">
        <v>88</v>
      </c>
      <c r="AC805">
        <v>763439</v>
      </c>
      <c r="AD805" t="s">
        <v>132</v>
      </c>
      <c r="AE805">
        <v>80864</v>
      </c>
      <c r="AF805" t="s">
        <v>45</v>
      </c>
      <c r="AG805">
        <v>80840</v>
      </c>
      <c r="AH805" t="s">
        <v>116</v>
      </c>
      <c r="AI805">
        <v>28216</v>
      </c>
      <c r="AJ805" t="s">
        <v>142</v>
      </c>
      <c r="AK805">
        <v>1224</v>
      </c>
      <c r="AL805" t="s">
        <v>91</v>
      </c>
      <c r="AM805">
        <v>2</v>
      </c>
      <c r="AN805" t="s">
        <v>152</v>
      </c>
      <c r="AO805">
        <v>131567</v>
      </c>
      <c r="AP805" t="s">
        <v>153</v>
      </c>
    </row>
    <row r="806" spans="1:42" x14ac:dyDescent="0.2">
      <c r="A806">
        <v>805</v>
      </c>
      <c r="B806" t="s">
        <v>2173</v>
      </c>
      <c r="C806" t="s">
        <v>257</v>
      </c>
      <c r="D806">
        <v>1040979</v>
      </c>
      <c r="E806" t="s">
        <v>497</v>
      </c>
      <c r="F806" t="s">
        <v>429</v>
      </c>
      <c r="G806" t="s">
        <v>429</v>
      </c>
      <c r="H806" t="s">
        <v>2212</v>
      </c>
      <c r="I806" t="s">
        <v>4993</v>
      </c>
      <c r="J806" t="s">
        <v>719</v>
      </c>
      <c r="K806">
        <v>-1</v>
      </c>
      <c r="L806">
        <v>899</v>
      </c>
      <c r="M806" t="s">
        <v>2211</v>
      </c>
      <c r="N806">
        <v>1</v>
      </c>
      <c r="O806">
        <v>-14451</v>
      </c>
      <c r="P806">
        <v>-15350</v>
      </c>
      <c r="Q806">
        <v>14</v>
      </c>
      <c r="R806" t="s">
        <v>719</v>
      </c>
      <c r="S806" t="s">
        <v>719</v>
      </c>
      <c r="T806" t="s">
        <v>719</v>
      </c>
      <c r="U806" t="s">
        <v>4326</v>
      </c>
      <c r="V806">
        <v>1040979</v>
      </c>
      <c r="W806" t="s">
        <v>257</v>
      </c>
      <c r="X806" t="b">
        <v>1</v>
      </c>
      <c r="Y806" t="s">
        <v>719</v>
      </c>
      <c r="Z806" t="s">
        <v>719</v>
      </c>
      <c r="AA806">
        <v>1040979</v>
      </c>
      <c r="AB806" t="s">
        <v>257</v>
      </c>
      <c r="AC806">
        <v>106589</v>
      </c>
      <c r="AD806" t="s">
        <v>60</v>
      </c>
      <c r="AE806">
        <v>119060</v>
      </c>
      <c r="AF806" t="s">
        <v>122</v>
      </c>
      <c r="AG806">
        <v>80840</v>
      </c>
      <c r="AH806" t="s">
        <v>116</v>
      </c>
      <c r="AI806">
        <v>28216</v>
      </c>
      <c r="AJ806" t="s">
        <v>142</v>
      </c>
      <c r="AK806">
        <v>1224</v>
      </c>
      <c r="AL806" t="s">
        <v>91</v>
      </c>
      <c r="AM806">
        <v>2</v>
      </c>
      <c r="AN806" t="s">
        <v>152</v>
      </c>
      <c r="AO806">
        <v>131567</v>
      </c>
      <c r="AP806" t="s">
        <v>153</v>
      </c>
    </row>
    <row r="807" spans="1:42" x14ac:dyDescent="0.2">
      <c r="A807">
        <v>806</v>
      </c>
      <c r="B807" t="s">
        <v>2173</v>
      </c>
      <c r="C807" t="s">
        <v>257</v>
      </c>
      <c r="D807">
        <v>1040979</v>
      </c>
      <c r="E807" t="s">
        <v>2172</v>
      </c>
      <c r="F807" t="s">
        <v>2171</v>
      </c>
      <c r="G807" t="s">
        <v>2171</v>
      </c>
      <c r="H807" t="s">
        <v>2210</v>
      </c>
      <c r="I807" t="s">
        <v>4992</v>
      </c>
      <c r="J807" t="s">
        <v>719</v>
      </c>
      <c r="K807">
        <v>1</v>
      </c>
      <c r="L807">
        <v>312</v>
      </c>
      <c r="M807" t="s">
        <v>2209</v>
      </c>
      <c r="N807">
        <v>0</v>
      </c>
      <c r="O807">
        <v>-13677</v>
      </c>
      <c r="P807">
        <v>-13989</v>
      </c>
      <c r="Q807">
        <v>13</v>
      </c>
      <c r="R807" t="s">
        <v>719</v>
      </c>
      <c r="S807" t="s">
        <v>719</v>
      </c>
      <c r="T807" t="s">
        <v>719</v>
      </c>
      <c r="U807" t="s">
        <v>4326</v>
      </c>
      <c r="V807">
        <v>1040979</v>
      </c>
      <c r="W807" t="s">
        <v>257</v>
      </c>
      <c r="X807" t="b">
        <v>1</v>
      </c>
      <c r="Y807" t="s">
        <v>719</v>
      </c>
      <c r="Z807" t="s">
        <v>719</v>
      </c>
      <c r="AA807">
        <v>1040979</v>
      </c>
      <c r="AB807" t="s">
        <v>257</v>
      </c>
      <c r="AC807">
        <v>106589</v>
      </c>
      <c r="AD807" t="s">
        <v>60</v>
      </c>
      <c r="AE807">
        <v>119060</v>
      </c>
      <c r="AF807" t="s">
        <v>122</v>
      </c>
      <c r="AG807">
        <v>80840</v>
      </c>
      <c r="AH807" t="s">
        <v>116</v>
      </c>
      <c r="AI807">
        <v>28216</v>
      </c>
      <c r="AJ807" t="s">
        <v>142</v>
      </c>
      <c r="AK807">
        <v>1224</v>
      </c>
      <c r="AL807" t="s">
        <v>91</v>
      </c>
      <c r="AM807">
        <v>2</v>
      </c>
      <c r="AN807" t="s">
        <v>152</v>
      </c>
      <c r="AO807">
        <v>131567</v>
      </c>
      <c r="AP807" t="s">
        <v>153</v>
      </c>
    </row>
    <row r="808" spans="1:42" x14ac:dyDescent="0.2">
      <c r="A808">
        <v>807</v>
      </c>
      <c r="B808" t="s">
        <v>2173</v>
      </c>
      <c r="C808" t="s">
        <v>257</v>
      </c>
      <c r="D808">
        <v>1040979</v>
      </c>
      <c r="E808" t="s">
        <v>2208</v>
      </c>
      <c r="F808" t="s">
        <v>2207</v>
      </c>
      <c r="G808" t="s">
        <v>2207</v>
      </c>
      <c r="H808" t="s">
        <v>2206</v>
      </c>
      <c r="I808" t="s">
        <v>4991</v>
      </c>
      <c r="J808" t="s">
        <v>719</v>
      </c>
      <c r="K808">
        <v>1</v>
      </c>
      <c r="L808">
        <v>1857</v>
      </c>
      <c r="M808" t="s">
        <v>2205</v>
      </c>
      <c r="N808">
        <v>0</v>
      </c>
      <c r="O808">
        <v>-11806</v>
      </c>
      <c r="P808">
        <v>-13663</v>
      </c>
      <c r="Q808">
        <v>12</v>
      </c>
      <c r="R808" t="s">
        <v>719</v>
      </c>
      <c r="S808" t="s">
        <v>719</v>
      </c>
      <c r="T808" t="s">
        <v>719</v>
      </c>
      <c r="U808" t="s">
        <v>4326</v>
      </c>
      <c r="V808">
        <v>1040979</v>
      </c>
      <c r="W808" t="s">
        <v>257</v>
      </c>
      <c r="X808" t="b">
        <v>1</v>
      </c>
      <c r="Y808" t="s">
        <v>719</v>
      </c>
      <c r="Z808" t="s">
        <v>719</v>
      </c>
      <c r="AA808">
        <v>1040979</v>
      </c>
      <c r="AB808" t="s">
        <v>257</v>
      </c>
      <c r="AC808">
        <v>106589</v>
      </c>
      <c r="AD808" t="s">
        <v>60</v>
      </c>
      <c r="AE808">
        <v>119060</v>
      </c>
      <c r="AF808" t="s">
        <v>122</v>
      </c>
      <c r="AG808">
        <v>80840</v>
      </c>
      <c r="AH808" t="s">
        <v>116</v>
      </c>
      <c r="AI808">
        <v>28216</v>
      </c>
      <c r="AJ808" t="s">
        <v>142</v>
      </c>
      <c r="AK808">
        <v>1224</v>
      </c>
      <c r="AL808" t="s">
        <v>91</v>
      </c>
      <c r="AM808">
        <v>2</v>
      </c>
      <c r="AN808" t="s">
        <v>152</v>
      </c>
      <c r="AO808">
        <v>131567</v>
      </c>
      <c r="AP808" t="s">
        <v>153</v>
      </c>
    </row>
    <row r="809" spans="1:42" x14ac:dyDescent="0.2">
      <c r="A809">
        <v>808</v>
      </c>
      <c r="B809" t="s">
        <v>2173</v>
      </c>
      <c r="C809" t="s">
        <v>257</v>
      </c>
      <c r="D809">
        <v>1040979</v>
      </c>
      <c r="E809" t="s">
        <v>2204</v>
      </c>
      <c r="F809" t="s">
        <v>2203</v>
      </c>
      <c r="G809" t="s">
        <v>2203</v>
      </c>
      <c r="H809" t="s">
        <v>2202</v>
      </c>
      <c r="I809" t="s">
        <v>4990</v>
      </c>
      <c r="J809" t="s">
        <v>719</v>
      </c>
      <c r="K809">
        <v>1</v>
      </c>
      <c r="L809">
        <v>312</v>
      </c>
      <c r="M809" t="s">
        <v>2201</v>
      </c>
      <c r="N809">
        <v>0</v>
      </c>
      <c r="O809">
        <v>-11480</v>
      </c>
      <c r="P809">
        <v>-11792</v>
      </c>
      <c r="Q809">
        <v>11</v>
      </c>
      <c r="R809" t="s">
        <v>719</v>
      </c>
      <c r="S809" t="s">
        <v>719</v>
      </c>
      <c r="T809" t="s">
        <v>719</v>
      </c>
      <c r="U809" t="s">
        <v>4326</v>
      </c>
      <c r="V809">
        <v>1040979</v>
      </c>
      <c r="W809" t="s">
        <v>257</v>
      </c>
      <c r="X809" t="b">
        <v>1</v>
      </c>
      <c r="Y809" t="s">
        <v>719</v>
      </c>
      <c r="Z809" t="s">
        <v>719</v>
      </c>
      <c r="AA809">
        <v>1040979</v>
      </c>
      <c r="AB809" t="s">
        <v>257</v>
      </c>
      <c r="AC809">
        <v>106589</v>
      </c>
      <c r="AD809" t="s">
        <v>60</v>
      </c>
      <c r="AE809">
        <v>119060</v>
      </c>
      <c r="AF809" t="s">
        <v>122</v>
      </c>
      <c r="AG809">
        <v>80840</v>
      </c>
      <c r="AH809" t="s">
        <v>116</v>
      </c>
      <c r="AI809">
        <v>28216</v>
      </c>
      <c r="AJ809" t="s">
        <v>142</v>
      </c>
      <c r="AK809">
        <v>1224</v>
      </c>
      <c r="AL809" t="s">
        <v>91</v>
      </c>
      <c r="AM809">
        <v>2</v>
      </c>
      <c r="AN809" t="s">
        <v>152</v>
      </c>
      <c r="AO809">
        <v>131567</v>
      </c>
      <c r="AP809" t="s">
        <v>153</v>
      </c>
    </row>
    <row r="810" spans="1:42" x14ac:dyDescent="0.2">
      <c r="A810">
        <v>809</v>
      </c>
      <c r="B810" t="s">
        <v>2173</v>
      </c>
      <c r="C810" t="s">
        <v>257</v>
      </c>
      <c r="D810">
        <v>1040979</v>
      </c>
      <c r="E810" t="s">
        <v>1206</v>
      </c>
      <c r="F810" t="s">
        <v>605</v>
      </c>
      <c r="G810" t="s">
        <v>605</v>
      </c>
      <c r="H810" t="s">
        <v>2200</v>
      </c>
      <c r="I810" t="s">
        <v>4989</v>
      </c>
      <c r="J810" t="s">
        <v>719</v>
      </c>
      <c r="K810">
        <v>1</v>
      </c>
      <c r="L810">
        <v>933</v>
      </c>
      <c r="M810" t="s">
        <v>2199</v>
      </c>
      <c r="N810">
        <v>0</v>
      </c>
      <c r="O810">
        <v>-10165</v>
      </c>
      <c r="P810">
        <v>-11098</v>
      </c>
      <c r="Q810">
        <v>10</v>
      </c>
      <c r="R810" t="s">
        <v>719</v>
      </c>
      <c r="S810" t="s">
        <v>719</v>
      </c>
      <c r="T810" t="s">
        <v>719</v>
      </c>
      <c r="U810" t="s">
        <v>4326</v>
      </c>
      <c r="V810">
        <v>1040979</v>
      </c>
      <c r="W810" t="s">
        <v>257</v>
      </c>
      <c r="X810" t="b">
        <v>1</v>
      </c>
      <c r="Y810" t="s">
        <v>719</v>
      </c>
      <c r="Z810" t="s">
        <v>719</v>
      </c>
      <c r="AA810">
        <v>1040979</v>
      </c>
      <c r="AB810" t="s">
        <v>257</v>
      </c>
      <c r="AC810">
        <v>106589</v>
      </c>
      <c r="AD810" t="s">
        <v>60</v>
      </c>
      <c r="AE810">
        <v>119060</v>
      </c>
      <c r="AF810" t="s">
        <v>122</v>
      </c>
      <c r="AG810">
        <v>80840</v>
      </c>
      <c r="AH810" t="s">
        <v>116</v>
      </c>
      <c r="AI810">
        <v>28216</v>
      </c>
      <c r="AJ810" t="s">
        <v>142</v>
      </c>
      <c r="AK810">
        <v>1224</v>
      </c>
      <c r="AL810" t="s">
        <v>91</v>
      </c>
      <c r="AM810">
        <v>2</v>
      </c>
      <c r="AN810" t="s">
        <v>152</v>
      </c>
      <c r="AO810">
        <v>131567</v>
      </c>
      <c r="AP810" t="s">
        <v>153</v>
      </c>
    </row>
    <row r="811" spans="1:42" x14ac:dyDescent="0.2">
      <c r="A811">
        <v>810</v>
      </c>
      <c r="B811" t="s">
        <v>2173</v>
      </c>
      <c r="C811" t="s">
        <v>257</v>
      </c>
      <c r="D811">
        <v>1040979</v>
      </c>
      <c r="E811" t="s">
        <v>804</v>
      </c>
      <c r="F811" t="s">
        <v>803</v>
      </c>
      <c r="G811" t="s">
        <v>803</v>
      </c>
      <c r="H811" t="s">
        <v>2198</v>
      </c>
      <c r="I811" t="s">
        <v>4988</v>
      </c>
      <c r="J811" t="s">
        <v>719</v>
      </c>
      <c r="K811">
        <v>-1</v>
      </c>
      <c r="L811">
        <v>1803</v>
      </c>
      <c r="M811" t="s">
        <v>2197</v>
      </c>
      <c r="N811">
        <v>0</v>
      </c>
      <c r="O811">
        <v>-8244</v>
      </c>
      <c r="P811">
        <v>-10047</v>
      </c>
      <c r="Q811">
        <v>9</v>
      </c>
      <c r="R811" t="s">
        <v>719</v>
      </c>
      <c r="S811" t="s">
        <v>719</v>
      </c>
      <c r="T811" t="s">
        <v>719</v>
      </c>
      <c r="U811" t="s">
        <v>4326</v>
      </c>
      <c r="V811">
        <v>1040979</v>
      </c>
      <c r="W811" t="s">
        <v>257</v>
      </c>
      <c r="X811" t="b">
        <v>1</v>
      </c>
      <c r="Y811" t="s">
        <v>719</v>
      </c>
      <c r="Z811" t="s">
        <v>719</v>
      </c>
      <c r="AA811">
        <v>1040979</v>
      </c>
      <c r="AB811" t="s">
        <v>257</v>
      </c>
      <c r="AC811">
        <v>106589</v>
      </c>
      <c r="AD811" t="s">
        <v>60</v>
      </c>
      <c r="AE811">
        <v>119060</v>
      </c>
      <c r="AF811" t="s">
        <v>122</v>
      </c>
      <c r="AG811">
        <v>80840</v>
      </c>
      <c r="AH811" t="s">
        <v>116</v>
      </c>
      <c r="AI811">
        <v>28216</v>
      </c>
      <c r="AJ811" t="s">
        <v>142</v>
      </c>
      <c r="AK811">
        <v>1224</v>
      </c>
      <c r="AL811" t="s">
        <v>91</v>
      </c>
      <c r="AM811">
        <v>2</v>
      </c>
      <c r="AN811" t="s">
        <v>152</v>
      </c>
      <c r="AO811">
        <v>131567</v>
      </c>
      <c r="AP811" t="s">
        <v>153</v>
      </c>
    </row>
    <row r="812" spans="1:42" x14ac:dyDescent="0.2">
      <c r="A812">
        <v>811</v>
      </c>
      <c r="B812" t="s">
        <v>2173</v>
      </c>
      <c r="C812" t="s">
        <v>257</v>
      </c>
      <c r="D812">
        <v>1040979</v>
      </c>
      <c r="E812" t="s">
        <v>305</v>
      </c>
      <c r="F812" t="s">
        <v>304</v>
      </c>
      <c r="G812" t="s">
        <v>304</v>
      </c>
      <c r="H812" t="s">
        <v>2196</v>
      </c>
      <c r="I812" t="s">
        <v>4987</v>
      </c>
      <c r="J812" t="s">
        <v>719</v>
      </c>
      <c r="K812">
        <v>-1</v>
      </c>
      <c r="L812">
        <v>975</v>
      </c>
      <c r="M812" t="s">
        <v>2195</v>
      </c>
      <c r="N812">
        <v>0</v>
      </c>
      <c r="O812">
        <v>-7158</v>
      </c>
      <c r="P812">
        <v>-8133</v>
      </c>
      <c r="Q812">
        <v>8</v>
      </c>
      <c r="R812" t="s">
        <v>4316</v>
      </c>
      <c r="S812" t="s">
        <v>719</v>
      </c>
      <c r="T812" t="s">
        <v>719</v>
      </c>
      <c r="U812" t="s">
        <v>4326</v>
      </c>
      <c r="V812">
        <v>1040979</v>
      </c>
      <c r="W812" t="s">
        <v>257</v>
      </c>
      <c r="X812" t="b">
        <v>1</v>
      </c>
      <c r="Y812" t="s">
        <v>719</v>
      </c>
      <c r="Z812" t="s">
        <v>719</v>
      </c>
      <c r="AA812">
        <v>1040979</v>
      </c>
      <c r="AB812" t="s">
        <v>257</v>
      </c>
      <c r="AC812">
        <v>106589</v>
      </c>
      <c r="AD812" t="s">
        <v>60</v>
      </c>
      <c r="AE812">
        <v>119060</v>
      </c>
      <c r="AF812" t="s">
        <v>122</v>
      </c>
      <c r="AG812">
        <v>80840</v>
      </c>
      <c r="AH812" t="s">
        <v>116</v>
      </c>
      <c r="AI812">
        <v>28216</v>
      </c>
      <c r="AJ812" t="s">
        <v>142</v>
      </c>
      <c r="AK812">
        <v>1224</v>
      </c>
      <c r="AL812" t="s">
        <v>91</v>
      </c>
      <c r="AM812">
        <v>2</v>
      </c>
      <c r="AN812" t="s">
        <v>152</v>
      </c>
      <c r="AO812">
        <v>131567</v>
      </c>
      <c r="AP812" t="s">
        <v>153</v>
      </c>
    </row>
    <row r="813" spans="1:42" x14ac:dyDescent="0.2">
      <c r="A813">
        <v>812</v>
      </c>
      <c r="B813" t="s">
        <v>2173</v>
      </c>
      <c r="C813" t="s">
        <v>257</v>
      </c>
      <c r="D813">
        <v>1040979</v>
      </c>
      <c r="E813" t="s">
        <v>388</v>
      </c>
      <c r="F813" t="s">
        <v>387</v>
      </c>
      <c r="G813" t="s">
        <v>387</v>
      </c>
      <c r="H813" t="s">
        <v>2194</v>
      </c>
      <c r="I813" t="s">
        <v>4986</v>
      </c>
      <c r="J813" t="s">
        <v>719</v>
      </c>
      <c r="K813">
        <v>-1</v>
      </c>
      <c r="L813">
        <v>1122</v>
      </c>
      <c r="M813" t="s">
        <v>2193</v>
      </c>
      <c r="N813">
        <v>0</v>
      </c>
      <c r="O813">
        <v>-6014</v>
      </c>
      <c r="P813">
        <v>-7136</v>
      </c>
      <c r="Q813">
        <v>7</v>
      </c>
      <c r="R813" t="s">
        <v>719</v>
      </c>
      <c r="S813" t="s">
        <v>719</v>
      </c>
      <c r="T813" t="s">
        <v>719</v>
      </c>
      <c r="U813" t="s">
        <v>4326</v>
      </c>
      <c r="V813">
        <v>1040979</v>
      </c>
      <c r="W813" t="s">
        <v>257</v>
      </c>
      <c r="X813" t="b">
        <v>1</v>
      </c>
      <c r="Y813" t="s">
        <v>719</v>
      </c>
      <c r="Z813" t="s">
        <v>719</v>
      </c>
      <c r="AA813">
        <v>1040979</v>
      </c>
      <c r="AB813" t="s">
        <v>257</v>
      </c>
      <c r="AC813">
        <v>106589</v>
      </c>
      <c r="AD813" t="s">
        <v>60</v>
      </c>
      <c r="AE813">
        <v>119060</v>
      </c>
      <c r="AF813" t="s">
        <v>122</v>
      </c>
      <c r="AG813">
        <v>80840</v>
      </c>
      <c r="AH813" t="s">
        <v>116</v>
      </c>
      <c r="AI813">
        <v>28216</v>
      </c>
      <c r="AJ813" t="s">
        <v>142</v>
      </c>
      <c r="AK813">
        <v>1224</v>
      </c>
      <c r="AL813" t="s">
        <v>91</v>
      </c>
      <c r="AM813">
        <v>2</v>
      </c>
      <c r="AN813" t="s">
        <v>152</v>
      </c>
      <c r="AO813">
        <v>131567</v>
      </c>
      <c r="AP813" t="s">
        <v>153</v>
      </c>
    </row>
    <row r="814" spans="1:42" x14ac:dyDescent="0.2">
      <c r="A814">
        <v>813</v>
      </c>
      <c r="B814" t="s">
        <v>2173</v>
      </c>
      <c r="C814" t="s">
        <v>257</v>
      </c>
      <c r="D814">
        <v>1040979</v>
      </c>
      <c r="E814" t="s">
        <v>2192</v>
      </c>
      <c r="F814" t="s">
        <v>2191</v>
      </c>
      <c r="G814" t="s">
        <v>2191</v>
      </c>
      <c r="H814" t="s">
        <v>2190</v>
      </c>
      <c r="I814" t="s">
        <v>4985</v>
      </c>
      <c r="J814" t="s">
        <v>719</v>
      </c>
      <c r="K814">
        <v>1</v>
      </c>
      <c r="L814">
        <v>1734</v>
      </c>
      <c r="M814" t="s">
        <v>2189</v>
      </c>
      <c r="N814">
        <v>0</v>
      </c>
      <c r="O814">
        <v>-4101</v>
      </c>
      <c r="P814">
        <v>-5835</v>
      </c>
      <c r="Q814">
        <v>6</v>
      </c>
      <c r="R814" t="s">
        <v>719</v>
      </c>
      <c r="S814" t="s">
        <v>719</v>
      </c>
      <c r="T814" t="s">
        <v>719</v>
      </c>
      <c r="U814" t="s">
        <v>4326</v>
      </c>
      <c r="V814">
        <v>1040979</v>
      </c>
      <c r="W814" t="s">
        <v>257</v>
      </c>
      <c r="X814" t="b">
        <v>1</v>
      </c>
      <c r="Y814" t="s">
        <v>719</v>
      </c>
      <c r="Z814" t="s">
        <v>719</v>
      </c>
      <c r="AA814">
        <v>1040979</v>
      </c>
      <c r="AB814" t="s">
        <v>257</v>
      </c>
      <c r="AC814">
        <v>106589</v>
      </c>
      <c r="AD814" t="s">
        <v>60</v>
      </c>
      <c r="AE814">
        <v>119060</v>
      </c>
      <c r="AF814" t="s">
        <v>122</v>
      </c>
      <c r="AG814">
        <v>80840</v>
      </c>
      <c r="AH814" t="s">
        <v>116</v>
      </c>
      <c r="AI814">
        <v>28216</v>
      </c>
      <c r="AJ814" t="s">
        <v>142</v>
      </c>
      <c r="AK814">
        <v>1224</v>
      </c>
      <c r="AL814" t="s">
        <v>91</v>
      </c>
      <c r="AM814">
        <v>2</v>
      </c>
      <c r="AN814" t="s">
        <v>152</v>
      </c>
      <c r="AO814">
        <v>131567</v>
      </c>
      <c r="AP814" t="s">
        <v>153</v>
      </c>
    </row>
    <row r="815" spans="1:42" x14ac:dyDescent="0.2">
      <c r="A815">
        <v>814</v>
      </c>
      <c r="B815" t="s">
        <v>2173</v>
      </c>
      <c r="C815" t="s">
        <v>257</v>
      </c>
      <c r="D815">
        <v>1040979</v>
      </c>
      <c r="E815" t="s">
        <v>2188</v>
      </c>
      <c r="F815" t="s">
        <v>2187</v>
      </c>
      <c r="G815" t="s">
        <v>2187</v>
      </c>
      <c r="H815" t="s">
        <v>2186</v>
      </c>
      <c r="I815" t="s">
        <v>4984</v>
      </c>
      <c r="J815" t="s">
        <v>719</v>
      </c>
      <c r="K815">
        <v>1</v>
      </c>
      <c r="L815">
        <v>1446</v>
      </c>
      <c r="M815" t="s">
        <v>2185</v>
      </c>
      <c r="N815">
        <v>0</v>
      </c>
      <c r="O815">
        <v>-2395</v>
      </c>
      <c r="P815">
        <v>-3841</v>
      </c>
      <c r="Q815">
        <v>5</v>
      </c>
      <c r="R815" t="s">
        <v>719</v>
      </c>
      <c r="S815" t="s">
        <v>719</v>
      </c>
      <c r="T815" t="s">
        <v>719</v>
      </c>
      <c r="U815" t="s">
        <v>4326</v>
      </c>
      <c r="V815">
        <v>1040979</v>
      </c>
      <c r="W815" t="s">
        <v>257</v>
      </c>
      <c r="X815" t="b">
        <v>1</v>
      </c>
      <c r="Y815" t="s">
        <v>719</v>
      </c>
      <c r="Z815" t="s">
        <v>719</v>
      </c>
      <c r="AA815">
        <v>1040979</v>
      </c>
      <c r="AB815" t="s">
        <v>257</v>
      </c>
      <c r="AC815">
        <v>106589</v>
      </c>
      <c r="AD815" t="s">
        <v>60</v>
      </c>
      <c r="AE815">
        <v>119060</v>
      </c>
      <c r="AF815" t="s">
        <v>122</v>
      </c>
      <c r="AG815">
        <v>80840</v>
      </c>
      <c r="AH815" t="s">
        <v>116</v>
      </c>
      <c r="AI815">
        <v>28216</v>
      </c>
      <c r="AJ815" t="s">
        <v>142</v>
      </c>
      <c r="AK815">
        <v>1224</v>
      </c>
      <c r="AL815" t="s">
        <v>91</v>
      </c>
      <c r="AM815">
        <v>2</v>
      </c>
      <c r="AN815" t="s">
        <v>152</v>
      </c>
      <c r="AO815">
        <v>131567</v>
      </c>
      <c r="AP815" t="s">
        <v>153</v>
      </c>
    </row>
    <row r="816" spans="1:42" x14ac:dyDescent="0.2">
      <c r="A816">
        <v>815</v>
      </c>
      <c r="B816" t="s">
        <v>2173</v>
      </c>
      <c r="C816" t="s">
        <v>257</v>
      </c>
      <c r="D816">
        <v>1040979</v>
      </c>
      <c r="E816" t="s">
        <v>2184</v>
      </c>
      <c r="F816" t="s">
        <v>2183</v>
      </c>
      <c r="G816" t="s">
        <v>2183</v>
      </c>
      <c r="H816" t="s">
        <v>2182</v>
      </c>
      <c r="I816" t="s">
        <v>4983</v>
      </c>
      <c r="J816" t="s">
        <v>719</v>
      </c>
      <c r="K816">
        <v>1</v>
      </c>
      <c r="L816">
        <v>702</v>
      </c>
      <c r="M816" t="s">
        <v>2181</v>
      </c>
      <c r="N816">
        <v>0</v>
      </c>
      <c r="O816">
        <v>-1697</v>
      </c>
      <c r="P816">
        <v>-2399</v>
      </c>
      <c r="Q816">
        <v>4</v>
      </c>
      <c r="R816" t="s">
        <v>719</v>
      </c>
      <c r="S816" t="s">
        <v>719</v>
      </c>
      <c r="T816" t="s">
        <v>719</v>
      </c>
      <c r="U816" t="s">
        <v>4326</v>
      </c>
      <c r="V816">
        <v>1040979</v>
      </c>
      <c r="W816" t="s">
        <v>257</v>
      </c>
      <c r="X816" t="b">
        <v>1</v>
      </c>
      <c r="Y816" t="s">
        <v>719</v>
      </c>
      <c r="Z816" t="s">
        <v>719</v>
      </c>
      <c r="AA816">
        <v>1040979</v>
      </c>
      <c r="AB816" t="s">
        <v>257</v>
      </c>
      <c r="AC816">
        <v>106589</v>
      </c>
      <c r="AD816" t="s">
        <v>60</v>
      </c>
      <c r="AE816">
        <v>119060</v>
      </c>
      <c r="AF816" t="s">
        <v>122</v>
      </c>
      <c r="AG816">
        <v>80840</v>
      </c>
      <c r="AH816" t="s">
        <v>116</v>
      </c>
      <c r="AI816">
        <v>28216</v>
      </c>
      <c r="AJ816" t="s">
        <v>142</v>
      </c>
      <c r="AK816">
        <v>1224</v>
      </c>
      <c r="AL816" t="s">
        <v>91</v>
      </c>
      <c r="AM816">
        <v>2</v>
      </c>
      <c r="AN816" t="s">
        <v>152</v>
      </c>
      <c r="AO816">
        <v>131567</v>
      </c>
      <c r="AP816" t="s">
        <v>153</v>
      </c>
    </row>
    <row r="817" spans="1:42" x14ac:dyDescent="0.2">
      <c r="A817">
        <v>816</v>
      </c>
      <c r="B817" t="s">
        <v>2173</v>
      </c>
      <c r="C817" t="s">
        <v>257</v>
      </c>
      <c r="D817">
        <v>1040979</v>
      </c>
      <c r="E817" t="s">
        <v>2180</v>
      </c>
      <c r="F817" t="s">
        <v>2179</v>
      </c>
      <c r="G817" t="s">
        <v>2179</v>
      </c>
      <c r="H817" t="s">
        <v>2178</v>
      </c>
      <c r="I817" t="s">
        <v>4982</v>
      </c>
      <c r="J817" t="s">
        <v>719</v>
      </c>
      <c r="K817">
        <v>1</v>
      </c>
      <c r="L817">
        <v>783</v>
      </c>
      <c r="M817" t="s">
        <v>2177</v>
      </c>
      <c r="N817">
        <v>0</v>
      </c>
      <c r="O817">
        <v>-918</v>
      </c>
      <c r="P817">
        <v>-1701</v>
      </c>
      <c r="Q817">
        <v>3</v>
      </c>
      <c r="R817" t="s">
        <v>719</v>
      </c>
      <c r="S817" t="s">
        <v>719</v>
      </c>
      <c r="T817" t="s">
        <v>719</v>
      </c>
      <c r="U817" t="s">
        <v>4326</v>
      </c>
      <c r="V817">
        <v>1040979</v>
      </c>
      <c r="W817" t="s">
        <v>257</v>
      </c>
      <c r="X817" t="b">
        <v>1</v>
      </c>
      <c r="Y817" t="s">
        <v>719</v>
      </c>
      <c r="Z817" t="s">
        <v>719</v>
      </c>
      <c r="AA817">
        <v>1040979</v>
      </c>
      <c r="AB817" t="s">
        <v>257</v>
      </c>
      <c r="AC817">
        <v>106589</v>
      </c>
      <c r="AD817" t="s">
        <v>60</v>
      </c>
      <c r="AE817">
        <v>119060</v>
      </c>
      <c r="AF817" t="s">
        <v>122</v>
      </c>
      <c r="AG817">
        <v>80840</v>
      </c>
      <c r="AH817" t="s">
        <v>116</v>
      </c>
      <c r="AI817">
        <v>28216</v>
      </c>
      <c r="AJ817" t="s">
        <v>142</v>
      </c>
      <c r="AK817">
        <v>1224</v>
      </c>
      <c r="AL817" t="s">
        <v>91</v>
      </c>
      <c r="AM817">
        <v>2</v>
      </c>
      <c r="AN817" t="s">
        <v>152</v>
      </c>
      <c r="AO817">
        <v>131567</v>
      </c>
      <c r="AP817" t="s">
        <v>153</v>
      </c>
    </row>
    <row r="818" spans="1:42" x14ac:dyDescent="0.2">
      <c r="A818">
        <v>817</v>
      </c>
      <c r="B818" t="s">
        <v>2173</v>
      </c>
      <c r="C818" t="s">
        <v>257</v>
      </c>
      <c r="D818">
        <v>1040979</v>
      </c>
      <c r="E818" t="s">
        <v>2176</v>
      </c>
      <c r="F818" t="s">
        <v>1967</v>
      </c>
      <c r="G818" t="s">
        <v>1967</v>
      </c>
      <c r="H818" t="s">
        <v>2175</v>
      </c>
      <c r="I818" t="s">
        <v>4981</v>
      </c>
      <c r="J818" t="s">
        <v>719</v>
      </c>
      <c r="K818">
        <v>-1</v>
      </c>
      <c r="L818">
        <v>672</v>
      </c>
      <c r="M818" t="s">
        <v>2174</v>
      </c>
      <c r="N818">
        <v>0</v>
      </c>
      <c r="O818">
        <v>-64</v>
      </c>
      <c r="P818">
        <v>-736</v>
      </c>
      <c r="Q818">
        <v>2</v>
      </c>
      <c r="R818" t="s">
        <v>719</v>
      </c>
      <c r="S818" t="s">
        <v>719</v>
      </c>
      <c r="T818" t="s">
        <v>719</v>
      </c>
      <c r="U818" t="s">
        <v>4326</v>
      </c>
      <c r="V818">
        <v>1040979</v>
      </c>
      <c r="W818" t="s">
        <v>257</v>
      </c>
      <c r="X818" t="b">
        <v>1</v>
      </c>
      <c r="Y818" t="s">
        <v>719</v>
      </c>
      <c r="Z818" t="s">
        <v>719</v>
      </c>
      <c r="AA818">
        <v>1040979</v>
      </c>
      <c r="AB818" t="s">
        <v>257</v>
      </c>
      <c r="AC818">
        <v>106589</v>
      </c>
      <c r="AD818" t="s">
        <v>60</v>
      </c>
      <c r="AE818">
        <v>119060</v>
      </c>
      <c r="AF818" t="s">
        <v>122</v>
      </c>
      <c r="AG818">
        <v>80840</v>
      </c>
      <c r="AH818" t="s">
        <v>116</v>
      </c>
      <c r="AI818">
        <v>28216</v>
      </c>
      <c r="AJ818" t="s">
        <v>142</v>
      </c>
      <c r="AK818">
        <v>1224</v>
      </c>
      <c r="AL818" t="s">
        <v>91</v>
      </c>
      <c r="AM818">
        <v>2</v>
      </c>
      <c r="AN818" t="s">
        <v>152</v>
      </c>
      <c r="AO818">
        <v>131567</v>
      </c>
      <c r="AP818" t="s">
        <v>153</v>
      </c>
    </row>
    <row r="819" spans="1:42" x14ac:dyDescent="0.2">
      <c r="A819">
        <v>818</v>
      </c>
      <c r="B819" t="s">
        <v>2173</v>
      </c>
      <c r="C819" t="s">
        <v>257</v>
      </c>
      <c r="D819">
        <v>1040979</v>
      </c>
      <c r="E819" t="s">
        <v>2172</v>
      </c>
      <c r="F819" t="s">
        <v>2171</v>
      </c>
      <c r="G819" t="s">
        <v>2171</v>
      </c>
      <c r="H819" t="s">
        <v>2170</v>
      </c>
      <c r="I819" t="s">
        <v>4980</v>
      </c>
      <c r="J819" t="s">
        <v>719</v>
      </c>
      <c r="K819">
        <v>1</v>
      </c>
      <c r="L819">
        <v>4</v>
      </c>
      <c r="M819" t="s">
        <v>2169</v>
      </c>
      <c r="N819">
        <v>1</v>
      </c>
      <c r="O819">
        <v>0</v>
      </c>
      <c r="P819">
        <v>-4</v>
      </c>
      <c r="Q819">
        <v>1</v>
      </c>
      <c r="R819" t="s">
        <v>719</v>
      </c>
      <c r="S819" t="s">
        <v>719</v>
      </c>
      <c r="T819" t="s">
        <v>719</v>
      </c>
      <c r="U819" t="s">
        <v>4326</v>
      </c>
      <c r="V819">
        <v>1040979</v>
      </c>
      <c r="W819" t="s">
        <v>257</v>
      </c>
      <c r="X819" t="b">
        <v>1</v>
      </c>
      <c r="Y819" t="s">
        <v>719</v>
      </c>
      <c r="Z819" t="s">
        <v>719</v>
      </c>
      <c r="AA819">
        <v>1040979</v>
      </c>
      <c r="AB819" t="s">
        <v>257</v>
      </c>
      <c r="AC819">
        <v>106589</v>
      </c>
      <c r="AD819" t="s">
        <v>60</v>
      </c>
      <c r="AE819">
        <v>119060</v>
      </c>
      <c r="AF819" t="s">
        <v>122</v>
      </c>
      <c r="AG819">
        <v>80840</v>
      </c>
      <c r="AH819" t="s">
        <v>116</v>
      </c>
      <c r="AI819">
        <v>28216</v>
      </c>
      <c r="AJ819" t="s">
        <v>142</v>
      </c>
      <c r="AK819">
        <v>1224</v>
      </c>
      <c r="AL819" t="s">
        <v>91</v>
      </c>
      <c r="AM819">
        <v>2</v>
      </c>
      <c r="AN819" t="s">
        <v>152</v>
      </c>
      <c r="AO819">
        <v>131567</v>
      </c>
      <c r="AP819" t="s">
        <v>153</v>
      </c>
    </row>
    <row r="820" spans="1:42" x14ac:dyDescent="0.2">
      <c r="A820">
        <v>819</v>
      </c>
      <c r="B820" t="s">
        <v>2146</v>
      </c>
      <c r="C820" t="s">
        <v>257</v>
      </c>
      <c r="D820">
        <v>1040979</v>
      </c>
      <c r="E820" t="s">
        <v>896</v>
      </c>
      <c r="F820" t="s">
        <v>895</v>
      </c>
      <c r="G820" t="s">
        <v>895</v>
      </c>
      <c r="H820" t="s">
        <v>2168</v>
      </c>
      <c r="I820" t="s">
        <v>4979</v>
      </c>
      <c r="J820" t="s">
        <v>719</v>
      </c>
      <c r="K820">
        <v>1</v>
      </c>
      <c r="L820">
        <v>940</v>
      </c>
      <c r="M820" t="s">
        <v>2167</v>
      </c>
      <c r="N820">
        <v>1</v>
      </c>
      <c r="O820">
        <v>-14283</v>
      </c>
      <c r="P820">
        <v>-15223</v>
      </c>
      <c r="Q820">
        <v>14</v>
      </c>
      <c r="R820" t="s">
        <v>719</v>
      </c>
      <c r="S820" t="s">
        <v>719</v>
      </c>
      <c r="T820" t="s">
        <v>719</v>
      </c>
      <c r="U820" t="s">
        <v>4326</v>
      </c>
      <c r="V820">
        <v>1040979</v>
      </c>
      <c r="W820" t="s">
        <v>257</v>
      </c>
      <c r="X820" t="b">
        <v>1</v>
      </c>
      <c r="Y820" t="s">
        <v>719</v>
      </c>
      <c r="Z820" t="s">
        <v>719</v>
      </c>
      <c r="AA820">
        <v>1040979</v>
      </c>
      <c r="AB820" t="s">
        <v>257</v>
      </c>
      <c r="AC820">
        <v>106589</v>
      </c>
      <c r="AD820" t="s">
        <v>60</v>
      </c>
      <c r="AE820">
        <v>119060</v>
      </c>
      <c r="AF820" t="s">
        <v>122</v>
      </c>
      <c r="AG820">
        <v>80840</v>
      </c>
      <c r="AH820" t="s">
        <v>116</v>
      </c>
      <c r="AI820">
        <v>28216</v>
      </c>
      <c r="AJ820" t="s">
        <v>142</v>
      </c>
      <c r="AK820">
        <v>1224</v>
      </c>
      <c r="AL820" t="s">
        <v>91</v>
      </c>
      <c r="AM820">
        <v>2</v>
      </c>
      <c r="AN820" t="s">
        <v>152</v>
      </c>
      <c r="AO820">
        <v>131567</v>
      </c>
      <c r="AP820" t="s">
        <v>153</v>
      </c>
    </row>
    <row r="821" spans="1:42" x14ac:dyDescent="0.2">
      <c r="A821">
        <v>820</v>
      </c>
      <c r="B821" t="s">
        <v>2146</v>
      </c>
      <c r="C821" t="s">
        <v>257</v>
      </c>
      <c r="D821">
        <v>1040979</v>
      </c>
      <c r="E821" t="s">
        <v>892</v>
      </c>
      <c r="F821" t="s">
        <v>891</v>
      </c>
      <c r="G821" t="s">
        <v>891</v>
      </c>
      <c r="H821" t="s">
        <v>2166</v>
      </c>
      <c r="I821" t="s">
        <v>4978</v>
      </c>
      <c r="J821" t="s">
        <v>719</v>
      </c>
      <c r="K821">
        <v>1</v>
      </c>
      <c r="L821">
        <v>1806</v>
      </c>
      <c r="M821" t="s">
        <v>2165</v>
      </c>
      <c r="N821">
        <v>0</v>
      </c>
      <c r="O821">
        <v>-12467</v>
      </c>
      <c r="P821">
        <v>-14273</v>
      </c>
      <c r="Q821">
        <v>13</v>
      </c>
      <c r="R821" t="s">
        <v>719</v>
      </c>
      <c r="S821" t="s">
        <v>719</v>
      </c>
      <c r="T821" t="s">
        <v>719</v>
      </c>
      <c r="U821" t="s">
        <v>4326</v>
      </c>
      <c r="V821">
        <v>1040979</v>
      </c>
      <c r="W821" t="s">
        <v>257</v>
      </c>
      <c r="X821" t="b">
        <v>1</v>
      </c>
      <c r="Y821" t="s">
        <v>719</v>
      </c>
      <c r="Z821" t="s">
        <v>719</v>
      </c>
      <c r="AA821">
        <v>1040979</v>
      </c>
      <c r="AB821" t="s">
        <v>257</v>
      </c>
      <c r="AC821">
        <v>106589</v>
      </c>
      <c r="AD821" t="s">
        <v>60</v>
      </c>
      <c r="AE821">
        <v>119060</v>
      </c>
      <c r="AF821" t="s">
        <v>122</v>
      </c>
      <c r="AG821">
        <v>80840</v>
      </c>
      <c r="AH821" t="s">
        <v>116</v>
      </c>
      <c r="AI821">
        <v>28216</v>
      </c>
      <c r="AJ821" t="s">
        <v>142</v>
      </c>
      <c r="AK821">
        <v>1224</v>
      </c>
      <c r="AL821" t="s">
        <v>91</v>
      </c>
      <c r="AM821">
        <v>2</v>
      </c>
      <c r="AN821" t="s">
        <v>152</v>
      </c>
      <c r="AO821">
        <v>131567</v>
      </c>
      <c r="AP821" t="s">
        <v>153</v>
      </c>
    </row>
    <row r="822" spans="1:42" x14ac:dyDescent="0.2">
      <c r="A822">
        <v>821</v>
      </c>
      <c r="B822" t="s">
        <v>2146</v>
      </c>
      <c r="C822" t="s">
        <v>257</v>
      </c>
      <c r="D822">
        <v>1040979</v>
      </c>
      <c r="E822" t="s">
        <v>888</v>
      </c>
      <c r="F822" t="s">
        <v>887</v>
      </c>
      <c r="G822" t="s">
        <v>887</v>
      </c>
      <c r="H822" t="s">
        <v>886</v>
      </c>
      <c r="I822" t="s">
        <v>4977</v>
      </c>
      <c r="J822" t="s">
        <v>719</v>
      </c>
      <c r="K822">
        <v>1</v>
      </c>
      <c r="L822">
        <v>312</v>
      </c>
      <c r="M822" t="s">
        <v>885</v>
      </c>
      <c r="N822">
        <v>0</v>
      </c>
      <c r="O822">
        <v>-12156</v>
      </c>
      <c r="P822">
        <v>-12468</v>
      </c>
      <c r="Q822">
        <v>12</v>
      </c>
      <c r="R822" t="s">
        <v>719</v>
      </c>
      <c r="S822" t="s">
        <v>719</v>
      </c>
      <c r="T822" t="s">
        <v>719</v>
      </c>
      <c r="U822" t="s">
        <v>4326</v>
      </c>
      <c r="V822">
        <v>1040979</v>
      </c>
      <c r="W822" t="s">
        <v>257</v>
      </c>
      <c r="X822" t="b">
        <v>1</v>
      </c>
      <c r="Y822" t="s">
        <v>719</v>
      </c>
      <c r="Z822" t="s">
        <v>719</v>
      </c>
      <c r="AA822">
        <v>1040979</v>
      </c>
      <c r="AB822" t="s">
        <v>257</v>
      </c>
      <c r="AC822">
        <v>106589</v>
      </c>
      <c r="AD822" t="s">
        <v>60</v>
      </c>
      <c r="AE822">
        <v>119060</v>
      </c>
      <c r="AF822" t="s">
        <v>122</v>
      </c>
      <c r="AG822">
        <v>80840</v>
      </c>
      <c r="AH822" t="s">
        <v>116</v>
      </c>
      <c r="AI822">
        <v>28216</v>
      </c>
      <c r="AJ822" t="s">
        <v>142</v>
      </c>
      <c r="AK822">
        <v>1224</v>
      </c>
      <c r="AL822" t="s">
        <v>91</v>
      </c>
      <c r="AM822">
        <v>2</v>
      </c>
      <c r="AN822" t="s">
        <v>152</v>
      </c>
      <c r="AO822">
        <v>131567</v>
      </c>
      <c r="AP822" t="s">
        <v>153</v>
      </c>
    </row>
    <row r="823" spans="1:42" x14ac:dyDescent="0.2">
      <c r="A823">
        <v>822</v>
      </c>
      <c r="B823" t="s">
        <v>2146</v>
      </c>
      <c r="C823" t="s">
        <v>257</v>
      </c>
      <c r="D823">
        <v>1040979</v>
      </c>
      <c r="E823" t="s">
        <v>884</v>
      </c>
      <c r="F823" t="s">
        <v>883</v>
      </c>
      <c r="G823" t="s">
        <v>883</v>
      </c>
      <c r="H823" t="s">
        <v>2164</v>
      </c>
      <c r="I823" t="s">
        <v>4976</v>
      </c>
      <c r="J823" t="s">
        <v>719</v>
      </c>
      <c r="K823">
        <v>1</v>
      </c>
      <c r="L823">
        <v>1002</v>
      </c>
      <c r="M823" t="s">
        <v>2163</v>
      </c>
      <c r="N823">
        <v>0</v>
      </c>
      <c r="O823">
        <v>-11158</v>
      </c>
      <c r="P823">
        <v>-12160</v>
      </c>
      <c r="Q823">
        <v>11</v>
      </c>
      <c r="R823" t="s">
        <v>719</v>
      </c>
      <c r="S823" t="s">
        <v>719</v>
      </c>
      <c r="T823" t="s">
        <v>719</v>
      </c>
      <c r="U823" t="s">
        <v>4326</v>
      </c>
      <c r="V823">
        <v>1040979</v>
      </c>
      <c r="W823" t="s">
        <v>257</v>
      </c>
      <c r="X823" t="b">
        <v>1</v>
      </c>
      <c r="Y823" t="s">
        <v>719</v>
      </c>
      <c r="Z823" t="s">
        <v>719</v>
      </c>
      <c r="AA823">
        <v>1040979</v>
      </c>
      <c r="AB823" t="s">
        <v>257</v>
      </c>
      <c r="AC823">
        <v>106589</v>
      </c>
      <c r="AD823" t="s">
        <v>60</v>
      </c>
      <c r="AE823">
        <v>119060</v>
      </c>
      <c r="AF823" t="s">
        <v>122</v>
      </c>
      <c r="AG823">
        <v>80840</v>
      </c>
      <c r="AH823" t="s">
        <v>116</v>
      </c>
      <c r="AI823">
        <v>28216</v>
      </c>
      <c r="AJ823" t="s">
        <v>142</v>
      </c>
      <c r="AK823">
        <v>1224</v>
      </c>
      <c r="AL823" t="s">
        <v>91</v>
      </c>
      <c r="AM823">
        <v>2</v>
      </c>
      <c r="AN823" t="s">
        <v>152</v>
      </c>
      <c r="AO823">
        <v>131567</v>
      </c>
      <c r="AP823" t="s">
        <v>153</v>
      </c>
    </row>
    <row r="824" spans="1:42" x14ac:dyDescent="0.2">
      <c r="A824">
        <v>823</v>
      </c>
      <c r="B824" t="s">
        <v>2146</v>
      </c>
      <c r="C824" t="s">
        <v>257</v>
      </c>
      <c r="D824">
        <v>1040979</v>
      </c>
      <c r="E824" t="s">
        <v>880</v>
      </c>
      <c r="F824" t="s">
        <v>879</v>
      </c>
      <c r="G824" t="s">
        <v>879</v>
      </c>
      <c r="H824" t="s">
        <v>878</v>
      </c>
      <c r="I824" t="s">
        <v>4975</v>
      </c>
      <c r="J824" t="s">
        <v>719</v>
      </c>
      <c r="K824">
        <v>1</v>
      </c>
      <c r="L824">
        <v>429</v>
      </c>
      <c r="M824" t="s">
        <v>877</v>
      </c>
      <c r="N824">
        <v>0</v>
      </c>
      <c r="O824">
        <v>-10722</v>
      </c>
      <c r="P824">
        <v>-11151</v>
      </c>
      <c r="Q824">
        <v>10</v>
      </c>
      <c r="R824" t="s">
        <v>719</v>
      </c>
      <c r="S824" t="s">
        <v>719</v>
      </c>
      <c r="T824" t="s">
        <v>719</v>
      </c>
      <c r="U824" t="s">
        <v>4326</v>
      </c>
      <c r="V824">
        <v>1040979</v>
      </c>
      <c r="W824" t="s">
        <v>257</v>
      </c>
      <c r="X824" t="b">
        <v>1</v>
      </c>
      <c r="Y824" t="s">
        <v>719</v>
      </c>
      <c r="Z824" t="s">
        <v>719</v>
      </c>
      <c r="AA824">
        <v>1040979</v>
      </c>
      <c r="AB824" t="s">
        <v>257</v>
      </c>
      <c r="AC824">
        <v>106589</v>
      </c>
      <c r="AD824" t="s">
        <v>60</v>
      </c>
      <c r="AE824">
        <v>119060</v>
      </c>
      <c r="AF824" t="s">
        <v>122</v>
      </c>
      <c r="AG824">
        <v>80840</v>
      </c>
      <c r="AH824" t="s">
        <v>116</v>
      </c>
      <c r="AI824">
        <v>28216</v>
      </c>
      <c r="AJ824" t="s">
        <v>142</v>
      </c>
      <c r="AK824">
        <v>1224</v>
      </c>
      <c r="AL824" t="s">
        <v>91</v>
      </c>
      <c r="AM824">
        <v>2</v>
      </c>
      <c r="AN824" t="s">
        <v>152</v>
      </c>
      <c r="AO824">
        <v>131567</v>
      </c>
      <c r="AP824" t="s">
        <v>153</v>
      </c>
    </row>
    <row r="825" spans="1:42" x14ac:dyDescent="0.2">
      <c r="A825">
        <v>824</v>
      </c>
      <c r="B825" t="s">
        <v>2146</v>
      </c>
      <c r="C825" t="s">
        <v>257</v>
      </c>
      <c r="D825">
        <v>1040979</v>
      </c>
      <c r="E825" t="s">
        <v>876</v>
      </c>
      <c r="F825" t="s">
        <v>875</v>
      </c>
      <c r="G825" t="s">
        <v>875</v>
      </c>
      <c r="H825" t="s">
        <v>2162</v>
      </c>
      <c r="I825" t="s">
        <v>4974</v>
      </c>
      <c r="J825" t="s">
        <v>719</v>
      </c>
      <c r="K825">
        <v>1</v>
      </c>
      <c r="L825">
        <v>624</v>
      </c>
      <c r="M825" t="s">
        <v>2161</v>
      </c>
      <c r="N825">
        <v>0</v>
      </c>
      <c r="O825">
        <v>-9661</v>
      </c>
      <c r="P825">
        <v>-10285</v>
      </c>
      <c r="Q825">
        <v>9</v>
      </c>
      <c r="R825" t="s">
        <v>719</v>
      </c>
      <c r="S825" t="s">
        <v>719</v>
      </c>
      <c r="T825" t="s">
        <v>719</v>
      </c>
      <c r="U825" t="s">
        <v>4326</v>
      </c>
      <c r="V825">
        <v>1040979</v>
      </c>
      <c r="W825" t="s">
        <v>257</v>
      </c>
      <c r="X825" t="b">
        <v>1</v>
      </c>
      <c r="Y825" t="s">
        <v>719</v>
      </c>
      <c r="Z825" t="s">
        <v>719</v>
      </c>
      <c r="AA825">
        <v>1040979</v>
      </c>
      <c r="AB825" t="s">
        <v>257</v>
      </c>
      <c r="AC825">
        <v>106589</v>
      </c>
      <c r="AD825" t="s">
        <v>60</v>
      </c>
      <c r="AE825">
        <v>119060</v>
      </c>
      <c r="AF825" t="s">
        <v>122</v>
      </c>
      <c r="AG825">
        <v>80840</v>
      </c>
      <c r="AH825" t="s">
        <v>116</v>
      </c>
      <c r="AI825">
        <v>28216</v>
      </c>
      <c r="AJ825" t="s">
        <v>142</v>
      </c>
      <c r="AK825">
        <v>1224</v>
      </c>
      <c r="AL825" t="s">
        <v>91</v>
      </c>
      <c r="AM825">
        <v>2</v>
      </c>
      <c r="AN825" t="s">
        <v>152</v>
      </c>
      <c r="AO825">
        <v>131567</v>
      </c>
      <c r="AP825" t="s">
        <v>153</v>
      </c>
    </row>
    <row r="826" spans="1:42" x14ac:dyDescent="0.2">
      <c r="A826">
        <v>825</v>
      </c>
      <c r="B826" t="s">
        <v>2146</v>
      </c>
      <c r="C826" t="s">
        <v>257</v>
      </c>
      <c r="D826">
        <v>1040979</v>
      </c>
      <c r="E826" t="s">
        <v>872</v>
      </c>
      <c r="F826" t="s">
        <v>871</v>
      </c>
      <c r="G826" t="s">
        <v>871</v>
      </c>
      <c r="H826" t="s">
        <v>2160</v>
      </c>
      <c r="I826" t="s">
        <v>4973</v>
      </c>
      <c r="J826" t="s">
        <v>719</v>
      </c>
      <c r="K826">
        <v>-1</v>
      </c>
      <c r="L826">
        <v>1134</v>
      </c>
      <c r="M826" t="s">
        <v>2159</v>
      </c>
      <c r="N826">
        <v>0</v>
      </c>
      <c r="O826">
        <v>-8191</v>
      </c>
      <c r="P826">
        <v>-9325</v>
      </c>
      <c r="Q826">
        <v>8</v>
      </c>
      <c r="R826" t="s">
        <v>719</v>
      </c>
      <c r="S826" t="s">
        <v>719</v>
      </c>
      <c r="T826" t="s">
        <v>719</v>
      </c>
      <c r="U826" t="s">
        <v>4326</v>
      </c>
      <c r="V826">
        <v>1040979</v>
      </c>
      <c r="W826" t="s">
        <v>257</v>
      </c>
      <c r="X826" t="b">
        <v>1</v>
      </c>
      <c r="Y826" t="s">
        <v>719</v>
      </c>
      <c r="Z826" t="s">
        <v>719</v>
      </c>
      <c r="AA826">
        <v>1040979</v>
      </c>
      <c r="AB826" t="s">
        <v>257</v>
      </c>
      <c r="AC826">
        <v>106589</v>
      </c>
      <c r="AD826" t="s">
        <v>60</v>
      </c>
      <c r="AE826">
        <v>119060</v>
      </c>
      <c r="AF826" t="s">
        <v>122</v>
      </c>
      <c r="AG826">
        <v>80840</v>
      </c>
      <c r="AH826" t="s">
        <v>116</v>
      </c>
      <c r="AI826">
        <v>28216</v>
      </c>
      <c r="AJ826" t="s">
        <v>142</v>
      </c>
      <c r="AK826">
        <v>1224</v>
      </c>
      <c r="AL826" t="s">
        <v>91</v>
      </c>
      <c r="AM826">
        <v>2</v>
      </c>
      <c r="AN826" t="s">
        <v>152</v>
      </c>
      <c r="AO826">
        <v>131567</v>
      </c>
      <c r="AP826" t="s">
        <v>153</v>
      </c>
    </row>
    <row r="827" spans="1:42" x14ac:dyDescent="0.2">
      <c r="A827">
        <v>826</v>
      </c>
      <c r="B827" t="s">
        <v>2146</v>
      </c>
      <c r="C827" t="s">
        <v>257</v>
      </c>
      <c r="D827">
        <v>1040979</v>
      </c>
      <c r="E827" t="s">
        <v>305</v>
      </c>
      <c r="F827" t="s">
        <v>304</v>
      </c>
      <c r="G827" t="s">
        <v>304</v>
      </c>
      <c r="H827" t="s">
        <v>2158</v>
      </c>
      <c r="I827" t="s">
        <v>4972</v>
      </c>
      <c r="J827" t="s">
        <v>719</v>
      </c>
      <c r="K827">
        <v>-1</v>
      </c>
      <c r="L827">
        <v>1002</v>
      </c>
      <c r="M827" t="s">
        <v>2157</v>
      </c>
      <c r="N827">
        <v>0</v>
      </c>
      <c r="O827">
        <v>-7022</v>
      </c>
      <c r="P827">
        <v>-8024</v>
      </c>
      <c r="Q827">
        <v>7</v>
      </c>
      <c r="R827" t="s">
        <v>4316</v>
      </c>
      <c r="S827" t="s">
        <v>719</v>
      </c>
      <c r="T827" t="s">
        <v>719</v>
      </c>
      <c r="U827" t="s">
        <v>4326</v>
      </c>
      <c r="V827">
        <v>1040979</v>
      </c>
      <c r="W827" t="s">
        <v>257</v>
      </c>
      <c r="X827" t="b">
        <v>1</v>
      </c>
      <c r="Y827" t="s">
        <v>719</v>
      </c>
      <c r="Z827" t="s">
        <v>719</v>
      </c>
      <c r="AA827">
        <v>1040979</v>
      </c>
      <c r="AB827" t="s">
        <v>257</v>
      </c>
      <c r="AC827">
        <v>106589</v>
      </c>
      <c r="AD827" t="s">
        <v>60</v>
      </c>
      <c r="AE827">
        <v>119060</v>
      </c>
      <c r="AF827" t="s">
        <v>122</v>
      </c>
      <c r="AG827">
        <v>80840</v>
      </c>
      <c r="AH827" t="s">
        <v>116</v>
      </c>
      <c r="AI827">
        <v>28216</v>
      </c>
      <c r="AJ827" t="s">
        <v>142</v>
      </c>
      <c r="AK827">
        <v>1224</v>
      </c>
      <c r="AL827" t="s">
        <v>91</v>
      </c>
      <c r="AM827">
        <v>2</v>
      </c>
      <c r="AN827" t="s">
        <v>152</v>
      </c>
      <c r="AO827">
        <v>131567</v>
      </c>
      <c r="AP827" t="s">
        <v>153</v>
      </c>
    </row>
    <row r="828" spans="1:42" x14ac:dyDescent="0.2">
      <c r="A828">
        <v>827</v>
      </c>
      <c r="B828" t="s">
        <v>2146</v>
      </c>
      <c r="C828" t="s">
        <v>257</v>
      </c>
      <c r="D828">
        <v>1040979</v>
      </c>
      <c r="E828" t="s">
        <v>812</v>
      </c>
      <c r="F828" t="s">
        <v>811</v>
      </c>
      <c r="G828" t="s">
        <v>811</v>
      </c>
      <c r="H828" t="s">
        <v>2156</v>
      </c>
      <c r="I828" t="s">
        <v>4971</v>
      </c>
      <c r="J828" t="s">
        <v>719</v>
      </c>
      <c r="K828">
        <v>-1</v>
      </c>
      <c r="L828">
        <v>504</v>
      </c>
      <c r="M828" t="s">
        <v>2155</v>
      </c>
      <c r="N828">
        <v>0</v>
      </c>
      <c r="O828">
        <v>-6374</v>
      </c>
      <c r="P828">
        <v>-6878</v>
      </c>
      <c r="Q828">
        <v>6</v>
      </c>
      <c r="R828" t="s">
        <v>719</v>
      </c>
      <c r="S828" t="s">
        <v>719</v>
      </c>
      <c r="T828" t="s">
        <v>719</v>
      </c>
      <c r="U828" t="s">
        <v>4326</v>
      </c>
      <c r="V828">
        <v>1040979</v>
      </c>
      <c r="W828" t="s">
        <v>257</v>
      </c>
      <c r="X828" t="b">
        <v>1</v>
      </c>
      <c r="Y828" t="s">
        <v>719</v>
      </c>
      <c r="Z828" t="s">
        <v>719</v>
      </c>
      <c r="AA828">
        <v>1040979</v>
      </c>
      <c r="AB828" t="s">
        <v>257</v>
      </c>
      <c r="AC828">
        <v>106589</v>
      </c>
      <c r="AD828" t="s">
        <v>60</v>
      </c>
      <c r="AE828">
        <v>119060</v>
      </c>
      <c r="AF828" t="s">
        <v>122</v>
      </c>
      <c r="AG828">
        <v>80840</v>
      </c>
      <c r="AH828" t="s">
        <v>116</v>
      </c>
      <c r="AI828">
        <v>28216</v>
      </c>
      <c r="AJ828" t="s">
        <v>142</v>
      </c>
      <c r="AK828">
        <v>1224</v>
      </c>
      <c r="AL828" t="s">
        <v>91</v>
      </c>
      <c r="AM828">
        <v>2</v>
      </c>
      <c r="AN828" t="s">
        <v>152</v>
      </c>
      <c r="AO828">
        <v>131567</v>
      </c>
      <c r="AP828" t="s">
        <v>153</v>
      </c>
    </row>
    <row r="829" spans="1:42" x14ac:dyDescent="0.2">
      <c r="A829">
        <v>828</v>
      </c>
      <c r="B829" t="s">
        <v>2146</v>
      </c>
      <c r="C829" t="s">
        <v>257</v>
      </c>
      <c r="D829">
        <v>1040979</v>
      </c>
      <c r="E829" t="s">
        <v>497</v>
      </c>
      <c r="F829" t="s">
        <v>429</v>
      </c>
      <c r="G829" t="s">
        <v>429</v>
      </c>
      <c r="H829" t="s">
        <v>2154</v>
      </c>
      <c r="I829" t="s">
        <v>4970</v>
      </c>
      <c r="J829" t="s">
        <v>719</v>
      </c>
      <c r="K829">
        <v>-1</v>
      </c>
      <c r="L829">
        <v>444</v>
      </c>
      <c r="M829" t="s">
        <v>2153</v>
      </c>
      <c r="N829">
        <v>0</v>
      </c>
      <c r="O829">
        <v>-5934</v>
      </c>
      <c r="P829">
        <v>-6378</v>
      </c>
      <c r="Q829">
        <v>5</v>
      </c>
      <c r="R829" t="s">
        <v>719</v>
      </c>
      <c r="S829" t="s">
        <v>719</v>
      </c>
      <c r="T829" t="s">
        <v>719</v>
      </c>
      <c r="U829" t="s">
        <v>4326</v>
      </c>
      <c r="V829">
        <v>1040979</v>
      </c>
      <c r="W829" t="s">
        <v>257</v>
      </c>
      <c r="X829" t="b">
        <v>1</v>
      </c>
      <c r="Y829" t="s">
        <v>719</v>
      </c>
      <c r="Z829" t="s">
        <v>719</v>
      </c>
      <c r="AA829">
        <v>1040979</v>
      </c>
      <c r="AB829" t="s">
        <v>257</v>
      </c>
      <c r="AC829">
        <v>106589</v>
      </c>
      <c r="AD829" t="s">
        <v>60</v>
      </c>
      <c r="AE829">
        <v>119060</v>
      </c>
      <c r="AF829" t="s">
        <v>122</v>
      </c>
      <c r="AG829">
        <v>80840</v>
      </c>
      <c r="AH829" t="s">
        <v>116</v>
      </c>
      <c r="AI829">
        <v>28216</v>
      </c>
      <c r="AJ829" t="s">
        <v>142</v>
      </c>
      <c r="AK829">
        <v>1224</v>
      </c>
      <c r="AL829" t="s">
        <v>91</v>
      </c>
      <c r="AM829">
        <v>2</v>
      </c>
      <c r="AN829" t="s">
        <v>152</v>
      </c>
      <c r="AO829">
        <v>131567</v>
      </c>
      <c r="AP829" t="s">
        <v>153</v>
      </c>
    </row>
    <row r="830" spans="1:42" x14ac:dyDescent="0.2">
      <c r="A830">
        <v>829</v>
      </c>
      <c r="B830" t="s">
        <v>2146</v>
      </c>
      <c r="C830" t="s">
        <v>257</v>
      </c>
      <c r="D830">
        <v>1040979</v>
      </c>
      <c r="E830" t="s">
        <v>862</v>
      </c>
      <c r="F830" t="s">
        <v>861</v>
      </c>
      <c r="G830" t="s">
        <v>861</v>
      </c>
      <c r="H830" t="s">
        <v>2152</v>
      </c>
      <c r="I830" t="s">
        <v>4969</v>
      </c>
      <c r="J830" t="s">
        <v>719</v>
      </c>
      <c r="K830">
        <v>1</v>
      </c>
      <c r="L830">
        <v>1683</v>
      </c>
      <c r="M830" t="s">
        <v>2151</v>
      </c>
      <c r="N830">
        <v>0</v>
      </c>
      <c r="O830">
        <v>-4176</v>
      </c>
      <c r="P830">
        <v>-5859</v>
      </c>
      <c r="Q830">
        <v>4</v>
      </c>
      <c r="R830" t="s">
        <v>719</v>
      </c>
      <c r="S830" t="s">
        <v>719</v>
      </c>
      <c r="T830" t="s">
        <v>719</v>
      </c>
      <c r="U830" t="s">
        <v>4326</v>
      </c>
      <c r="V830">
        <v>1040979</v>
      </c>
      <c r="W830" t="s">
        <v>257</v>
      </c>
      <c r="X830" t="b">
        <v>1</v>
      </c>
      <c r="Y830" t="s">
        <v>719</v>
      </c>
      <c r="Z830" t="s">
        <v>719</v>
      </c>
      <c r="AA830">
        <v>1040979</v>
      </c>
      <c r="AB830" t="s">
        <v>257</v>
      </c>
      <c r="AC830">
        <v>106589</v>
      </c>
      <c r="AD830" t="s">
        <v>60</v>
      </c>
      <c r="AE830">
        <v>119060</v>
      </c>
      <c r="AF830" t="s">
        <v>122</v>
      </c>
      <c r="AG830">
        <v>80840</v>
      </c>
      <c r="AH830" t="s">
        <v>116</v>
      </c>
      <c r="AI830">
        <v>28216</v>
      </c>
      <c r="AJ830" t="s">
        <v>142</v>
      </c>
      <c r="AK830">
        <v>1224</v>
      </c>
      <c r="AL830" t="s">
        <v>91</v>
      </c>
      <c r="AM830">
        <v>2</v>
      </c>
      <c r="AN830" t="s">
        <v>152</v>
      </c>
      <c r="AO830">
        <v>131567</v>
      </c>
      <c r="AP830" t="s">
        <v>153</v>
      </c>
    </row>
    <row r="831" spans="1:42" x14ac:dyDescent="0.2">
      <c r="A831">
        <v>830</v>
      </c>
      <c r="B831" t="s">
        <v>2146</v>
      </c>
      <c r="C831" t="s">
        <v>257</v>
      </c>
      <c r="D831">
        <v>1040979</v>
      </c>
      <c r="E831" t="s">
        <v>858</v>
      </c>
      <c r="F831" t="s">
        <v>857</v>
      </c>
      <c r="G831" t="s">
        <v>857</v>
      </c>
      <c r="H831" t="s">
        <v>2150</v>
      </c>
      <c r="I831" t="s">
        <v>4968</v>
      </c>
      <c r="J831" t="s">
        <v>719</v>
      </c>
      <c r="K831">
        <v>1</v>
      </c>
      <c r="L831">
        <v>663</v>
      </c>
      <c r="M831" t="s">
        <v>2149</v>
      </c>
      <c r="N831">
        <v>0</v>
      </c>
      <c r="O831">
        <v>-3325</v>
      </c>
      <c r="P831">
        <v>-3988</v>
      </c>
      <c r="Q831">
        <v>3</v>
      </c>
      <c r="R831" t="s">
        <v>719</v>
      </c>
      <c r="S831" t="s">
        <v>719</v>
      </c>
      <c r="T831" t="s">
        <v>719</v>
      </c>
      <c r="U831" t="s">
        <v>4326</v>
      </c>
      <c r="V831">
        <v>1040979</v>
      </c>
      <c r="W831" t="s">
        <v>257</v>
      </c>
      <c r="X831" t="b">
        <v>1</v>
      </c>
      <c r="Y831" t="s">
        <v>719</v>
      </c>
      <c r="Z831" t="s">
        <v>719</v>
      </c>
      <c r="AA831">
        <v>1040979</v>
      </c>
      <c r="AB831" t="s">
        <v>257</v>
      </c>
      <c r="AC831">
        <v>106589</v>
      </c>
      <c r="AD831" t="s">
        <v>60</v>
      </c>
      <c r="AE831">
        <v>119060</v>
      </c>
      <c r="AF831" t="s">
        <v>122</v>
      </c>
      <c r="AG831">
        <v>80840</v>
      </c>
      <c r="AH831" t="s">
        <v>116</v>
      </c>
      <c r="AI831">
        <v>28216</v>
      </c>
      <c r="AJ831" t="s">
        <v>142</v>
      </c>
      <c r="AK831">
        <v>1224</v>
      </c>
      <c r="AL831" t="s">
        <v>91</v>
      </c>
      <c r="AM831">
        <v>2</v>
      </c>
      <c r="AN831" t="s">
        <v>152</v>
      </c>
      <c r="AO831">
        <v>131567</v>
      </c>
      <c r="AP831" t="s">
        <v>153</v>
      </c>
    </row>
    <row r="832" spans="1:42" x14ac:dyDescent="0.2">
      <c r="A832">
        <v>831</v>
      </c>
      <c r="B832" t="s">
        <v>2146</v>
      </c>
      <c r="C832" t="s">
        <v>257</v>
      </c>
      <c r="D832">
        <v>1040979</v>
      </c>
      <c r="E832" t="s">
        <v>854</v>
      </c>
      <c r="F832" t="s">
        <v>655</v>
      </c>
      <c r="G832" t="s">
        <v>655</v>
      </c>
      <c r="H832" t="s">
        <v>2148</v>
      </c>
      <c r="I832" t="s">
        <v>4967</v>
      </c>
      <c r="J832" t="s">
        <v>719</v>
      </c>
      <c r="K832">
        <v>1</v>
      </c>
      <c r="L832">
        <v>1134</v>
      </c>
      <c r="M832" t="s">
        <v>2147</v>
      </c>
      <c r="N832">
        <v>0</v>
      </c>
      <c r="O832">
        <v>-2127</v>
      </c>
      <c r="P832">
        <v>-3261</v>
      </c>
      <c r="Q832">
        <v>2</v>
      </c>
      <c r="R832" t="s">
        <v>719</v>
      </c>
      <c r="S832" t="s">
        <v>719</v>
      </c>
      <c r="T832" t="s">
        <v>719</v>
      </c>
      <c r="U832" t="s">
        <v>4326</v>
      </c>
      <c r="V832">
        <v>1040979</v>
      </c>
      <c r="W832" t="s">
        <v>257</v>
      </c>
      <c r="X832" t="b">
        <v>1</v>
      </c>
      <c r="Y832" t="s">
        <v>719</v>
      </c>
      <c r="Z832" t="s">
        <v>719</v>
      </c>
      <c r="AA832">
        <v>1040979</v>
      </c>
      <c r="AB832" t="s">
        <v>257</v>
      </c>
      <c r="AC832">
        <v>106589</v>
      </c>
      <c r="AD832" t="s">
        <v>60</v>
      </c>
      <c r="AE832">
        <v>119060</v>
      </c>
      <c r="AF832" t="s">
        <v>122</v>
      </c>
      <c r="AG832">
        <v>80840</v>
      </c>
      <c r="AH832" t="s">
        <v>116</v>
      </c>
      <c r="AI832">
        <v>28216</v>
      </c>
      <c r="AJ832" t="s">
        <v>142</v>
      </c>
      <c r="AK832">
        <v>1224</v>
      </c>
      <c r="AL832" t="s">
        <v>91</v>
      </c>
      <c r="AM832">
        <v>2</v>
      </c>
      <c r="AN832" t="s">
        <v>152</v>
      </c>
      <c r="AO832">
        <v>131567</v>
      </c>
      <c r="AP832" t="s">
        <v>153</v>
      </c>
    </row>
    <row r="833" spans="1:42" x14ac:dyDescent="0.2">
      <c r="A833">
        <v>832</v>
      </c>
      <c r="B833" t="s">
        <v>2146</v>
      </c>
      <c r="C833" t="s">
        <v>257</v>
      </c>
      <c r="D833">
        <v>1040979</v>
      </c>
      <c r="E833" t="s">
        <v>850</v>
      </c>
      <c r="F833" t="s">
        <v>849</v>
      </c>
      <c r="G833" t="s">
        <v>849</v>
      </c>
      <c r="H833" t="s">
        <v>2145</v>
      </c>
      <c r="I833" t="s">
        <v>4966</v>
      </c>
      <c r="J833" t="s">
        <v>719</v>
      </c>
      <c r="K833">
        <v>1</v>
      </c>
      <c r="L833">
        <v>2109</v>
      </c>
      <c r="M833" t="s">
        <v>2144</v>
      </c>
      <c r="N833">
        <v>0</v>
      </c>
      <c r="O833">
        <v>-22</v>
      </c>
      <c r="P833">
        <v>-2131</v>
      </c>
      <c r="Q833">
        <v>1</v>
      </c>
      <c r="R833" t="s">
        <v>719</v>
      </c>
      <c r="S833" t="s">
        <v>719</v>
      </c>
      <c r="T833" t="s">
        <v>719</v>
      </c>
      <c r="U833" t="s">
        <v>4326</v>
      </c>
      <c r="V833">
        <v>1040979</v>
      </c>
      <c r="W833" t="s">
        <v>257</v>
      </c>
      <c r="X833" t="b">
        <v>1</v>
      </c>
      <c r="Y833" t="s">
        <v>719</v>
      </c>
      <c r="Z833" t="s">
        <v>719</v>
      </c>
      <c r="AA833">
        <v>1040979</v>
      </c>
      <c r="AB833" t="s">
        <v>257</v>
      </c>
      <c r="AC833">
        <v>106589</v>
      </c>
      <c r="AD833" t="s">
        <v>60</v>
      </c>
      <c r="AE833">
        <v>119060</v>
      </c>
      <c r="AF833" t="s">
        <v>122</v>
      </c>
      <c r="AG833">
        <v>80840</v>
      </c>
      <c r="AH833" t="s">
        <v>116</v>
      </c>
      <c r="AI833">
        <v>28216</v>
      </c>
      <c r="AJ833" t="s">
        <v>142</v>
      </c>
      <c r="AK833">
        <v>1224</v>
      </c>
      <c r="AL833" t="s">
        <v>91</v>
      </c>
      <c r="AM833">
        <v>2</v>
      </c>
      <c r="AN833" t="s">
        <v>152</v>
      </c>
      <c r="AO833">
        <v>131567</v>
      </c>
      <c r="AP833" t="s">
        <v>153</v>
      </c>
    </row>
    <row r="834" spans="1:42" x14ac:dyDescent="0.2">
      <c r="A834">
        <v>833</v>
      </c>
      <c r="B834" t="s">
        <v>2118</v>
      </c>
      <c r="C834" t="s">
        <v>240</v>
      </c>
      <c r="D834">
        <v>1320553</v>
      </c>
      <c r="E834" t="s">
        <v>1067</v>
      </c>
      <c r="F834" t="s">
        <v>1066</v>
      </c>
      <c r="G834" t="s">
        <v>1066</v>
      </c>
      <c r="H834" t="s">
        <v>2143</v>
      </c>
      <c r="I834" t="s">
        <v>4965</v>
      </c>
      <c r="J834" t="s">
        <v>719</v>
      </c>
      <c r="K834">
        <v>1</v>
      </c>
      <c r="L834">
        <v>105</v>
      </c>
      <c r="M834" t="s">
        <v>2142</v>
      </c>
      <c r="N834">
        <v>1</v>
      </c>
      <c r="O834">
        <v>-11323</v>
      </c>
      <c r="P834">
        <v>-11428</v>
      </c>
      <c r="Q834">
        <v>13</v>
      </c>
      <c r="R834" t="s">
        <v>719</v>
      </c>
      <c r="S834">
        <v>1</v>
      </c>
      <c r="T834" t="s">
        <v>4952</v>
      </c>
      <c r="U834" t="s">
        <v>4326</v>
      </c>
      <c r="V834">
        <v>1320553</v>
      </c>
      <c r="W834" t="s">
        <v>240</v>
      </c>
      <c r="X834" t="b">
        <v>1</v>
      </c>
      <c r="Y834">
        <v>1320553</v>
      </c>
      <c r="Z834" t="s">
        <v>240</v>
      </c>
      <c r="AA834">
        <v>2642050</v>
      </c>
      <c r="AB834" t="s">
        <v>4324</v>
      </c>
      <c r="AC834">
        <v>1033</v>
      </c>
      <c r="AD834" t="s">
        <v>27</v>
      </c>
      <c r="AE834">
        <v>41294</v>
      </c>
      <c r="AF834" t="s">
        <v>106</v>
      </c>
      <c r="AG834">
        <v>356</v>
      </c>
      <c r="AH834" t="s">
        <v>137</v>
      </c>
      <c r="AI834">
        <v>28211</v>
      </c>
      <c r="AJ834" t="s">
        <v>151</v>
      </c>
      <c r="AK834">
        <v>1224</v>
      </c>
      <c r="AL834" t="s">
        <v>91</v>
      </c>
      <c r="AM834">
        <v>2</v>
      </c>
      <c r="AN834" t="s">
        <v>152</v>
      </c>
      <c r="AO834">
        <v>131567</v>
      </c>
      <c r="AP834" t="s">
        <v>153</v>
      </c>
    </row>
    <row r="835" spans="1:42" x14ac:dyDescent="0.2">
      <c r="A835">
        <v>834</v>
      </c>
      <c r="B835" t="s">
        <v>2118</v>
      </c>
      <c r="C835" t="s">
        <v>240</v>
      </c>
      <c r="D835">
        <v>1320553</v>
      </c>
      <c r="E835" t="s">
        <v>1063</v>
      </c>
      <c r="F835" t="s">
        <v>1062</v>
      </c>
      <c r="G835" t="s">
        <v>1062</v>
      </c>
      <c r="H835" t="s">
        <v>2141</v>
      </c>
      <c r="I835" t="s">
        <v>4964</v>
      </c>
      <c r="J835" t="s">
        <v>719</v>
      </c>
      <c r="K835">
        <v>1</v>
      </c>
      <c r="L835">
        <v>702</v>
      </c>
      <c r="M835" t="s">
        <v>2140</v>
      </c>
      <c r="N835">
        <v>0</v>
      </c>
      <c r="O835">
        <v>-10622</v>
      </c>
      <c r="P835">
        <v>-11324</v>
      </c>
      <c r="Q835">
        <v>12</v>
      </c>
      <c r="R835" t="s">
        <v>719</v>
      </c>
      <c r="S835">
        <v>1</v>
      </c>
      <c r="T835" t="s">
        <v>4952</v>
      </c>
      <c r="U835" t="s">
        <v>4326</v>
      </c>
      <c r="V835">
        <v>1320553</v>
      </c>
      <c r="W835" t="s">
        <v>240</v>
      </c>
      <c r="X835" t="b">
        <v>1</v>
      </c>
      <c r="Y835">
        <v>1320553</v>
      </c>
      <c r="Z835" t="s">
        <v>240</v>
      </c>
      <c r="AA835">
        <v>2642050</v>
      </c>
      <c r="AB835" t="s">
        <v>4324</v>
      </c>
      <c r="AC835">
        <v>1033</v>
      </c>
      <c r="AD835" t="s">
        <v>27</v>
      </c>
      <c r="AE835">
        <v>41294</v>
      </c>
      <c r="AF835" t="s">
        <v>106</v>
      </c>
      <c r="AG835">
        <v>356</v>
      </c>
      <c r="AH835" t="s">
        <v>137</v>
      </c>
      <c r="AI835">
        <v>28211</v>
      </c>
      <c r="AJ835" t="s">
        <v>151</v>
      </c>
      <c r="AK835">
        <v>1224</v>
      </c>
      <c r="AL835" t="s">
        <v>91</v>
      </c>
      <c r="AM835">
        <v>2</v>
      </c>
      <c r="AN835" t="s">
        <v>152</v>
      </c>
      <c r="AO835">
        <v>131567</v>
      </c>
      <c r="AP835" t="s">
        <v>153</v>
      </c>
    </row>
    <row r="836" spans="1:42" x14ac:dyDescent="0.2">
      <c r="A836">
        <v>835</v>
      </c>
      <c r="B836" t="s">
        <v>2118</v>
      </c>
      <c r="C836" t="s">
        <v>240</v>
      </c>
      <c r="D836">
        <v>1320553</v>
      </c>
      <c r="E836" t="s">
        <v>1087</v>
      </c>
      <c r="F836" t="s">
        <v>562</v>
      </c>
      <c r="G836" t="s">
        <v>562</v>
      </c>
      <c r="H836" t="s">
        <v>2139</v>
      </c>
      <c r="I836" t="s">
        <v>4963</v>
      </c>
      <c r="J836" t="s">
        <v>719</v>
      </c>
      <c r="K836">
        <v>1</v>
      </c>
      <c r="L836">
        <v>1224</v>
      </c>
      <c r="M836" t="s">
        <v>2138</v>
      </c>
      <c r="N836">
        <v>0</v>
      </c>
      <c r="O836">
        <v>-9313</v>
      </c>
      <c r="P836">
        <v>-10537</v>
      </c>
      <c r="Q836">
        <v>11</v>
      </c>
      <c r="R836" t="s">
        <v>719</v>
      </c>
      <c r="S836">
        <v>1</v>
      </c>
      <c r="T836" t="s">
        <v>4952</v>
      </c>
      <c r="U836" t="s">
        <v>4326</v>
      </c>
      <c r="V836">
        <v>1320553</v>
      </c>
      <c r="W836" t="s">
        <v>240</v>
      </c>
      <c r="X836" t="b">
        <v>1</v>
      </c>
      <c r="Y836">
        <v>1320553</v>
      </c>
      <c r="Z836" t="s">
        <v>240</v>
      </c>
      <c r="AA836">
        <v>2642050</v>
      </c>
      <c r="AB836" t="s">
        <v>4324</v>
      </c>
      <c r="AC836">
        <v>1033</v>
      </c>
      <c r="AD836" t="s">
        <v>27</v>
      </c>
      <c r="AE836">
        <v>41294</v>
      </c>
      <c r="AF836" t="s">
        <v>106</v>
      </c>
      <c r="AG836">
        <v>356</v>
      </c>
      <c r="AH836" t="s">
        <v>137</v>
      </c>
      <c r="AI836">
        <v>28211</v>
      </c>
      <c r="AJ836" t="s">
        <v>151</v>
      </c>
      <c r="AK836">
        <v>1224</v>
      </c>
      <c r="AL836" t="s">
        <v>91</v>
      </c>
      <c r="AM836">
        <v>2</v>
      </c>
      <c r="AN836" t="s">
        <v>152</v>
      </c>
      <c r="AO836">
        <v>131567</v>
      </c>
      <c r="AP836" t="s">
        <v>153</v>
      </c>
    </row>
    <row r="837" spans="1:42" x14ac:dyDescent="0.2">
      <c r="A837">
        <v>836</v>
      </c>
      <c r="B837" t="s">
        <v>2118</v>
      </c>
      <c r="C837" t="s">
        <v>240</v>
      </c>
      <c r="D837">
        <v>1320553</v>
      </c>
      <c r="E837" t="s">
        <v>2137</v>
      </c>
      <c r="F837" t="s">
        <v>2136</v>
      </c>
      <c r="G837" t="s">
        <v>2136</v>
      </c>
      <c r="H837" t="s">
        <v>2135</v>
      </c>
      <c r="I837" t="s">
        <v>4962</v>
      </c>
      <c r="J837" t="s">
        <v>719</v>
      </c>
      <c r="K837">
        <v>1</v>
      </c>
      <c r="L837">
        <v>573</v>
      </c>
      <c r="M837" t="s">
        <v>2134</v>
      </c>
      <c r="N837">
        <v>0</v>
      </c>
      <c r="O837">
        <v>-8612</v>
      </c>
      <c r="P837">
        <v>-9185</v>
      </c>
      <c r="Q837">
        <v>10</v>
      </c>
      <c r="R837" t="s">
        <v>719</v>
      </c>
      <c r="S837">
        <v>1</v>
      </c>
      <c r="T837" t="s">
        <v>4952</v>
      </c>
      <c r="U837" t="s">
        <v>4326</v>
      </c>
      <c r="V837">
        <v>1320553</v>
      </c>
      <c r="W837" t="s">
        <v>240</v>
      </c>
      <c r="X837" t="b">
        <v>1</v>
      </c>
      <c r="Y837">
        <v>1320553</v>
      </c>
      <c r="Z837" t="s">
        <v>240</v>
      </c>
      <c r="AA837">
        <v>2642050</v>
      </c>
      <c r="AB837" t="s">
        <v>4324</v>
      </c>
      <c r="AC837">
        <v>1033</v>
      </c>
      <c r="AD837" t="s">
        <v>27</v>
      </c>
      <c r="AE837">
        <v>41294</v>
      </c>
      <c r="AF837" t="s">
        <v>106</v>
      </c>
      <c r="AG837">
        <v>356</v>
      </c>
      <c r="AH837" t="s">
        <v>137</v>
      </c>
      <c r="AI837">
        <v>28211</v>
      </c>
      <c r="AJ837" t="s">
        <v>151</v>
      </c>
      <c r="AK837">
        <v>1224</v>
      </c>
      <c r="AL837" t="s">
        <v>91</v>
      </c>
      <c r="AM837">
        <v>2</v>
      </c>
      <c r="AN837" t="s">
        <v>152</v>
      </c>
      <c r="AO837">
        <v>131567</v>
      </c>
      <c r="AP837" t="s">
        <v>153</v>
      </c>
    </row>
    <row r="838" spans="1:42" x14ac:dyDescent="0.2">
      <c r="A838">
        <v>837</v>
      </c>
      <c r="B838" t="s">
        <v>2118</v>
      </c>
      <c r="C838" t="s">
        <v>240</v>
      </c>
      <c r="D838">
        <v>1320553</v>
      </c>
      <c r="E838" t="s">
        <v>698</v>
      </c>
      <c r="F838" t="s">
        <v>697</v>
      </c>
      <c r="G838" t="s">
        <v>697</v>
      </c>
      <c r="H838" t="s">
        <v>2133</v>
      </c>
      <c r="I838" t="s">
        <v>4961</v>
      </c>
      <c r="J838">
        <v>58</v>
      </c>
      <c r="K838">
        <v>-1</v>
      </c>
      <c r="L838">
        <v>1263</v>
      </c>
      <c r="M838" t="s">
        <v>2132</v>
      </c>
      <c r="N838">
        <v>0</v>
      </c>
      <c r="O838">
        <v>-7156</v>
      </c>
      <c r="P838">
        <v>-8419</v>
      </c>
      <c r="Q838">
        <v>9</v>
      </c>
      <c r="R838" t="s">
        <v>4317</v>
      </c>
      <c r="S838">
        <v>1</v>
      </c>
      <c r="T838" t="s">
        <v>4952</v>
      </c>
      <c r="U838" t="s">
        <v>4332</v>
      </c>
      <c r="V838">
        <v>1320553</v>
      </c>
      <c r="W838" t="s">
        <v>240</v>
      </c>
      <c r="X838" t="b">
        <v>1</v>
      </c>
      <c r="Y838">
        <v>1320553</v>
      </c>
      <c r="Z838" t="s">
        <v>240</v>
      </c>
      <c r="AA838">
        <v>2642050</v>
      </c>
      <c r="AB838" t="s">
        <v>4324</v>
      </c>
      <c r="AC838">
        <v>1033</v>
      </c>
      <c r="AD838" t="s">
        <v>27</v>
      </c>
      <c r="AE838">
        <v>41294</v>
      </c>
      <c r="AF838" t="s">
        <v>106</v>
      </c>
      <c r="AG838">
        <v>356</v>
      </c>
      <c r="AH838" t="s">
        <v>137</v>
      </c>
      <c r="AI838">
        <v>28211</v>
      </c>
      <c r="AJ838" t="s">
        <v>151</v>
      </c>
      <c r="AK838">
        <v>1224</v>
      </c>
      <c r="AL838" t="s">
        <v>91</v>
      </c>
      <c r="AM838">
        <v>2</v>
      </c>
      <c r="AN838" t="s">
        <v>152</v>
      </c>
      <c r="AO838">
        <v>131567</v>
      </c>
      <c r="AP838" t="s">
        <v>153</v>
      </c>
    </row>
    <row r="839" spans="1:42" x14ac:dyDescent="0.2">
      <c r="A839">
        <v>838</v>
      </c>
      <c r="B839" t="s">
        <v>2118</v>
      </c>
      <c r="C839" t="s">
        <v>240</v>
      </c>
      <c r="D839">
        <v>1320553</v>
      </c>
      <c r="E839" t="s">
        <v>298</v>
      </c>
      <c r="F839" t="s">
        <v>297</v>
      </c>
      <c r="G839" t="s">
        <v>297</v>
      </c>
      <c r="H839" t="s">
        <v>2131</v>
      </c>
      <c r="I839" t="s">
        <v>4960</v>
      </c>
      <c r="J839">
        <v>42</v>
      </c>
      <c r="K839">
        <v>-1</v>
      </c>
      <c r="L839">
        <v>486</v>
      </c>
      <c r="M839" t="s">
        <v>2130</v>
      </c>
      <c r="N839">
        <v>0</v>
      </c>
      <c r="O839">
        <v>-6674</v>
      </c>
      <c r="P839">
        <v>-7160</v>
      </c>
      <c r="Q839">
        <v>8</v>
      </c>
      <c r="R839" t="s">
        <v>4319</v>
      </c>
      <c r="S839">
        <v>1</v>
      </c>
      <c r="T839" t="s">
        <v>4952</v>
      </c>
      <c r="U839" t="s">
        <v>4332</v>
      </c>
      <c r="V839">
        <v>1320553</v>
      </c>
      <c r="W839" t="s">
        <v>240</v>
      </c>
      <c r="X839" t="b">
        <v>1</v>
      </c>
      <c r="Y839">
        <v>1320553</v>
      </c>
      <c r="Z839" t="s">
        <v>240</v>
      </c>
      <c r="AA839">
        <v>2642050</v>
      </c>
      <c r="AB839" t="s">
        <v>4324</v>
      </c>
      <c r="AC839">
        <v>1033</v>
      </c>
      <c r="AD839" t="s">
        <v>27</v>
      </c>
      <c r="AE839">
        <v>41294</v>
      </c>
      <c r="AF839" t="s">
        <v>106</v>
      </c>
      <c r="AG839">
        <v>356</v>
      </c>
      <c r="AH839" t="s">
        <v>137</v>
      </c>
      <c r="AI839">
        <v>28211</v>
      </c>
      <c r="AJ839" t="s">
        <v>151</v>
      </c>
      <c r="AK839">
        <v>1224</v>
      </c>
      <c r="AL839" t="s">
        <v>91</v>
      </c>
      <c r="AM839">
        <v>2</v>
      </c>
      <c r="AN839" t="s">
        <v>152</v>
      </c>
      <c r="AO839">
        <v>131567</v>
      </c>
      <c r="AP839" t="s">
        <v>153</v>
      </c>
    </row>
    <row r="840" spans="1:42" x14ac:dyDescent="0.2">
      <c r="A840">
        <v>839</v>
      </c>
      <c r="B840" t="s">
        <v>2118</v>
      </c>
      <c r="C840" t="s">
        <v>240</v>
      </c>
      <c r="D840">
        <v>1320553</v>
      </c>
      <c r="E840" t="s">
        <v>294</v>
      </c>
      <c r="F840" t="s">
        <v>293</v>
      </c>
      <c r="G840" t="s">
        <v>293</v>
      </c>
      <c r="H840" t="s">
        <v>2129</v>
      </c>
      <c r="I840" t="s">
        <v>4959</v>
      </c>
      <c r="J840">
        <v>38</v>
      </c>
      <c r="K840">
        <v>-1</v>
      </c>
      <c r="L840">
        <v>1023</v>
      </c>
      <c r="M840" t="s">
        <v>2128</v>
      </c>
      <c r="N840">
        <v>0</v>
      </c>
      <c r="O840">
        <v>-5581</v>
      </c>
      <c r="P840">
        <v>-6604</v>
      </c>
      <c r="Q840">
        <v>7</v>
      </c>
      <c r="R840" t="s">
        <v>4321</v>
      </c>
      <c r="S840">
        <v>1</v>
      </c>
      <c r="T840" t="s">
        <v>4952</v>
      </c>
      <c r="U840" t="s">
        <v>4332</v>
      </c>
      <c r="V840">
        <v>1320553</v>
      </c>
      <c r="W840" t="s">
        <v>240</v>
      </c>
      <c r="X840" t="b">
        <v>1</v>
      </c>
      <c r="Y840">
        <v>1320553</v>
      </c>
      <c r="Z840" t="s">
        <v>240</v>
      </c>
      <c r="AA840">
        <v>2642050</v>
      </c>
      <c r="AB840" t="s">
        <v>4324</v>
      </c>
      <c r="AC840">
        <v>1033</v>
      </c>
      <c r="AD840" t="s">
        <v>27</v>
      </c>
      <c r="AE840">
        <v>41294</v>
      </c>
      <c r="AF840" t="s">
        <v>106</v>
      </c>
      <c r="AG840">
        <v>356</v>
      </c>
      <c r="AH840" t="s">
        <v>137</v>
      </c>
      <c r="AI840">
        <v>28211</v>
      </c>
      <c r="AJ840" t="s">
        <v>151</v>
      </c>
      <c r="AK840">
        <v>1224</v>
      </c>
      <c r="AL840" t="s">
        <v>91</v>
      </c>
      <c r="AM840">
        <v>2</v>
      </c>
      <c r="AN840" t="s">
        <v>152</v>
      </c>
      <c r="AO840">
        <v>131567</v>
      </c>
      <c r="AP840" t="s">
        <v>153</v>
      </c>
    </row>
    <row r="841" spans="1:42" x14ac:dyDescent="0.2">
      <c r="A841">
        <v>840</v>
      </c>
      <c r="B841" t="s">
        <v>2118</v>
      </c>
      <c r="C841" t="s">
        <v>240</v>
      </c>
      <c r="D841">
        <v>1320553</v>
      </c>
      <c r="E841" t="s">
        <v>290</v>
      </c>
      <c r="F841" t="s">
        <v>289</v>
      </c>
      <c r="G841" t="s">
        <v>289</v>
      </c>
      <c r="H841" t="s">
        <v>2127</v>
      </c>
      <c r="I841" t="s">
        <v>4958</v>
      </c>
      <c r="J841">
        <v>47</v>
      </c>
      <c r="K841">
        <v>-1</v>
      </c>
      <c r="L841">
        <v>1023</v>
      </c>
      <c r="M841" t="s">
        <v>2126</v>
      </c>
      <c r="N841">
        <v>0</v>
      </c>
      <c r="O841">
        <v>-4494</v>
      </c>
      <c r="P841">
        <v>-5517</v>
      </c>
      <c r="Q841">
        <v>6</v>
      </c>
      <c r="R841" t="s">
        <v>4320</v>
      </c>
      <c r="S841">
        <v>1</v>
      </c>
      <c r="T841" t="s">
        <v>4952</v>
      </c>
      <c r="U841" t="s">
        <v>4332</v>
      </c>
      <c r="V841">
        <v>1320553</v>
      </c>
      <c r="W841" t="s">
        <v>240</v>
      </c>
      <c r="X841" t="b">
        <v>1</v>
      </c>
      <c r="Y841">
        <v>1320553</v>
      </c>
      <c r="Z841" t="s">
        <v>240</v>
      </c>
      <c r="AA841">
        <v>2642050</v>
      </c>
      <c r="AB841" t="s">
        <v>4324</v>
      </c>
      <c r="AC841">
        <v>1033</v>
      </c>
      <c r="AD841" t="s">
        <v>27</v>
      </c>
      <c r="AE841">
        <v>41294</v>
      </c>
      <c r="AF841" t="s">
        <v>106</v>
      </c>
      <c r="AG841">
        <v>356</v>
      </c>
      <c r="AH841" t="s">
        <v>137</v>
      </c>
      <c r="AI841">
        <v>28211</v>
      </c>
      <c r="AJ841" t="s">
        <v>151</v>
      </c>
      <c r="AK841">
        <v>1224</v>
      </c>
      <c r="AL841" t="s">
        <v>91</v>
      </c>
      <c r="AM841">
        <v>2</v>
      </c>
      <c r="AN841" t="s">
        <v>152</v>
      </c>
      <c r="AO841">
        <v>131567</v>
      </c>
      <c r="AP841" t="s">
        <v>153</v>
      </c>
    </row>
    <row r="842" spans="1:42" x14ac:dyDescent="0.2">
      <c r="A842">
        <v>841</v>
      </c>
      <c r="B842" t="s">
        <v>2118</v>
      </c>
      <c r="C842" t="s">
        <v>240</v>
      </c>
      <c r="D842">
        <v>1320553</v>
      </c>
      <c r="E842" t="s">
        <v>305</v>
      </c>
      <c r="F842" t="s">
        <v>304</v>
      </c>
      <c r="G842" t="s">
        <v>304</v>
      </c>
      <c r="H842" t="s">
        <v>230</v>
      </c>
      <c r="I842" t="s">
        <v>4957</v>
      </c>
      <c r="J842">
        <v>48</v>
      </c>
      <c r="K842">
        <v>-1</v>
      </c>
      <c r="L842">
        <v>1038</v>
      </c>
      <c r="M842" t="s">
        <v>2125</v>
      </c>
      <c r="N842">
        <v>0</v>
      </c>
      <c r="O842">
        <v>-3423</v>
      </c>
      <c r="P842">
        <v>-4461</v>
      </c>
      <c r="Q842">
        <v>5</v>
      </c>
      <c r="R842" t="s">
        <v>4316</v>
      </c>
      <c r="S842">
        <v>1</v>
      </c>
      <c r="T842" t="s">
        <v>4952</v>
      </c>
      <c r="U842" t="s">
        <v>4332</v>
      </c>
      <c r="V842">
        <v>1320553</v>
      </c>
      <c r="W842" t="s">
        <v>240</v>
      </c>
      <c r="X842" t="b">
        <v>1</v>
      </c>
      <c r="Y842">
        <v>1320553</v>
      </c>
      <c r="Z842" t="s">
        <v>240</v>
      </c>
      <c r="AA842">
        <v>2642050</v>
      </c>
      <c r="AB842" t="s">
        <v>4324</v>
      </c>
      <c r="AC842">
        <v>1033</v>
      </c>
      <c r="AD842" t="s">
        <v>27</v>
      </c>
      <c r="AE842">
        <v>41294</v>
      </c>
      <c r="AF842" t="s">
        <v>106</v>
      </c>
      <c r="AG842">
        <v>356</v>
      </c>
      <c r="AH842" t="s">
        <v>137</v>
      </c>
      <c r="AI842">
        <v>28211</v>
      </c>
      <c r="AJ842" t="s">
        <v>151</v>
      </c>
      <c r="AK842">
        <v>1224</v>
      </c>
      <c r="AL842" t="s">
        <v>91</v>
      </c>
      <c r="AM842">
        <v>2</v>
      </c>
      <c r="AN842" t="s">
        <v>152</v>
      </c>
      <c r="AO842">
        <v>131567</v>
      </c>
      <c r="AP842" t="s">
        <v>153</v>
      </c>
    </row>
    <row r="843" spans="1:42" x14ac:dyDescent="0.2">
      <c r="A843">
        <v>842</v>
      </c>
      <c r="B843" t="s">
        <v>2118</v>
      </c>
      <c r="C843" t="s">
        <v>240</v>
      </c>
      <c r="D843">
        <v>1320553</v>
      </c>
      <c r="E843" t="s">
        <v>497</v>
      </c>
      <c r="F843" t="s">
        <v>429</v>
      </c>
      <c r="G843" t="s">
        <v>429</v>
      </c>
      <c r="H843" t="s">
        <v>2124</v>
      </c>
      <c r="I843" t="s">
        <v>4956</v>
      </c>
      <c r="J843" t="s">
        <v>719</v>
      </c>
      <c r="K843">
        <v>-1</v>
      </c>
      <c r="L843">
        <v>672</v>
      </c>
      <c r="M843" t="s">
        <v>2123</v>
      </c>
      <c r="N843">
        <v>0</v>
      </c>
      <c r="O843">
        <v>-2531</v>
      </c>
      <c r="P843">
        <v>-3203</v>
      </c>
      <c r="Q843">
        <v>4</v>
      </c>
      <c r="R843" t="s">
        <v>719</v>
      </c>
      <c r="S843">
        <v>1</v>
      </c>
      <c r="T843" t="s">
        <v>4952</v>
      </c>
      <c r="U843" t="s">
        <v>4326</v>
      </c>
      <c r="V843">
        <v>1320553</v>
      </c>
      <c r="W843" t="s">
        <v>240</v>
      </c>
      <c r="X843" t="b">
        <v>1</v>
      </c>
      <c r="Y843">
        <v>1320553</v>
      </c>
      <c r="Z843" t="s">
        <v>240</v>
      </c>
      <c r="AA843">
        <v>2642050</v>
      </c>
      <c r="AB843" t="s">
        <v>4324</v>
      </c>
      <c r="AC843">
        <v>1033</v>
      </c>
      <c r="AD843" t="s">
        <v>27</v>
      </c>
      <c r="AE843">
        <v>41294</v>
      </c>
      <c r="AF843" t="s">
        <v>106</v>
      </c>
      <c r="AG843">
        <v>356</v>
      </c>
      <c r="AH843" t="s">
        <v>137</v>
      </c>
      <c r="AI843">
        <v>28211</v>
      </c>
      <c r="AJ843" t="s">
        <v>151</v>
      </c>
      <c r="AK843">
        <v>1224</v>
      </c>
      <c r="AL843" t="s">
        <v>91</v>
      </c>
      <c r="AM843">
        <v>2</v>
      </c>
      <c r="AN843" t="s">
        <v>152</v>
      </c>
      <c r="AO843">
        <v>131567</v>
      </c>
      <c r="AP843" t="s">
        <v>153</v>
      </c>
    </row>
    <row r="844" spans="1:42" x14ac:dyDescent="0.2">
      <c r="A844">
        <v>843</v>
      </c>
      <c r="B844" t="s">
        <v>2118</v>
      </c>
      <c r="C844" t="s">
        <v>240</v>
      </c>
      <c r="D844">
        <v>1320553</v>
      </c>
      <c r="E844" t="s">
        <v>2122</v>
      </c>
      <c r="F844" t="s">
        <v>387</v>
      </c>
      <c r="G844" t="s">
        <v>387</v>
      </c>
      <c r="H844" t="s">
        <v>719</v>
      </c>
      <c r="I844" t="s">
        <v>4955</v>
      </c>
      <c r="J844" t="s">
        <v>719</v>
      </c>
      <c r="K844">
        <v>1</v>
      </c>
      <c r="L844" t="s">
        <v>719</v>
      </c>
      <c r="M844" t="s">
        <v>719</v>
      </c>
      <c r="N844" t="s">
        <v>719</v>
      </c>
      <c r="O844">
        <v>-1986</v>
      </c>
      <c r="P844">
        <v>-2490</v>
      </c>
      <c r="Q844">
        <v>3</v>
      </c>
      <c r="R844" t="s">
        <v>4322</v>
      </c>
      <c r="S844">
        <v>1</v>
      </c>
      <c r="T844" t="s">
        <v>4952</v>
      </c>
      <c r="U844" t="s">
        <v>4326</v>
      </c>
      <c r="V844">
        <v>1320553</v>
      </c>
      <c r="W844" t="s">
        <v>240</v>
      </c>
      <c r="X844" t="b">
        <v>1</v>
      </c>
      <c r="Y844">
        <v>1320553</v>
      </c>
      <c r="Z844" t="s">
        <v>240</v>
      </c>
      <c r="AA844">
        <v>2642050</v>
      </c>
      <c r="AB844" t="s">
        <v>4324</v>
      </c>
      <c r="AC844">
        <v>1033</v>
      </c>
      <c r="AD844" t="s">
        <v>27</v>
      </c>
      <c r="AE844">
        <v>41294</v>
      </c>
      <c r="AF844" t="s">
        <v>106</v>
      </c>
      <c r="AG844">
        <v>356</v>
      </c>
      <c r="AH844" t="s">
        <v>137</v>
      </c>
      <c r="AI844">
        <v>28211</v>
      </c>
      <c r="AJ844" t="s">
        <v>151</v>
      </c>
      <c r="AK844">
        <v>1224</v>
      </c>
      <c r="AL844" t="s">
        <v>91</v>
      </c>
      <c r="AM844">
        <v>2</v>
      </c>
      <c r="AN844" t="s">
        <v>152</v>
      </c>
      <c r="AO844">
        <v>131567</v>
      </c>
      <c r="AP844" t="s">
        <v>153</v>
      </c>
    </row>
    <row r="845" spans="1:42" x14ac:dyDescent="0.2">
      <c r="A845">
        <v>844</v>
      </c>
      <c r="B845" t="s">
        <v>2118</v>
      </c>
      <c r="C845" t="s">
        <v>240</v>
      </c>
      <c r="D845">
        <v>1320553</v>
      </c>
      <c r="E845" t="s">
        <v>2121</v>
      </c>
      <c r="F845" t="s">
        <v>687</v>
      </c>
      <c r="G845" t="s">
        <v>687</v>
      </c>
      <c r="H845" t="s">
        <v>2120</v>
      </c>
      <c r="I845" t="s">
        <v>4954</v>
      </c>
      <c r="J845" t="s">
        <v>719</v>
      </c>
      <c r="K845">
        <v>1</v>
      </c>
      <c r="L845">
        <v>1203</v>
      </c>
      <c r="M845" t="s">
        <v>2119</v>
      </c>
      <c r="N845">
        <v>0</v>
      </c>
      <c r="O845">
        <v>-664</v>
      </c>
      <c r="P845">
        <v>-1867</v>
      </c>
      <c r="Q845">
        <v>2</v>
      </c>
      <c r="R845" t="s">
        <v>719</v>
      </c>
      <c r="S845">
        <v>1</v>
      </c>
      <c r="T845" t="s">
        <v>4952</v>
      </c>
      <c r="U845" t="s">
        <v>4326</v>
      </c>
      <c r="V845">
        <v>1320553</v>
      </c>
      <c r="W845" t="s">
        <v>240</v>
      </c>
      <c r="X845" t="b">
        <v>1</v>
      </c>
      <c r="Y845">
        <v>1320553</v>
      </c>
      <c r="Z845" t="s">
        <v>240</v>
      </c>
      <c r="AA845">
        <v>2642050</v>
      </c>
      <c r="AB845" t="s">
        <v>4324</v>
      </c>
      <c r="AC845">
        <v>1033</v>
      </c>
      <c r="AD845" t="s">
        <v>27</v>
      </c>
      <c r="AE845">
        <v>41294</v>
      </c>
      <c r="AF845" t="s">
        <v>106</v>
      </c>
      <c r="AG845">
        <v>356</v>
      </c>
      <c r="AH845" t="s">
        <v>137</v>
      </c>
      <c r="AI845">
        <v>28211</v>
      </c>
      <c r="AJ845" t="s">
        <v>151</v>
      </c>
      <c r="AK845">
        <v>1224</v>
      </c>
      <c r="AL845" t="s">
        <v>91</v>
      </c>
      <c r="AM845">
        <v>2</v>
      </c>
      <c r="AN845" t="s">
        <v>152</v>
      </c>
      <c r="AO845">
        <v>131567</v>
      </c>
      <c r="AP845" t="s">
        <v>153</v>
      </c>
    </row>
    <row r="846" spans="1:42" x14ac:dyDescent="0.2">
      <c r="A846">
        <v>845</v>
      </c>
      <c r="B846" t="s">
        <v>2118</v>
      </c>
      <c r="C846" t="s">
        <v>240</v>
      </c>
      <c r="D846">
        <v>1320553</v>
      </c>
      <c r="E846" t="s">
        <v>430</v>
      </c>
      <c r="F846" t="s">
        <v>429</v>
      </c>
      <c r="G846" t="s">
        <v>429</v>
      </c>
      <c r="H846" t="s">
        <v>2117</v>
      </c>
      <c r="I846" t="s">
        <v>4953</v>
      </c>
      <c r="J846" t="s">
        <v>719</v>
      </c>
      <c r="K846">
        <v>1</v>
      </c>
      <c r="L846">
        <v>646</v>
      </c>
      <c r="M846" t="s">
        <v>2116</v>
      </c>
      <c r="N846">
        <v>1</v>
      </c>
      <c r="O846">
        <v>0</v>
      </c>
      <c r="P846">
        <v>-646</v>
      </c>
      <c r="Q846">
        <v>1</v>
      </c>
      <c r="R846" t="s">
        <v>719</v>
      </c>
      <c r="S846">
        <v>1</v>
      </c>
      <c r="T846" t="s">
        <v>4952</v>
      </c>
      <c r="U846" t="s">
        <v>4326</v>
      </c>
      <c r="V846">
        <v>1320553</v>
      </c>
      <c r="W846" t="s">
        <v>240</v>
      </c>
      <c r="X846" t="b">
        <v>1</v>
      </c>
      <c r="Y846">
        <v>1320553</v>
      </c>
      <c r="Z846" t="s">
        <v>240</v>
      </c>
      <c r="AA846">
        <v>2642050</v>
      </c>
      <c r="AB846" t="s">
        <v>4324</v>
      </c>
      <c r="AC846">
        <v>1033</v>
      </c>
      <c r="AD846" t="s">
        <v>27</v>
      </c>
      <c r="AE846">
        <v>41294</v>
      </c>
      <c r="AF846" t="s">
        <v>106</v>
      </c>
      <c r="AG846">
        <v>356</v>
      </c>
      <c r="AH846" t="s">
        <v>137</v>
      </c>
      <c r="AI846">
        <v>28211</v>
      </c>
      <c r="AJ846" t="s">
        <v>151</v>
      </c>
      <c r="AK846">
        <v>1224</v>
      </c>
      <c r="AL846" t="s">
        <v>91</v>
      </c>
      <c r="AM846">
        <v>2</v>
      </c>
      <c r="AN846" t="s">
        <v>152</v>
      </c>
      <c r="AO846">
        <v>131567</v>
      </c>
      <c r="AP846" t="s">
        <v>153</v>
      </c>
    </row>
    <row r="847" spans="1:42" x14ac:dyDescent="0.2">
      <c r="A847">
        <v>846</v>
      </c>
      <c r="B847" t="s">
        <v>2077</v>
      </c>
      <c r="C847" t="s">
        <v>259</v>
      </c>
      <c r="D847">
        <v>1349753</v>
      </c>
      <c r="E847" t="s">
        <v>2115</v>
      </c>
      <c r="F847" t="s">
        <v>2114</v>
      </c>
      <c r="G847" t="s">
        <v>2114</v>
      </c>
      <c r="H847" t="s">
        <v>2113</v>
      </c>
      <c r="I847" t="s">
        <v>4951</v>
      </c>
      <c r="J847" t="s">
        <v>719</v>
      </c>
      <c r="K847">
        <v>1</v>
      </c>
      <c r="L847">
        <v>2156</v>
      </c>
      <c r="M847" t="s">
        <v>2112</v>
      </c>
      <c r="N847">
        <v>1</v>
      </c>
      <c r="O847">
        <v>-13260</v>
      </c>
      <c r="P847">
        <v>-15416</v>
      </c>
      <c r="Q847">
        <v>13</v>
      </c>
      <c r="R847" t="s">
        <v>719</v>
      </c>
      <c r="S847" t="s">
        <v>719</v>
      </c>
      <c r="T847" t="s">
        <v>719</v>
      </c>
      <c r="U847" t="s">
        <v>4326</v>
      </c>
      <c r="V847">
        <v>1349753</v>
      </c>
      <c r="W847" t="s">
        <v>259</v>
      </c>
      <c r="X847" t="b">
        <v>1</v>
      </c>
      <c r="Y847">
        <v>1349753</v>
      </c>
      <c r="Z847" t="s">
        <v>259</v>
      </c>
      <c r="AA847">
        <v>307483</v>
      </c>
      <c r="AB847" t="s">
        <v>4289</v>
      </c>
      <c r="AC847">
        <v>196013</v>
      </c>
      <c r="AD847" t="s">
        <v>40</v>
      </c>
      <c r="AE847">
        <v>80864</v>
      </c>
      <c r="AF847" t="s">
        <v>45</v>
      </c>
      <c r="AG847">
        <v>80840</v>
      </c>
      <c r="AH847" t="s">
        <v>116</v>
      </c>
      <c r="AI847">
        <v>28216</v>
      </c>
      <c r="AJ847" t="s">
        <v>142</v>
      </c>
      <c r="AK847">
        <v>1224</v>
      </c>
      <c r="AL847" t="s">
        <v>91</v>
      </c>
      <c r="AM847">
        <v>2</v>
      </c>
      <c r="AN847" t="s">
        <v>152</v>
      </c>
      <c r="AO847">
        <v>131567</v>
      </c>
      <c r="AP847" t="s">
        <v>153</v>
      </c>
    </row>
    <row r="848" spans="1:42" x14ac:dyDescent="0.2">
      <c r="A848">
        <v>847</v>
      </c>
      <c r="B848" t="s">
        <v>2077</v>
      </c>
      <c r="C848" t="s">
        <v>259</v>
      </c>
      <c r="D848">
        <v>1349753</v>
      </c>
      <c r="E848" t="s">
        <v>2111</v>
      </c>
      <c r="F848" t="s">
        <v>968</v>
      </c>
      <c r="G848" t="s">
        <v>968</v>
      </c>
      <c r="H848" t="s">
        <v>2110</v>
      </c>
      <c r="I848" t="s">
        <v>4950</v>
      </c>
      <c r="J848" t="s">
        <v>719</v>
      </c>
      <c r="K848">
        <v>1</v>
      </c>
      <c r="L848">
        <v>966</v>
      </c>
      <c r="M848" t="s">
        <v>2109</v>
      </c>
      <c r="N848">
        <v>0</v>
      </c>
      <c r="O848">
        <v>-12068</v>
      </c>
      <c r="P848">
        <v>-13034</v>
      </c>
      <c r="Q848">
        <v>12</v>
      </c>
      <c r="R848" t="s">
        <v>719</v>
      </c>
      <c r="S848" t="s">
        <v>719</v>
      </c>
      <c r="T848" t="s">
        <v>719</v>
      </c>
      <c r="U848" t="s">
        <v>4326</v>
      </c>
      <c r="V848">
        <v>1349753</v>
      </c>
      <c r="W848" t="s">
        <v>259</v>
      </c>
      <c r="X848" t="b">
        <v>1</v>
      </c>
      <c r="Y848">
        <v>1349753</v>
      </c>
      <c r="Z848" t="s">
        <v>259</v>
      </c>
      <c r="AA848">
        <v>307483</v>
      </c>
      <c r="AB848" t="s">
        <v>4289</v>
      </c>
      <c r="AC848">
        <v>196013</v>
      </c>
      <c r="AD848" t="s">
        <v>40</v>
      </c>
      <c r="AE848">
        <v>80864</v>
      </c>
      <c r="AF848" t="s">
        <v>45</v>
      </c>
      <c r="AG848">
        <v>80840</v>
      </c>
      <c r="AH848" t="s">
        <v>116</v>
      </c>
      <c r="AI848">
        <v>28216</v>
      </c>
      <c r="AJ848" t="s">
        <v>142</v>
      </c>
      <c r="AK848">
        <v>1224</v>
      </c>
      <c r="AL848" t="s">
        <v>91</v>
      </c>
      <c r="AM848">
        <v>2</v>
      </c>
      <c r="AN848" t="s">
        <v>152</v>
      </c>
      <c r="AO848">
        <v>131567</v>
      </c>
      <c r="AP848" t="s">
        <v>153</v>
      </c>
    </row>
    <row r="849" spans="1:42" x14ac:dyDescent="0.2">
      <c r="A849">
        <v>848</v>
      </c>
      <c r="B849" t="s">
        <v>2077</v>
      </c>
      <c r="C849" t="s">
        <v>259</v>
      </c>
      <c r="D849">
        <v>1349753</v>
      </c>
      <c r="E849" t="s">
        <v>497</v>
      </c>
      <c r="F849" t="s">
        <v>429</v>
      </c>
      <c r="G849" t="s">
        <v>429</v>
      </c>
      <c r="H849" t="s">
        <v>2108</v>
      </c>
      <c r="I849" t="s">
        <v>4949</v>
      </c>
      <c r="J849" t="s">
        <v>719</v>
      </c>
      <c r="K849">
        <v>-1</v>
      </c>
      <c r="L849">
        <v>429</v>
      </c>
      <c r="M849" t="s">
        <v>2107</v>
      </c>
      <c r="N849">
        <v>0</v>
      </c>
      <c r="O849">
        <v>-11353</v>
      </c>
      <c r="P849">
        <v>-11782</v>
      </c>
      <c r="Q849">
        <v>11</v>
      </c>
      <c r="R849" t="s">
        <v>719</v>
      </c>
      <c r="S849" t="s">
        <v>719</v>
      </c>
      <c r="T849" t="s">
        <v>719</v>
      </c>
      <c r="U849" t="s">
        <v>4326</v>
      </c>
      <c r="V849">
        <v>1349753</v>
      </c>
      <c r="W849" t="s">
        <v>259</v>
      </c>
      <c r="X849" t="b">
        <v>1</v>
      </c>
      <c r="Y849">
        <v>1349753</v>
      </c>
      <c r="Z849" t="s">
        <v>259</v>
      </c>
      <c r="AA849">
        <v>307483</v>
      </c>
      <c r="AB849" t="s">
        <v>4289</v>
      </c>
      <c r="AC849">
        <v>196013</v>
      </c>
      <c r="AD849" t="s">
        <v>40</v>
      </c>
      <c r="AE849">
        <v>80864</v>
      </c>
      <c r="AF849" t="s">
        <v>45</v>
      </c>
      <c r="AG849">
        <v>80840</v>
      </c>
      <c r="AH849" t="s">
        <v>116</v>
      </c>
      <c r="AI849">
        <v>28216</v>
      </c>
      <c r="AJ849" t="s">
        <v>142</v>
      </c>
      <c r="AK849">
        <v>1224</v>
      </c>
      <c r="AL849" t="s">
        <v>91</v>
      </c>
      <c r="AM849">
        <v>2</v>
      </c>
      <c r="AN849" t="s">
        <v>152</v>
      </c>
      <c r="AO849">
        <v>131567</v>
      </c>
      <c r="AP849" t="s">
        <v>153</v>
      </c>
    </row>
    <row r="850" spans="1:42" x14ac:dyDescent="0.2">
      <c r="A850">
        <v>849</v>
      </c>
      <c r="B850" t="s">
        <v>2077</v>
      </c>
      <c r="C850" t="s">
        <v>259</v>
      </c>
      <c r="D850">
        <v>1349753</v>
      </c>
      <c r="E850" t="s">
        <v>2106</v>
      </c>
      <c r="F850" t="s">
        <v>2105</v>
      </c>
      <c r="G850" t="s">
        <v>2105</v>
      </c>
      <c r="H850" t="s">
        <v>2104</v>
      </c>
      <c r="I850" t="s">
        <v>4948</v>
      </c>
      <c r="J850" t="s">
        <v>719</v>
      </c>
      <c r="K850">
        <v>-1</v>
      </c>
      <c r="L850">
        <v>357</v>
      </c>
      <c r="M850" t="s">
        <v>2103</v>
      </c>
      <c r="N850">
        <v>0</v>
      </c>
      <c r="O850">
        <v>-10932</v>
      </c>
      <c r="P850">
        <v>-11289</v>
      </c>
      <c r="Q850">
        <v>10</v>
      </c>
      <c r="R850" t="s">
        <v>719</v>
      </c>
      <c r="S850" t="s">
        <v>719</v>
      </c>
      <c r="T850" t="s">
        <v>719</v>
      </c>
      <c r="U850" t="s">
        <v>4326</v>
      </c>
      <c r="V850">
        <v>1349753</v>
      </c>
      <c r="W850" t="s">
        <v>259</v>
      </c>
      <c r="X850" t="b">
        <v>1</v>
      </c>
      <c r="Y850">
        <v>1349753</v>
      </c>
      <c r="Z850" t="s">
        <v>259</v>
      </c>
      <c r="AA850">
        <v>307483</v>
      </c>
      <c r="AB850" t="s">
        <v>4289</v>
      </c>
      <c r="AC850">
        <v>196013</v>
      </c>
      <c r="AD850" t="s">
        <v>40</v>
      </c>
      <c r="AE850">
        <v>80864</v>
      </c>
      <c r="AF850" t="s">
        <v>45</v>
      </c>
      <c r="AG850">
        <v>80840</v>
      </c>
      <c r="AH850" t="s">
        <v>116</v>
      </c>
      <c r="AI850">
        <v>28216</v>
      </c>
      <c r="AJ850" t="s">
        <v>142</v>
      </c>
      <c r="AK850">
        <v>1224</v>
      </c>
      <c r="AL850" t="s">
        <v>91</v>
      </c>
      <c r="AM850">
        <v>2</v>
      </c>
      <c r="AN850" t="s">
        <v>152</v>
      </c>
      <c r="AO850">
        <v>131567</v>
      </c>
      <c r="AP850" t="s">
        <v>153</v>
      </c>
    </row>
    <row r="851" spans="1:42" x14ac:dyDescent="0.2">
      <c r="A851">
        <v>850</v>
      </c>
      <c r="B851" t="s">
        <v>2077</v>
      </c>
      <c r="C851" t="s">
        <v>259</v>
      </c>
      <c r="D851">
        <v>1349753</v>
      </c>
      <c r="E851" t="s">
        <v>1239</v>
      </c>
      <c r="F851" t="s">
        <v>1238</v>
      </c>
      <c r="G851" t="s">
        <v>1238</v>
      </c>
      <c r="H851" t="s">
        <v>2102</v>
      </c>
      <c r="I851" t="s">
        <v>4947</v>
      </c>
      <c r="J851" t="s">
        <v>719</v>
      </c>
      <c r="K851">
        <v>1</v>
      </c>
      <c r="L851">
        <v>2490</v>
      </c>
      <c r="M851" t="s">
        <v>2101</v>
      </c>
      <c r="N851">
        <v>0</v>
      </c>
      <c r="O851">
        <v>-8420</v>
      </c>
      <c r="P851">
        <v>-10910</v>
      </c>
      <c r="Q851">
        <v>9</v>
      </c>
      <c r="R851" t="s">
        <v>719</v>
      </c>
      <c r="S851" t="s">
        <v>719</v>
      </c>
      <c r="T851" t="s">
        <v>719</v>
      </c>
      <c r="U851" t="s">
        <v>4326</v>
      </c>
      <c r="V851">
        <v>1349753</v>
      </c>
      <c r="W851" t="s">
        <v>259</v>
      </c>
      <c r="X851" t="b">
        <v>1</v>
      </c>
      <c r="Y851">
        <v>1349753</v>
      </c>
      <c r="Z851" t="s">
        <v>259</v>
      </c>
      <c r="AA851">
        <v>307483</v>
      </c>
      <c r="AB851" t="s">
        <v>4289</v>
      </c>
      <c r="AC851">
        <v>196013</v>
      </c>
      <c r="AD851" t="s">
        <v>40</v>
      </c>
      <c r="AE851">
        <v>80864</v>
      </c>
      <c r="AF851" t="s">
        <v>45</v>
      </c>
      <c r="AG851">
        <v>80840</v>
      </c>
      <c r="AH851" t="s">
        <v>116</v>
      </c>
      <c r="AI851">
        <v>28216</v>
      </c>
      <c r="AJ851" t="s">
        <v>142</v>
      </c>
      <c r="AK851">
        <v>1224</v>
      </c>
      <c r="AL851" t="s">
        <v>91</v>
      </c>
      <c r="AM851">
        <v>2</v>
      </c>
      <c r="AN851" t="s">
        <v>152</v>
      </c>
      <c r="AO851">
        <v>131567</v>
      </c>
      <c r="AP851" t="s">
        <v>153</v>
      </c>
    </row>
    <row r="852" spans="1:42" x14ac:dyDescent="0.2">
      <c r="A852">
        <v>851</v>
      </c>
      <c r="B852" t="s">
        <v>2077</v>
      </c>
      <c r="C852" t="s">
        <v>259</v>
      </c>
      <c r="D852">
        <v>1349753</v>
      </c>
      <c r="E852" t="s">
        <v>305</v>
      </c>
      <c r="F852" t="s">
        <v>304</v>
      </c>
      <c r="G852" t="s">
        <v>304</v>
      </c>
      <c r="H852" t="s">
        <v>2100</v>
      </c>
      <c r="I852" t="s">
        <v>4946</v>
      </c>
      <c r="J852" t="s">
        <v>719</v>
      </c>
      <c r="K852">
        <v>-1</v>
      </c>
      <c r="L852">
        <v>993</v>
      </c>
      <c r="M852" t="s">
        <v>2099</v>
      </c>
      <c r="N852">
        <v>0</v>
      </c>
      <c r="O852">
        <v>-7157</v>
      </c>
      <c r="P852">
        <v>-8150</v>
      </c>
      <c r="Q852">
        <v>8</v>
      </c>
      <c r="R852" t="s">
        <v>4316</v>
      </c>
      <c r="S852" t="s">
        <v>719</v>
      </c>
      <c r="T852" t="s">
        <v>719</v>
      </c>
      <c r="U852" t="s">
        <v>4326</v>
      </c>
      <c r="V852">
        <v>1349753</v>
      </c>
      <c r="W852" t="s">
        <v>259</v>
      </c>
      <c r="X852" t="b">
        <v>1</v>
      </c>
      <c r="Y852">
        <v>1349753</v>
      </c>
      <c r="Z852" t="s">
        <v>259</v>
      </c>
      <c r="AA852">
        <v>307483</v>
      </c>
      <c r="AB852" t="s">
        <v>4289</v>
      </c>
      <c r="AC852">
        <v>196013</v>
      </c>
      <c r="AD852" t="s">
        <v>40</v>
      </c>
      <c r="AE852">
        <v>80864</v>
      </c>
      <c r="AF852" t="s">
        <v>45</v>
      </c>
      <c r="AG852">
        <v>80840</v>
      </c>
      <c r="AH852" t="s">
        <v>116</v>
      </c>
      <c r="AI852">
        <v>28216</v>
      </c>
      <c r="AJ852" t="s">
        <v>142</v>
      </c>
      <c r="AK852">
        <v>1224</v>
      </c>
      <c r="AL852" t="s">
        <v>91</v>
      </c>
      <c r="AM852">
        <v>2</v>
      </c>
      <c r="AN852" t="s">
        <v>152</v>
      </c>
      <c r="AO852">
        <v>131567</v>
      </c>
      <c r="AP852" t="s">
        <v>153</v>
      </c>
    </row>
    <row r="853" spans="1:42" x14ac:dyDescent="0.2">
      <c r="A853">
        <v>852</v>
      </c>
      <c r="B853" t="s">
        <v>2077</v>
      </c>
      <c r="C853" t="s">
        <v>259</v>
      </c>
      <c r="D853">
        <v>1349753</v>
      </c>
      <c r="E853" t="s">
        <v>2098</v>
      </c>
      <c r="F853" t="s">
        <v>2097</v>
      </c>
      <c r="G853" t="s">
        <v>2097</v>
      </c>
      <c r="H853" t="s">
        <v>2096</v>
      </c>
      <c r="I853" t="s">
        <v>4945</v>
      </c>
      <c r="J853" t="s">
        <v>719</v>
      </c>
      <c r="K853">
        <v>1</v>
      </c>
      <c r="L853">
        <v>606</v>
      </c>
      <c r="M853" t="s">
        <v>2095</v>
      </c>
      <c r="N853">
        <v>0</v>
      </c>
      <c r="O853">
        <v>-6542</v>
      </c>
      <c r="P853">
        <v>-7148</v>
      </c>
      <c r="Q853">
        <v>7</v>
      </c>
      <c r="R853" t="s">
        <v>719</v>
      </c>
      <c r="S853" t="s">
        <v>719</v>
      </c>
      <c r="T853" t="s">
        <v>719</v>
      </c>
      <c r="U853" t="s">
        <v>4326</v>
      </c>
      <c r="V853">
        <v>1349753</v>
      </c>
      <c r="W853" t="s">
        <v>259</v>
      </c>
      <c r="X853" t="b">
        <v>1</v>
      </c>
      <c r="Y853">
        <v>1349753</v>
      </c>
      <c r="Z853" t="s">
        <v>259</v>
      </c>
      <c r="AA853">
        <v>307483</v>
      </c>
      <c r="AB853" t="s">
        <v>4289</v>
      </c>
      <c r="AC853">
        <v>196013</v>
      </c>
      <c r="AD853" t="s">
        <v>40</v>
      </c>
      <c r="AE853">
        <v>80864</v>
      </c>
      <c r="AF853" t="s">
        <v>45</v>
      </c>
      <c r="AG853">
        <v>80840</v>
      </c>
      <c r="AH853" t="s">
        <v>116</v>
      </c>
      <c r="AI853">
        <v>28216</v>
      </c>
      <c r="AJ853" t="s">
        <v>142</v>
      </c>
      <c r="AK853">
        <v>1224</v>
      </c>
      <c r="AL853" t="s">
        <v>91</v>
      </c>
      <c r="AM853">
        <v>2</v>
      </c>
      <c r="AN853" t="s">
        <v>152</v>
      </c>
      <c r="AO853">
        <v>131567</v>
      </c>
      <c r="AP853" t="s">
        <v>153</v>
      </c>
    </row>
    <row r="854" spans="1:42" x14ac:dyDescent="0.2">
      <c r="A854">
        <v>853</v>
      </c>
      <c r="B854" t="s">
        <v>2077</v>
      </c>
      <c r="C854" t="s">
        <v>259</v>
      </c>
      <c r="D854">
        <v>1349753</v>
      </c>
      <c r="E854" t="s">
        <v>430</v>
      </c>
      <c r="F854" t="s">
        <v>429</v>
      </c>
      <c r="G854" t="s">
        <v>429</v>
      </c>
      <c r="H854" t="s">
        <v>2094</v>
      </c>
      <c r="I854" t="s">
        <v>4944</v>
      </c>
      <c r="J854" t="s">
        <v>719</v>
      </c>
      <c r="K854">
        <v>1</v>
      </c>
      <c r="L854">
        <v>723</v>
      </c>
      <c r="M854" t="s">
        <v>2093</v>
      </c>
      <c r="N854">
        <v>0</v>
      </c>
      <c r="O854">
        <v>-5730</v>
      </c>
      <c r="P854">
        <v>-6453</v>
      </c>
      <c r="Q854">
        <v>6</v>
      </c>
      <c r="R854" t="s">
        <v>719</v>
      </c>
      <c r="S854" t="s">
        <v>719</v>
      </c>
      <c r="T854" t="s">
        <v>719</v>
      </c>
      <c r="U854" t="s">
        <v>4326</v>
      </c>
      <c r="V854">
        <v>1349753</v>
      </c>
      <c r="W854" t="s">
        <v>259</v>
      </c>
      <c r="X854" t="b">
        <v>1</v>
      </c>
      <c r="Y854">
        <v>1349753</v>
      </c>
      <c r="Z854" t="s">
        <v>259</v>
      </c>
      <c r="AA854">
        <v>307483</v>
      </c>
      <c r="AB854" t="s">
        <v>4289</v>
      </c>
      <c r="AC854">
        <v>196013</v>
      </c>
      <c r="AD854" t="s">
        <v>40</v>
      </c>
      <c r="AE854">
        <v>80864</v>
      </c>
      <c r="AF854" t="s">
        <v>45</v>
      </c>
      <c r="AG854">
        <v>80840</v>
      </c>
      <c r="AH854" t="s">
        <v>116</v>
      </c>
      <c r="AI854">
        <v>28216</v>
      </c>
      <c r="AJ854" t="s">
        <v>142</v>
      </c>
      <c r="AK854">
        <v>1224</v>
      </c>
      <c r="AL854" t="s">
        <v>91</v>
      </c>
      <c r="AM854">
        <v>2</v>
      </c>
      <c r="AN854" t="s">
        <v>152</v>
      </c>
      <c r="AO854">
        <v>131567</v>
      </c>
      <c r="AP854" t="s">
        <v>153</v>
      </c>
    </row>
    <row r="855" spans="1:42" x14ac:dyDescent="0.2">
      <c r="A855">
        <v>854</v>
      </c>
      <c r="B855" t="s">
        <v>2077</v>
      </c>
      <c r="C855" t="s">
        <v>259</v>
      </c>
      <c r="D855">
        <v>1349753</v>
      </c>
      <c r="E855" t="s">
        <v>2092</v>
      </c>
      <c r="F855" t="s">
        <v>2091</v>
      </c>
      <c r="G855" t="s">
        <v>2091</v>
      </c>
      <c r="H855" t="s">
        <v>2090</v>
      </c>
      <c r="I855" t="s">
        <v>4943</v>
      </c>
      <c r="J855" t="s">
        <v>719</v>
      </c>
      <c r="K855">
        <v>-1</v>
      </c>
      <c r="L855">
        <v>879</v>
      </c>
      <c r="M855" t="s">
        <v>2089</v>
      </c>
      <c r="N855">
        <v>0</v>
      </c>
      <c r="O855">
        <v>-4611</v>
      </c>
      <c r="P855">
        <v>-5490</v>
      </c>
      <c r="Q855">
        <v>5</v>
      </c>
      <c r="R855" t="s">
        <v>719</v>
      </c>
      <c r="S855" t="s">
        <v>719</v>
      </c>
      <c r="T855" t="s">
        <v>719</v>
      </c>
      <c r="U855" t="s">
        <v>4326</v>
      </c>
      <c r="V855">
        <v>1349753</v>
      </c>
      <c r="W855" t="s">
        <v>259</v>
      </c>
      <c r="X855" t="b">
        <v>1</v>
      </c>
      <c r="Y855">
        <v>1349753</v>
      </c>
      <c r="Z855" t="s">
        <v>259</v>
      </c>
      <c r="AA855">
        <v>307483</v>
      </c>
      <c r="AB855" t="s">
        <v>4289</v>
      </c>
      <c r="AC855">
        <v>196013</v>
      </c>
      <c r="AD855" t="s">
        <v>40</v>
      </c>
      <c r="AE855">
        <v>80864</v>
      </c>
      <c r="AF855" t="s">
        <v>45</v>
      </c>
      <c r="AG855">
        <v>80840</v>
      </c>
      <c r="AH855" t="s">
        <v>116</v>
      </c>
      <c r="AI855">
        <v>28216</v>
      </c>
      <c r="AJ855" t="s">
        <v>142</v>
      </c>
      <c r="AK855">
        <v>1224</v>
      </c>
      <c r="AL855" t="s">
        <v>91</v>
      </c>
      <c r="AM855">
        <v>2</v>
      </c>
      <c r="AN855" t="s">
        <v>152</v>
      </c>
      <c r="AO855">
        <v>131567</v>
      </c>
      <c r="AP855" t="s">
        <v>153</v>
      </c>
    </row>
    <row r="856" spans="1:42" x14ac:dyDescent="0.2">
      <c r="A856">
        <v>855</v>
      </c>
      <c r="B856" t="s">
        <v>2077</v>
      </c>
      <c r="C856" t="s">
        <v>259</v>
      </c>
      <c r="D856">
        <v>1349753</v>
      </c>
      <c r="E856" t="s">
        <v>2088</v>
      </c>
      <c r="F856" t="s">
        <v>1132</v>
      </c>
      <c r="G856" t="s">
        <v>1132</v>
      </c>
      <c r="H856" t="s">
        <v>2087</v>
      </c>
      <c r="I856" t="s">
        <v>4942</v>
      </c>
      <c r="J856" t="s">
        <v>719</v>
      </c>
      <c r="K856">
        <v>1</v>
      </c>
      <c r="L856">
        <v>2865</v>
      </c>
      <c r="M856" t="s">
        <v>2086</v>
      </c>
      <c r="N856">
        <v>0</v>
      </c>
      <c r="O856">
        <v>-1739</v>
      </c>
      <c r="P856">
        <v>-4604</v>
      </c>
      <c r="Q856">
        <v>4</v>
      </c>
      <c r="R856" t="s">
        <v>719</v>
      </c>
      <c r="S856" t="s">
        <v>719</v>
      </c>
      <c r="T856" t="s">
        <v>719</v>
      </c>
      <c r="U856" t="s">
        <v>4326</v>
      </c>
      <c r="V856">
        <v>1349753</v>
      </c>
      <c r="W856" t="s">
        <v>259</v>
      </c>
      <c r="X856" t="b">
        <v>1</v>
      </c>
      <c r="Y856">
        <v>1349753</v>
      </c>
      <c r="Z856" t="s">
        <v>259</v>
      </c>
      <c r="AA856">
        <v>307483</v>
      </c>
      <c r="AB856" t="s">
        <v>4289</v>
      </c>
      <c r="AC856">
        <v>196013</v>
      </c>
      <c r="AD856" t="s">
        <v>40</v>
      </c>
      <c r="AE856">
        <v>80864</v>
      </c>
      <c r="AF856" t="s">
        <v>45</v>
      </c>
      <c r="AG856">
        <v>80840</v>
      </c>
      <c r="AH856" t="s">
        <v>116</v>
      </c>
      <c r="AI856">
        <v>28216</v>
      </c>
      <c r="AJ856" t="s">
        <v>142</v>
      </c>
      <c r="AK856">
        <v>1224</v>
      </c>
      <c r="AL856" t="s">
        <v>91</v>
      </c>
      <c r="AM856">
        <v>2</v>
      </c>
      <c r="AN856" t="s">
        <v>152</v>
      </c>
      <c r="AO856">
        <v>131567</v>
      </c>
      <c r="AP856" t="s">
        <v>153</v>
      </c>
    </row>
    <row r="857" spans="1:42" x14ac:dyDescent="0.2">
      <c r="A857">
        <v>856</v>
      </c>
      <c r="B857" t="s">
        <v>2077</v>
      </c>
      <c r="C857" t="s">
        <v>259</v>
      </c>
      <c r="D857">
        <v>1349753</v>
      </c>
      <c r="E857" t="s">
        <v>2085</v>
      </c>
      <c r="F857" t="s">
        <v>2084</v>
      </c>
      <c r="G857" t="s">
        <v>2084</v>
      </c>
      <c r="H857" t="s">
        <v>2083</v>
      </c>
      <c r="I857" t="s">
        <v>4941</v>
      </c>
      <c r="J857" t="s">
        <v>719</v>
      </c>
      <c r="K857">
        <v>-1</v>
      </c>
      <c r="L857">
        <v>435</v>
      </c>
      <c r="M857" t="s">
        <v>2082</v>
      </c>
      <c r="N857">
        <v>0</v>
      </c>
      <c r="O857">
        <v>-1153</v>
      </c>
      <c r="P857">
        <v>-1588</v>
      </c>
      <c r="Q857">
        <v>3</v>
      </c>
      <c r="R857" t="s">
        <v>719</v>
      </c>
      <c r="S857" t="s">
        <v>719</v>
      </c>
      <c r="T857" t="s">
        <v>719</v>
      </c>
      <c r="U857" t="s">
        <v>4326</v>
      </c>
      <c r="V857">
        <v>1349753</v>
      </c>
      <c r="W857" t="s">
        <v>259</v>
      </c>
      <c r="X857" t="b">
        <v>1</v>
      </c>
      <c r="Y857">
        <v>1349753</v>
      </c>
      <c r="Z857" t="s">
        <v>259</v>
      </c>
      <c r="AA857">
        <v>307483</v>
      </c>
      <c r="AB857" t="s">
        <v>4289</v>
      </c>
      <c r="AC857">
        <v>196013</v>
      </c>
      <c r="AD857" t="s">
        <v>40</v>
      </c>
      <c r="AE857">
        <v>80864</v>
      </c>
      <c r="AF857" t="s">
        <v>45</v>
      </c>
      <c r="AG857">
        <v>80840</v>
      </c>
      <c r="AH857" t="s">
        <v>116</v>
      </c>
      <c r="AI857">
        <v>28216</v>
      </c>
      <c r="AJ857" t="s">
        <v>142</v>
      </c>
      <c r="AK857">
        <v>1224</v>
      </c>
      <c r="AL857" t="s">
        <v>91</v>
      </c>
      <c r="AM857">
        <v>2</v>
      </c>
      <c r="AN857" t="s">
        <v>152</v>
      </c>
      <c r="AO857">
        <v>131567</v>
      </c>
      <c r="AP857" t="s">
        <v>153</v>
      </c>
    </row>
    <row r="858" spans="1:42" x14ac:dyDescent="0.2">
      <c r="A858">
        <v>857</v>
      </c>
      <c r="B858" t="s">
        <v>2077</v>
      </c>
      <c r="C858" t="s">
        <v>259</v>
      </c>
      <c r="D858">
        <v>1349753</v>
      </c>
      <c r="E858" t="s">
        <v>2081</v>
      </c>
      <c r="F858" t="s">
        <v>2080</v>
      </c>
      <c r="G858" t="s">
        <v>2080</v>
      </c>
      <c r="H858" t="s">
        <v>2079</v>
      </c>
      <c r="I858" t="s">
        <v>4940</v>
      </c>
      <c r="J858" t="s">
        <v>719</v>
      </c>
      <c r="K858">
        <v>1</v>
      </c>
      <c r="L858">
        <v>906</v>
      </c>
      <c r="M858" t="s">
        <v>2078</v>
      </c>
      <c r="N858">
        <v>0</v>
      </c>
      <c r="O858">
        <v>-264</v>
      </c>
      <c r="P858">
        <v>-1170</v>
      </c>
      <c r="Q858">
        <v>2</v>
      </c>
      <c r="R858" t="s">
        <v>719</v>
      </c>
      <c r="S858" t="s">
        <v>719</v>
      </c>
      <c r="T858" t="s">
        <v>719</v>
      </c>
      <c r="U858" t="s">
        <v>4326</v>
      </c>
      <c r="V858">
        <v>1349753</v>
      </c>
      <c r="W858" t="s">
        <v>259</v>
      </c>
      <c r="X858" t="b">
        <v>1</v>
      </c>
      <c r="Y858">
        <v>1349753</v>
      </c>
      <c r="Z858" t="s">
        <v>259</v>
      </c>
      <c r="AA858">
        <v>307483</v>
      </c>
      <c r="AB858" t="s">
        <v>4289</v>
      </c>
      <c r="AC858">
        <v>196013</v>
      </c>
      <c r="AD858" t="s">
        <v>40</v>
      </c>
      <c r="AE858">
        <v>80864</v>
      </c>
      <c r="AF858" t="s">
        <v>45</v>
      </c>
      <c r="AG858">
        <v>80840</v>
      </c>
      <c r="AH858" t="s">
        <v>116</v>
      </c>
      <c r="AI858">
        <v>28216</v>
      </c>
      <c r="AJ858" t="s">
        <v>142</v>
      </c>
      <c r="AK858">
        <v>1224</v>
      </c>
      <c r="AL858" t="s">
        <v>91</v>
      </c>
      <c r="AM858">
        <v>2</v>
      </c>
      <c r="AN858" t="s">
        <v>152</v>
      </c>
      <c r="AO858">
        <v>131567</v>
      </c>
      <c r="AP858" t="s">
        <v>153</v>
      </c>
    </row>
    <row r="859" spans="1:42" x14ac:dyDescent="0.2">
      <c r="A859">
        <v>858</v>
      </c>
      <c r="B859" t="s">
        <v>2077</v>
      </c>
      <c r="C859" t="s">
        <v>259</v>
      </c>
      <c r="D859">
        <v>1349753</v>
      </c>
      <c r="E859" t="s">
        <v>1752</v>
      </c>
      <c r="F859" t="s">
        <v>1751</v>
      </c>
      <c r="G859" t="s">
        <v>1751</v>
      </c>
      <c r="H859" t="s">
        <v>2076</v>
      </c>
      <c r="I859" t="s">
        <v>4939</v>
      </c>
      <c r="J859" t="s">
        <v>719</v>
      </c>
      <c r="K859">
        <v>1</v>
      </c>
      <c r="L859">
        <v>101</v>
      </c>
      <c r="M859" t="s">
        <v>2075</v>
      </c>
      <c r="N859">
        <v>1</v>
      </c>
      <c r="O859">
        <v>0</v>
      </c>
      <c r="P859">
        <v>-101</v>
      </c>
      <c r="Q859">
        <v>1</v>
      </c>
      <c r="R859" t="s">
        <v>719</v>
      </c>
      <c r="S859" t="s">
        <v>719</v>
      </c>
      <c r="T859" t="s">
        <v>719</v>
      </c>
      <c r="U859" t="s">
        <v>4326</v>
      </c>
      <c r="V859">
        <v>1349753</v>
      </c>
      <c r="W859" t="s">
        <v>259</v>
      </c>
      <c r="X859" t="b">
        <v>1</v>
      </c>
      <c r="Y859">
        <v>1349753</v>
      </c>
      <c r="Z859" t="s">
        <v>259</v>
      </c>
      <c r="AA859">
        <v>307483</v>
      </c>
      <c r="AB859" t="s">
        <v>4289</v>
      </c>
      <c r="AC859">
        <v>196013</v>
      </c>
      <c r="AD859" t="s">
        <v>40</v>
      </c>
      <c r="AE859">
        <v>80864</v>
      </c>
      <c r="AF859" t="s">
        <v>45</v>
      </c>
      <c r="AG859">
        <v>80840</v>
      </c>
      <c r="AH859" t="s">
        <v>116</v>
      </c>
      <c r="AI859">
        <v>28216</v>
      </c>
      <c r="AJ859" t="s">
        <v>142</v>
      </c>
      <c r="AK859">
        <v>1224</v>
      </c>
      <c r="AL859" t="s">
        <v>91</v>
      </c>
      <c r="AM859">
        <v>2</v>
      </c>
      <c r="AN859" t="s">
        <v>152</v>
      </c>
      <c r="AO859">
        <v>131567</v>
      </c>
      <c r="AP859" t="s">
        <v>153</v>
      </c>
    </row>
    <row r="860" spans="1:42" x14ac:dyDescent="0.2">
      <c r="A860">
        <v>859</v>
      </c>
      <c r="B860" t="s">
        <v>2052</v>
      </c>
      <c r="C860" t="s">
        <v>267</v>
      </c>
      <c r="D860">
        <v>1349763</v>
      </c>
      <c r="E860" t="s">
        <v>497</v>
      </c>
      <c r="F860" t="s">
        <v>429</v>
      </c>
      <c r="G860" t="s">
        <v>429</v>
      </c>
      <c r="H860" t="s">
        <v>2074</v>
      </c>
      <c r="I860" t="s">
        <v>4938</v>
      </c>
      <c r="J860" t="s">
        <v>719</v>
      </c>
      <c r="K860">
        <v>-1</v>
      </c>
      <c r="L860">
        <v>594</v>
      </c>
      <c r="M860" t="s">
        <v>2073</v>
      </c>
      <c r="N860">
        <v>1</v>
      </c>
      <c r="O860">
        <v>-10865</v>
      </c>
      <c r="P860">
        <v>-11459</v>
      </c>
      <c r="Q860">
        <v>12</v>
      </c>
      <c r="R860" t="s">
        <v>719</v>
      </c>
      <c r="S860">
        <v>1</v>
      </c>
      <c r="T860" t="s">
        <v>4327</v>
      </c>
      <c r="U860" t="s">
        <v>4326</v>
      </c>
      <c r="V860">
        <v>1349763</v>
      </c>
      <c r="W860" t="s">
        <v>267</v>
      </c>
      <c r="X860" t="b">
        <v>1</v>
      </c>
      <c r="Y860">
        <v>1349763</v>
      </c>
      <c r="Z860" t="s">
        <v>267</v>
      </c>
      <c r="AA860">
        <v>80879</v>
      </c>
      <c r="AB860" t="s">
        <v>19</v>
      </c>
      <c r="AC860">
        <v>281915</v>
      </c>
      <c r="AD860" t="s">
        <v>99</v>
      </c>
      <c r="AE860">
        <v>80864</v>
      </c>
      <c r="AF860" t="s">
        <v>45</v>
      </c>
      <c r="AG860">
        <v>80840</v>
      </c>
      <c r="AH860" t="s">
        <v>116</v>
      </c>
      <c r="AI860">
        <v>28216</v>
      </c>
      <c r="AJ860" t="s">
        <v>142</v>
      </c>
      <c r="AK860">
        <v>1224</v>
      </c>
      <c r="AL860" t="s">
        <v>91</v>
      </c>
      <c r="AM860">
        <v>2</v>
      </c>
      <c r="AN860" t="s">
        <v>152</v>
      </c>
      <c r="AO860">
        <v>131567</v>
      </c>
      <c r="AP860" t="s">
        <v>153</v>
      </c>
    </row>
    <row r="861" spans="1:42" x14ac:dyDescent="0.2">
      <c r="A861">
        <v>860</v>
      </c>
      <c r="B861" t="s">
        <v>2052</v>
      </c>
      <c r="C861" t="s">
        <v>267</v>
      </c>
      <c r="D861">
        <v>1349763</v>
      </c>
      <c r="E861" t="s">
        <v>514</v>
      </c>
      <c r="F861" t="s">
        <v>441</v>
      </c>
      <c r="G861" t="s">
        <v>441</v>
      </c>
      <c r="H861" t="s">
        <v>2072</v>
      </c>
      <c r="I861" t="s">
        <v>4937</v>
      </c>
      <c r="J861" t="s">
        <v>719</v>
      </c>
      <c r="K861">
        <v>-1</v>
      </c>
      <c r="L861">
        <v>780</v>
      </c>
      <c r="M861" t="s">
        <v>2071</v>
      </c>
      <c r="N861">
        <v>0</v>
      </c>
      <c r="O861">
        <v>-10083</v>
      </c>
      <c r="P861">
        <v>-10863</v>
      </c>
      <c r="Q861">
        <v>11</v>
      </c>
      <c r="R861" t="s">
        <v>719</v>
      </c>
      <c r="S861">
        <v>1</v>
      </c>
      <c r="T861" t="s">
        <v>4327</v>
      </c>
      <c r="U861" t="s">
        <v>4326</v>
      </c>
      <c r="V861">
        <v>1349763</v>
      </c>
      <c r="W861" t="s">
        <v>267</v>
      </c>
      <c r="X861" t="b">
        <v>1</v>
      </c>
      <c r="Y861">
        <v>1349763</v>
      </c>
      <c r="Z861" t="s">
        <v>267</v>
      </c>
      <c r="AA861">
        <v>80879</v>
      </c>
      <c r="AB861" t="s">
        <v>19</v>
      </c>
      <c r="AC861">
        <v>281915</v>
      </c>
      <c r="AD861" t="s">
        <v>99</v>
      </c>
      <c r="AE861">
        <v>80864</v>
      </c>
      <c r="AF861" t="s">
        <v>45</v>
      </c>
      <c r="AG861">
        <v>80840</v>
      </c>
      <c r="AH861" t="s">
        <v>116</v>
      </c>
      <c r="AI861">
        <v>28216</v>
      </c>
      <c r="AJ861" t="s">
        <v>142</v>
      </c>
      <c r="AK861">
        <v>1224</v>
      </c>
      <c r="AL861" t="s">
        <v>91</v>
      </c>
      <c r="AM861">
        <v>2</v>
      </c>
      <c r="AN861" t="s">
        <v>152</v>
      </c>
      <c r="AO861">
        <v>131567</v>
      </c>
      <c r="AP861" t="s">
        <v>153</v>
      </c>
    </row>
    <row r="862" spans="1:42" x14ac:dyDescent="0.2">
      <c r="A862">
        <v>861</v>
      </c>
      <c r="B862" t="s">
        <v>2052</v>
      </c>
      <c r="C862" t="s">
        <v>267</v>
      </c>
      <c r="D862">
        <v>1349763</v>
      </c>
      <c r="E862" t="s">
        <v>1031</v>
      </c>
      <c r="F862" t="s">
        <v>1030</v>
      </c>
      <c r="G862" t="s">
        <v>1030</v>
      </c>
      <c r="H862" t="s">
        <v>2070</v>
      </c>
      <c r="I862" t="s">
        <v>4936</v>
      </c>
      <c r="J862" t="s">
        <v>719</v>
      </c>
      <c r="K862">
        <v>-1</v>
      </c>
      <c r="L862">
        <v>981</v>
      </c>
      <c r="M862" t="s">
        <v>2069</v>
      </c>
      <c r="N862">
        <v>0</v>
      </c>
      <c r="O862">
        <v>-9051</v>
      </c>
      <c r="P862">
        <v>-10032</v>
      </c>
      <c r="Q862">
        <v>10</v>
      </c>
      <c r="R862" t="s">
        <v>719</v>
      </c>
      <c r="S862">
        <v>1</v>
      </c>
      <c r="T862" t="s">
        <v>4327</v>
      </c>
      <c r="U862" t="s">
        <v>4326</v>
      </c>
      <c r="V862">
        <v>1349763</v>
      </c>
      <c r="W862" t="s">
        <v>267</v>
      </c>
      <c r="X862" t="b">
        <v>1</v>
      </c>
      <c r="Y862">
        <v>1349763</v>
      </c>
      <c r="Z862" t="s">
        <v>267</v>
      </c>
      <c r="AA862">
        <v>80879</v>
      </c>
      <c r="AB862" t="s">
        <v>19</v>
      </c>
      <c r="AC862">
        <v>281915</v>
      </c>
      <c r="AD862" t="s">
        <v>99</v>
      </c>
      <c r="AE862">
        <v>80864</v>
      </c>
      <c r="AF862" t="s">
        <v>45</v>
      </c>
      <c r="AG862">
        <v>80840</v>
      </c>
      <c r="AH862" t="s">
        <v>116</v>
      </c>
      <c r="AI862">
        <v>28216</v>
      </c>
      <c r="AJ862" t="s">
        <v>142</v>
      </c>
      <c r="AK862">
        <v>1224</v>
      </c>
      <c r="AL862" t="s">
        <v>91</v>
      </c>
      <c r="AM862">
        <v>2</v>
      </c>
      <c r="AN862" t="s">
        <v>152</v>
      </c>
      <c r="AO862">
        <v>131567</v>
      </c>
      <c r="AP862" t="s">
        <v>153</v>
      </c>
    </row>
    <row r="863" spans="1:42" x14ac:dyDescent="0.2">
      <c r="A863">
        <v>862</v>
      </c>
      <c r="B863" t="s">
        <v>2052</v>
      </c>
      <c r="C863" t="s">
        <v>267</v>
      </c>
      <c r="D863">
        <v>1349763</v>
      </c>
      <c r="E863" t="s">
        <v>309</v>
      </c>
      <c r="F863" t="s">
        <v>308</v>
      </c>
      <c r="G863" t="s">
        <v>308</v>
      </c>
      <c r="H863" t="s">
        <v>2068</v>
      </c>
      <c r="I863" t="s">
        <v>4935</v>
      </c>
      <c r="J863">
        <v>44</v>
      </c>
      <c r="K863">
        <v>1</v>
      </c>
      <c r="L863">
        <v>783</v>
      </c>
      <c r="M863" t="s">
        <v>2067</v>
      </c>
      <c r="N863">
        <v>0</v>
      </c>
      <c r="O863">
        <v>-8153</v>
      </c>
      <c r="P863">
        <v>-8936</v>
      </c>
      <c r="Q863">
        <v>9</v>
      </c>
      <c r="R863" t="s">
        <v>4318</v>
      </c>
      <c r="S863">
        <v>1</v>
      </c>
      <c r="T863" t="s">
        <v>4327</v>
      </c>
      <c r="U863" t="s">
        <v>4332</v>
      </c>
      <c r="V863">
        <v>1349763</v>
      </c>
      <c r="W863" t="s">
        <v>267</v>
      </c>
      <c r="X863" t="b">
        <v>1</v>
      </c>
      <c r="Y863">
        <v>1349763</v>
      </c>
      <c r="Z863" t="s">
        <v>267</v>
      </c>
      <c r="AA863">
        <v>80879</v>
      </c>
      <c r="AB863" t="s">
        <v>19</v>
      </c>
      <c r="AC863">
        <v>281915</v>
      </c>
      <c r="AD863" t="s">
        <v>99</v>
      </c>
      <c r="AE863">
        <v>80864</v>
      </c>
      <c r="AF863" t="s">
        <v>45</v>
      </c>
      <c r="AG863">
        <v>80840</v>
      </c>
      <c r="AH863" t="s">
        <v>116</v>
      </c>
      <c r="AI863">
        <v>28216</v>
      </c>
      <c r="AJ863" t="s">
        <v>142</v>
      </c>
      <c r="AK863">
        <v>1224</v>
      </c>
      <c r="AL863" t="s">
        <v>91</v>
      </c>
      <c r="AM863">
        <v>2</v>
      </c>
      <c r="AN863" t="s">
        <v>152</v>
      </c>
      <c r="AO863">
        <v>131567</v>
      </c>
      <c r="AP863" t="s">
        <v>153</v>
      </c>
    </row>
    <row r="864" spans="1:42" x14ac:dyDescent="0.2">
      <c r="A864">
        <v>863</v>
      </c>
      <c r="B864" t="s">
        <v>2052</v>
      </c>
      <c r="C864" t="s">
        <v>267</v>
      </c>
      <c r="D864">
        <v>1349763</v>
      </c>
      <c r="E864" t="s">
        <v>305</v>
      </c>
      <c r="F864" t="s">
        <v>304</v>
      </c>
      <c r="G864" t="s">
        <v>304</v>
      </c>
      <c r="H864" t="s">
        <v>244</v>
      </c>
      <c r="I864" t="s">
        <v>4934</v>
      </c>
      <c r="J864">
        <v>55</v>
      </c>
      <c r="K864">
        <v>-1</v>
      </c>
      <c r="L864">
        <v>957</v>
      </c>
      <c r="M864" t="s">
        <v>2066</v>
      </c>
      <c r="N864">
        <v>0</v>
      </c>
      <c r="O864">
        <v>-7038</v>
      </c>
      <c r="P864">
        <v>-7995</v>
      </c>
      <c r="Q864">
        <v>8</v>
      </c>
      <c r="R864" t="s">
        <v>4316</v>
      </c>
      <c r="S864">
        <v>1</v>
      </c>
      <c r="T864" t="s">
        <v>4327</v>
      </c>
      <c r="U864" t="s">
        <v>4332</v>
      </c>
      <c r="V864">
        <v>1349763</v>
      </c>
      <c r="W864" t="s">
        <v>267</v>
      </c>
      <c r="X864" t="b">
        <v>1</v>
      </c>
      <c r="Y864">
        <v>1349763</v>
      </c>
      <c r="Z864" t="s">
        <v>267</v>
      </c>
      <c r="AA864">
        <v>80879</v>
      </c>
      <c r="AB864" t="s">
        <v>19</v>
      </c>
      <c r="AC864">
        <v>281915</v>
      </c>
      <c r="AD864" t="s">
        <v>99</v>
      </c>
      <c r="AE864">
        <v>80864</v>
      </c>
      <c r="AF864" t="s">
        <v>45</v>
      </c>
      <c r="AG864">
        <v>80840</v>
      </c>
      <c r="AH864" t="s">
        <v>116</v>
      </c>
      <c r="AI864">
        <v>28216</v>
      </c>
      <c r="AJ864" t="s">
        <v>142</v>
      </c>
      <c r="AK864">
        <v>1224</v>
      </c>
      <c r="AL864" t="s">
        <v>91</v>
      </c>
      <c r="AM864">
        <v>2</v>
      </c>
      <c r="AN864" t="s">
        <v>152</v>
      </c>
      <c r="AO864">
        <v>131567</v>
      </c>
      <c r="AP864" t="s">
        <v>153</v>
      </c>
    </row>
    <row r="865" spans="1:42" x14ac:dyDescent="0.2">
      <c r="A865">
        <v>864</v>
      </c>
      <c r="B865" t="s">
        <v>2052</v>
      </c>
      <c r="C865" t="s">
        <v>267</v>
      </c>
      <c r="D865">
        <v>1349763</v>
      </c>
      <c r="E865" t="s">
        <v>698</v>
      </c>
      <c r="F865" t="s">
        <v>697</v>
      </c>
      <c r="G865" t="s">
        <v>697</v>
      </c>
      <c r="H865" t="s">
        <v>2065</v>
      </c>
      <c r="I865" t="s">
        <v>4933</v>
      </c>
      <c r="J865">
        <v>71</v>
      </c>
      <c r="K865">
        <v>-1</v>
      </c>
      <c r="L865">
        <v>1239</v>
      </c>
      <c r="M865" t="s">
        <v>2064</v>
      </c>
      <c r="N865">
        <v>0</v>
      </c>
      <c r="O865">
        <v>-5764</v>
      </c>
      <c r="P865">
        <v>-7003</v>
      </c>
      <c r="Q865">
        <v>7</v>
      </c>
      <c r="R865" t="s">
        <v>4317</v>
      </c>
      <c r="S865">
        <v>1</v>
      </c>
      <c r="T865" t="s">
        <v>4327</v>
      </c>
      <c r="U865" t="s">
        <v>4332</v>
      </c>
      <c r="V865">
        <v>1349763</v>
      </c>
      <c r="W865" t="s">
        <v>267</v>
      </c>
      <c r="X865" t="b">
        <v>1</v>
      </c>
      <c r="Y865">
        <v>1349763</v>
      </c>
      <c r="Z865" t="s">
        <v>267</v>
      </c>
      <c r="AA865">
        <v>80879</v>
      </c>
      <c r="AB865" t="s">
        <v>19</v>
      </c>
      <c r="AC865">
        <v>281915</v>
      </c>
      <c r="AD865" t="s">
        <v>99</v>
      </c>
      <c r="AE865">
        <v>80864</v>
      </c>
      <c r="AF865" t="s">
        <v>45</v>
      </c>
      <c r="AG865">
        <v>80840</v>
      </c>
      <c r="AH865" t="s">
        <v>116</v>
      </c>
      <c r="AI865">
        <v>28216</v>
      </c>
      <c r="AJ865" t="s">
        <v>142</v>
      </c>
      <c r="AK865">
        <v>1224</v>
      </c>
      <c r="AL865" t="s">
        <v>91</v>
      </c>
      <c r="AM865">
        <v>2</v>
      </c>
      <c r="AN865" t="s">
        <v>152</v>
      </c>
      <c r="AO865">
        <v>131567</v>
      </c>
      <c r="AP865" t="s">
        <v>153</v>
      </c>
    </row>
    <row r="866" spans="1:42" x14ac:dyDescent="0.2">
      <c r="A866">
        <v>865</v>
      </c>
      <c r="B866" t="s">
        <v>2052</v>
      </c>
      <c r="C866" t="s">
        <v>267</v>
      </c>
      <c r="D866">
        <v>1349763</v>
      </c>
      <c r="E866" t="s">
        <v>298</v>
      </c>
      <c r="F866" t="s">
        <v>297</v>
      </c>
      <c r="G866" t="s">
        <v>297</v>
      </c>
      <c r="H866" t="s">
        <v>2063</v>
      </c>
      <c r="I866" t="s">
        <v>4932</v>
      </c>
      <c r="J866">
        <v>56</v>
      </c>
      <c r="K866">
        <v>-1</v>
      </c>
      <c r="L866">
        <v>474</v>
      </c>
      <c r="M866" t="s">
        <v>2062</v>
      </c>
      <c r="N866">
        <v>0</v>
      </c>
      <c r="O866">
        <v>-5278</v>
      </c>
      <c r="P866">
        <v>-5752</v>
      </c>
      <c r="Q866">
        <v>6</v>
      </c>
      <c r="R866" t="s">
        <v>4319</v>
      </c>
      <c r="S866">
        <v>1</v>
      </c>
      <c r="T866" t="s">
        <v>4327</v>
      </c>
      <c r="U866" t="s">
        <v>4332</v>
      </c>
      <c r="V866">
        <v>1349763</v>
      </c>
      <c r="W866" t="s">
        <v>267</v>
      </c>
      <c r="X866" t="b">
        <v>1</v>
      </c>
      <c r="Y866">
        <v>1349763</v>
      </c>
      <c r="Z866" t="s">
        <v>267</v>
      </c>
      <c r="AA866">
        <v>80879</v>
      </c>
      <c r="AB866" t="s">
        <v>19</v>
      </c>
      <c r="AC866">
        <v>281915</v>
      </c>
      <c r="AD866" t="s">
        <v>99</v>
      </c>
      <c r="AE866">
        <v>80864</v>
      </c>
      <c r="AF866" t="s">
        <v>45</v>
      </c>
      <c r="AG866">
        <v>80840</v>
      </c>
      <c r="AH866" t="s">
        <v>116</v>
      </c>
      <c r="AI866">
        <v>28216</v>
      </c>
      <c r="AJ866" t="s">
        <v>142</v>
      </c>
      <c r="AK866">
        <v>1224</v>
      </c>
      <c r="AL866" t="s">
        <v>91</v>
      </c>
      <c r="AM866">
        <v>2</v>
      </c>
      <c r="AN866" t="s">
        <v>152</v>
      </c>
      <c r="AO866">
        <v>131567</v>
      </c>
      <c r="AP866" t="s">
        <v>153</v>
      </c>
    </row>
    <row r="867" spans="1:42" x14ac:dyDescent="0.2">
      <c r="A867">
        <v>866</v>
      </c>
      <c r="B867" t="s">
        <v>2052</v>
      </c>
      <c r="C867" t="s">
        <v>267</v>
      </c>
      <c r="D867">
        <v>1349763</v>
      </c>
      <c r="E867" t="s">
        <v>290</v>
      </c>
      <c r="F867" t="s">
        <v>289</v>
      </c>
      <c r="G867" t="s">
        <v>289</v>
      </c>
      <c r="H867" t="s">
        <v>2061</v>
      </c>
      <c r="I867" t="s">
        <v>4931</v>
      </c>
      <c r="J867">
        <v>56</v>
      </c>
      <c r="K867">
        <v>-1</v>
      </c>
      <c r="L867">
        <v>957</v>
      </c>
      <c r="M867" t="s">
        <v>2060</v>
      </c>
      <c r="N867">
        <v>0</v>
      </c>
      <c r="O867">
        <v>-4325</v>
      </c>
      <c r="P867">
        <v>-5282</v>
      </c>
      <c r="Q867">
        <v>5</v>
      </c>
      <c r="R867" t="s">
        <v>4320</v>
      </c>
      <c r="S867">
        <v>1</v>
      </c>
      <c r="T867" t="s">
        <v>4327</v>
      </c>
      <c r="U867" t="s">
        <v>4332</v>
      </c>
      <c r="V867">
        <v>1349763</v>
      </c>
      <c r="W867" t="s">
        <v>267</v>
      </c>
      <c r="X867" t="b">
        <v>1</v>
      </c>
      <c r="Y867">
        <v>1349763</v>
      </c>
      <c r="Z867" t="s">
        <v>267</v>
      </c>
      <c r="AA867">
        <v>80879</v>
      </c>
      <c r="AB867" t="s">
        <v>19</v>
      </c>
      <c r="AC867">
        <v>281915</v>
      </c>
      <c r="AD867" t="s">
        <v>99</v>
      </c>
      <c r="AE867">
        <v>80864</v>
      </c>
      <c r="AF867" t="s">
        <v>45</v>
      </c>
      <c r="AG867">
        <v>80840</v>
      </c>
      <c r="AH867" t="s">
        <v>116</v>
      </c>
      <c r="AI867">
        <v>28216</v>
      </c>
      <c r="AJ867" t="s">
        <v>142</v>
      </c>
      <c r="AK867">
        <v>1224</v>
      </c>
      <c r="AL867" t="s">
        <v>91</v>
      </c>
      <c r="AM867">
        <v>2</v>
      </c>
      <c r="AN867" t="s">
        <v>152</v>
      </c>
      <c r="AO867">
        <v>131567</v>
      </c>
      <c r="AP867" t="s">
        <v>153</v>
      </c>
    </row>
    <row r="868" spans="1:42" x14ac:dyDescent="0.2">
      <c r="A868">
        <v>867</v>
      </c>
      <c r="B868" t="s">
        <v>2052</v>
      </c>
      <c r="C868" t="s">
        <v>267</v>
      </c>
      <c r="D868">
        <v>1349763</v>
      </c>
      <c r="E868" t="s">
        <v>294</v>
      </c>
      <c r="F868" t="s">
        <v>293</v>
      </c>
      <c r="G868" t="s">
        <v>293</v>
      </c>
      <c r="H868" t="s">
        <v>2059</v>
      </c>
      <c r="I868" t="s">
        <v>4930</v>
      </c>
      <c r="J868">
        <v>46</v>
      </c>
      <c r="K868">
        <v>-1</v>
      </c>
      <c r="L868">
        <v>1014</v>
      </c>
      <c r="M868" t="s">
        <v>2058</v>
      </c>
      <c r="N868">
        <v>0</v>
      </c>
      <c r="O868">
        <v>-3303</v>
      </c>
      <c r="P868">
        <v>-4317</v>
      </c>
      <c r="Q868">
        <v>4</v>
      </c>
      <c r="R868" t="s">
        <v>4321</v>
      </c>
      <c r="S868">
        <v>1</v>
      </c>
      <c r="T868" t="s">
        <v>4327</v>
      </c>
      <c r="U868" t="s">
        <v>4332</v>
      </c>
      <c r="V868">
        <v>1349763</v>
      </c>
      <c r="W868" t="s">
        <v>267</v>
      </c>
      <c r="X868" t="b">
        <v>1</v>
      </c>
      <c r="Y868">
        <v>1349763</v>
      </c>
      <c r="Z868" t="s">
        <v>267</v>
      </c>
      <c r="AA868">
        <v>80879</v>
      </c>
      <c r="AB868" t="s">
        <v>19</v>
      </c>
      <c r="AC868">
        <v>281915</v>
      </c>
      <c r="AD868" t="s">
        <v>99</v>
      </c>
      <c r="AE868">
        <v>80864</v>
      </c>
      <c r="AF868" t="s">
        <v>45</v>
      </c>
      <c r="AG868">
        <v>80840</v>
      </c>
      <c r="AH868" t="s">
        <v>116</v>
      </c>
      <c r="AI868">
        <v>28216</v>
      </c>
      <c r="AJ868" t="s">
        <v>142</v>
      </c>
      <c r="AK868">
        <v>1224</v>
      </c>
      <c r="AL868" t="s">
        <v>91</v>
      </c>
      <c r="AM868">
        <v>2</v>
      </c>
      <c r="AN868" t="s">
        <v>152</v>
      </c>
      <c r="AO868">
        <v>131567</v>
      </c>
      <c r="AP868" t="s">
        <v>153</v>
      </c>
    </row>
    <row r="869" spans="1:42" x14ac:dyDescent="0.2">
      <c r="A869">
        <v>868</v>
      </c>
      <c r="B869" t="s">
        <v>2052</v>
      </c>
      <c r="C869" t="s">
        <v>267</v>
      </c>
      <c r="D869">
        <v>1349763</v>
      </c>
      <c r="E869" t="s">
        <v>2057</v>
      </c>
      <c r="F869" t="s">
        <v>667</v>
      </c>
      <c r="G869" t="s">
        <v>667</v>
      </c>
      <c r="H869" t="s">
        <v>2056</v>
      </c>
      <c r="I869" t="s">
        <v>4929</v>
      </c>
      <c r="J869" t="s">
        <v>719</v>
      </c>
      <c r="K869">
        <v>-1</v>
      </c>
      <c r="L869">
        <v>924</v>
      </c>
      <c r="M869" t="s">
        <v>2055</v>
      </c>
      <c r="N869">
        <v>0</v>
      </c>
      <c r="O869">
        <v>-2052</v>
      </c>
      <c r="P869">
        <v>-2976</v>
      </c>
      <c r="Q869">
        <v>3</v>
      </c>
      <c r="R869" t="s">
        <v>719</v>
      </c>
      <c r="S869">
        <v>1</v>
      </c>
      <c r="T869" t="s">
        <v>4327</v>
      </c>
      <c r="U869" t="s">
        <v>4326</v>
      </c>
      <c r="V869">
        <v>1349763</v>
      </c>
      <c r="W869" t="s">
        <v>267</v>
      </c>
      <c r="X869" t="b">
        <v>1</v>
      </c>
      <c r="Y869">
        <v>1349763</v>
      </c>
      <c r="Z869" t="s">
        <v>267</v>
      </c>
      <c r="AA869">
        <v>80879</v>
      </c>
      <c r="AB869" t="s">
        <v>19</v>
      </c>
      <c r="AC869">
        <v>281915</v>
      </c>
      <c r="AD869" t="s">
        <v>99</v>
      </c>
      <c r="AE869">
        <v>80864</v>
      </c>
      <c r="AF869" t="s">
        <v>45</v>
      </c>
      <c r="AG869">
        <v>80840</v>
      </c>
      <c r="AH869" t="s">
        <v>116</v>
      </c>
      <c r="AI869">
        <v>28216</v>
      </c>
      <c r="AJ869" t="s">
        <v>142</v>
      </c>
      <c r="AK869">
        <v>1224</v>
      </c>
      <c r="AL869" t="s">
        <v>91</v>
      </c>
      <c r="AM869">
        <v>2</v>
      </c>
      <c r="AN869" t="s">
        <v>152</v>
      </c>
      <c r="AO869">
        <v>131567</v>
      </c>
      <c r="AP869" t="s">
        <v>153</v>
      </c>
    </row>
    <row r="870" spans="1:42" x14ac:dyDescent="0.2">
      <c r="A870">
        <v>869</v>
      </c>
      <c r="B870" t="s">
        <v>2052</v>
      </c>
      <c r="C870" t="s">
        <v>267</v>
      </c>
      <c r="D870">
        <v>1349763</v>
      </c>
      <c r="E870" t="s">
        <v>563</v>
      </c>
      <c r="F870" t="s">
        <v>562</v>
      </c>
      <c r="G870" t="s">
        <v>562</v>
      </c>
      <c r="H870" t="s">
        <v>2054</v>
      </c>
      <c r="I870" t="s">
        <v>4928</v>
      </c>
      <c r="J870" t="s">
        <v>719</v>
      </c>
      <c r="K870">
        <v>-1</v>
      </c>
      <c r="L870">
        <v>1137</v>
      </c>
      <c r="M870" t="s">
        <v>2053</v>
      </c>
      <c r="N870">
        <v>0</v>
      </c>
      <c r="O870">
        <v>-894</v>
      </c>
      <c r="P870">
        <v>-2031</v>
      </c>
      <c r="Q870">
        <v>2</v>
      </c>
      <c r="R870" t="s">
        <v>719</v>
      </c>
      <c r="S870">
        <v>1</v>
      </c>
      <c r="T870" t="s">
        <v>4327</v>
      </c>
      <c r="U870" t="s">
        <v>4326</v>
      </c>
      <c r="V870">
        <v>1349763</v>
      </c>
      <c r="W870" t="s">
        <v>267</v>
      </c>
      <c r="X870" t="b">
        <v>1</v>
      </c>
      <c r="Y870">
        <v>1349763</v>
      </c>
      <c r="Z870" t="s">
        <v>267</v>
      </c>
      <c r="AA870">
        <v>80879</v>
      </c>
      <c r="AB870" t="s">
        <v>19</v>
      </c>
      <c r="AC870">
        <v>281915</v>
      </c>
      <c r="AD870" t="s">
        <v>99</v>
      </c>
      <c r="AE870">
        <v>80864</v>
      </c>
      <c r="AF870" t="s">
        <v>45</v>
      </c>
      <c r="AG870">
        <v>80840</v>
      </c>
      <c r="AH870" t="s">
        <v>116</v>
      </c>
      <c r="AI870">
        <v>28216</v>
      </c>
      <c r="AJ870" t="s">
        <v>142</v>
      </c>
      <c r="AK870">
        <v>1224</v>
      </c>
      <c r="AL870" t="s">
        <v>91</v>
      </c>
      <c r="AM870">
        <v>2</v>
      </c>
      <c r="AN870" t="s">
        <v>152</v>
      </c>
      <c r="AO870">
        <v>131567</v>
      </c>
      <c r="AP870" t="s">
        <v>153</v>
      </c>
    </row>
    <row r="871" spans="1:42" x14ac:dyDescent="0.2">
      <c r="A871">
        <v>870</v>
      </c>
      <c r="B871" t="s">
        <v>2052</v>
      </c>
      <c r="C871" t="s">
        <v>267</v>
      </c>
      <c r="D871">
        <v>1349763</v>
      </c>
      <c r="E871" t="s">
        <v>497</v>
      </c>
      <c r="F871" t="s">
        <v>429</v>
      </c>
      <c r="G871" t="s">
        <v>429</v>
      </c>
      <c r="H871" t="s">
        <v>2051</v>
      </c>
      <c r="I871" t="s">
        <v>4927</v>
      </c>
      <c r="J871" t="s">
        <v>719</v>
      </c>
      <c r="K871">
        <v>-1</v>
      </c>
      <c r="L871">
        <v>418</v>
      </c>
      <c r="M871" t="s">
        <v>2050</v>
      </c>
      <c r="N871">
        <v>1</v>
      </c>
      <c r="O871">
        <v>0</v>
      </c>
      <c r="P871">
        <v>-418</v>
      </c>
      <c r="Q871">
        <v>1</v>
      </c>
      <c r="R871" t="s">
        <v>719</v>
      </c>
      <c r="S871">
        <v>1</v>
      </c>
      <c r="T871" t="s">
        <v>4327</v>
      </c>
      <c r="U871" t="s">
        <v>4326</v>
      </c>
      <c r="V871">
        <v>1349763</v>
      </c>
      <c r="W871" t="s">
        <v>267</v>
      </c>
      <c r="X871" t="b">
        <v>1</v>
      </c>
      <c r="Y871">
        <v>1349763</v>
      </c>
      <c r="Z871" t="s">
        <v>267</v>
      </c>
      <c r="AA871">
        <v>80879</v>
      </c>
      <c r="AB871" t="s">
        <v>19</v>
      </c>
      <c r="AC871">
        <v>281915</v>
      </c>
      <c r="AD871" t="s">
        <v>99</v>
      </c>
      <c r="AE871">
        <v>80864</v>
      </c>
      <c r="AF871" t="s">
        <v>45</v>
      </c>
      <c r="AG871">
        <v>80840</v>
      </c>
      <c r="AH871" t="s">
        <v>116</v>
      </c>
      <c r="AI871">
        <v>28216</v>
      </c>
      <c r="AJ871" t="s">
        <v>142</v>
      </c>
      <c r="AK871">
        <v>1224</v>
      </c>
      <c r="AL871" t="s">
        <v>91</v>
      </c>
      <c r="AM871">
        <v>2</v>
      </c>
      <c r="AN871" t="s">
        <v>152</v>
      </c>
      <c r="AO871">
        <v>131567</v>
      </c>
      <c r="AP871" t="s">
        <v>153</v>
      </c>
    </row>
    <row r="872" spans="1:42" x14ac:dyDescent="0.2">
      <c r="A872">
        <v>871</v>
      </c>
      <c r="B872" t="s">
        <v>2025</v>
      </c>
      <c r="C872" t="s">
        <v>79</v>
      </c>
      <c r="D872">
        <v>2315236</v>
      </c>
      <c r="E872" t="s">
        <v>1259</v>
      </c>
      <c r="F872" t="s">
        <v>1258</v>
      </c>
      <c r="G872" t="s">
        <v>1258</v>
      </c>
      <c r="H872" t="s">
        <v>2049</v>
      </c>
      <c r="I872" t="s">
        <v>4926</v>
      </c>
      <c r="J872" t="s">
        <v>719</v>
      </c>
      <c r="K872">
        <v>1</v>
      </c>
      <c r="L872">
        <v>1401</v>
      </c>
      <c r="M872" t="s">
        <v>2048</v>
      </c>
      <c r="N872">
        <v>1</v>
      </c>
      <c r="O872">
        <v>-13769</v>
      </c>
      <c r="P872">
        <v>-15170</v>
      </c>
      <c r="Q872">
        <v>11</v>
      </c>
      <c r="R872" t="s">
        <v>719</v>
      </c>
      <c r="S872" t="s">
        <v>719</v>
      </c>
      <c r="T872" t="s">
        <v>719</v>
      </c>
      <c r="U872" t="s">
        <v>4326</v>
      </c>
      <c r="V872">
        <v>2315236</v>
      </c>
      <c r="W872" t="s">
        <v>79</v>
      </c>
      <c r="X872" t="b">
        <v>1</v>
      </c>
      <c r="Y872" t="s">
        <v>719</v>
      </c>
      <c r="Z872" t="s">
        <v>719</v>
      </c>
      <c r="AA872">
        <v>2315236</v>
      </c>
      <c r="AB872" t="s">
        <v>79</v>
      </c>
      <c r="AC872">
        <v>92793</v>
      </c>
      <c r="AD872" t="s">
        <v>125</v>
      </c>
      <c r="AE872">
        <v>224471</v>
      </c>
      <c r="AF872" t="s">
        <v>135</v>
      </c>
      <c r="AG872">
        <v>80840</v>
      </c>
      <c r="AH872" t="s">
        <v>116</v>
      </c>
      <c r="AI872">
        <v>28216</v>
      </c>
      <c r="AJ872" t="s">
        <v>142</v>
      </c>
      <c r="AK872">
        <v>1224</v>
      </c>
      <c r="AL872" t="s">
        <v>91</v>
      </c>
      <c r="AM872">
        <v>2</v>
      </c>
      <c r="AN872" t="s">
        <v>152</v>
      </c>
      <c r="AO872">
        <v>131567</v>
      </c>
      <c r="AP872" t="s">
        <v>153</v>
      </c>
    </row>
    <row r="873" spans="1:42" x14ac:dyDescent="0.2">
      <c r="A873">
        <v>872</v>
      </c>
      <c r="B873" t="s">
        <v>2025</v>
      </c>
      <c r="C873" t="s">
        <v>79</v>
      </c>
      <c r="D873">
        <v>2315236</v>
      </c>
      <c r="E873" t="s">
        <v>1259</v>
      </c>
      <c r="F873" t="s">
        <v>1258</v>
      </c>
      <c r="G873" t="s">
        <v>1258</v>
      </c>
      <c r="H873" t="s">
        <v>2047</v>
      </c>
      <c r="I873" t="s">
        <v>4925</v>
      </c>
      <c r="J873" t="s">
        <v>719</v>
      </c>
      <c r="K873">
        <v>1</v>
      </c>
      <c r="L873">
        <v>1860</v>
      </c>
      <c r="M873" t="s">
        <v>2046</v>
      </c>
      <c r="N873">
        <v>0</v>
      </c>
      <c r="O873">
        <v>-11917</v>
      </c>
      <c r="P873">
        <v>-13777</v>
      </c>
      <c r="Q873">
        <v>10</v>
      </c>
      <c r="R873" t="s">
        <v>719</v>
      </c>
      <c r="S873" t="s">
        <v>719</v>
      </c>
      <c r="T873" t="s">
        <v>719</v>
      </c>
      <c r="U873" t="s">
        <v>4326</v>
      </c>
      <c r="V873">
        <v>2315236</v>
      </c>
      <c r="W873" t="s">
        <v>79</v>
      </c>
      <c r="X873" t="b">
        <v>1</v>
      </c>
      <c r="Y873" t="s">
        <v>719</v>
      </c>
      <c r="Z873" t="s">
        <v>719</v>
      </c>
      <c r="AA873">
        <v>2315236</v>
      </c>
      <c r="AB873" t="s">
        <v>79</v>
      </c>
      <c r="AC873">
        <v>92793</v>
      </c>
      <c r="AD873" t="s">
        <v>125</v>
      </c>
      <c r="AE873">
        <v>224471</v>
      </c>
      <c r="AF873" t="s">
        <v>135</v>
      </c>
      <c r="AG873">
        <v>80840</v>
      </c>
      <c r="AH873" t="s">
        <v>116</v>
      </c>
      <c r="AI873">
        <v>28216</v>
      </c>
      <c r="AJ873" t="s">
        <v>142</v>
      </c>
      <c r="AK873">
        <v>1224</v>
      </c>
      <c r="AL873" t="s">
        <v>91</v>
      </c>
      <c r="AM873">
        <v>2</v>
      </c>
      <c r="AN873" t="s">
        <v>152</v>
      </c>
      <c r="AO873">
        <v>131567</v>
      </c>
      <c r="AP873" t="s">
        <v>153</v>
      </c>
    </row>
    <row r="874" spans="1:42" x14ac:dyDescent="0.2">
      <c r="A874">
        <v>873</v>
      </c>
      <c r="B874" t="s">
        <v>2025</v>
      </c>
      <c r="C874" t="s">
        <v>79</v>
      </c>
      <c r="D874">
        <v>2315236</v>
      </c>
      <c r="E874" t="s">
        <v>1251</v>
      </c>
      <c r="F874" t="s">
        <v>845</v>
      </c>
      <c r="G874" t="s">
        <v>845</v>
      </c>
      <c r="H874" t="s">
        <v>2045</v>
      </c>
      <c r="I874" t="s">
        <v>4924</v>
      </c>
      <c r="J874" t="s">
        <v>719</v>
      </c>
      <c r="K874">
        <v>-1</v>
      </c>
      <c r="L874">
        <v>939</v>
      </c>
      <c r="M874" t="s">
        <v>2044</v>
      </c>
      <c r="N874">
        <v>0</v>
      </c>
      <c r="O874">
        <v>-10834</v>
      </c>
      <c r="P874">
        <v>-11773</v>
      </c>
      <c r="Q874">
        <v>9</v>
      </c>
      <c r="R874" t="s">
        <v>719</v>
      </c>
      <c r="S874" t="s">
        <v>719</v>
      </c>
      <c r="T874" t="s">
        <v>719</v>
      </c>
      <c r="U874" t="s">
        <v>4326</v>
      </c>
      <c r="V874">
        <v>2315236</v>
      </c>
      <c r="W874" t="s">
        <v>79</v>
      </c>
      <c r="X874" t="b">
        <v>1</v>
      </c>
      <c r="Y874" t="s">
        <v>719</v>
      </c>
      <c r="Z874" t="s">
        <v>719</v>
      </c>
      <c r="AA874">
        <v>2315236</v>
      </c>
      <c r="AB874" t="s">
        <v>79</v>
      </c>
      <c r="AC874">
        <v>92793</v>
      </c>
      <c r="AD874" t="s">
        <v>125</v>
      </c>
      <c r="AE874">
        <v>224471</v>
      </c>
      <c r="AF874" t="s">
        <v>135</v>
      </c>
      <c r="AG874">
        <v>80840</v>
      </c>
      <c r="AH874" t="s">
        <v>116</v>
      </c>
      <c r="AI874">
        <v>28216</v>
      </c>
      <c r="AJ874" t="s">
        <v>142</v>
      </c>
      <c r="AK874">
        <v>1224</v>
      </c>
      <c r="AL874" t="s">
        <v>91</v>
      </c>
      <c r="AM874">
        <v>2</v>
      </c>
      <c r="AN874" t="s">
        <v>152</v>
      </c>
      <c r="AO874">
        <v>131567</v>
      </c>
      <c r="AP874" t="s">
        <v>153</v>
      </c>
    </row>
    <row r="875" spans="1:42" x14ac:dyDescent="0.2">
      <c r="A875">
        <v>874</v>
      </c>
      <c r="B875" t="s">
        <v>2025</v>
      </c>
      <c r="C875" t="s">
        <v>79</v>
      </c>
      <c r="D875">
        <v>2315236</v>
      </c>
      <c r="E875" t="s">
        <v>1251</v>
      </c>
      <c r="F875" t="s">
        <v>845</v>
      </c>
      <c r="G875" t="s">
        <v>845</v>
      </c>
      <c r="H875" t="s">
        <v>2043</v>
      </c>
      <c r="I875" t="s">
        <v>4923</v>
      </c>
      <c r="J875" t="s">
        <v>719</v>
      </c>
      <c r="K875">
        <v>-1</v>
      </c>
      <c r="L875">
        <v>1047</v>
      </c>
      <c r="M875" t="s">
        <v>2042</v>
      </c>
      <c r="N875">
        <v>0</v>
      </c>
      <c r="O875">
        <v>-9779</v>
      </c>
      <c r="P875">
        <v>-10826</v>
      </c>
      <c r="Q875">
        <v>8</v>
      </c>
      <c r="R875" t="s">
        <v>719</v>
      </c>
      <c r="S875" t="s">
        <v>719</v>
      </c>
      <c r="T875" t="s">
        <v>719</v>
      </c>
      <c r="U875" t="s">
        <v>4326</v>
      </c>
      <c r="V875">
        <v>2315236</v>
      </c>
      <c r="W875" t="s">
        <v>79</v>
      </c>
      <c r="X875" t="b">
        <v>1</v>
      </c>
      <c r="Y875" t="s">
        <v>719</v>
      </c>
      <c r="Z875" t="s">
        <v>719</v>
      </c>
      <c r="AA875">
        <v>2315236</v>
      </c>
      <c r="AB875" t="s">
        <v>79</v>
      </c>
      <c r="AC875">
        <v>92793</v>
      </c>
      <c r="AD875" t="s">
        <v>125</v>
      </c>
      <c r="AE875">
        <v>224471</v>
      </c>
      <c r="AF875" t="s">
        <v>135</v>
      </c>
      <c r="AG875">
        <v>80840</v>
      </c>
      <c r="AH875" t="s">
        <v>116</v>
      </c>
      <c r="AI875">
        <v>28216</v>
      </c>
      <c r="AJ875" t="s">
        <v>142</v>
      </c>
      <c r="AK875">
        <v>1224</v>
      </c>
      <c r="AL875" t="s">
        <v>91</v>
      </c>
      <c r="AM875">
        <v>2</v>
      </c>
      <c r="AN875" t="s">
        <v>152</v>
      </c>
      <c r="AO875">
        <v>131567</v>
      </c>
      <c r="AP875" t="s">
        <v>153</v>
      </c>
    </row>
    <row r="876" spans="1:42" x14ac:dyDescent="0.2">
      <c r="A876">
        <v>875</v>
      </c>
      <c r="B876" t="s">
        <v>2025</v>
      </c>
      <c r="C876" t="s">
        <v>79</v>
      </c>
      <c r="D876">
        <v>2315236</v>
      </c>
      <c r="E876" t="s">
        <v>684</v>
      </c>
      <c r="F876" t="s">
        <v>683</v>
      </c>
      <c r="G876" t="s">
        <v>683</v>
      </c>
      <c r="H876" t="s">
        <v>2041</v>
      </c>
      <c r="I876" t="s">
        <v>4922</v>
      </c>
      <c r="J876" t="s">
        <v>719</v>
      </c>
      <c r="K876">
        <v>-1</v>
      </c>
      <c r="L876">
        <v>1686</v>
      </c>
      <c r="M876" t="s">
        <v>2040</v>
      </c>
      <c r="N876">
        <v>0</v>
      </c>
      <c r="O876">
        <v>-8097</v>
      </c>
      <c r="P876">
        <v>-9783</v>
      </c>
      <c r="Q876">
        <v>7</v>
      </c>
      <c r="R876" t="s">
        <v>719</v>
      </c>
      <c r="S876" t="s">
        <v>719</v>
      </c>
      <c r="T876" t="s">
        <v>719</v>
      </c>
      <c r="U876" t="s">
        <v>4326</v>
      </c>
      <c r="V876">
        <v>2315236</v>
      </c>
      <c r="W876" t="s">
        <v>79</v>
      </c>
      <c r="X876" t="b">
        <v>1</v>
      </c>
      <c r="Y876" t="s">
        <v>719</v>
      </c>
      <c r="Z876" t="s">
        <v>719</v>
      </c>
      <c r="AA876">
        <v>2315236</v>
      </c>
      <c r="AB876" t="s">
        <v>79</v>
      </c>
      <c r="AC876">
        <v>92793</v>
      </c>
      <c r="AD876" t="s">
        <v>125</v>
      </c>
      <c r="AE876">
        <v>224471</v>
      </c>
      <c r="AF876" t="s">
        <v>135</v>
      </c>
      <c r="AG876">
        <v>80840</v>
      </c>
      <c r="AH876" t="s">
        <v>116</v>
      </c>
      <c r="AI876">
        <v>28216</v>
      </c>
      <c r="AJ876" t="s">
        <v>142</v>
      </c>
      <c r="AK876">
        <v>1224</v>
      </c>
      <c r="AL876" t="s">
        <v>91</v>
      </c>
      <c r="AM876">
        <v>2</v>
      </c>
      <c r="AN876" t="s">
        <v>152</v>
      </c>
      <c r="AO876">
        <v>131567</v>
      </c>
      <c r="AP876" t="s">
        <v>153</v>
      </c>
    </row>
    <row r="877" spans="1:42" x14ac:dyDescent="0.2">
      <c r="A877">
        <v>876</v>
      </c>
      <c r="B877" t="s">
        <v>2025</v>
      </c>
      <c r="C877" t="s">
        <v>79</v>
      </c>
      <c r="D877">
        <v>2315236</v>
      </c>
      <c r="E877" t="s">
        <v>305</v>
      </c>
      <c r="F877" t="s">
        <v>304</v>
      </c>
      <c r="G877" t="s">
        <v>304</v>
      </c>
      <c r="H877" t="s">
        <v>2039</v>
      </c>
      <c r="I877" t="s">
        <v>4921</v>
      </c>
      <c r="J877" t="s">
        <v>719</v>
      </c>
      <c r="K877">
        <v>-1</v>
      </c>
      <c r="L877">
        <v>1002</v>
      </c>
      <c r="M877" t="s">
        <v>2038</v>
      </c>
      <c r="N877">
        <v>0</v>
      </c>
      <c r="O877">
        <v>-7032</v>
      </c>
      <c r="P877">
        <v>-8034</v>
      </c>
      <c r="Q877">
        <v>6</v>
      </c>
      <c r="R877" t="s">
        <v>4316</v>
      </c>
      <c r="S877" t="s">
        <v>719</v>
      </c>
      <c r="T877" t="s">
        <v>719</v>
      </c>
      <c r="U877" t="s">
        <v>4326</v>
      </c>
      <c r="V877">
        <v>2315236</v>
      </c>
      <c r="W877" t="s">
        <v>79</v>
      </c>
      <c r="X877" t="b">
        <v>1</v>
      </c>
      <c r="Y877" t="s">
        <v>719</v>
      </c>
      <c r="Z877" t="s">
        <v>719</v>
      </c>
      <c r="AA877">
        <v>2315236</v>
      </c>
      <c r="AB877" t="s">
        <v>79</v>
      </c>
      <c r="AC877">
        <v>92793</v>
      </c>
      <c r="AD877" t="s">
        <v>125</v>
      </c>
      <c r="AE877">
        <v>224471</v>
      </c>
      <c r="AF877" t="s">
        <v>135</v>
      </c>
      <c r="AG877">
        <v>80840</v>
      </c>
      <c r="AH877" t="s">
        <v>116</v>
      </c>
      <c r="AI877">
        <v>28216</v>
      </c>
      <c r="AJ877" t="s">
        <v>142</v>
      </c>
      <c r="AK877">
        <v>1224</v>
      </c>
      <c r="AL877" t="s">
        <v>91</v>
      </c>
      <c r="AM877">
        <v>2</v>
      </c>
      <c r="AN877" t="s">
        <v>152</v>
      </c>
      <c r="AO877">
        <v>131567</v>
      </c>
      <c r="AP877" t="s">
        <v>153</v>
      </c>
    </row>
    <row r="878" spans="1:42" x14ac:dyDescent="0.2">
      <c r="A878">
        <v>877</v>
      </c>
      <c r="B878" t="s">
        <v>2025</v>
      </c>
      <c r="C878" t="s">
        <v>79</v>
      </c>
      <c r="D878">
        <v>2315236</v>
      </c>
      <c r="E878" t="s">
        <v>2037</v>
      </c>
      <c r="F878" t="s">
        <v>2036</v>
      </c>
      <c r="G878" t="s">
        <v>2036</v>
      </c>
      <c r="H878" t="s">
        <v>2035</v>
      </c>
      <c r="I878" t="s">
        <v>4920</v>
      </c>
      <c r="J878" t="s">
        <v>719</v>
      </c>
      <c r="K878">
        <v>-1</v>
      </c>
      <c r="L878">
        <v>1305</v>
      </c>
      <c r="M878" t="s">
        <v>2034</v>
      </c>
      <c r="N878">
        <v>0</v>
      </c>
      <c r="O878">
        <v>-5186</v>
      </c>
      <c r="P878">
        <v>-6491</v>
      </c>
      <c r="Q878">
        <v>5</v>
      </c>
      <c r="R878" t="s">
        <v>719</v>
      </c>
      <c r="S878" t="s">
        <v>719</v>
      </c>
      <c r="T878" t="s">
        <v>719</v>
      </c>
      <c r="U878" t="s">
        <v>4326</v>
      </c>
      <c r="V878">
        <v>2315236</v>
      </c>
      <c r="W878" t="s">
        <v>79</v>
      </c>
      <c r="X878" t="b">
        <v>1</v>
      </c>
      <c r="Y878" t="s">
        <v>719</v>
      </c>
      <c r="Z878" t="s">
        <v>719</v>
      </c>
      <c r="AA878">
        <v>2315236</v>
      </c>
      <c r="AB878" t="s">
        <v>79</v>
      </c>
      <c r="AC878">
        <v>92793</v>
      </c>
      <c r="AD878" t="s">
        <v>125</v>
      </c>
      <c r="AE878">
        <v>224471</v>
      </c>
      <c r="AF878" t="s">
        <v>135</v>
      </c>
      <c r="AG878">
        <v>80840</v>
      </c>
      <c r="AH878" t="s">
        <v>116</v>
      </c>
      <c r="AI878">
        <v>28216</v>
      </c>
      <c r="AJ878" t="s">
        <v>142</v>
      </c>
      <c r="AK878">
        <v>1224</v>
      </c>
      <c r="AL878" t="s">
        <v>91</v>
      </c>
      <c r="AM878">
        <v>2</v>
      </c>
      <c r="AN878" t="s">
        <v>152</v>
      </c>
      <c r="AO878">
        <v>131567</v>
      </c>
      <c r="AP878" t="s">
        <v>153</v>
      </c>
    </row>
    <row r="879" spans="1:42" x14ac:dyDescent="0.2">
      <c r="A879">
        <v>878</v>
      </c>
      <c r="B879" t="s">
        <v>2025</v>
      </c>
      <c r="C879" t="s">
        <v>79</v>
      </c>
      <c r="D879">
        <v>2315236</v>
      </c>
      <c r="E879" t="s">
        <v>2033</v>
      </c>
      <c r="F879" t="s">
        <v>2032</v>
      </c>
      <c r="G879" t="s">
        <v>2032</v>
      </c>
      <c r="H879" t="s">
        <v>2031</v>
      </c>
      <c r="I879" t="s">
        <v>4919</v>
      </c>
      <c r="J879" t="s">
        <v>719</v>
      </c>
      <c r="K879">
        <v>1</v>
      </c>
      <c r="L879">
        <v>1560</v>
      </c>
      <c r="M879" t="s">
        <v>2030</v>
      </c>
      <c r="N879">
        <v>0</v>
      </c>
      <c r="O879">
        <v>-3604</v>
      </c>
      <c r="P879">
        <v>-5164</v>
      </c>
      <c r="Q879">
        <v>4</v>
      </c>
      <c r="R879" t="s">
        <v>719</v>
      </c>
      <c r="S879" t="s">
        <v>719</v>
      </c>
      <c r="T879" t="s">
        <v>719</v>
      </c>
      <c r="U879" t="s">
        <v>4326</v>
      </c>
      <c r="V879">
        <v>2315236</v>
      </c>
      <c r="W879" t="s">
        <v>79</v>
      </c>
      <c r="X879" t="b">
        <v>1</v>
      </c>
      <c r="Y879" t="s">
        <v>719</v>
      </c>
      <c r="Z879" t="s">
        <v>719</v>
      </c>
      <c r="AA879">
        <v>2315236</v>
      </c>
      <c r="AB879" t="s">
        <v>79</v>
      </c>
      <c r="AC879">
        <v>92793</v>
      </c>
      <c r="AD879" t="s">
        <v>125</v>
      </c>
      <c r="AE879">
        <v>224471</v>
      </c>
      <c r="AF879" t="s">
        <v>135</v>
      </c>
      <c r="AG879">
        <v>80840</v>
      </c>
      <c r="AH879" t="s">
        <v>116</v>
      </c>
      <c r="AI879">
        <v>28216</v>
      </c>
      <c r="AJ879" t="s">
        <v>142</v>
      </c>
      <c r="AK879">
        <v>1224</v>
      </c>
      <c r="AL879" t="s">
        <v>91</v>
      </c>
      <c r="AM879">
        <v>2</v>
      </c>
      <c r="AN879" t="s">
        <v>152</v>
      </c>
      <c r="AO879">
        <v>131567</v>
      </c>
      <c r="AP879" t="s">
        <v>153</v>
      </c>
    </row>
    <row r="880" spans="1:42" x14ac:dyDescent="0.2">
      <c r="A880">
        <v>879</v>
      </c>
      <c r="B880" t="s">
        <v>2025</v>
      </c>
      <c r="C880" t="s">
        <v>79</v>
      </c>
      <c r="D880">
        <v>2315236</v>
      </c>
      <c r="E880" t="s">
        <v>1242</v>
      </c>
      <c r="F880" t="s">
        <v>871</v>
      </c>
      <c r="G880" t="s">
        <v>871</v>
      </c>
      <c r="H880" t="s">
        <v>2029</v>
      </c>
      <c r="I880" t="s">
        <v>4918</v>
      </c>
      <c r="J880" t="s">
        <v>719</v>
      </c>
      <c r="K880">
        <v>1</v>
      </c>
      <c r="L880">
        <v>1035</v>
      </c>
      <c r="M880" t="s">
        <v>2028</v>
      </c>
      <c r="N880">
        <v>0</v>
      </c>
      <c r="O880">
        <v>-2351</v>
      </c>
      <c r="P880">
        <v>-3386</v>
      </c>
      <c r="Q880">
        <v>3</v>
      </c>
      <c r="R880" t="s">
        <v>719</v>
      </c>
      <c r="S880" t="s">
        <v>719</v>
      </c>
      <c r="T880" t="s">
        <v>719</v>
      </c>
      <c r="U880" t="s">
        <v>4326</v>
      </c>
      <c r="V880">
        <v>2315236</v>
      </c>
      <c r="W880" t="s">
        <v>79</v>
      </c>
      <c r="X880" t="b">
        <v>1</v>
      </c>
      <c r="Y880" t="s">
        <v>719</v>
      </c>
      <c r="Z880" t="s">
        <v>719</v>
      </c>
      <c r="AA880">
        <v>2315236</v>
      </c>
      <c r="AB880" t="s">
        <v>79</v>
      </c>
      <c r="AC880">
        <v>92793</v>
      </c>
      <c r="AD880" t="s">
        <v>125</v>
      </c>
      <c r="AE880">
        <v>224471</v>
      </c>
      <c r="AF880" t="s">
        <v>135</v>
      </c>
      <c r="AG880">
        <v>80840</v>
      </c>
      <c r="AH880" t="s">
        <v>116</v>
      </c>
      <c r="AI880">
        <v>28216</v>
      </c>
      <c r="AJ880" t="s">
        <v>142</v>
      </c>
      <c r="AK880">
        <v>1224</v>
      </c>
      <c r="AL880" t="s">
        <v>91</v>
      </c>
      <c r="AM880">
        <v>2</v>
      </c>
      <c r="AN880" t="s">
        <v>152</v>
      </c>
      <c r="AO880">
        <v>131567</v>
      </c>
      <c r="AP880" t="s">
        <v>153</v>
      </c>
    </row>
    <row r="881" spans="1:42" x14ac:dyDescent="0.2">
      <c r="A881">
        <v>880</v>
      </c>
      <c r="B881" t="s">
        <v>2025</v>
      </c>
      <c r="C881" t="s">
        <v>79</v>
      </c>
      <c r="D881">
        <v>2315236</v>
      </c>
      <c r="E881" t="s">
        <v>1139</v>
      </c>
      <c r="F881" t="s">
        <v>1138</v>
      </c>
      <c r="G881" t="s">
        <v>1138</v>
      </c>
      <c r="H881" t="s">
        <v>2027</v>
      </c>
      <c r="I881" t="s">
        <v>4917</v>
      </c>
      <c r="J881" t="s">
        <v>719</v>
      </c>
      <c r="K881">
        <v>1</v>
      </c>
      <c r="L881">
        <v>534</v>
      </c>
      <c r="M881" t="s">
        <v>2026</v>
      </c>
      <c r="N881">
        <v>0</v>
      </c>
      <c r="O881">
        <v>-1474</v>
      </c>
      <c r="P881">
        <v>-2008</v>
      </c>
      <c r="Q881">
        <v>2</v>
      </c>
      <c r="R881" t="s">
        <v>719</v>
      </c>
      <c r="S881" t="s">
        <v>719</v>
      </c>
      <c r="T881" t="s">
        <v>719</v>
      </c>
      <c r="U881" t="s">
        <v>4326</v>
      </c>
      <c r="V881">
        <v>2315236</v>
      </c>
      <c r="W881" t="s">
        <v>79</v>
      </c>
      <c r="X881" t="b">
        <v>1</v>
      </c>
      <c r="Y881" t="s">
        <v>719</v>
      </c>
      <c r="Z881" t="s">
        <v>719</v>
      </c>
      <c r="AA881">
        <v>2315236</v>
      </c>
      <c r="AB881" t="s">
        <v>79</v>
      </c>
      <c r="AC881">
        <v>92793</v>
      </c>
      <c r="AD881" t="s">
        <v>125</v>
      </c>
      <c r="AE881">
        <v>224471</v>
      </c>
      <c r="AF881" t="s">
        <v>135</v>
      </c>
      <c r="AG881">
        <v>80840</v>
      </c>
      <c r="AH881" t="s">
        <v>116</v>
      </c>
      <c r="AI881">
        <v>28216</v>
      </c>
      <c r="AJ881" t="s">
        <v>142</v>
      </c>
      <c r="AK881">
        <v>1224</v>
      </c>
      <c r="AL881" t="s">
        <v>91</v>
      </c>
      <c r="AM881">
        <v>2</v>
      </c>
      <c r="AN881" t="s">
        <v>152</v>
      </c>
      <c r="AO881">
        <v>131567</v>
      </c>
      <c r="AP881" t="s">
        <v>153</v>
      </c>
    </row>
    <row r="882" spans="1:42" x14ac:dyDescent="0.2">
      <c r="A882">
        <v>881</v>
      </c>
      <c r="B882" t="s">
        <v>2025</v>
      </c>
      <c r="C882" t="s">
        <v>79</v>
      </c>
      <c r="D882">
        <v>2315236</v>
      </c>
      <c r="E882" t="s">
        <v>2024</v>
      </c>
      <c r="F882" t="s">
        <v>2023</v>
      </c>
      <c r="G882" t="s">
        <v>2023</v>
      </c>
      <c r="H882" t="s">
        <v>2022</v>
      </c>
      <c r="I882" t="s">
        <v>4916</v>
      </c>
      <c r="J882" t="s">
        <v>719</v>
      </c>
      <c r="K882">
        <v>-1</v>
      </c>
      <c r="L882">
        <v>1300</v>
      </c>
      <c r="M882" t="s">
        <v>2021</v>
      </c>
      <c r="N882">
        <v>1</v>
      </c>
      <c r="O882">
        <v>0</v>
      </c>
      <c r="P882">
        <v>-1300</v>
      </c>
      <c r="Q882">
        <v>1</v>
      </c>
      <c r="R882" t="s">
        <v>719</v>
      </c>
      <c r="S882" t="s">
        <v>719</v>
      </c>
      <c r="T882" t="s">
        <v>719</v>
      </c>
      <c r="U882" t="s">
        <v>4326</v>
      </c>
      <c r="V882">
        <v>2315236</v>
      </c>
      <c r="W882" t="s">
        <v>79</v>
      </c>
      <c r="X882" t="b">
        <v>1</v>
      </c>
      <c r="Y882" t="s">
        <v>719</v>
      </c>
      <c r="Z882" t="s">
        <v>719</v>
      </c>
      <c r="AA882">
        <v>2315236</v>
      </c>
      <c r="AB882" t="s">
        <v>79</v>
      </c>
      <c r="AC882">
        <v>92793</v>
      </c>
      <c r="AD882" t="s">
        <v>125</v>
      </c>
      <c r="AE882">
        <v>224471</v>
      </c>
      <c r="AF882" t="s">
        <v>135</v>
      </c>
      <c r="AG882">
        <v>80840</v>
      </c>
      <c r="AH882" t="s">
        <v>116</v>
      </c>
      <c r="AI882">
        <v>28216</v>
      </c>
      <c r="AJ882" t="s">
        <v>142</v>
      </c>
      <c r="AK882">
        <v>1224</v>
      </c>
      <c r="AL882" t="s">
        <v>91</v>
      </c>
      <c r="AM882">
        <v>2</v>
      </c>
      <c r="AN882" t="s">
        <v>152</v>
      </c>
      <c r="AO882">
        <v>131567</v>
      </c>
      <c r="AP882" t="s">
        <v>153</v>
      </c>
    </row>
    <row r="883" spans="1:42" x14ac:dyDescent="0.2">
      <c r="A883">
        <v>882</v>
      </c>
      <c r="B883" t="s">
        <v>1981</v>
      </c>
      <c r="C883" t="s">
        <v>25</v>
      </c>
      <c r="D883">
        <v>1230389</v>
      </c>
      <c r="E883" t="s">
        <v>2020</v>
      </c>
      <c r="F883" t="s">
        <v>2019</v>
      </c>
      <c r="G883" t="s">
        <v>2019</v>
      </c>
      <c r="H883" t="s">
        <v>2018</v>
      </c>
      <c r="I883" t="s">
        <v>4915</v>
      </c>
      <c r="J883" t="s">
        <v>719</v>
      </c>
      <c r="K883">
        <v>1</v>
      </c>
      <c r="L883">
        <v>522</v>
      </c>
      <c r="M883" t="s">
        <v>2017</v>
      </c>
      <c r="N883">
        <v>1</v>
      </c>
      <c r="O883">
        <v>-14923</v>
      </c>
      <c r="P883">
        <v>-15445</v>
      </c>
      <c r="Q883">
        <v>15</v>
      </c>
      <c r="R883" t="s">
        <v>719</v>
      </c>
      <c r="S883" t="s">
        <v>719</v>
      </c>
      <c r="T883" t="s">
        <v>719</v>
      </c>
      <c r="U883" t="s">
        <v>4326</v>
      </c>
      <c r="V883">
        <v>1230389</v>
      </c>
      <c r="W883" t="s">
        <v>25</v>
      </c>
      <c r="X883" t="b">
        <v>1</v>
      </c>
      <c r="Y883" t="s">
        <v>719</v>
      </c>
      <c r="Z883" t="s">
        <v>719</v>
      </c>
      <c r="AA883">
        <v>1230389</v>
      </c>
      <c r="AB883" t="s">
        <v>25</v>
      </c>
      <c r="AC883">
        <v>445219</v>
      </c>
      <c r="AD883" t="s">
        <v>104</v>
      </c>
      <c r="AE883">
        <v>451274</v>
      </c>
      <c r="AF883" t="s">
        <v>136</v>
      </c>
      <c r="AG883">
        <v>204441</v>
      </c>
      <c r="AH883" t="s">
        <v>150</v>
      </c>
      <c r="AI883">
        <v>28211</v>
      </c>
      <c r="AJ883" t="s">
        <v>151</v>
      </c>
      <c r="AK883">
        <v>1224</v>
      </c>
      <c r="AL883" t="s">
        <v>91</v>
      </c>
      <c r="AM883">
        <v>2</v>
      </c>
      <c r="AN883" t="s">
        <v>152</v>
      </c>
      <c r="AO883">
        <v>131567</v>
      </c>
      <c r="AP883" t="s">
        <v>153</v>
      </c>
    </row>
    <row r="884" spans="1:42" x14ac:dyDescent="0.2">
      <c r="A884">
        <v>883</v>
      </c>
      <c r="B884" t="s">
        <v>1981</v>
      </c>
      <c r="C884" t="s">
        <v>25</v>
      </c>
      <c r="D884">
        <v>1230389</v>
      </c>
      <c r="E884" t="s">
        <v>497</v>
      </c>
      <c r="F884" t="s">
        <v>429</v>
      </c>
      <c r="G884" t="s">
        <v>429</v>
      </c>
      <c r="H884" t="s">
        <v>2016</v>
      </c>
      <c r="I884" t="s">
        <v>4914</v>
      </c>
      <c r="J884" t="s">
        <v>719</v>
      </c>
      <c r="K884">
        <v>-1</v>
      </c>
      <c r="L884">
        <v>291</v>
      </c>
      <c r="M884" t="s">
        <v>2015</v>
      </c>
      <c r="N884">
        <v>0</v>
      </c>
      <c r="O884">
        <v>-14476</v>
      </c>
      <c r="P884">
        <v>-14767</v>
      </c>
      <c r="Q884">
        <v>14</v>
      </c>
      <c r="R884" t="s">
        <v>719</v>
      </c>
      <c r="S884" t="s">
        <v>719</v>
      </c>
      <c r="T884" t="s">
        <v>719</v>
      </c>
      <c r="U884" t="s">
        <v>4326</v>
      </c>
      <c r="V884">
        <v>1230389</v>
      </c>
      <c r="W884" t="s">
        <v>25</v>
      </c>
      <c r="X884" t="b">
        <v>1</v>
      </c>
      <c r="Y884" t="s">
        <v>719</v>
      </c>
      <c r="Z884" t="s">
        <v>719</v>
      </c>
      <c r="AA884">
        <v>1230389</v>
      </c>
      <c r="AB884" t="s">
        <v>25</v>
      </c>
      <c r="AC884">
        <v>445219</v>
      </c>
      <c r="AD884" t="s">
        <v>104</v>
      </c>
      <c r="AE884">
        <v>451274</v>
      </c>
      <c r="AF884" t="s">
        <v>136</v>
      </c>
      <c r="AG884">
        <v>204441</v>
      </c>
      <c r="AH884" t="s">
        <v>150</v>
      </c>
      <c r="AI884">
        <v>28211</v>
      </c>
      <c r="AJ884" t="s">
        <v>151</v>
      </c>
      <c r="AK884">
        <v>1224</v>
      </c>
      <c r="AL884" t="s">
        <v>91</v>
      </c>
      <c r="AM884">
        <v>2</v>
      </c>
      <c r="AN884" t="s">
        <v>152</v>
      </c>
      <c r="AO884">
        <v>131567</v>
      </c>
      <c r="AP884" t="s">
        <v>153</v>
      </c>
    </row>
    <row r="885" spans="1:42" x14ac:dyDescent="0.2">
      <c r="A885">
        <v>884</v>
      </c>
      <c r="B885" t="s">
        <v>1981</v>
      </c>
      <c r="C885" t="s">
        <v>25</v>
      </c>
      <c r="D885">
        <v>1230389</v>
      </c>
      <c r="E885" t="s">
        <v>2014</v>
      </c>
      <c r="F885" t="s">
        <v>2013</v>
      </c>
      <c r="G885" t="s">
        <v>2013</v>
      </c>
      <c r="H885" t="s">
        <v>2012</v>
      </c>
      <c r="I885" t="s">
        <v>4913</v>
      </c>
      <c r="J885" t="s">
        <v>719</v>
      </c>
      <c r="K885">
        <v>1</v>
      </c>
      <c r="L885">
        <v>792</v>
      </c>
      <c r="M885" t="s">
        <v>2011</v>
      </c>
      <c r="N885">
        <v>0</v>
      </c>
      <c r="O885">
        <v>-13630</v>
      </c>
      <c r="P885">
        <v>-14422</v>
      </c>
      <c r="Q885">
        <v>13</v>
      </c>
      <c r="R885" t="s">
        <v>719</v>
      </c>
      <c r="S885" t="s">
        <v>719</v>
      </c>
      <c r="T885" t="s">
        <v>719</v>
      </c>
      <c r="U885" t="s">
        <v>4326</v>
      </c>
      <c r="V885">
        <v>1230389</v>
      </c>
      <c r="W885" t="s">
        <v>25</v>
      </c>
      <c r="X885" t="b">
        <v>1</v>
      </c>
      <c r="Y885" t="s">
        <v>719</v>
      </c>
      <c r="Z885" t="s">
        <v>719</v>
      </c>
      <c r="AA885">
        <v>1230389</v>
      </c>
      <c r="AB885" t="s">
        <v>25</v>
      </c>
      <c r="AC885">
        <v>445219</v>
      </c>
      <c r="AD885" t="s">
        <v>104</v>
      </c>
      <c r="AE885">
        <v>451274</v>
      </c>
      <c r="AF885" t="s">
        <v>136</v>
      </c>
      <c r="AG885">
        <v>204441</v>
      </c>
      <c r="AH885" t="s">
        <v>150</v>
      </c>
      <c r="AI885">
        <v>28211</v>
      </c>
      <c r="AJ885" t="s">
        <v>151</v>
      </c>
      <c r="AK885">
        <v>1224</v>
      </c>
      <c r="AL885" t="s">
        <v>91</v>
      </c>
      <c r="AM885">
        <v>2</v>
      </c>
      <c r="AN885" t="s">
        <v>152</v>
      </c>
      <c r="AO885">
        <v>131567</v>
      </c>
      <c r="AP885" t="s">
        <v>153</v>
      </c>
    </row>
    <row r="886" spans="1:42" x14ac:dyDescent="0.2">
      <c r="A886">
        <v>885</v>
      </c>
      <c r="B886" t="s">
        <v>1981</v>
      </c>
      <c r="C886" t="s">
        <v>25</v>
      </c>
      <c r="D886">
        <v>1230389</v>
      </c>
      <c r="E886" t="s">
        <v>497</v>
      </c>
      <c r="F886" t="s">
        <v>429</v>
      </c>
      <c r="G886" t="s">
        <v>429</v>
      </c>
      <c r="H886" t="s">
        <v>2010</v>
      </c>
      <c r="I886" t="s">
        <v>4912</v>
      </c>
      <c r="J886" t="s">
        <v>719</v>
      </c>
      <c r="K886">
        <v>-1</v>
      </c>
      <c r="L886">
        <v>240</v>
      </c>
      <c r="M886" t="s">
        <v>2009</v>
      </c>
      <c r="N886">
        <v>0</v>
      </c>
      <c r="O886">
        <v>-13287</v>
      </c>
      <c r="P886">
        <v>-13527</v>
      </c>
      <c r="Q886">
        <v>12</v>
      </c>
      <c r="R886" t="s">
        <v>719</v>
      </c>
      <c r="S886" t="s">
        <v>719</v>
      </c>
      <c r="T886" t="s">
        <v>719</v>
      </c>
      <c r="U886" t="s">
        <v>4326</v>
      </c>
      <c r="V886">
        <v>1230389</v>
      </c>
      <c r="W886" t="s">
        <v>25</v>
      </c>
      <c r="X886" t="b">
        <v>1</v>
      </c>
      <c r="Y886" t="s">
        <v>719</v>
      </c>
      <c r="Z886" t="s">
        <v>719</v>
      </c>
      <c r="AA886">
        <v>1230389</v>
      </c>
      <c r="AB886" t="s">
        <v>25</v>
      </c>
      <c r="AC886">
        <v>445219</v>
      </c>
      <c r="AD886" t="s">
        <v>104</v>
      </c>
      <c r="AE886">
        <v>451274</v>
      </c>
      <c r="AF886" t="s">
        <v>136</v>
      </c>
      <c r="AG886">
        <v>204441</v>
      </c>
      <c r="AH886" t="s">
        <v>150</v>
      </c>
      <c r="AI886">
        <v>28211</v>
      </c>
      <c r="AJ886" t="s">
        <v>151</v>
      </c>
      <c r="AK886">
        <v>1224</v>
      </c>
      <c r="AL886" t="s">
        <v>91</v>
      </c>
      <c r="AM886">
        <v>2</v>
      </c>
      <c r="AN886" t="s">
        <v>152</v>
      </c>
      <c r="AO886">
        <v>131567</v>
      </c>
      <c r="AP886" t="s">
        <v>153</v>
      </c>
    </row>
    <row r="887" spans="1:42" x14ac:dyDescent="0.2">
      <c r="A887">
        <v>886</v>
      </c>
      <c r="B887" t="s">
        <v>1981</v>
      </c>
      <c r="C887" t="s">
        <v>25</v>
      </c>
      <c r="D887">
        <v>1230389</v>
      </c>
      <c r="E887" t="s">
        <v>305</v>
      </c>
      <c r="F887" t="s">
        <v>304</v>
      </c>
      <c r="G887" t="s">
        <v>304</v>
      </c>
      <c r="H887" t="s">
        <v>2008</v>
      </c>
      <c r="I887" t="s">
        <v>4911</v>
      </c>
      <c r="J887" t="s">
        <v>719</v>
      </c>
      <c r="K887">
        <v>-1</v>
      </c>
      <c r="L887">
        <v>720</v>
      </c>
      <c r="M887" t="s">
        <v>2007</v>
      </c>
      <c r="N887">
        <v>0</v>
      </c>
      <c r="O887">
        <v>-12568</v>
      </c>
      <c r="P887">
        <v>-13288</v>
      </c>
      <c r="Q887">
        <v>11</v>
      </c>
      <c r="R887" t="s">
        <v>719</v>
      </c>
      <c r="S887" t="s">
        <v>719</v>
      </c>
      <c r="T887" t="s">
        <v>719</v>
      </c>
      <c r="U887" t="s">
        <v>4326</v>
      </c>
      <c r="V887">
        <v>1230389</v>
      </c>
      <c r="W887" t="s">
        <v>25</v>
      </c>
      <c r="X887" t="b">
        <v>1</v>
      </c>
      <c r="Y887" t="s">
        <v>719</v>
      </c>
      <c r="Z887" t="s">
        <v>719</v>
      </c>
      <c r="AA887">
        <v>1230389</v>
      </c>
      <c r="AB887" t="s">
        <v>25</v>
      </c>
      <c r="AC887">
        <v>445219</v>
      </c>
      <c r="AD887" t="s">
        <v>104</v>
      </c>
      <c r="AE887">
        <v>451274</v>
      </c>
      <c r="AF887" t="s">
        <v>136</v>
      </c>
      <c r="AG887">
        <v>204441</v>
      </c>
      <c r="AH887" t="s">
        <v>150</v>
      </c>
      <c r="AI887">
        <v>28211</v>
      </c>
      <c r="AJ887" t="s">
        <v>151</v>
      </c>
      <c r="AK887">
        <v>1224</v>
      </c>
      <c r="AL887" t="s">
        <v>91</v>
      </c>
      <c r="AM887">
        <v>2</v>
      </c>
      <c r="AN887" t="s">
        <v>152</v>
      </c>
      <c r="AO887">
        <v>131567</v>
      </c>
      <c r="AP887" t="s">
        <v>153</v>
      </c>
    </row>
    <row r="888" spans="1:42" x14ac:dyDescent="0.2">
      <c r="A888">
        <v>887</v>
      </c>
      <c r="B888" t="s">
        <v>1981</v>
      </c>
      <c r="C888" t="s">
        <v>25</v>
      </c>
      <c r="D888">
        <v>1230389</v>
      </c>
      <c r="E888" t="s">
        <v>2006</v>
      </c>
      <c r="F888" t="s">
        <v>2005</v>
      </c>
      <c r="G888" t="s">
        <v>2005</v>
      </c>
      <c r="H888" t="s">
        <v>2004</v>
      </c>
      <c r="I888" t="s">
        <v>4910</v>
      </c>
      <c r="J888" t="s">
        <v>719</v>
      </c>
      <c r="K888">
        <v>1</v>
      </c>
      <c r="L888">
        <v>633</v>
      </c>
      <c r="M888" t="s">
        <v>2003</v>
      </c>
      <c r="N888">
        <v>0</v>
      </c>
      <c r="O888">
        <v>-11775</v>
      </c>
      <c r="P888">
        <v>-12408</v>
      </c>
      <c r="Q888">
        <v>10</v>
      </c>
      <c r="R888" t="s">
        <v>719</v>
      </c>
      <c r="S888" t="s">
        <v>719</v>
      </c>
      <c r="T888" t="s">
        <v>719</v>
      </c>
      <c r="U888" t="s">
        <v>4326</v>
      </c>
      <c r="V888">
        <v>1230389</v>
      </c>
      <c r="W888" t="s">
        <v>25</v>
      </c>
      <c r="X888" t="b">
        <v>1</v>
      </c>
      <c r="Y888" t="s">
        <v>719</v>
      </c>
      <c r="Z888" t="s">
        <v>719</v>
      </c>
      <c r="AA888">
        <v>1230389</v>
      </c>
      <c r="AB888" t="s">
        <v>25</v>
      </c>
      <c r="AC888">
        <v>445219</v>
      </c>
      <c r="AD888" t="s">
        <v>104</v>
      </c>
      <c r="AE888">
        <v>451274</v>
      </c>
      <c r="AF888" t="s">
        <v>136</v>
      </c>
      <c r="AG888">
        <v>204441</v>
      </c>
      <c r="AH888" t="s">
        <v>150</v>
      </c>
      <c r="AI888">
        <v>28211</v>
      </c>
      <c r="AJ888" t="s">
        <v>151</v>
      </c>
      <c r="AK888">
        <v>1224</v>
      </c>
      <c r="AL888" t="s">
        <v>91</v>
      </c>
      <c r="AM888">
        <v>2</v>
      </c>
      <c r="AN888" t="s">
        <v>152</v>
      </c>
      <c r="AO888">
        <v>131567</v>
      </c>
      <c r="AP888" t="s">
        <v>153</v>
      </c>
    </row>
    <row r="889" spans="1:42" x14ac:dyDescent="0.2">
      <c r="A889">
        <v>888</v>
      </c>
      <c r="B889" t="s">
        <v>1981</v>
      </c>
      <c r="C889" t="s">
        <v>25</v>
      </c>
      <c r="D889">
        <v>1230389</v>
      </c>
      <c r="E889" t="s">
        <v>2002</v>
      </c>
      <c r="F889" t="s">
        <v>2001</v>
      </c>
      <c r="G889" t="s">
        <v>2001</v>
      </c>
      <c r="H889" t="s">
        <v>2000</v>
      </c>
      <c r="I889" t="s">
        <v>4909</v>
      </c>
      <c r="J889" t="s">
        <v>719</v>
      </c>
      <c r="K889">
        <v>1</v>
      </c>
      <c r="L889">
        <v>3444</v>
      </c>
      <c r="M889" t="s">
        <v>1999</v>
      </c>
      <c r="N889">
        <v>0</v>
      </c>
      <c r="O889">
        <v>-8210</v>
      </c>
      <c r="P889">
        <v>-11654</v>
      </c>
      <c r="Q889">
        <v>9</v>
      </c>
      <c r="R889" t="s">
        <v>719</v>
      </c>
      <c r="S889" t="s">
        <v>719</v>
      </c>
      <c r="T889" t="s">
        <v>719</v>
      </c>
      <c r="U889" t="s">
        <v>4326</v>
      </c>
      <c r="V889">
        <v>1230389</v>
      </c>
      <c r="W889" t="s">
        <v>25</v>
      </c>
      <c r="X889" t="b">
        <v>1</v>
      </c>
      <c r="Y889" t="s">
        <v>719</v>
      </c>
      <c r="Z889" t="s">
        <v>719</v>
      </c>
      <c r="AA889">
        <v>1230389</v>
      </c>
      <c r="AB889" t="s">
        <v>25</v>
      </c>
      <c r="AC889">
        <v>445219</v>
      </c>
      <c r="AD889" t="s">
        <v>104</v>
      </c>
      <c r="AE889">
        <v>451274</v>
      </c>
      <c r="AF889" t="s">
        <v>136</v>
      </c>
      <c r="AG889">
        <v>204441</v>
      </c>
      <c r="AH889" t="s">
        <v>150</v>
      </c>
      <c r="AI889">
        <v>28211</v>
      </c>
      <c r="AJ889" t="s">
        <v>151</v>
      </c>
      <c r="AK889">
        <v>1224</v>
      </c>
      <c r="AL889" t="s">
        <v>91</v>
      </c>
      <c r="AM889">
        <v>2</v>
      </c>
      <c r="AN889" t="s">
        <v>152</v>
      </c>
      <c r="AO889">
        <v>131567</v>
      </c>
      <c r="AP889" t="s">
        <v>153</v>
      </c>
    </row>
    <row r="890" spans="1:42" x14ac:dyDescent="0.2">
      <c r="A890">
        <v>889</v>
      </c>
      <c r="B890" t="s">
        <v>1981</v>
      </c>
      <c r="C890" t="s">
        <v>25</v>
      </c>
      <c r="D890">
        <v>1230389</v>
      </c>
      <c r="E890" t="s">
        <v>305</v>
      </c>
      <c r="F890" t="s">
        <v>304</v>
      </c>
      <c r="G890" t="s">
        <v>304</v>
      </c>
      <c r="H890" t="s">
        <v>1998</v>
      </c>
      <c r="I890" t="s">
        <v>4908</v>
      </c>
      <c r="J890" t="s">
        <v>719</v>
      </c>
      <c r="K890">
        <v>-1</v>
      </c>
      <c r="L890">
        <v>963</v>
      </c>
      <c r="M890" t="s">
        <v>1997</v>
      </c>
      <c r="N890">
        <v>0</v>
      </c>
      <c r="O890">
        <v>-7209</v>
      </c>
      <c r="P890">
        <v>-8172</v>
      </c>
      <c r="Q890">
        <v>8</v>
      </c>
      <c r="R890" t="s">
        <v>4316</v>
      </c>
      <c r="S890" t="s">
        <v>719</v>
      </c>
      <c r="T890" t="s">
        <v>719</v>
      </c>
      <c r="U890" t="s">
        <v>4326</v>
      </c>
      <c r="V890">
        <v>1230389</v>
      </c>
      <c r="W890" t="s">
        <v>25</v>
      </c>
      <c r="X890" t="b">
        <v>1</v>
      </c>
      <c r="Y890" t="s">
        <v>719</v>
      </c>
      <c r="Z890" t="s">
        <v>719</v>
      </c>
      <c r="AA890">
        <v>1230389</v>
      </c>
      <c r="AB890" t="s">
        <v>25</v>
      </c>
      <c r="AC890">
        <v>445219</v>
      </c>
      <c r="AD890" t="s">
        <v>104</v>
      </c>
      <c r="AE890">
        <v>451274</v>
      </c>
      <c r="AF890" t="s">
        <v>136</v>
      </c>
      <c r="AG890">
        <v>204441</v>
      </c>
      <c r="AH890" t="s">
        <v>150</v>
      </c>
      <c r="AI890">
        <v>28211</v>
      </c>
      <c r="AJ890" t="s">
        <v>151</v>
      </c>
      <c r="AK890">
        <v>1224</v>
      </c>
      <c r="AL890" t="s">
        <v>91</v>
      </c>
      <c r="AM890">
        <v>2</v>
      </c>
      <c r="AN890" t="s">
        <v>152</v>
      </c>
      <c r="AO890">
        <v>131567</v>
      </c>
      <c r="AP890" t="s">
        <v>153</v>
      </c>
    </row>
    <row r="891" spans="1:42" x14ac:dyDescent="0.2">
      <c r="A891">
        <v>890</v>
      </c>
      <c r="B891" t="s">
        <v>1981</v>
      </c>
      <c r="C891" t="s">
        <v>25</v>
      </c>
      <c r="D891">
        <v>1230389</v>
      </c>
      <c r="E891" t="s">
        <v>302</v>
      </c>
      <c r="F891" t="s">
        <v>301</v>
      </c>
      <c r="G891" t="s">
        <v>301</v>
      </c>
      <c r="H891" t="s">
        <v>1996</v>
      </c>
      <c r="I891" t="s">
        <v>4907</v>
      </c>
      <c r="J891" t="s">
        <v>719</v>
      </c>
      <c r="K891">
        <v>-1</v>
      </c>
      <c r="L891">
        <v>1269</v>
      </c>
      <c r="M891" t="s">
        <v>1995</v>
      </c>
      <c r="N891">
        <v>0</v>
      </c>
      <c r="O891">
        <v>-5928</v>
      </c>
      <c r="P891">
        <v>-7197</v>
      </c>
      <c r="Q891">
        <v>7</v>
      </c>
      <c r="R891" t="s">
        <v>4317</v>
      </c>
      <c r="S891" t="s">
        <v>719</v>
      </c>
      <c r="T891" t="s">
        <v>719</v>
      </c>
      <c r="U891" t="s">
        <v>4326</v>
      </c>
      <c r="V891">
        <v>1230389</v>
      </c>
      <c r="W891" t="s">
        <v>25</v>
      </c>
      <c r="X891" t="b">
        <v>1</v>
      </c>
      <c r="Y891" t="s">
        <v>719</v>
      </c>
      <c r="Z891" t="s">
        <v>719</v>
      </c>
      <c r="AA891">
        <v>1230389</v>
      </c>
      <c r="AB891" t="s">
        <v>25</v>
      </c>
      <c r="AC891">
        <v>445219</v>
      </c>
      <c r="AD891" t="s">
        <v>104</v>
      </c>
      <c r="AE891">
        <v>451274</v>
      </c>
      <c r="AF891" t="s">
        <v>136</v>
      </c>
      <c r="AG891">
        <v>204441</v>
      </c>
      <c r="AH891" t="s">
        <v>150</v>
      </c>
      <c r="AI891">
        <v>28211</v>
      </c>
      <c r="AJ891" t="s">
        <v>151</v>
      </c>
      <c r="AK891">
        <v>1224</v>
      </c>
      <c r="AL891" t="s">
        <v>91</v>
      </c>
      <c r="AM891">
        <v>2</v>
      </c>
      <c r="AN891" t="s">
        <v>152</v>
      </c>
      <c r="AO891">
        <v>131567</v>
      </c>
      <c r="AP891" t="s">
        <v>153</v>
      </c>
    </row>
    <row r="892" spans="1:42" x14ac:dyDescent="0.2">
      <c r="A892">
        <v>891</v>
      </c>
      <c r="B892" t="s">
        <v>1981</v>
      </c>
      <c r="C892" t="s">
        <v>25</v>
      </c>
      <c r="D892">
        <v>1230389</v>
      </c>
      <c r="E892" t="s">
        <v>614</v>
      </c>
      <c r="F892" t="s">
        <v>613</v>
      </c>
      <c r="G892" t="s">
        <v>613</v>
      </c>
      <c r="H892" t="s">
        <v>1994</v>
      </c>
      <c r="I892" t="s">
        <v>4906</v>
      </c>
      <c r="J892" t="s">
        <v>719</v>
      </c>
      <c r="K892">
        <v>-1</v>
      </c>
      <c r="L892">
        <v>465</v>
      </c>
      <c r="M892" t="s">
        <v>1993</v>
      </c>
      <c r="N892">
        <v>0</v>
      </c>
      <c r="O892">
        <v>-5365</v>
      </c>
      <c r="P892">
        <v>-5830</v>
      </c>
      <c r="Q892">
        <v>6</v>
      </c>
      <c r="R892" t="s">
        <v>4319</v>
      </c>
      <c r="S892" t="s">
        <v>719</v>
      </c>
      <c r="T892" t="s">
        <v>719</v>
      </c>
      <c r="U892" t="s">
        <v>4326</v>
      </c>
      <c r="V892">
        <v>1230389</v>
      </c>
      <c r="W892" t="s">
        <v>25</v>
      </c>
      <c r="X892" t="b">
        <v>1</v>
      </c>
      <c r="Y892" t="s">
        <v>719</v>
      </c>
      <c r="Z892" t="s">
        <v>719</v>
      </c>
      <c r="AA892">
        <v>1230389</v>
      </c>
      <c r="AB892" t="s">
        <v>25</v>
      </c>
      <c r="AC892">
        <v>445219</v>
      </c>
      <c r="AD892" t="s">
        <v>104</v>
      </c>
      <c r="AE892">
        <v>451274</v>
      </c>
      <c r="AF892" t="s">
        <v>136</v>
      </c>
      <c r="AG892">
        <v>204441</v>
      </c>
      <c r="AH892" t="s">
        <v>150</v>
      </c>
      <c r="AI892">
        <v>28211</v>
      </c>
      <c r="AJ892" t="s">
        <v>151</v>
      </c>
      <c r="AK892">
        <v>1224</v>
      </c>
      <c r="AL892" t="s">
        <v>91</v>
      </c>
      <c r="AM892">
        <v>2</v>
      </c>
      <c r="AN892" t="s">
        <v>152</v>
      </c>
      <c r="AO892">
        <v>131567</v>
      </c>
      <c r="AP892" t="s">
        <v>153</v>
      </c>
    </row>
    <row r="893" spans="1:42" x14ac:dyDescent="0.2">
      <c r="A893">
        <v>892</v>
      </c>
      <c r="B893" t="s">
        <v>1981</v>
      </c>
      <c r="C893" t="s">
        <v>25</v>
      </c>
      <c r="D893">
        <v>1230389</v>
      </c>
      <c r="E893" t="s">
        <v>409</v>
      </c>
      <c r="F893" t="s">
        <v>408</v>
      </c>
      <c r="G893" t="s">
        <v>408</v>
      </c>
      <c r="H893" t="s">
        <v>1992</v>
      </c>
      <c r="I893" t="s">
        <v>4905</v>
      </c>
      <c r="J893" t="s">
        <v>719</v>
      </c>
      <c r="K893">
        <v>-1</v>
      </c>
      <c r="L893">
        <v>963</v>
      </c>
      <c r="M893" t="s">
        <v>1991</v>
      </c>
      <c r="N893">
        <v>0</v>
      </c>
      <c r="O893">
        <v>-4247</v>
      </c>
      <c r="P893">
        <v>-5210</v>
      </c>
      <c r="Q893">
        <v>5</v>
      </c>
      <c r="R893" t="s">
        <v>719</v>
      </c>
      <c r="S893" t="s">
        <v>719</v>
      </c>
      <c r="T893" t="s">
        <v>719</v>
      </c>
      <c r="U893" t="s">
        <v>4326</v>
      </c>
      <c r="V893">
        <v>1230389</v>
      </c>
      <c r="W893" t="s">
        <v>25</v>
      </c>
      <c r="X893" t="b">
        <v>1</v>
      </c>
      <c r="Y893" t="s">
        <v>719</v>
      </c>
      <c r="Z893" t="s">
        <v>719</v>
      </c>
      <c r="AA893">
        <v>1230389</v>
      </c>
      <c r="AB893" t="s">
        <v>25</v>
      </c>
      <c r="AC893">
        <v>445219</v>
      </c>
      <c r="AD893" t="s">
        <v>104</v>
      </c>
      <c r="AE893">
        <v>451274</v>
      </c>
      <c r="AF893" t="s">
        <v>136</v>
      </c>
      <c r="AG893">
        <v>204441</v>
      </c>
      <c r="AH893" t="s">
        <v>150</v>
      </c>
      <c r="AI893">
        <v>28211</v>
      </c>
      <c r="AJ893" t="s">
        <v>151</v>
      </c>
      <c r="AK893">
        <v>1224</v>
      </c>
      <c r="AL893" t="s">
        <v>91</v>
      </c>
      <c r="AM893">
        <v>2</v>
      </c>
      <c r="AN893" t="s">
        <v>152</v>
      </c>
      <c r="AO893">
        <v>131567</v>
      </c>
      <c r="AP893" t="s">
        <v>153</v>
      </c>
    </row>
    <row r="894" spans="1:42" x14ac:dyDescent="0.2">
      <c r="A894">
        <v>893</v>
      </c>
      <c r="B894" t="s">
        <v>1981</v>
      </c>
      <c r="C894" t="s">
        <v>25</v>
      </c>
      <c r="D894">
        <v>1230389</v>
      </c>
      <c r="E894" t="s">
        <v>1990</v>
      </c>
      <c r="F894" t="s">
        <v>1989</v>
      </c>
      <c r="G894" t="s">
        <v>1989</v>
      </c>
      <c r="H894" t="s">
        <v>1988</v>
      </c>
      <c r="I894" t="s">
        <v>4904</v>
      </c>
      <c r="J894" t="s">
        <v>719</v>
      </c>
      <c r="K894">
        <v>1</v>
      </c>
      <c r="L894">
        <v>813</v>
      </c>
      <c r="M894" t="s">
        <v>1987</v>
      </c>
      <c r="N894">
        <v>0</v>
      </c>
      <c r="O894">
        <v>-3425</v>
      </c>
      <c r="P894">
        <v>-4238</v>
      </c>
      <c r="Q894">
        <v>4</v>
      </c>
      <c r="R894" t="s">
        <v>719</v>
      </c>
      <c r="S894" t="s">
        <v>719</v>
      </c>
      <c r="T894" t="s">
        <v>719</v>
      </c>
      <c r="U894" t="s">
        <v>4326</v>
      </c>
      <c r="V894">
        <v>1230389</v>
      </c>
      <c r="W894" t="s">
        <v>25</v>
      </c>
      <c r="X894" t="b">
        <v>1</v>
      </c>
      <c r="Y894" t="s">
        <v>719</v>
      </c>
      <c r="Z894" t="s">
        <v>719</v>
      </c>
      <c r="AA894">
        <v>1230389</v>
      </c>
      <c r="AB894" t="s">
        <v>25</v>
      </c>
      <c r="AC894">
        <v>445219</v>
      </c>
      <c r="AD894" t="s">
        <v>104</v>
      </c>
      <c r="AE894">
        <v>451274</v>
      </c>
      <c r="AF894" t="s">
        <v>136</v>
      </c>
      <c r="AG894">
        <v>204441</v>
      </c>
      <c r="AH894" t="s">
        <v>150</v>
      </c>
      <c r="AI894">
        <v>28211</v>
      </c>
      <c r="AJ894" t="s">
        <v>151</v>
      </c>
      <c r="AK894">
        <v>1224</v>
      </c>
      <c r="AL894" t="s">
        <v>91</v>
      </c>
      <c r="AM894">
        <v>2</v>
      </c>
      <c r="AN894" t="s">
        <v>152</v>
      </c>
      <c r="AO894">
        <v>131567</v>
      </c>
      <c r="AP894" t="s">
        <v>153</v>
      </c>
    </row>
    <row r="895" spans="1:42" x14ac:dyDescent="0.2">
      <c r="A895">
        <v>894</v>
      </c>
      <c r="B895" t="s">
        <v>1981</v>
      </c>
      <c r="C895" t="s">
        <v>25</v>
      </c>
      <c r="D895">
        <v>1230389</v>
      </c>
      <c r="E895" t="s">
        <v>1986</v>
      </c>
      <c r="F895" t="s">
        <v>1873</v>
      </c>
      <c r="G895" t="s">
        <v>1873</v>
      </c>
      <c r="H895" t="s">
        <v>1985</v>
      </c>
      <c r="I895" t="s">
        <v>4903</v>
      </c>
      <c r="J895" t="s">
        <v>719</v>
      </c>
      <c r="K895">
        <v>1</v>
      </c>
      <c r="L895">
        <v>1506</v>
      </c>
      <c r="M895" t="s">
        <v>1984</v>
      </c>
      <c r="N895">
        <v>0</v>
      </c>
      <c r="O895">
        <v>-1895</v>
      </c>
      <c r="P895">
        <v>-3401</v>
      </c>
      <c r="Q895">
        <v>3</v>
      </c>
      <c r="R895" t="s">
        <v>719</v>
      </c>
      <c r="S895" t="s">
        <v>719</v>
      </c>
      <c r="T895" t="s">
        <v>719</v>
      </c>
      <c r="U895" t="s">
        <v>4326</v>
      </c>
      <c r="V895">
        <v>1230389</v>
      </c>
      <c r="W895" t="s">
        <v>25</v>
      </c>
      <c r="X895" t="b">
        <v>1</v>
      </c>
      <c r="Y895" t="s">
        <v>719</v>
      </c>
      <c r="Z895" t="s">
        <v>719</v>
      </c>
      <c r="AA895">
        <v>1230389</v>
      </c>
      <c r="AB895" t="s">
        <v>25</v>
      </c>
      <c r="AC895">
        <v>445219</v>
      </c>
      <c r="AD895" t="s">
        <v>104</v>
      </c>
      <c r="AE895">
        <v>451274</v>
      </c>
      <c r="AF895" t="s">
        <v>136</v>
      </c>
      <c r="AG895">
        <v>204441</v>
      </c>
      <c r="AH895" t="s">
        <v>150</v>
      </c>
      <c r="AI895">
        <v>28211</v>
      </c>
      <c r="AJ895" t="s">
        <v>151</v>
      </c>
      <c r="AK895">
        <v>1224</v>
      </c>
      <c r="AL895" t="s">
        <v>91</v>
      </c>
      <c r="AM895">
        <v>2</v>
      </c>
      <c r="AN895" t="s">
        <v>152</v>
      </c>
      <c r="AO895">
        <v>131567</v>
      </c>
      <c r="AP895" t="s">
        <v>153</v>
      </c>
    </row>
    <row r="896" spans="1:42" x14ac:dyDescent="0.2">
      <c r="A896">
        <v>895</v>
      </c>
      <c r="B896" t="s">
        <v>1981</v>
      </c>
      <c r="C896" t="s">
        <v>25</v>
      </c>
      <c r="D896">
        <v>1230389</v>
      </c>
      <c r="E896" t="s">
        <v>1983</v>
      </c>
      <c r="F896" t="s">
        <v>1982</v>
      </c>
      <c r="G896" t="s">
        <v>1982</v>
      </c>
      <c r="H896" t="s">
        <v>719</v>
      </c>
      <c r="I896" t="s">
        <v>4902</v>
      </c>
      <c r="J896" t="s">
        <v>719</v>
      </c>
      <c r="K896">
        <v>1</v>
      </c>
      <c r="L896" t="s">
        <v>719</v>
      </c>
      <c r="M896" t="s">
        <v>719</v>
      </c>
      <c r="N896" t="s">
        <v>719</v>
      </c>
      <c r="O896">
        <v>-736</v>
      </c>
      <c r="P896">
        <v>-1793</v>
      </c>
      <c r="Q896">
        <v>2</v>
      </c>
      <c r="R896" t="s">
        <v>4322</v>
      </c>
      <c r="S896" t="s">
        <v>719</v>
      </c>
      <c r="T896" t="s">
        <v>719</v>
      </c>
      <c r="U896" t="s">
        <v>4326</v>
      </c>
      <c r="V896">
        <v>1230389</v>
      </c>
      <c r="W896" t="s">
        <v>25</v>
      </c>
      <c r="X896" t="b">
        <v>1</v>
      </c>
      <c r="Y896" t="s">
        <v>719</v>
      </c>
      <c r="Z896" t="s">
        <v>719</v>
      </c>
      <c r="AA896">
        <v>1230389</v>
      </c>
      <c r="AB896" t="s">
        <v>25</v>
      </c>
      <c r="AC896">
        <v>445219</v>
      </c>
      <c r="AD896" t="s">
        <v>104</v>
      </c>
      <c r="AE896">
        <v>451274</v>
      </c>
      <c r="AF896" t="s">
        <v>136</v>
      </c>
      <c r="AG896">
        <v>204441</v>
      </c>
      <c r="AH896" t="s">
        <v>150</v>
      </c>
      <c r="AI896">
        <v>28211</v>
      </c>
      <c r="AJ896" t="s">
        <v>151</v>
      </c>
      <c r="AK896">
        <v>1224</v>
      </c>
      <c r="AL896" t="s">
        <v>91</v>
      </c>
      <c r="AM896">
        <v>2</v>
      </c>
      <c r="AN896" t="s">
        <v>152</v>
      </c>
      <c r="AO896">
        <v>131567</v>
      </c>
      <c r="AP896" t="s">
        <v>153</v>
      </c>
    </row>
    <row r="897" spans="1:42" x14ac:dyDescent="0.2">
      <c r="A897">
        <v>896</v>
      </c>
      <c r="B897" t="s">
        <v>1981</v>
      </c>
      <c r="C897" t="s">
        <v>25</v>
      </c>
      <c r="D897">
        <v>1230389</v>
      </c>
      <c r="E897" t="s">
        <v>497</v>
      </c>
      <c r="F897" t="s">
        <v>429</v>
      </c>
      <c r="G897" t="s">
        <v>429</v>
      </c>
      <c r="H897" t="s">
        <v>1980</v>
      </c>
      <c r="I897" t="s">
        <v>4901</v>
      </c>
      <c r="J897" t="s">
        <v>719</v>
      </c>
      <c r="K897">
        <v>-1</v>
      </c>
      <c r="L897">
        <v>566</v>
      </c>
      <c r="M897" t="s">
        <v>1979</v>
      </c>
      <c r="N897">
        <v>1</v>
      </c>
      <c r="O897">
        <v>0</v>
      </c>
      <c r="P897">
        <v>-566</v>
      </c>
      <c r="Q897">
        <v>1</v>
      </c>
      <c r="R897" t="s">
        <v>719</v>
      </c>
      <c r="S897" t="s">
        <v>719</v>
      </c>
      <c r="T897" t="s">
        <v>719</v>
      </c>
      <c r="U897" t="s">
        <v>4326</v>
      </c>
      <c r="V897">
        <v>1230389</v>
      </c>
      <c r="W897" t="s">
        <v>25</v>
      </c>
      <c r="X897" t="b">
        <v>1</v>
      </c>
      <c r="Y897" t="s">
        <v>719</v>
      </c>
      <c r="Z897" t="s">
        <v>719</v>
      </c>
      <c r="AA897">
        <v>1230389</v>
      </c>
      <c r="AB897" t="s">
        <v>25</v>
      </c>
      <c r="AC897">
        <v>445219</v>
      </c>
      <c r="AD897" t="s">
        <v>104</v>
      </c>
      <c r="AE897">
        <v>451274</v>
      </c>
      <c r="AF897" t="s">
        <v>136</v>
      </c>
      <c r="AG897">
        <v>204441</v>
      </c>
      <c r="AH897" t="s">
        <v>150</v>
      </c>
      <c r="AI897">
        <v>28211</v>
      </c>
      <c r="AJ897" t="s">
        <v>151</v>
      </c>
      <c r="AK897">
        <v>1224</v>
      </c>
      <c r="AL897" t="s">
        <v>91</v>
      </c>
      <c r="AM897">
        <v>2</v>
      </c>
      <c r="AN897" t="s">
        <v>152</v>
      </c>
      <c r="AO897">
        <v>131567</v>
      </c>
      <c r="AP897" t="s">
        <v>153</v>
      </c>
    </row>
    <row r="898" spans="1:42" x14ac:dyDescent="0.2">
      <c r="A898">
        <v>897</v>
      </c>
      <c r="B898" t="s">
        <v>1944</v>
      </c>
      <c r="C898" t="s">
        <v>47</v>
      </c>
      <c r="D898">
        <v>1353889</v>
      </c>
      <c r="E898" t="s">
        <v>1206</v>
      </c>
      <c r="F898" t="s">
        <v>605</v>
      </c>
      <c r="G898" t="s">
        <v>605</v>
      </c>
      <c r="H898" t="s">
        <v>1978</v>
      </c>
      <c r="I898" t="s">
        <v>4900</v>
      </c>
      <c r="J898" t="s">
        <v>719</v>
      </c>
      <c r="K898">
        <v>1</v>
      </c>
      <c r="L898">
        <v>634</v>
      </c>
      <c r="M898" t="s">
        <v>1977</v>
      </c>
      <c r="N898">
        <v>1</v>
      </c>
      <c r="O898">
        <v>-14532</v>
      </c>
      <c r="P898">
        <v>-15166</v>
      </c>
      <c r="Q898">
        <v>16</v>
      </c>
      <c r="R898" t="s">
        <v>719</v>
      </c>
      <c r="S898" t="s">
        <v>719</v>
      </c>
      <c r="T898" t="s">
        <v>719</v>
      </c>
      <c r="U898" t="s">
        <v>4326</v>
      </c>
      <c r="V898">
        <v>1353889</v>
      </c>
      <c r="W898" t="s">
        <v>47</v>
      </c>
      <c r="X898" t="b">
        <v>1</v>
      </c>
      <c r="Y898" t="s">
        <v>719</v>
      </c>
      <c r="Z898" t="s">
        <v>719</v>
      </c>
      <c r="AA898">
        <v>1353889</v>
      </c>
      <c r="AB898" t="s">
        <v>47</v>
      </c>
      <c r="AC898">
        <v>222</v>
      </c>
      <c r="AD898" t="s">
        <v>118</v>
      </c>
      <c r="AE898">
        <v>506</v>
      </c>
      <c r="AF898" t="s">
        <v>124</v>
      </c>
      <c r="AG898">
        <v>80840</v>
      </c>
      <c r="AH898" t="s">
        <v>116</v>
      </c>
      <c r="AI898">
        <v>28216</v>
      </c>
      <c r="AJ898" t="s">
        <v>142</v>
      </c>
      <c r="AK898">
        <v>1224</v>
      </c>
      <c r="AL898" t="s">
        <v>91</v>
      </c>
      <c r="AM898">
        <v>2</v>
      </c>
      <c r="AN898" t="s">
        <v>152</v>
      </c>
      <c r="AO898">
        <v>131567</v>
      </c>
      <c r="AP898" t="s">
        <v>153</v>
      </c>
    </row>
    <row r="899" spans="1:42" x14ac:dyDescent="0.2">
      <c r="A899">
        <v>898</v>
      </c>
      <c r="B899" t="s">
        <v>1944</v>
      </c>
      <c r="C899" t="s">
        <v>47</v>
      </c>
      <c r="D899">
        <v>1353889</v>
      </c>
      <c r="E899" t="s">
        <v>1939</v>
      </c>
      <c r="F899" t="s">
        <v>1938</v>
      </c>
      <c r="G899" t="s">
        <v>1938</v>
      </c>
      <c r="H899" t="s">
        <v>1976</v>
      </c>
      <c r="I899" t="s">
        <v>4899</v>
      </c>
      <c r="J899" t="s">
        <v>719</v>
      </c>
      <c r="K899">
        <v>-1</v>
      </c>
      <c r="L899">
        <v>1233</v>
      </c>
      <c r="M899" t="s">
        <v>1975</v>
      </c>
      <c r="N899">
        <v>0</v>
      </c>
      <c r="O899">
        <v>-13186</v>
      </c>
      <c r="P899">
        <v>-14419</v>
      </c>
      <c r="Q899">
        <v>15</v>
      </c>
      <c r="R899" t="s">
        <v>719</v>
      </c>
      <c r="S899" t="s">
        <v>719</v>
      </c>
      <c r="T899" t="s">
        <v>719</v>
      </c>
      <c r="U899" t="s">
        <v>4326</v>
      </c>
      <c r="V899">
        <v>1353889</v>
      </c>
      <c r="W899" t="s">
        <v>47</v>
      </c>
      <c r="X899" t="b">
        <v>1</v>
      </c>
      <c r="Y899" t="s">
        <v>719</v>
      </c>
      <c r="Z899" t="s">
        <v>719</v>
      </c>
      <c r="AA899">
        <v>1353889</v>
      </c>
      <c r="AB899" t="s">
        <v>47</v>
      </c>
      <c r="AC899">
        <v>222</v>
      </c>
      <c r="AD899" t="s">
        <v>118</v>
      </c>
      <c r="AE899">
        <v>506</v>
      </c>
      <c r="AF899" t="s">
        <v>124</v>
      </c>
      <c r="AG899">
        <v>80840</v>
      </c>
      <c r="AH899" t="s">
        <v>116</v>
      </c>
      <c r="AI899">
        <v>28216</v>
      </c>
      <c r="AJ899" t="s">
        <v>142</v>
      </c>
      <c r="AK899">
        <v>1224</v>
      </c>
      <c r="AL899" t="s">
        <v>91</v>
      </c>
      <c r="AM899">
        <v>2</v>
      </c>
      <c r="AN899" t="s">
        <v>152</v>
      </c>
      <c r="AO899">
        <v>131567</v>
      </c>
      <c r="AP899" t="s">
        <v>153</v>
      </c>
    </row>
    <row r="900" spans="1:42" x14ac:dyDescent="0.2">
      <c r="A900">
        <v>899</v>
      </c>
      <c r="B900" t="s">
        <v>1944</v>
      </c>
      <c r="C900" t="s">
        <v>47</v>
      </c>
      <c r="D900">
        <v>1353889</v>
      </c>
      <c r="E900" t="s">
        <v>1935</v>
      </c>
      <c r="F900" t="s">
        <v>1934</v>
      </c>
      <c r="G900" t="s">
        <v>1934</v>
      </c>
      <c r="H900" t="s">
        <v>1974</v>
      </c>
      <c r="I900" t="s">
        <v>4898</v>
      </c>
      <c r="J900" t="s">
        <v>719</v>
      </c>
      <c r="K900">
        <v>1</v>
      </c>
      <c r="L900">
        <v>768</v>
      </c>
      <c r="M900" t="s">
        <v>1973</v>
      </c>
      <c r="N900">
        <v>0</v>
      </c>
      <c r="O900">
        <v>-12363</v>
      </c>
      <c r="P900">
        <v>-13131</v>
      </c>
      <c r="Q900">
        <v>14</v>
      </c>
      <c r="R900" t="s">
        <v>719</v>
      </c>
      <c r="S900" t="s">
        <v>719</v>
      </c>
      <c r="T900" t="s">
        <v>719</v>
      </c>
      <c r="U900" t="s">
        <v>4326</v>
      </c>
      <c r="V900">
        <v>1353889</v>
      </c>
      <c r="W900" t="s">
        <v>47</v>
      </c>
      <c r="X900" t="b">
        <v>1</v>
      </c>
      <c r="Y900" t="s">
        <v>719</v>
      </c>
      <c r="Z900" t="s">
        <v>719</v>
      </c>
      <c r="AA900">
        <v>1353889</v>
      </c>
      <c r="AB900" t="s">
        <v>47</v>
      </c>
      <c r="AC900">
        <v>222</v>
      </c>
      <c r="AD900" t="s">
        <v>118</v>
      </c>
      <c r="AE900">
        <v>506</v>
      </c>
      <c r="AF900" t="s">
        <v>124</v>
      </c>
      <c r="AG900">
        <v>80840</v>
      </c>
      <c r="AH900" t="s">
        <v>116</v>
      </c>
      <c r="AI900">
        <v>28216</v>
      </c>
      <c r="AJ900" t="s">
        <v>142</v>
      </c>
      <c r="AK900">
        <v>1224</v>
      </c>
      <c r="AL900" t="s">
        <v>91</v>
      </c>
      <c r="AM900">
        <v>2</v>
      </c>
      <c r="AN900" t="s">
        <v>152</v>
      </c>
      <c r="AO900">
        <v>131567</v>
      </c>
      <c r="AP900" t="s">
        <v>153</v>
      </c>
    </row>
    <row r="901" spans="1:42" x14ac:dyDescent="0.2">
      <c r="A901">
        <v>900</v>
      </c>
      <c r="B901" t="s">
        <v>1944</v>
      </c>
      <c r="C901" t="s">
        <v>47</v>
      </c>
      <c r="D901">
        <v>1353889</v>
      </c>
      <c r="E901" t="s">
        <v>312</v>
      </c>
      <c r="F901" t="s">
        <v>304</v>
      </c>
      <c r="G901" t="s">
        <v>304</v>
      </c>
      <c r="H901" t="s">
        <v>1972</v>
      </c>
      <c r="I901" t="s">
        <v>4897</v>
      </c>
      <c r="J901" t="s">
        <v>719</v>
      </c>
      <c r="K901">
        <v>1</v>
      </c>
      <c r="L901">
        <v>1002</v>
      </c>
      <c r="M901" t="s">
        <v>1971</v>
      </c>
      <c r="N901">
        <v>0</v>
      </c>
      <c r="O901">
        <v>-11333</v>
      </c>
      <c r="P901">
        <v>-12335</v>
      </c>
      <c r="Q901">
        <v>13</v>
      </c>
      <c r="R901" t="s">
        <v>719</v>
      </c>
      <c r="S901" t="s">
        <v>719</v>
      </c>
      <c r="T901" t="s">
        <v>719</v>
      </c>
      <c r="U901" t="s">
        <v>4326</v>
      </c>
      <c r="V901">
        <v>1353889</v>
      </c>
      <c r="W901" t="s">
        <v>47</v>
      </c>
      <c r="X901" t="b">
        <v>1</v>
      </c>
      <c r="Y901" t="s">
        <v>719</v>
      </c>
      <c r="Z901" t="s">
        <v>719</v>
      </c>
      <c r="AA901">
        <v>1353889</v>
      </c>
      <c r="AB901" t="s">
        <v>47</v>
      </c>
      <c r="AC901">
        <v>222</v>
      </c>
      <c r="AD901" t="s">
        <v>118</v>
      </c>
      <c r="AE901">
        <v>506</v>
      </c>
      <c r="AF901" t="s">
        <v>124</v>
      </c>
      <c r="AG901">
        <v>80840</v>
      </c>
      <c r="AH901" t="s">
        <v>116</v>
      </c>
      <c r="AI901">
        <v>28216</v>
      </c>
      <c r="AJ901" t="s">
        <v>142</v>
      </c>
      <c r="AK901">
        <v>1224</v>
      </c>
      <c r="AL901" t="s">
        <v>91</v>
      </c>
      <c r="AM901">
        <v>2</v>
      </c>
      <c r="AN901" t="s">
        <v>152</v>
      </c>
      <c r="AO901">
        <v>131567</v>
      </c>
      <c r="AP901" t="s">
        <v>153</v>
      </c>
    </row>
    <row r="902" spans="1:42" x14ac:dyDescent="0.2">
      <c r="A902">
        <v>901</v>
      </c>
      <c r="B902" t="s">
        <v>1944</v>
      </c>
      <c r="C902" t="s">
        <v>47</v>
      </c>
      <c r="D902">
        <v>1353889</v>
      </c>
      <c r="E902" t="s">
        <v>1927</v>
      </c>
      <c r="F902" t="s">
        <v>1926</v>
      </c>
      <c r="G902" t="s">
        <v>1926</v>
      </c>
      <c r="H902" t="s">
        <v>1970</v>
      </c>
      <c r="I902" t="s">
        <v>4896</v>
      </c>
      <c r="J902" t="s">
        <v>719</v>
      </c>
      <c r="K902">
        <v>1</v>
      </c>
      <c r="L902">
        <v>1113</v>
      </c>
      <c r="M902" t="s">
        <v>1969</v>
      </c>
      <c r="N902">
        <v>0</v>
      </c>
      <c r="O902">
        <v>-10132</v>
      </c>
      <c r="P902">
        <v>-11245</v>
      </c>
      <c r="Q902">
        <v>12</v>
      </c>
      <c r="R902" t="s">
        <v>719</v>
      </c>
      <c r="S902" t="s">
        <v>719</v>
      </c>
      <c r="T902" t="s">
        <v>719</v>
      </c>
      <c r="U902" t="s">
        <v>4326</v>
      </c>
      <c r="V902">
        <v>1353889</v>
      </c>
      <c r="W902" t="s">
        <v>47</v>
      </c>
      <c r="X902" t="b">
        <v>1</v>
      </c>
      <c r="Y902" t="s">
        <v>719</v>
      </c>
      <c r="Z902" t="s">
        <v>719</v>
      </c>
      <c r="AA902">
        <v>1353889</v>
      </c>
      <c r="AB902" t="s">
        <v>47</v>
      </c>
      <c r="AC902">
        <v>222</v>
      </c>
      <c r="AD902" t="s">
        <v>118</v>
      </c>
      <c r="AE902">
        <v>506</v>
      </c>
      <c r="AF902" t="s">
        <v>124</v>
      </c>
      <c r="AG902">
        <v>80840</v>
      </c>
      <c r="AH902" t="s">
        <v>116</v>
      </c>
      <c r="AI902">
        <v>28216</v>
      </c>
      <c r="AJ902" t="s">
        <v>142</v>
      </c>
      <c r="AK902">
        <v>1224</v>
      </c>
      <c r="AL902" t="s">
        <v>91</v>
      </c>
      <c r="AM902">
        <v>2</v>
      </c>
      <c r="AN902" t="s">
        <v>152</v>
      </c>
      <c r="AO902">
        <v>131567</v>
      </c>
      <c r="AP902" t="s">
        <v>153</v>
      </c>
    </row>
    <row r="903" spans="1:42" x14ac:dyDescent="0.2">
      <c r="A903">
        <v>902</v>
      </c>
      <c r="B903" t="s">
        <v>1944</v>
      </c>
      <c r="C903" t="s">
        <v>47</v>
      </c>
      <c r="D903">
        <v>1353889</v>
      </c>
      <c r="E903" t="s">
        <v>1968</v>
      </c>
      <c r="F903" t="s">
        <v>1967</v>
      </c>
      <c r="G903" t="s">
        <v>1967</v>
      </c>
      <c r="H903" t="s">
        <v>1966</v>
      </c>
      <c r="I903" t="s">
        <v>4895</v>
      </c>
      <c r="J903" t="s">
        <v>719</v>
      </c>
      <c r="K903">
        <v>1</v>
      </c>
      <c r="L903">
        <v>774</v>
      </c>
      <c r="M903" t="s">
        <v>1965</v>
      </c>
      <c r="N903">
        <v>0</v>
      </c>
      <c r="O903">
        <v>-9281</v>
      </c>
      <c r="P903">
        <v>-10055</v>
      </c>
      <c r="Q903">
        <v>11</v>
      </c>
      <c r="R903" t="s">
        <v>719</v>
      </c>
      <c r="S903" t="s">
        <v>719</v>
      </c>
      <c r="T903" t="s">
        <v>719</v>
      </c>
      <c r="U903" t="s">
        <v>4326</v>
      </c>
      <c r="V903">
        <v>1353889</v>
      </c>
      <c r="W903" t="s">
        <v>47</v>
      </c>
      <c r="X903" t="b">
        <v>1</v>
      </c>
      <c r="Y903" t="s">
        <v>719</v>
      </c>
      <c r="Z903" t="s">
        <v>719</v>
      </c>
      <c r="AA903">
        <v>1353889</v>
      </c>
      <c r="AB903" t="s">
        <v>47</v>
      </c>
      <c r="AC903">
        <v>222</v>
      </c>
      <c r="AD903" t="s">
        <v>118</v>
      </c>
      <c r="AE903">
        <v>506</v>
      </c>
      <c r="AF903" t="s">
        <v>124</v>
      </c>
      <c r="AG903">
        <v>80840</v>
      </c>
      <c r="AH903" t="s">
        <v>116</v>
      </c>
      <c r="AI903">
        <v>28216</v>
      </c>
      <c r="AJ903" t="s">
        <v>142</v>
      </c>
      <c r="AK903">
        <v>1224</v>
      </c>
      <c r="AL903" t="s">
        <v>91</v>
      </c>
      <c r="AM903">
        <v>2</v>
      </c>
      <c r="AN903" t="s">
        <v>152</v>
      </c>
      <c r="AO903">
        <v>131567</v>
      </c>
      <c r="AP903" t="s">
        <v>153</v>
      </c>
    </row>
    <row r="904" spans="1:42" x14ac:dyDescent="0.2">
      <c r="A904">
        <v>903</v>
      </c>
      <c r="B904" t="s">
        <v>1944</v>
      </c>
      <c r="C904" t="s">
        <v>47</v>
      </c>
      <c r="D904">
        <v>1353889</v>
      </c>
      <c r="E904" t="s">
        <v>1919</v>
      </c>
      <c r="F904" t="s">
        <v>327</v>
      </c>
      <c r="G904" t="s">
        <v>327</v>
      </c>
      <c r="H904" t="s">
        <v>1964</v>
      </c>
      <c r="I904" t="s">
        <v>4894</v>
      </c>
      <c r="J904" t="s">
        <v>719</v>
      </c>
      <c r="K904">
        <v>1</v>
      </c>
      <c r="L904">
        <v>930</v>
      </c>
      <c r="M904" t="s">
        <v>1963</v>
      </c>
      <c r="N904">
        <v>0</v>
      </c>
      <c r="O904">
        <v>-8248</v>
      </c>
      <c r="P904">
        <v>-9178</v>
      </c>
      <c r="Q904">
        <v>10</v>
      </c>
      <c r="R904" t="s">
        <v>719</v>
      </c>
      <c r="S904" t="s">
        <v>719</v>
      </c>
      <c r="T904" t="s">
        <v>719</v>
      </c>
      <c r="U904" t="s">
        <v>4326</v>
      </c>
      <c r="V904">
        <v>1353889</v>
      </c>
      <c r="W904" t="s">
        <v>47</v>
      </c>
      <c r="X904" t="b">
        <v>1</v>
      </c>
      <c r="Y904" t="s">
        <v>719</v>
      </c>
      <c r="Z904" t="s">
        <v>719</v>
      </c>
      <c r="AA904">
        <v>1353889</v>
      </c>
      <c r="AB904" t="s">
        <v>47</v>
      </c>
      <c r="AC904">
        <v>222</v>
      </c>
      <c r="AD904" t="s">
        <v>118</v>
      </c>
      <c r="AE904">
        <v>506</v>
      </c>
      <c r="AF904" t="s">
        <v>124</v>
      </c>
      <c r="AG904">
        <v>80840</v>
      </c>
      <c r="AH904" t="s">
        <v>116</v>
      </c>
      <c r="AI904">
        <v>28216</v>
      </c>
      <c r="AJ904" t="s">
        <v>142</v>
      </c>
      <c r="AK904">
        <v>1224</v>
      </c>
      <c r="AL904" t="s">
        <v>91</v>
      </c>
      <c r="AM904">
        <v>2</v>
      </c>
      <c r="AN904" t="s">
        <v>152</v>
      </c>
      <c r="AO904">
        <v>131567</v>
      </c>
      <c r="AP904" t="s">
        <v>153</v>
      </c>
    </row>
    <row r="905" spans="1:42" x14ac:dyDescent="0.2">
      <c r="A905">
        <v>904</v>
      </c>
      <c r="B905" t="s">
        <v>1944</v>
      </c>
      <c r="C905" t="s">
        <v>47</v>
      </c>
      <c r="D905">
        <v>1353889</v>
      </c>
      <c r="E905" t="s">
        <v>305</v>
      </c>
      <c r="F905" t="s">
        <v>304</v>
      </c>
      <c r="G905" t="s">
        <v>304</v>
      </c>
      <c r="H905" t="s">
        <v>1962</v>
      </c>
      <c r="I905" t="s">
        <v>4893</v>
      </c>
      <c r="J905" t="s">
        <v>719</v>
      </c>
      <c r="K905">
        <v>-1</v>
      </c>
      <c r="L905">
        <v>1002</v>
      </c>
      <c r="M905" t="s">
        <v>1961</v>
      </c>
      <c r="N905">
        <v>0</v>
      </c>
      <c r="O905">
        <v>-7026</v>
      </c>
      <c r="P905">
        <v>-8028</v>
      </c>
      <c r="Q905">
        <v>9</v>
      </c>
      <c r="R905" t="s">
        <v>4316</v>
      </c>
      <c r="S905" t="s">
        <v>719</v>
      </c>
      <c r="T905" t="s">
        <v>719</v>
      </c>
      <c r="U905" t="s">
        <v>4326</v>
      </c>
      <c r="V905">
        <v>1353889</v>
      </c>
      <c r="W905" t="s">
        <v>47</v>
      </c>
      <c r="X905" t="b">
        <v>1</v>
      </c>
      <c r="Y905" t="s">
        <v>719</v>
      </c>
      <c r="Z905" t="s">
        <v>719</v>
      </c>
      <c r="AA905">
        <v>1353889</v>
      </c>
      <c r="AB905" t="s">
        <v>47</v>
      </c>
      <c r="AC905">
        <v>222</v>
      </c>
      <c r="AD905" t="s">
        <v>118</v>
      </c>
      <c r="AE905">
        <v>506</v>
      </c>
      <c r="AF905" t="s">
        <v>124</v>
      </c>
      <c r="AG905">
        <v>80840</v>
      </c>
      <c r="AH905" t="s">
        <v>116</v>
      </c>
      <c r="AI905">
        <v>28216</v>
      </c>
      <c r="AJ905" t="s">
        <v>142</v>
      </c>
      <c r="AK905">
        <v>1224</v>
      </c>
      <c r="AL905" t="s">
        <v>91</v>
      </c>
      <c r="AM905">
        <v>2</v>
      </c>
      <c r="AN905" t="s">
        <v>152</v>
      </c>
      <c r="AO905">
        <v>131567</v>
      </c>
      <c r="AP905" t="s">
        <v>153</v>
      </c>
    </row>
    <row r="906" spans="1:42" x14ac:dyDescent="0.2">
      <c r="A906">
        <v>905</v>
      </c>
      <c r="B906" t="s">
        <v>1944</v>
      </c>
      <c r="C906" t="s">
        <v>47</v>
      </c>
      <c r="D906">
        <v>1353889</v>
      </c>
      <c r="E906" t="s">
        <v>305</v>
      </c>
      <c r="F906" t="s">
        <v>304</v>
      </c>
      <c r="G906" t="s">
        <v>304</v>
      </c>
      <c r="H906" t="s">
        <v>1960</v>
      </c>
      <c r="I906" t="s">
        <v>4892</v>
      </c>
      <c r="J906" t="s">
        <v>719</v>
      </c>
      <c r="K906">
        <v>-1</v>
      </c>
      <c r="L906">
        <v>969</v>
      </c>
      <c r="M906" t="s">
        <v>1959</v>
      </c>
      <c r="N906">
        <v>0</v>
      </c>
      <c r="O906">
        <v>-5983</v>
      </c>
      <c r="P906">
        <v>-6952</v>
      </c>
      <c r="Q906">
        <v>8</v>
      </c>
      <c r="R906" t="s">
        <v>719</v>
      </c>
      <c r="S906" t="s">
        <v>719</v>
      </c>
      <c r="T906" t="s">
        <v>719</v>
      </c>
      <c r="U906" t="s">
        <v>4326</v>
      </c>
      <c r="V906">
        <v>1353889</v>
      </c>
      <c r="W906" t="s">
        <v>47</v>
      </c>
      <c r="X906" t="b">
        <v>1</v>
      </c>
      <c r="Y906" t="s">
        <v>719</v>
      </c>
      <c r="Z906" t="s">
        <v>719</v>
      </c>
      <c r="AA906">
        <v>1353889</v>
      </c>
      <c r="AB906" t="s">
        <v>47</v>
      </c>
      <c r="AC906">
        <v>222</v>
      </c>
      <c r="AD906" t="s">
        <v>118</v>
      </c>
      <c r="AE906">
        <v>506</v>
      </c>
      <c r="AF906" t="s">
        <v>124</v>
      </c>
      <c r="AG906">
        <v>80840</v>
      </c>
      <c r="AH906" t="s">
        <v>116</v>
      </c>
      <c r="AI906">
        <v>28216</v>
      </c>
      <c r="AJ906" t="s">
        <v>142</v>
      </c>
      <c r="AK906">
        <v>1224</v>
      </c>
      <c r="AL906" t="s">
        <v>91</v>
      </c>
      <c r="AM906">
        <v>2</v>
      </c>
      <c r="AN906" t="s">
        <v>152</v>
      </c>
      <c r="AO906">
        <v>131567</v>
      </c>
      <c r="AP906" t="s">
        <v>153</v>
      </c>
    </row>
    <row r="907" spans="1:42" x14ac:dyDescent="0.2">
      <c r="A907">
        <v>906</v>
      </c>
      <c r="B907" t="s">
        <v>1944</v>
      </c>
      <c r="C907" t="s">
        <v>47</v>
      </c>
      <c r="D907">
        <v>1353889</v>
      </c>
      <c r="E907" t="s">
        <v>1912</v>
      </c>
      <c r="F907" t="s">
        <v>1911</v>
      </c>
      <c r="G907" t="s">
        <v>1911</v>
      </c>
      <c r="H907" t="s">
        <v>1958</v>
      </c>
      <c r="I907" t="s">
        <v>4891</v>
      </c>
      <c r="J907" t="s">
        <v>719</v>
      </c>
      <c r="K907">
        <v>-1</v>
      </c>
      <c r="L907">
        <v>957</v>
      </c>
      <c r="M907" t="s">
        <v>1957</v>
      </c>
      <c r="N907">
        <v>0</v>
      </c>
      <c r="O907">
        <v>-4923</v>
      </c>
      <c r="P907">
        <v>-5880</v>
      </c>
      <c r="Q907">
        <v>7</v>
      </c>
      <c r="R907" t="s">
        <v>719</v>
      </c>
      <c r="S907" t="s">
        <v>719</v>
      </c>
      <c r="T907" t="s">
        <v>719</v>
      </c>
      <c r="U907" t="s">
        <v>4326</v>
      </c>
      <c r="V907">
        <v>1353889</v>
      </c>
      <c r="W907" t="s">
        <v>47</v>
      </c>
      <c r="X907" t="b">
        <v>1</v>
      </c>
      <c r="Y907" t="s">
        <v>719</v>
      </c>
      <c r="Z907" t="s">
        <v>719</v>
      </c>
      <c r="AA907">
        <v>1353889</v>
      </c>
      <c r="AB907" t="s">
        <v>47</v>
      </c>
      <c r="AC907">
        <v>222</v>
      </c>
      <c r="AD907" t="s">
        <v>118</v>
      </c>
      <c r="AE907">
        <v>506</v>
      </c>
      <c r="AF907" t="s">
        <v>124</v>
      </c>
      <c r="AG907">
        <v>80840</v>
      </c>
      <c r="AH907" t="s">
        <v>116</v>
      </c>
      <c r="AI907">
        <v>28216</v>
      </c>
      <c r="AJ907" t="s">
        <v>142</v>
      </c>
      <c r="AK907">
        <v>1224</v>
      </c>
      <c r="AL907" t="s">
        <v>91</v>
      </c>
      <c r="AM907">
        <v>2</v>
      </c>
      <c r="AN907" t="s">
        <v>152</v>
      </c>
      <c r="AO907">
        <v>131567</v>
      </c>
      <c r="AP907" t="s">
        <v>153</v>
      </c>
    </row>
    <row r="908" spans="1:42" x14ac:dyDescent="0.2">
      <c r="A908">
        <v>907</v>
      </c>
      <c r="B908" t="s">
        <v>1944</v>
      </c>
      <c r="C908" t="s">
        <v>47</v>
      </c>
      <c r="D908">
        <v>1353889</v>
      </c>
      <c r="E908" t="s">
        <v>430</v>
      </c>
      <c r="F908" t="s">
        <v>429</v>
      </c>
      <c r="G908" t="s">
        <v>429</v>
      </c>
      <c r="H908" t="s">
        <v>1956</v>
      </c>
      <c r="I908" t="s">
        <v>4890</v>
      </c>
      <c r="J908" t="s">
        <v>719</v>
      </c>
      <c r="K908">
        <v>1</v>
      </c>
      <c r="L908">
        <v>240</v>
      </c>
      <c r="M908" t="s">
        <v>1955</v>
      </c>
      <c r="N908">
        <v>0</v>
      </c>
      <c r="O908">
        <v>-4554</v>
      </c>
      <c r="P908">
        <v>-4794</v>
      </c>
      <c r="Q908">
        <v>6</v>
      </c>
      <c r="R908" t="s">
        <v>719</v>
      </c>
      <c r="S908" t="s">
        <v>719</v>
      </c>
      <c r="T908" t="s">
        <v>719</v>
      </c>
      <c r="U908" t="s">
        <v>4326</v>
      </c>
      <c r="V908">
        <v>1353889</v>
      </c>
      <c r="W908" t="s">
        <v>47</v>
      </c>
      <c r="X908" t="b">
        <v>1</v>
      </c>
      <c r="Y908" t="s">
        <v>719</v>
      </c>
      <c r="Z908" t="s">
        <v>719</v>
      </c>
      <c r="AA908">
        <v>1353889</v>
      </c>
      <c r="AB908" t="s">
        <v>47</v>
      </c>
      <c r="AC908">
        <v>222</v>
      </c>
      <c r="AD908" t="s">
        <v>118</v>
      </c>
      <c r="AE908">
        <v>506</v>
      </c>
      <c r="AF908" t="s">
        <v>124</v>
      </c>
      <c r="AG908">
        <v>80840</v>
      </c>
      <c r="AH908" t="s">
        <v>116</v>
      </c>
      <c r="AI908">
        <v>28216</v>
      </c>
      <c r="AJ908" t="s">
        <v>142</v>
      </c>
      <c r="AK908">
        <v>1224</v>
      </c>
      <c r="AL908" t="s">
        <v>91</v>
      </c>
      <c r="AM908">
        <v>2</v>
      </c>
      <c r="AN908" t="s">
        <v>152</v>
      </c>
      <c r="AO908">
        <v>131567</v>
      </c>
      <c r="AP908" t="s">
        <v>153</v>
      </c>
    </row>
    <row r="909" spans="1:42" x14ac:dyDescent="0.2">
      <c r="A909">
        <v>908</v>
      </c>
      <c r="B909" t="s">
        <v>1944</v>
      </c>
      <c r="C909" t="s">
        <v>47</v>
      </c>
      <c r="D909">
        <v>1353889</v>
      </c>
      <c r="E909" t="s">
        <v>1954</v>
      </c>
      <c r="F909" t="s">
        <v>1953</v>
      </c>
      <c r="G909" t="s">
        <v>1953</v>
      </c>
      <c r="H909" t="s">
        <v>1952</v>
      </c>
      <c r="I909" t="s">
        <v>4889</v>
      </c>
      <c r="J909" t="s">
        <v>719</v>
      </c>
      <c r="K909">
        <v>1</v>
      </c>
      <c r="L909">
        <v>780</v>
      </c>
      <c r="M909" t="s">
        <v>1951</v>
      </c>
      <c r="N909">
        <v>0</v>
      </c>
      <c r="O909">
        <v>-3578</v>
      </c>
      <c r="P909">
        <v>-4358</v>
      </c>
      <c r="Q909">
        <v>5</v>
      </c>
      <c r="R909" t="s">
        <v>719</v>
      </c>
      <c r="S909" t="s">
        <v>719</v>
      </c>
      <c r="T909" t="s">
        <v>719</v>
      </c>
      <c r="U909" t="s">
        <v>4326</v>
      </c>
      <c r="V909">
        <v>1353889</v>
      </c>
      <c r="W909" t="s">
        <v>47</v>
      </c>
      <c r="X909" t="b">
        <v>1</v>
      </c>
      <c r="Y909" t="s">
        <v>719</v>
      </c>
      <c r="Z909" t="s">
        <v>719</v>
      </c>
      <c r="AA909">
        <v>1353889</v>
      </c>
      <c r="AB909" t="s">
        <v>47</v>
      </c>
      <c r="AC909">
        <v>222</v>
      </c>
      <c r="AD909" t="s">
        <v>118</v>
      </c>
      <c r="AE909">
        <v>506</v>
      </c>
      <c r="AF909" t="s">
        <v>124</v>
      </c>
      <c r="AG909">
        <v>80840</v>
      </c>
      <c r="AH909" t="s">
        <v>116</v>
      </c>
      <c r="AI909">
        <v>28216</v>
      </c>
      <c r="AJ909" t="s">
        <v>142</v>
      </c>
      <c r="AK909">
        <v>1224</v>
      </c>
      <c r="AL909" t="s">
        <v>91</v>
      </c>
      <c r="AM909">
        <v>2</v>
      </c>
      <c r="AN909" t="s">
        <v>152</v>
      </c>
      <c r="AO909">
        <v>131567</v>
      </c>
      <c r="AP909" t="s">
        <v>153</v>
      </c>
    </row>
    <row r="910" spans="1:42" x14ac:dyDescent="0.2">
      <c r="A910">
        <v>909</v>
      </c>
      <c r="B910" t="s">
        <v>1944</v>
      </c>
      <c r="C910" t="s">
        <v>47</v>
      </c>
      <c r="D910">
        <v>1353889</v>
      </c>
      <c r="E910" t="s">
        <v>1903</v>
      </c>
      <c r="F910" t="s">
        <v>1902</v>
      </c>
      <c r="G910" t="s">
        <v>1902</v>
      </c>
      <c r="H910" t="s">
        <v>1950</v>
      </c>
      <c r="I910" t="s">
        <v>4888</v>
      </c>
      <c r="J910" t="s">
        <v>719</v>
      </c>
      <c r="K910">
        <v>1</v>
      </c>
      <c r="L910">
        <v>1362</v>
      </c>
      <c r="M910" t="s">
        <v>1949</v>
      </c>
      <c r="N910">
        <v>0</v>
      </c>
      <c r="O910">
        <v>-2119</v>
      </c>
      <c r="P910">
        <v>-3481</v>
      </c>
      <c r="Q910">
        <v>4</v>
      </c>
      <c r="R910" t="s">
        <v>719</v>
      </c>
      <c r="S910" t="s">
        <v>719</v>
      </c>
      <c r="T910" t="s">
        <v>719</v>
      </c>
      <c r="U910" t="s">
        <v>4326</v>
      </c>
      <c r="V910">
        <v>1353889</v>
      </c>
      <c r="W910" t="s">
        <v>47</v>
      </c>
      <c r="X910" t="b">
        <v>1</v>
      </c>
      <c r="Y910" t="s">
        <v>719</v>
      </c>
      <c r="Z910" t="s">
        <v>719</v>
      </c>
      <c r="AA910">
        <v>1353889</v>
      </c>
      <c r="AB910" t="s">
        <v>47</v>
      </c>
      <c r="AC910">
        <v>222</v>
      </c>
      <c r="AD910" t="s">
        <v>118</v>
      </c>
      <c r="AE910">
        <v>506</v>
      </c>
      <c r="AF910" t="s">
        <v>124</v>
      </c>
      <c r="AG910">
        <v>80840</v>
      </c>
      <c r="AH910" t="s">
        <v>116</v>
      </c>
      <c r="AI910">
        <v>28216</v>
      </c>
      <c r="AJ910" t="s">
        <v>142</v>
      </c>
      <c r="AK910">
        <v>1224</v>
      </c>
      <c r="AL910" t="s">
        <v>91</v>
      </c>
      <c r="AM910">
        <v>2</v>
      </c>
      <c r="AN910" t="s">
        <v>152</v>
      </c>
      <c r="AO910">
        <v>131567</v>
      </c>
      <c r="AP910" t="s">
        <v>153</v>
      </c>
    </row>
    <row r="911" spans="1:42" x14ac:dyDescent="0.2">
      <c r="A911">
        <v>910</v>
      </c>
      <c r="B911" t="s">
        <v>1944</v>
      </c>
      <c r="C911" t="s">
        <v>47</v>
      </c>
      <c r="D911">
        <v>1353889</v>
      </c>
      <c r="E911" t="s">
        <v>497</v>
      </c>
      <c r="F911" t="s">
        <v>429</v>
      </c>
      <c r="G911" t="s">
        <v>429</v>
      </c>
      <c r="H911" t="s">
        <v>1948</v>
      </c>
      <c r="I911" t="s">
        <v>4887</v>
      </c>
      <c r="J911" t="s">
        <v>719</v>
      </c>
      <c r="K911">
        <v>-1</v>
      </c>
      <c r="L911">
        <v>642</v>
      </c>
      <c r="M911" t="s">
        <v>1947</v>
      </c>
      <c r="N911">
        <v>0</v>
      </c>
      <c r="O911">
        <v>-1050</v>
      </c>
      <c r="P911">
        <v>-1692</v>
      </c>
      <c r="Q911">
        <v>3</v>
      </c>
      <c r="R911" t="s">
        <v>719</v>
      </c>
      <c r="S911" t="s">
        <v>719</v>
      </c>
      <c r="T911" t="s">
        <v>719</v>
      </c>
      <c r="U911" t="s">
        <v>4326</v>
      </c>
      <c r="V911">
        <v>1353889</v>
      </c>
      <c r="W911" t="s">
        <v>47</v>
      </c>
      <c r="X911" t="b">
        <v>1</v>
      </c>
      <c r="Y911" t="s">
        <v>719</v>
      </c>
      <c r="Z911" t="s">
        <v>719</v>
      </c>
      <c r="AA911">
        <v>1353889</v>
      </c>
      <c r="AB911" t="s">
        <v>47</v>
      </c>
      <c r="AC911">
        <v>222</v>
      </c>
      <c r="AD911" t="s">
        <v>118</v>
      </c>
      <c r="AE911">
        <v>506</v>
      </c>
      <c r="AF911" t="s">
        <v>124</v>
      </c>
      <c r="AG911">
        <v>80840</v>
      </c>
      <c r="AH911" t="s">
        <v>116</v>
      </c>
      <c r="AI911">
        <v>28216</v>
      </c>
      <c r="AJ911" t="s">
        <v>142</v>
      </c>
      <c r="AK911">
        <v>1224</v>
      </c>
      <c r="AL911" t="s">
        <v>91</v>
      </c>
      <c r="AM911">
        <v>2</v>
      </c>
      <c r="AN911" t="s">
        <v>152</v>
      </c>
      <c r="AO911">
        <v>131567</v>
      </c>
      <c r="AP911" t="s">
        <v>153</v>
      </c>
    </row>
    <row r="912" spans="1:42" x14ac:dyDescent="0.2">
      <c r="A912">
        <v>911</v>
      </c>
      <c r="B912" t="s">
        <v>1944</v>
      </c>
      <c r="C912" t="s">
        <v>47</v>
      </c>
      <c r="D912">
        <v>1353889</v>
      </c>
      <c r="E912" t="s">
        <v>1897</v>
      </c>
      <c r="F912" t="s">
        <v>1896</v>
      </c>
      <c r="G912" t="s">
        <v>1896</v>
      </c>
      <c r="H912" t="s">
        <v>1946</v>
      </c>
      <c r="I912" t="s">
        <v>4886</v>
      </c>
      <c r="J912" t="s">
        <v>719</v>
      </c>
      <c r="K912">
        <v>-1</v>
      </c>
      <c r="L912">
        <v>465</v>
      </c>
      <c r="M912" t="s">
        <v>1945</v>
      </c>
      <c r="N912">
        <v>0</v>
      </c>
      <c r="O912">
        <v>-464</v>
      </c>
      <c r="P912">
        <v>-929</v>
      </c>
      <c r="Q912">
        <v>2</v>
      </c>
      <c r="R912" t="s">
        <v>719</v>
      </c>
      <c r="S912" t="s">
        <v>719</v>
      </c>
      <c r="T912" t="s">
        <v>719</v>
      </c>
      <c r="U912" t="s">
        <v>4326</v>
      </c>
      <c r="V912">
        <v>1353889</v>
      </c>
      <c r="W912" t="s">
        <v>47</v>
      </c>
      <c r="X912" t="b">
        <v>1</v>
      </c>
      <c r="Y912" t="s">
        <v>719</v>
      </c>
      <c r="Z912" t="s">
        <v>719</v>
      </c>
      <c r="AA912">
        <v>1353889</v>
      </c>
      <c r="AB912" t="s">
        <v>47</v>
      </c>
      <c r="AC912">
        <v>222</v>
      </c>
      <c r="AD912" t="s">
        <v>118</v>
      </c>
      <c r="AE912">
        <v>506</v>
      </c>
      <c r="AF912" t="s">
        <v>124</v>
      </c>
      <c r="AG912">
        <v>80840</v>
      </c>
      <c r="AH912" t="s">
        <v>116</v>
      </c>
      <c r="AI912">
        <v>28216</v>
      </c>
      <c r="AJ912" t="s">
        <v>142</v>
      </c>
      <c r="AK912">
        <v>1224</v>
      </c>
      <c r="AL912" t="s">
        <v>91</v>
      </c>
      <c r="AM912">
        <v>2</v>
      </c>
      <c r="AN912" t="s">
        <v>152</v>
      </c>
      <c r="AO912">
        <v>131567</v>
      </c>
      <c r="AP912" t="s">
        <v>153</v>
      </c>
    </row>
    <row r="913" spans="1:42" x14ac:dyDescent="0.2">
      <c r="A913">
        <v>912</v>
      </c>
      <c r="B913" t="s">
        <v>1944</v>
      </c>
      <c r="C913" t="s">
        <v>47</v>
      </c>
      <c r="D913">
        <v>1353889</v>
      </c>
      <c r="E913" t="s">
        <v>1943</v>
      </c>
      <c r="F913" t="s">
        <v>1942</v>
      </c>
      <c r="G913" t="s">
        <v>1942</v>
      </c>
      <c r="H913" t="s">
        <v>1941</v>
      </c>
      <c r="I913" t="s">
        <v>4885</v>
      </c>
      <c r="J913" t="s">
        <v>719</v>
      </c>
      <c r="K913">
        <v>1</v>
      </c>
      <c r="L913">
        <v>462</v>
      </c>
      <c r="M913" t="s">
        <v>1940</v>
      </c>
      <c r="N913">
        <v>1</v>
      </c>
      <c r="O913">
        <v>0</v>
      </c>
      <c r="P913">
        <v>-462</v>
      </c>
      <c r="Q913">
        <v>1</v>
      </c>
      <c r="R913" t="s">
        <v>719</v>
      </c>
      <c r="S913" t="s">
        <v>719</v>
      </c>
      <c r="T913" t="s">
        <v>719</v>
      </c>
      <c r="U913" t="s">
        <v>4326</v>
      </c>
      <c r="V913">
        <v>1353889</v>
      </c>
      <c r="W913" t="s">
        <v>47</v>
      </c>
      <c r="X913" t="b">
        <v>1</v>
      </c>
      <c r="Y913" t="s">
        <v>719</v>
      </c>
      <c r="Z913" t="s">
        <v>719</v>
      </c>
      <c r="AA913">
        <v>1353889</v>
      </c>
      <c r="AB913" t="s">
        <v>47</v>
      </c>
      <c r="AC913">
        <v>222</v>
      </c>
      <c r="AD913" t="s">
        <v>118</v>
      </c>
      <c r="AE913">
        <v>506</v>
      </c>
      <c r="AF913" t="s">
        <v>124</v>
      </c>
      <c r="AG913">
        <v>80840</v>
      </c>
      <c r="AH913" t="s">
        <v>116</v>
      </c>
      <c r="AI913">
        <v>28216</v>
      </c>
      <c r="AJ913" t="s">
        <v>142</v>
      </c>
      <c r="AK913">
        <v>1224</v>
      </c>
      <c r="AL913" t="s">
        <v>91</v>
      </c>
      <c r="AM913">
        <v>2</v>
      </c>
      <c r="AN913" t="s">
        <v>152</v>
      </c>
      <c r="AO913">
        <v>131567</v>
      </c>
      <c r="AP913" t="s">
        <v>153</v>
      </c>
    </row>
    <row r="914" spans="1:42" x14ac:dyDescent="0.2">
      <c r="A914">
        <v>913</v>
      </c>
      <c r="B914" t="s">
        <v>1893</v>
      </c>
      <c r="C914" t="s">
        <v>57</v>
      </c>
      <c r="D914">
        <v>1389922</v>
      </c>
      <c r="E914" t="s">
        <v>1939</v>
      </c>
      <c r="F914" t="s">
        <v>1938</v>
      </c>
      <c r="G914" t="s">
        <v>1938</v>
      </c>
      <c r="H914" t="s">
        <v>1937</v>
      </c>
      <c r="I914" t="s">
        <v>4884</v>
      </c>
      <c r="J914" t="s">
        <v>719</v>
      </c>
      <c r="K914">
        <v>-1</v>
      </c>
      <c r="L914">
        <v>176</v>
      </c>
      <c r="M914" t="s">
        <v>1936</v>
      </c>
      <c r="N914">
        <v>1</v>
      </c>
      <c r="O914">
        <v>-14920</v>
      </c>
      <c r="P914">
        <v>-15096</v>
      </c>
      <c r="Q914">
        <v>15</v>
      </c>
      <c r="R914" t="s">
        <v>719</v>
      </c>
      <c r="S914" t="s">
        <v>719</v>
      </c>
      <c r="T914" t="s">
        <v>719</v>
      </c>
      <c r="U914" t="s">
        <v>4326</v>
      </c>
      <c r="V914">
        <v>1389922</v>
      </c>
      <c r="W914" t="s">
        <v>57</v>
      </c>
      <c r="X914" t="b">
        <v>1</v>
      </c>
      <c r="Y914" t="s">
        <v>719</v>
      </c>
      <c r="Z914" t="s">
        <v>719</v>
      </c>
      <c r="AA914">
        <v>1389922</v>
      </c>
      <c r="AB914" t="s">
        <v>57</v>
      </c>
      <c r="AC914">
        <v>222</v>
      </c>
      <c r="AD914" t="s">
        <v>118</v>
      </c>
      <c r="AE914">
        <v>506</v>
      </c>
      <c r="AF914" t="s">
        <v>124</v>
      </c>
      <c r="AG914">
        <v>80840</v>
      </c>
      <c r="AH914" t="s">
        <v>116</v>
      </c>
      <c r="AI914">
        <v>28216</v>
      </c>
      <c r="AJ914" t="s">
        <v>142</v>
      </c>
      <c r="AK914">
        <v>1224</v>
      </c>
      <c r="AL914" t="s">
        <v>91</v>
      </c>
      <c r="AM914">
        <v>2</v>
      </c>
      <c r="AN914" t="s">
        <v>152</v>
      </c>
      <c r="AO914">
        <v>131567</v>
      </c>
      <c r="AP914" t="s">
        <v>153</v>
      </c>
    </row>
    <row r="915" spans="1:42" x14ac:dyDescent="0.2">
      <c r="A915">
        <v>914</v>
      </c>
      <c r="B915" t="s">
        <v>1893</v>
      </c>
      <c r="C915" t="s">
        <v>57</v>
      </c>
      <c r="D915">
        <v>1389922</v>
      </c>
      <c r="E915" t="s">
        <v>1935</v>
      </c>
      <c r="F915" t="s">
        <v>1934</v>
      </c>
      <c r="G915" t="s">
        <v>1934</v>
      </c>
      <c r="H915" t="s">
        <v>1933</v>
      </c>
      <c r="I915" t="s">
        <v>4883</v>
      </c>
      <c r="J915" t="s">
        <v>719</v>
      </c>
      <c r="K915">
        <v>1</v>
      </c>
      <c r="L915">
        <v>768</v>
      </c>
      <c r="M915" t="s">
        <v>1932</v>
      </c>
      <c r="N915">
        <v>0</v>
      </c>
      <c r="O915">
        <v>-14139</v>
      </c>
      <c r="P915">
        <v>-14907</v>
      </c>
      <c r="Q915">
        <v>14</v>
      </c>
      <c r="R915" t="s">
        <v>719</v>
      </c>
      <c r="S915" t="s">
        <v>719</v>
      </c>
      <c r="T915" t="s">
        <v>719</v>
      </c>
      <c r="U915" t="s">
        <v>4326</v>
      </c>
      <c r="V915">
        <v>1389922</v>
      </c>
      <c r="W915" t="s">
        <v>57</v>
      </c>
      <c r="X915" t="b">
        <v>1</v>
      </c>
      <c r="Y915" t="s">
        <v>719</v>
      </c>
      <c r="Z915" t="s">
        <v>719</v>
      </c>
      <c r="AA915">
        <v>1389922</v>
      </c>
      <c r="AB915" t="s">
        <v>57</v>
      </c>
      <c r="AC915">
        <v>222</v>
      </c>
      <c r="AD915" t="s">
        <v>118</v>
      </c>
      <c r="AE915">
        <v>506</v>
      </c>
      <c r="AF915" t="s">
        <v>124</v>
      </c>
      <c r="AG915">
        <v>80840</v>
      </c>
      <c r="AH915" t="s">
        <v>116</v>
      </c>
      <c r="AI915">
        <v>28216</v>
      </c>
      <c r="AJ915" t="s">
        <v>142</v>
      </c>
      <c r="AK915">
        <v>1224</v>
      </c>
      <c r="AL915" t="s">
        <v>91</v>
      </c>
      <c r="AM915">
        <v>2</v>
      </c>
      <c r="AN915" t="s">
        <v>152</v>
      </c>
      <c r="AO915">
        <v>131567</v>
      </c>
      <c r="AP915" t="s">
        <v>153</v>
      </c>
    </row>
    <row r="916" spans="1:42" x14ac:dyDescent="0.2">
      <c r="A916">
        <v>915</v>
      </c>
      <c r="B916" t="s">
        <v>1893</v>
      </c>
      <c r="C916" t="s">
        <v>57</v>
      </c>
      <c r="D916">
        <v>1389922</v>
      </c>
      <c r="E916" t="s">
        <v>1931</v>
      </c>
      <c r="F916" t="s">
        <v>1930</v>
      </c>
      <c r="G916" t="s">
        <v>1930</v>
      </c>
      <c r="H916" t="s">
        <v>1929</v>
      </c>
      <c r="I916" t="s">
        <v>4882</v>
      </c>
      <c r="J916" t="s">
        <v>719</v>
      </c>
      <c r="K916">
        <v>1</v>
      </c>
      <c r="L916">
        <v>1746</v>
      </c>
      <c r="M916" t="s">
        <v>1928</v>
      </c>
      <c r="N916">
        <v>0</v>
      </c>
      <c r="O916">
        <v>-12344</v>
      </c>
      <c r="P916">
        <v>-14090</v>
      </c>
      <c r="Q916">
        <v>13</v>
      </c>
      <c r="R916" t="s">
        <v>719</v>
      </c>
      <c r="S916" t="s">
        <v>719</v>
      </c>
      <c r="T916" t="s">
        <v>719</v>
      </c>
      <c r="U916" t="s">
        <v>4326</v>
      </c>
      <c r="V916">
        <v>1389922</v>
      </c>
      <c r="W916" t="s">
        <v>57</v>
      </c>
      <c r="X916" t="b">
        <v>1</v>
      </c>
      <c r="Y916" t="s">
        <v>719</v>
      </c>
      <c r="Z916" t="s">
        <v>719</v>
      </c>
      <c r="AA916">
        <v>1389922</v>
      </c>
      <c r="AB916" t="s">
        <v>57</v>
      </c>
      <c r="AC916">
        <v>222</v>
      </c>
      <c r="AD916" t="s">
        <v>118</v>
      </c>
      <c r="AE916">
        <v>506</v>
      </c>
      <c r="AF916" t="s">
        <v>124</v>
      </c>
      <c r="AG916">
        <v>80840</v>
      </c>
      <c r="AH916" t="s">
        <v>116</v>
      </c>
      <c r="AI916">
        <v>28216</v>
      </c>
      <c r="AJ916" t="s">
        <v>142</v>
      </c>
      <c r="AK916">
        <v>1224</v>
      </c>
      <c r="AL916" t="s">
        <v>91</v>
      </c>
      <c r="AM916">
        <v>2</v>
      </c>
      <c r="AN916" t="s">
        <v>152</v>
      </c>
      <c r="AO916">
        <v>131567</v>
      </c>
      <c r="AP916" t="s">
        <v>153</v>
      </c>
    </row>
    <row r="917" spans="1:42" x14ac:dyDescent="0.2">
      <c r="A917">
        <v>916</v>
      </c>
      <c r="B917" t="s">
        <v>1893</v>
      </c>
      <c r="C917" t="s">
        <v>57</v>
      </c>
      <c r="D917">
        <v>1389922</v>
      </c>
      <c r="E917" t="s">
        <v>1927</v>
      </c>
      <c r="F917" t="s">
        <v>1926</v>
      </c>
      <c r="G917" t="s">
        <v>1926</v>
      </c>
      <c r="H917" t="s">
        <v>1925</v>
      </c>
      <c r="I917" t="s">
        <v>4881</v>
      </c>
      <c r="J917" t="s">
        <v>719</v>
      </c>
      <c r="K917">
        <v>1</v>
      </c>
      <c r="L917">
        <v>1113</v>
      </c>
      <c r="M917" t="s">
        <v>1924</v>
      </c>
      <c r="N917">
        <v>0</v>
      </c>
      <c r="O917">
        <v>-11147</v>
      </c>
      <c r="P917">
        <v>-12260</v>
      </c>
      <c r="Q917">
        <v>12</v>
      </c>
      <c r="R917" t="s">
        <v>719</v>
      </c>
      <c r="S917" t="s">
        <v>719</v>
      </c>
      <c r="T917" t="s">
        <v>719</v>
      </c>
      <c r="U917" t="s">
        <v>4326</v>
      </c>
      <c r="V917">
        <v>1389922</v>
      </c>
      <c r="W917" t="s">
        <v>57</v>
      </c>
      <c r="X917" t="b">
        <v>1</v>
      </c>
      <c r="Y917" t="s">
        <v>719</v>
      </c>
      <c r="Z917" t="s">
        <v>719</v>
      </c>
      <c r="AA917">
        <v>1389922</v>
      </c>
      <c r="AB917" t="s">
        <v>57</v>
      </c>
      <c r="AC917">
        <v>222</v>
      </c>
      <c r="AD917" t="s">
        <v>118</v>
      </c>
      <c r="AE917">
        <v>506</v>
      </c>
      <c r="AF917" t="s">
        <v>124</v>
      </c>
      <c r="AG917">
        <v>80840</v>
      </c>
      <c r="AH917" t="s">
        <v>116</v>
      </c>
      <c r="AI917">
        <v>28216</v>
      </c>
      <c r="AJ917" t="s">
        <v>142</v>
      </c>
      <c r="AK917">
        <v>1224</v>
      </c>
      <c r="AL917" t="s">
        <v>91</v>
      </c>
      <c r="AM917">
        <v>2</v>
      </c>
      <c r="AN917" t="s">
        <v>152</v>
      </c>
      <c r="AO917">
        <v>131567</v>
      </c>
      <c r="AP917" t="s">
        <v>153</v>
      </c>
    </row>
    <row r="918" spans="1:42" x14ac:dyDescent="0.2">
      <c r="A918">
        <v>917</v>
      </c>
      <c r="B918" t="s">
        <v>1893</v>
      </c>
      <c r="C918" t="s">
        <v>57</v>
      </c>
      <c r="D918">
        <v>1389922</v>
      </c>
      <c r="E918" t="s">
        <v>1923</v>
      </c>
      <c r="F918" t="s">
        <v>1922</v>
      </c>
      <c r="G918" t="s">
        <v>1922</v>
      </c>
      <c r="H918" t="s">
        <v>1921</v>
      </c>
      <c r="I918" t="s">
        <v>4880</v>
      </c>
      <c r="J918" t="s">
        <v>719</v>
      </c>
      <c r="K918">
        <v>1</v>
      </c>
      <c r="L918">
        <v>702</v>
      </c>
      <c r="M918" t="s">
        <v>1920</v>
      </c>
      <c r="N918">
        <v>0</v>
      </c>
      <c r="O918">
        <v>-10398</v>
      </c>
      <c r="P918">
        <v>-11100</v>
      </c>
      <c r="Q918">
        <v>11</v>
      </c>
      <c r="R918" t="s">
        <v>719</v>
      </c>
      <c r="S918" t="s">
        <v>719</v>
      </c>
      <c r="T918" t="s">
        <v>719</v>
      </c>
      <c r="U918" t="s">
        <v>4326</v>
      </c>
      <c r="V918">
        <v>1389922</v>
      </c>
      <c r="W918" t="s">
        <v>57</v>
      </c>
      <c r="X918" t="b">
        <v>1</v>
      </c>
      <c r="Y918" t="s">
        <v>719</v>
      </c>
      <c r="Z918" t="s">
        <v>719</v>
      </c>
      <c r="AA918">
        <v>1389922</v>
      </c>
      <c r="AB918" t="s">
        <v>57</v>
      </c>
      <c r="AC918">
        <v>222</v>
      </c>
      <c r="AD918" t="s">
        <v>118</v>
      </c>
      <c r="AE918">
        <v>506</v>
      </c>
      <c r="AF918" t="s">
        <v>124</v>
      </c>
      <c r="AG918">
        <v>80840</v>
      </c>
      <c r="AH918" t="s">
        <v>116</v>
      </c>
      <c r="AI918">
        <v>28216</v>
      </c>
      <c r="AJ918" t="s">
        <v>142</v>
      </c>
      <c r="AK918">
        <v>1224</v>
      </c>
      <c r="AL918" t="s">
        <v>91</v>
      </c>
      <c r="AM918">
        <v>2</v>
      </c>
      <c r="AN918" t="s">
        <v>152</v>
      </c>
      <c r="AO918">
        <v>131567</v>
      </c>
      <c r="AP918" t="s">
        <v>153</v>
      </c>
    </row>
    <row r="919" spans="1:42" x14ac:dyDescent="0.2">
      <c r="A919">
        <v>918</v>
      </c>
      <c r="B919" t="s">
        <v>1893</v>
      </c>
      <c r="C919" t="s">
        <v>57</v>
      </c>
      <c r="D919">
        <v>1389922</v>
      </c>
      <c r="E919" t="s">
        <v>1919</v>
      </c>
      <c r="F919" t="s">
        <v>327</v>
      </c>
      <c r="G919" t="s">
        <v>327</v>
      </c>
      <c r="H919" t="s">
        <v>1918</v>
      </c>
      <c r="I919" t="s">
        <v>4879</v>
      </c>
      <c r="J919" t="s">
        <v>719</v>
      </c>
      <c r="K919">
        <v>1</v>
      </c>
      <c r="L919">
        <v>930</v>
      </c>
      <c r="M919" t="s">
        <v>1917</v>
      </c>
      <c r="N919">
        <v>0</v>
      </c>
      <c r="O919">
        <v>-9281</v>
      </c>
      <c r="P919">
        <v>-10211</v>
      </c>
      <c r="Q919">
        <v>10</v>
      </c>
      <c r="R919" t="s">
        <v>719</v>
      </c>
      <c r="S919" t="s">
        <v>719</v>
      </c>
      <c r="T919" t="s">
        <v>719</v>
      </c>
      <c r="U919" t="s">
        <v>4326</v>
      </c>
      <c r="V919">
        <v>1389922</v>
      </c>
      <c r="W919" t="s">
        <v>57</v>
      </c>
      <c r="X919" t="b">
        <v>1</v>
      </c>
      <c r="Y919" t="s">
        <v>719</v>
      </c>
      <c r="Z919" t="s">
        <v>719</v>
      </c>
      <c r="AA919">
        <v>1389922</v>
      </c>
      <c r="AB919" t="s">
        <v>57</v>
      </c>
      <c r="AC919">
        <v>222</v>
      </c>
      <c r="AD919" t="s">
        <v>118</v>
      </c>
      <c r="AE919">
        <v>506</v>
      </c>
      <c r="AF919" t="s">
        <v>124</v>
      </c>
      <c r="AG919">
        <v>80840</v>
      </c>
      <c r="AH919" t="s">
        <v>116</v>
      </c>
      <c r="AI919">
        <v>28216</v>
      </c>
      <c r="AJ919" t="s">
        <v>142</v>
      </c>
      <c r="AK919">
        <v>1224</v>
      </c>
      <c r="AL919" t="s">
        <v>91</v>
      </c>
      <c r="AM919">
        <v>2</v>
      </c>
      <c r="AN919" t="s">
        <v>152</v>
      </c>
      <c r="AO919">
        <v>131567</v>
      </c>
      <c r="AP919" t="s">
        <v>153</v>
      </c>
    </row>
    <row r="920" spans="1:42" x14ac:dyDescent="0.2">
      <c r="A920">
        <v>919</v>
      </c>
      <c r="B920" t="s">
        <v>1893</v>
      </c>
      <c r="C920" t="s">
        <v>57</v>
      </c>
      <c r="D920">
        <v>1389922</v>
      </c>
      <c r="E920" t="s">
        <v>305</v>
      </c>
      <c r="F920" t="s">
        <v>304</v>
      </c>
      <c r="G920" t="s">
        <v>304</v>
      </c>
      <c r="H920" t="s">
        <v>1916</v>
      </c>
      <c r="I920" t="s">
        <v>4878</v>
      </c>
      <c r="J920" t="s">
        <v>719</v>
      </c>
      <c r="K920">
        <v>-1</v>
      </c>
      <c r="L920">
        <v>1002</v>
      </c>
      <c r="M920" t="s">
        <v>1915</v>
      </c>
      <c r="N920">
        <v>0</v>
      </c>
      <c r="O920">
        <v>-8056</v>
      </c>
      <c r="P920">
        <v>-9058</v>
      </c>
      <c r="Q920">
        <v>9</v>
      </c>
      <c r="R920" t="s">
        <v>4316</v>
      </c>
      <c r="S920" t="s">
        <v>719</v>
      </c>
      <c r="T920" t="s">
        <v>719</v>
      </c>
      <c r="U920" t="s">
        <v>4326</v>
      </c>
      <c r="V920">
        <v>1389922</v>
      </c>
      <c r="W920" t="s">
        <v>57</v>
      </c>
      <c r="X920" t="b">
        <v>1</v>
      </c>
      <c r="Y920" t="s">
        <v>719</v>
      </c>
      <c r="Z920" t="s">
        <v>719</v>
      </c>
      <c r="AA920">
        <v>1389922</v>
      </c>
      <c r="AB920" t="s">
        <v>57</v>
      </c>
      <c r="AC920">
        <v>222</v>
      </c>
      <c r="AD920" t="s">
        <v>118</v>
      </c>
      <c r="AE920">
        <v>506</v>
      </c>
      <c r="AF920" t="s">
        <v>124</v>
      </c>
      <c r="AG920">
        <v>80840</v>
      </c>
      <c r="AH920" t="s">
        <v>116</v>
      </c>
      <c r="AI920">
        <v>28216</v>
      </c>
      <c r="AJ920" t="s">
        <v>142</v>
      </c>
      <c r="AK920">
        <v>1224</v>
      </c>
      <c r="AL920" t="s">
        <v>91</v>
      </c>
      <c r="AM920">
        <v>2</v>
      </c>
      <c r="AN920" t="s">
        <v>152</v>
      </c>
      <c r="AO920">
        <v>131567</v>
      </c>
      <c r="AP920" t="s">
        <v>153</v>
      </c>
    </row>
    <row r="921" spans="1:42" x14ac:dyDescent="0.2">
      <c r="A921">
        <v>920</v>
      </c>
      <c r="B921" t="s">
        <v>1893</v>
      </c>
      <c r="C921" t="s">
        <v>57</v>
      </c>
      <c r="D921">
        <v>1389922</v>
      </c>
      <c r="E921" t="s">
        <v>305</v>
      </c>
      <c r="F921" t="s">
        <v>304</v>
      </c>
      <c r="G921" t="s">
        <v>304</v>
      </c>
      <c r="H921" t="s">
        <v>1914</v>
      </c>
      <c r="I921" t="s">
        <v>4877</v>
      </c>
      <c r="J921" t="s">
        <v>719</v>
      </c>
      <c r="K921">
        <v>-1</v>
      </c>
      <c r="L921">
        <v>972</v>
      </c>
      <c r="M921" t="s">
        <v>1913</v>
      </c>
      <c r="N921">
        <v>0</v>
      </c>
      <c r="O921">
        <v>-7009</v>
      </c>
      <c r="P921">
        <v>-7981</v>
      </c>
      <c r="Q921">
        <v>8</v>
      </c>
      <c r="R921" t="s">
        <v>719</v>
      </c>
      <c r="S921" t="s">
        <v>719</v>
      </c>
      <c r="T921" t="s">
        <v>719</v>
      </c>
      <c r="U921" t="s">
        <v>4326</v>
      </c>
      <c r="V921">
        <v>1389922</v>
      </c>
      <c r="W921" t="s">
        <v>57</v>
      </c>
      <c r="X921" t="b">
        <v>1</v>
      </c>
      <c r="Y921" t="s">
        <v>719</v>
      </c>
      <c r="Z921" t="s">
        <v>719</v>
      </c>
      <c r="AA921">
        <v>1389922</v>
      </c>
      <c r="AB921" t="s">
        <v>57</v>
      </c>
      <c r="AC921">
        <v>222</v>
      </c>
      <c r="AD921" t="s">
        <v>118</v>
      </c>
      <c r="AE921">
        <v>506</v>
      </c>
      <c r="AF921" t="s">
        <v>124</v>
      </c>
      <c r="AG921">
        <v>80840</v>
      </c>
      <c r="AH921" t="s">
        <v>116</v>
      </c>
      <c r="AI921">
        <v>28216</v>
      </c>
      <c r="AJ921" t="s">
        <v>142</v>
      </c>
      <c r="AK921">
        <v>1224</v>
      </c>
      <c r="AL921" t="s">
        <v>91</v>
      </c>
      <c r="AM921">
        <v>2</v>
      </c>
      <c r="AN921" t="s">
        <v>152</v>
      </c>
      <c r="AO921">
        <v>131567</v>
      </c>
      <c r="AP921" t="s">
        <v>153</v>
      </c>
    </row>
    <row r="922" spans="1:42" x14ac:dyDescent="0.2">
      <c r="A922">
        <v>921</v>
      </c>
      <c r="B922" t="s">
        <v>1893</v>
      </c>
      <c r="C922" t="s">
        <v>57</v>
      </c>
      <c r="D922">
        <v>1389922</v>
      </c>
      <c r="E922" t="s">
        <v>1912</v>
      </c>
      <c r="F922" t="s">
        <v>1911</v>
      </c>
      <c r="G922" t="s">
        <v>1911</v>
      </c>
      <c r="H922" t="s">
        <v>1910</v>
      </c>
      <c r="I922" t="s">
        <v>4876</v>
      </c>
      <c r="J922" t="s">
        <v>719</v>
      </c>
      <c r="K922">
        <v>-1</v>
      </c>
      <c r="L922">
        <v>957</v>
      </c>
      <c r="M922" t="s">
        <v>1909</v>
      </c>
      <c r="N922">
        <v>0</v>
      </c>
      <c r="O922">
        <v>-5922</v>
      </c>
      <c r="P922">
        <v>-6879</v>
      </c>
      <c r="Q922">
        <v>7</v>
      </c>
      <c r="R922" t="s">
        <v>719</v>
      </c>
      <c r="S922" t="s">
        <v>719</v>
      </c>
      <c r="T922" t="s">
        <v>719</v>
      </c>
      <c r="U922" t="s">
        <v>4326</v>
      </c>
      <c r="V922">
        <v>1389922</v>
      </c>
      <c r="W922" t="s">
        <v>57</v>
      </c>
      <c r="X922" t="b">
        <v>1</v>
      </c>
      <c r="Y922" t="s">
        <v>719</v>
      </c>
      <c r="Z922" t="s">
        <v>719</v>
      </c>
      <c r="AA922">
        <v>1389922</v>
      </c>
      <c r="AB922" t="s">
        <v>57</v>
      </c>
      <c r="AC922">
        <v>222</v>
      </c>
      <c r="AD922" t="s">
        <v>118</v>
      </c>
      <c r="AE922">
        <v>506</v>
      </c>
      <c r="AF922" t="s">
        <v>124</v>
      </c>
      <c r="AG922">
        <v>80840</v>
      </c>
      <c r="AH922" t="s">
        <v>116</v>
      </c>
      <c r="AI922">
        <v>28216</v>
      </c>
      <c r="AJ922" t="s">
        <v>142</v>
      </c>
      <c r="AK922">
        <v>1224</v>
      </c>
      <c r="AL922" t="s">
        <v>91</v>
      </c>
      <c r="AM922">
        <v>2</v>
      </c>
      <c r="AN922" t="s">
        <v>152</v>
      </c>
      <c r="AO922">
        <v>131567</v>
      </c>
      <c r="AP922" t="s">
        <v>153</v>
      </c>
    </row>
    <row r="923" spans="1:42" x14ac:dyDescent="0.2">
      <c r="A923">
        <v>922</v>
      </c>
      <c r="B923" t="s">
        <v>1893</v>
      </c>
      <c r="C923" t="s">
        <v>57</v>
      </c>
      <c r="D923">
        <v>1389922</v>
      </c>
      <c r="E923" t="s">
        <v>430</v>
      </c>
      <c r="F923" t="s">
        <v>429</v>
      </c>
      <c r="G923" t="s">
        <v>429</v>
      </c>
      <c r="H923" t="s">
        <v>1908</v>
      </c>
      <c r="I923" t="s">
        <v>4875</v>
      </c>
      <c r="J923" t="s">
        <v>719</v>
      </c>
      <c r="K923">
        <v>1</v>
      </c>
      <c r="L923">
        <v>219</v>
      </c>
      <c r="M923" t="s">
        <v>1907</v>
      </c>
      <c r="N923">
        <v>0</v>
      </c>
      <c r="O923">
        <v>-5542</v>
      </c>
      <c r="P923">
        <v>-5761</v>
      </c>
      <c r="Q923">
        <v>6</v>
      </c>
      <c r="R923" t="s">
        <v>719</v>
      </c>
      <c r="S923" t="s">
        <v>719</v>
      </c>
      <c r="T923" t="s">
        <v>719</v>
      </c>
      <c r="U923" t="s">
        <v>4326</v>
      </c>
      <c r="V923">
        <v>1389922</v>
      </c>
      <c r="W923" t="s">
        <v>57</v>
      </c>
      <c r="X923" t="b">
        <v>1</v>
      </c>
      <c r="Y923" t="s">
        <v>719</v>
      </c>
      <c r="Z923" t="s">
        <v>719</v>
      </c>
      <c r="AA923">
        <v>1389922</v>
      </c>
      <c r="AB923" t="s">
        <v>57</v>
      </c>
      <c r="AC923">
        <v>222</v>
      </c>
      <c r="AD923" t="s">
        <v>118</v>
      </c>
      <c r="AE923">
        <v>506</v>
      </c>
      <c r="AF923" t="s">
        <v>124</v>
      </c>
      <c r="AG923">
        <v>80840</v>
      </c>
      <c r="AH923" t="s">
        <v>116</v>
      </c>
      <c r="AI923">
        <v>28216</v>
      </c>
      <c r="AJ923" t="s">
        <v>142</v>
      </c>
      <c r="AK923">
        <v>1224</v>
      </c>
      <c r="AL923" t="s">
        <v>91</v>
      </c>
      <c r="AM923">
        <v>2</v>
      </c>
      <c r="AN923" t="s">
        <v>152</v>
      </c>
      <c r="AO923">
        <v>131567</v>
      </c>
      <c r="AP923" t="s">
        <v>153</v>
      </c>
    </row>
    <row r="924" spans="1:42" x14ac:dyDescent="0.2">
      <c r="A924">
        <v>923</v>
      </c>
      <c r="B924" t="s">
        <v>1893</v>
      </c>
      <c r="C924" t="s">
        <v>57</v>
      </c>
      <c r="D924">
        <v>1389922</v>
      </c>
      <c r="E924" t="s">
        <v>1906</v>
      </c>
      <c r="F924" t="s">
        <v>933</v>
      </c>
      <c r="G924" t="s">
        <v>933</v>
      </c>
      <c r="H924" t="s">
        <v>1905</v>
      </c>
      <c r="I924" t="s">
        <v>4874</v>
      </c>
      <c r="J924" t="s">
        <v>719</v>
      </c>
      <c r="K924">
        <v>1</v>
      </c>
      <c r="L924">
        <v>780</v>
      </c>
      <c r="M924" t="s">
        <v>1904</v>
      </c>
      <c r="N924">
        <v>0</v>
      </c>
      <c r="O924">
        <v>-4499</v>
      </c>
      <c r="P924">
        <v>-5279</v>
      </c>
      <c r="Q924">
        <v>5</v>
      </c>
      <c r="R924" t="s">
        <v>719</v>
      </c>
      <c r="S924" t="s">
        <v>719</v>
      </c>
      <c r="T924" t="s">
        <v>719</v>
      </c>
      <c r="U924" t="s">
        <v>4326</v>
      </c>
      <c r="V924">
        <v>1389922</v>
      </c>
      <c r="W924" t="s">
        <v>57</v>
      </c>
      <c r="X924" t="b">
        <v>1</v>
      </c>
      <c r="Y924" t="s">
        <v>719</v>
      </c>
      <c r="Z924" t="s">
        <v>719</v>
      </c>
      <c r="AA924">
        <v>1389922</v>
      </c>
      <c r="AB924" t="s">
        <v>57</v>
      </c>
      <c r="AC924">
        <v>222</v>
      </c>
      <c r="AD924" t="s">
        <v>118</v>
      </c>
      <c r="AE924">
        <v>506</v>
      </c>
      <c r="AF924" t="s">
        <v>124</v>
      </c>
      <c r="AG924">
        <v>80840</v>
      </c>
      <c r="AH924" t="s">
        <v>116</v>
      </c>
      <c r="AI924">
        <v>28216</v>
      </c>
      <c r="AJ924" t="s">
        <v>142</v>
      </c>
      <c r="AK924">
        <v>1224</v>
      </c>
      <c r="AL924" t="s">
        <v>91</v>
      </c>
      <c r="AM924">
        <v>2</v>
      </c>
      <c r="AN924" t="s">
        <v>152</v>
      </c>
      <c r="AO924">
        <v>131567</v>
      </c>
      <c r="AP924" t="s">
        <v>153</v>
      </c>
    </row>
    <row r="925" spans="1:42" x14ac:dyDescent="0.2">
      <c r="A925">
        <v>924</v>
      </c>
      <c r="B925" t="s">
        <v>1893</v>
      </c>
      <c r="C925" t="s">
        <v>57</v>
      </c>
      <c r="D925">
        <v>1389922</v>
      </c>
      <c r="E925" t="s">
        <v>1903</v>
      </c>
      <c r="F925" t="s">
        <v>1902</v>
      </c>
      <c r="G925" t="s">
        <v>1902</v>
      </c>
      <c r="H925" t="s">
        <v>1901</v>
      </c>
      <c r="I925" t="s">
        <v>4873</v>
      </c>
      <c r="J925" t="s">
        <v>719</v>
      </c>
      <c r="K925">
        <v>1</v>
      </c>
      <c r="L925">
        <v>1362</v>
      </c>
      <c r="M925" t="s">
        <v>1900</v>
      </c>
      <c r="N925">
        <v>0</v>
      </c>
      <c r="O925">
        <v>-3109</v>
      </c>
      <c r="P925">
        <v>-4471</v>
      </c>
      <c r="Q925">
        <v>4</v>
      </c>
      <c r="R925" t="s">
        <v>719</v>
      </c>
      <c r="S925" t="s">
        <v>719</v>
      </c>
      <c r="T925" t="s">
        <v>719</v>
      </c>
      <c r="U925" t="s">
        <v>4326</v>
      </c>
      <c r="V925">
        <v>1389922</v>
      </c>
      <c r="W925" t="s">
        <v>57</v>
      </c>
      <c r="X925" t="b">
        <v>1</v>
      </c>
      <c r="Y925" t="s">
        <v>719</v>
      </c>
      <c r="Z925" t="s">
        <v>719</v>
      </c>
      <c r="AA925">
        <v>1389922</v>
      </c>
      <c r="AB925" t="s">
        <v>57</v>
      </c>
      <c r="AC925">
        <v>222</v>
      </c>
      <c r="AD925" t="s">
        <v>118</v>
      </c>
      <c r="AE925">
        <v>506</v>
      </c>
      <c r="AF925" t="s">
        <v>124</v>
      </c>
      <c r="AG925">
        <v>80840</v>
      </c>
      <c r="AH925" t="s">
        <v>116</v>
      </c>
      <c r="AI925">
        <v>28216</v>
      </c>
      <c r="AJ925" t="s">
        <v>142</v>
      </c>
      <c r="AK925">
        <v>1224</v>
      </c>
      <c r="AL925" t="s">
        <v>91</v>
      </c>
      <c r="AM925">
        <v>2</v>
      </c>
      <c r="AN925" t="s">
        <v>152</v>
      </c>
      <c r="AO925">
        <v>131567</v>
      </c>
      <c r="AP925" t="s">
        <v>153</v>
      </c>
    </row>
    <row r="926" spans="1:42" x14ac:dyDescent="0.2">
      <c r="A926">
        <v>925</v>
      </c>
      <c r="B926" t="s">
        <v>1893</v>
      </c>
      <c r="C926" t="s">
        <v>57</v>
      </c>
      <c r="D926">
        <v>1389922</v>
      </c>
      <c r="E926" t="s">
        <v>497</v>
      </c>
      <c r="F926" t="s">
        <v>429</v>
      </c>
      <c r="G926" t="s">
        <v>429</v>
      </c>
      <c r="H926" t="s">
        <v>1899</v>
      </c>
      <c r="I926" t="s">
        <v>4872</v>
      </c>
      <c r="J926" t="s">
        <v>719</v>
      </c>
      <c r="K926">
        <v>-1</v>
      </c>
      <c r="L926">
        <v>687</v>
      </c>
      <c r="M926" t="s">
        <v>1898</v>
      </c>
      <c r="N926">
        <v>0</v>
      </c>
      <c r="O926">
        <v>-2004</v>
      </c>
      <c r="P926">
        <v>-2691</v>
      </c>
      <c r="Q926">
        <v>3</v>
      </c>
      <c r="R926" t="s">
        <v>719</v>
      </c>
      <c r="S926" t="s">
        <v>719</v>
      </c>
      <c r="T926" t="s">
        <v>719</v>
      </c>
      <c r="U926" t="s">
        <v>4326</v>
      </c>
      <c r="V926">
        <v>1389922</v>
      </c>
      <c r="W926" t="s">
        <v>57</v>
      </c>
      <c r="X926" t="b">
        <v>1</v>
      </c>
      <c r="Y926" t="s">
        <v>719</v>
      </c>
      <c r="Z926" t="s">
        <v>719</v>
      </c>
      <c r="AA926">
        <v>1389922</v>
      </c>
      <c r="AB926" t="s">
        <v>57</v>
      </c>
      <c r="AC926">
        <v>222</v>
      </c>
      <c r="AD926" t="s">
        <v>118</v>
      </c>
      <c r="AE926">
        <v>506</v>
      </c>
      <c r="AF926" t="s">
        <v>124</v>
      </c>
      <c r="AG926">
        <v>80840</v>
      </c>
      <c r="AH926" t="s">
        <v>116</v>
      </c>
      <c r="AI926">
        <v>28216</v>
      </c>
      <c r="AJ926" t="s">
        <v>142</v>
      </c>
      <c r="AK926">
        <v>1224</v>
      </c>
      <c r="AL926" t="s">
        <v>91</v>
      </c>
      <c r="AM926">
        <v>2</v>
      </c>
      <c r="AN926" t="s">
        <v>152</v>
      </c>
      <c r="AO926">
        <v>131567</v>
      </c>
      <c r="AP926" t="s">
        <v>153</v>
      </c>
    </row>
    <row r="927" spans="1:42" x14ac:dyDescent="0.2">
      <c r="A927">
        <v>926</v>
      </c>
      <c r="B927" t="s">
        <v>1893</v>
      </c>
      <c r="C927" t="s">
        <v>57</v>
      </c>
      <c r="D927">
        <v>1389922</v>
      </c>
      <c r="E927" t="s">
        <v>1897</v>
      </c>
      <c r="F927" t="s">
        <v>1896</v>
      </c>
      <c r="G927" t="s">
        <v>1896</v>
      </c>
      <c r="H927" t="s">
        <v>1895</v>
      </c>
      <c r="I927" t="s">
        <v>4871</v>
      </c>
      <c r="J927" t="s">
        <v>719</v>
      </c>
      <c r="K927">
        <v>-1</v>
      </c>
      <c r="L927">
        <v>462</v>
      </c>
      <c r="M927" t="s">
        <v>1894</v>
      </c>
      <c r="N927">
        <v>0</v>
      </c>
      <c r="O927">
        <v>-1435</v>
      </c>
      <c r="P927">
        <v>-1897</v>
      </c>
      <c r="Q927">
        <v>2</v>
      </c>
      <c r="R927" t="s">
        <v>719</v>
      </c>
      <c r="S927" t="s">
        <v>719</v>
      </c>
      <c r="T927" t="s">
        <v>719</v>
      </c>
      <c r="U927" t="s">
        <v>4326</v>
      </c>
      <c r="V927">
        <v>1389922</v>
      </c>
      <c r="W927" t="s">
        <v>57</v>
      </c>
      <c r="X927" t="b">
        <v>1</v>
      </c>
      <c r="Y927" t="s">
        <v>719</v>
      </c>
      <c r="Z927" t="s">
        <v>719</v>
      </c>
      <c r="AA927">
        <v>1389922</v>
      </c>
      <c r="AB927" t="s">
        <v>57</v>
      </c>
      <c r="AC927">
        <v>222</v>
      </c>
      <c r="AD927" t="s">
        <v>118</v>
      </c>
      <c r="AE927">
        <v>506</v>
      </c>
      <c r="AF927" t="s">
        <v>124</v>
      </c>
      <c r="AG927">
        <v>80840</v>
      </c>
      <c r="AH927" t="s">
        <v>116</v>
      </c>
      <c r="AI927">
        <v>28216</v>
      </c>
      <c r="AJ927" t="s">
        <v>142</v>
      </c>
      <c r="AK927">
        <v>1224</v>
      </c>
      <c r="AL927" t="s">
        <v>91</v>
      </c>
      <c r="AM927">
        <v>2</v>
      </c>
      <c r="AN927" t="s">
        <v>152</v>
      </c>
      <c r="AO927">
        <v>131567</v>
      </c>
      <c r="AP927" t="s">
        <v>153</v>
      </c>
    </row>
    <row r="928" spans="1:42" x14ac:dyDescent="0.2">
      <c r="A928">
        <v>927</v>
      </c>
      <c r="B928" t="s">
        <v>1893</v>
      </c>
      <c r="C928" t="s">
        <v>57</v>
      </c>
      <c r="D928">
        <v>1389922</v>
      </c>
      <c r="E928" t="s">
        <v>1892</v>
      </c>
      <c r="F928" t="s">
        <v>1891</v>
      </c>
      <c r="G928" t="s">
        <v>1891</v>
      </c>
      <c r="H928" t="s">
        <v>1890</v>
      </c>
      <c r="I928" t="s">
        <v>4870</v>
      </c>
      <c r="J928" t="s">
        <v>719</v>
      </c>
      <c r="K928">
        <v>-1</v>
      </c>
      <c r="L928">
        <v>801</v>
      </c>
      <c r="M928" t="s">
        <v>1889</v>
      </c>
      <c r="N928">
        <v>0</v>
      </c>
      <c r="O928">
        <v>-596</v>
      </c>
      <c r="P928">
        <v>-1397</v>
      </c>
      <c r="Q928">
        <v>1</v>
      </c>
      <c r="R928" t="s">
        <v>719</v>
      </c>
      <c r="S928" t="s">
        <v>719</v>
      </c>
      <c r="T928" t="s">
        <v>719</v>
      </c>
      <c r="U928" t="s">
        <v>4326</v>
      </c>
      <c r="V928">
        <v>1389922</v>
      </c>
      <c r="W928" t="s">
        <v>57</v>
      </c>
      <c r="X928" t="b">
        <v>1</v>
      </c>
      <c r="Y928" t="s">
        <v>719</v>
      </c>
      <c r="Z928" t="s">
        <v>719</v>
      </c>
      <c r="AA928">
        <v>1389922</v>
      </c>
      <c r="AB928" t="s">
        <v>57</v>
      </c>
      <c r="AC928">
        <v>222</v>
      </c>
      <c r="AD928" t="s">
        <v>118</v>
      </c>
      <c r="AE928">
        <v>506</v>
      </c>
      <c r="AF928" t="s">
        <v>124</v>
      </c>
      <c r="AG928">
        <v>80840</v>
      </c>
      <c r="AH928" t="s">
        <v>116</v>
      </c>
      <c r="AI928">
        <v>28216</v>
      </c>
      <c r="AJ928" t="s">
        <v>142</v>
      </c>
      <c r="AK928">
        <v>1224</v>
      </c>
      <c r="AL928" t="s">
        <v>91</v>
      </c>
      <c r="AM928">
        <v>2</v>
      </c>
      <c r="AN928" t="s">
        <v>152</v>
      </c>
      <c r="AO928">
        <v>131567</v>
      </c>
      <c r="AP928" t="s">
        <v>153</v>
      </c>
    </row>
    <row r="929" spans="1:42" x14ac:dyDescent="0.2">
      <c r="A929">
        <v>928</v>
      </c>
      <c r="B929" t="s">
        <v>1848</v>
      </c>
      <c r="C929" t="s">
        <v>59</v>
      </c>
      <c r="D929">
        <v>72556</v>
      </c>
      <c r="E929" t="s">
        <v>473</v>
      </c>
      <c r="F929" t="s">
        <v>472</v>
      </c>
      <c r="G929" t="s">
        <v>472</v>
      </c>
      <c r="H929" t="s">
        <v>1888</v>
      </c>
      <c r="I929" t="s">
        <v>4869</v>
      </c>
      <c r="J929" t="s">
        <v>719</v>
      </c>
      <c r="K929">
        <v>-1</v>
      </c>
      <c r="L929">
        <v>400</v>
      </c>
      <c r="M929" t="s">
        <v>1887</v>
      </c>
      <c r="N929">
        <v>1</v>
      </c>
      <c r="O929">
        <v>-14706</v>
      </c>
      <c r="P929">
        <v>-15106</v>
      </c>
      <c r="Q929">
        <v>15</v>
      </c>
      <c r="R929" t="s">
        <v>719</v>
      </c>
      <c r="S929" t="s">
        <v>719</v>
      </c>
      <c r="T929" t="s">
        <v>719</v>
      </c>
      <c r="U929" t="s">
        <v>4326</v>
      </c>
      <c r="V929">
        <v>72556</v>
      </c>
      <c r="W929" t="s">
        <v>59</v>
      </c>
      <c r="X929" t="b">
        <v>1</v>
      </c>
      <c r="Y929" t="s">
        <v>719</v>
      </c>
      <c r="Z929" t="s">
        <v>719</v>
      </c>
      <c r="AA929">
        <v>72556</v>
      </c>
      <c r="AB929" t="s">
        <v>59</v>
      </c>
      <c r="AC929">
        <v>222</v>
      </c>
      <c r="AD929" t="s">
        <v>118</v>
      </c>
      <c r="AE929">
        <v>506</v>
      </c>
      <c r="AF929" t="s">
        <v>124</v>
      </c>
      <c r="AG929">
        <v>80840</v>
      </c>
      <c r="AH929" t="s">
        <v>116</v>
      </c>
      <c r="AI929">
        <v>28216</v>
      </c>
      <c r="AJ929" t="s">
        <v>142</v>
      </c>
      <c r="AK929">
        <v>1224</v>
      </c>
      <c r="AL929" t="s">
        <v>91</v>
      </c>
      <c r="AM929">
        <v>2</v>
      </c>
      <c r="AN929" t="s">
        <v>152</v>
      </c>
      <c r="AO929">
        <v>131567</v>
      </c>
      <c r="AP929" t="s">
        <v>153</v>
      </c>
    </row>
    <row r="930" spans="1:42" x14ac:dyDescent="0.2">
      <c r="A930">
        <v>929</v>
      </c>
      <c r="B930" t="s">
        <v>1848</v>
      </c>
      <c r="C930" t="s">
        <v>59</v>
      </c>
      <c r="D930">
        <v>72556</v>
      </c>
      <c r="E930" t="s">
        <v>1886</v>
      </c>
      <c r="F930" t="s">
        <v>1885</v>
      </c>
      <c r="G930" t="s">
        <v>1885</v>
      </c>
      <c r="H930" t="s">
        <v>1884</v>
      </c>
      <c r="I930" t="s">
        <v>4868</v>
      </c>
      <c r="J930" t="s">
        <v>719</v>
      </c>
      <c r="K930">
        <v>-1</v>
      </c>
      <c r="L930">
        <v>663</v>
      </c>
      <c r="M930" t="s">
        <v>1883</v>
      </c>
      <c r="N930">
        <v>0</v>
      </c>
      <c r="O930">
        <v>-14041</v>
      </c>
      <c r="P930">
        <v>-14704</v>
      </c>
      <c r="Q930">
        <v>14</v>
      </c>
      <c r="R930" t="s">
        <v>719</v>
      </c>
      <c r="S930" t="s">
        <v>719</v>
      </c>
      <c r="T930" t="s">
        <v>719</v>
      </c>
      <c r="U930" t="s">
        <v>4326</v>
      </c>
      <c r="V930">
        <v>72556</v>
      </c>
      <c r="W930" t="s">
        <v>59</v>
      </c>
      <c r="X930" t="b">
        <v>1</v>
      </c>
      <c r="Y930" t="s">
        <v>719</v>
      </c>
      <c r="Z930" t="s">
        <v>719</v>
      </c>
      <c r="AA930">
        <v>72556</v>
      </c>
      <c r="AB930" t="s">
        <v>59</v>
      </c>
      <c r="AC930">
        <v>222</v>
      </c>
      <c r="AD930" t="s">
        <v>118</v>
      </c>
      <c r="AE930">
        <v>506</v>
      </c>
      <c r="AF930" t="s">
        <v>124</v>
      </c>
      <c r="AG930">
        <v>80840</v>
      </c>
      <c r="AH930" t="s">
        <v>116</v>
      </c>
      <c r="AI930">
        <v>28216</v>
      </c>
      <c r="AJ930" t="s">
        <v>142</v>
      </c>
      <c r="AK930">
        <v>1224</v>
      </c>
      <c r="AL930" t="s">
        <v>91</v>
      </c>
      <c r="AM930">
        <v>2</v>
      </c>
      <c r="AN930" t="s">
        <v>152</v>
      </c>
      <c r="AO930">
        <v>131567</v>
      </c>
      <c r="AP930" t="s">
        <v>153</v>
      </c>
    </row>
    <row r="931" spans="1:42" x14ac:dyDescent="0.2">
      <c r="A931">
        <v>930</v>
      </c>
      <c r="B931" t="s">
        <v>1848</v>
      </c>
      <c r="C931" t="s">
        <v>59</v>
      </c>
      <c r="D931">
        <v>72556</v>
      </c>
      <c r="E931" t="s">
        <v>1882</v>
      </c>
      <c r="F931" t="s">
        <v>1881</v>
      </c>
      <c r="G931" t="s">
        <v>1881</v>
      </c>
      <c r="H931" t="s">
        <v>1880</v>
      </c>
      <c r="I931" t="s">
        <v>4867</v>
      </c>
      <c r="J931" t="s">
        <v>719</v>
      </c>
      <c r="K931">
        <v>-1</v>
      </c>
      <c r="L931">
        <v>630</v>
      </c>
      <c r="M931" t="s">
        <v>1879</v>
      </c>
      <c r="N931">
        <v>0</v>
      </c>
      <c r="O931">
        <v>-13294</v>
      </c>
      <c r="P931">
        <v>-13924</v>
      </c>
      <c r="Q931">
        <v>13</v>
      </c>
      <c r="R931" t="s">
        <v>719</v>
      </c>
      <c r="S931" t="s">
        <v>719</v>
      </c>
      <c r="T931" t="s">
        <v>719</v>
      </c>
      <c r="U931" t="s">
        <v>4326</v>
      </c>
      <c r="V931">
        <v>72556</v>
      </c>
      <c r="W931" t="s">
        <v>59</v>
      </c>
      <c r="X931" t="b">
        <v>1</v>
      </c>
      <c r="Y931" t="s">
        <v>719</v>
      </c>
      <c r="Z931" t="s">
        <v>719</v>
      </c>
      <c r="AA931">
        <v>72556</v>
      </c>
      <c r="AB931" t="s">
        <v>59</v>
      </c>
      <c r="AC931">
        <v>222</v>
      </c>
      <c r="AD931" t="s">
        <v>118</v>
      </c>
      <c r="AE931">
        <v>506</v>
      </c>
      <c r="AF931" t="s">
        <v>124</v>
      </c>
      <c r="AG931">
        <v>80840</v>
      </c>
      <c r="AH931" t="s">
        <v>116</v>
      </c>
      <c r="AI931">
        <v>28216</v>
      </c>
      <c r="AJ931" t="s">
        <v>142</v>
      </c>
      <c r="AK931">
        <v>1224</v>
      </c>
      <c r="AL931" t="s">
        <v>91</v>
      </c>
      <c r="AM931">
        <v>2</v>
      </c>
      <c r="AN931" t="s">
        <v>152</v>
      </c>
      <c r="AO931">
        <v>131567</v>
      </c>
      <c r="AP931" t="s">
        <v>153</v>
      </c>
    </row>
    <row r="932" spans="1:42" x14ac:dyDescent="0.2">
      <c r="A932">
        <v>931</v>
      </c>
      <c r="B932" t="s">
        <v>1848</v>
      </c>
      <c r="C932" t="s">
        <v>59</v>
      </c>
      <c r="D932">
        <v>72556</v>
      </c>
      <c r="E932" t="s">
        <v>1878</v>
      </c>
      <c r="F932" t="s">
        <v>1877</v>
      </c>
      <c r="G932" t="s">
        <v>1877</v>
      </c>
      <c r="H932" t="s">
        <v>1876</v>
      </c>
      <c r="I932" t="s">
        <v>4866</v>
      </c>
      <c r="J932" t="s">
        <v>719</v>
      </c>
      <c r="K932">
        <v>-1</v>
      </c>
      <c r="L932">
        <v>525</v>
      </c>
      <c r="M932" t="s">
        <v>1875</v>
      </c>
      <c r="N932">
        <v>0</v>
      </c>
      <c r="O932">
        <v>-12730</v>
      </c>
      <c r="P932">
        <v>-13255</v>
      </c>
      <c r="Q932">
        <v>12</v>
      </c>
      <c r="R932" t="s">
        <v>719</v>
      </c>
      <c r="S932" t="s">
        <v>719</v>
      </c>
      <c r="T932" t="s">
        <v>719</v>
      </c>
      <c r="U932" t="s">
        <v>4326</v>
      </c>
      <c r="V932">
        <v>72556</v>
      </c>
      <c r="W932" t="s">
        <v>59</v>
      </c>
      <c r="X932" t="b">
        <v>1</v>
      </c>
      <c r="Y932" t="s">
        <v>719</v>
      </c>
      <c r="Z932" t="s">
        <v>719</v>
      </c>
      <c r="AA932">
        <v>72556</v>
      </c>
      <c r="AB932" t="s">
        <v>59</v>
      </c>
      <c r="AC932">
        <v>222</v>
      </c>
      <c r="AD932" t="s">
        <v>118</v>
      </c>
      <c r="AE932">
        <v>506</v>
      </c>
      <c r="AF932" t="s">
        <v>124</v>
      </c>
      <c r="AG932">
        <v>80840</v>
      </c>
      <c r="AH932" t="s">
        <v>116</v>
      </c>
      <c r="AI932">
        <v>28216</v>
      </c>
      <c r="AJ932" t="s">
        <v>142</v>
      </c>
      <c r="AK932">
        <v>1224</v>
      </c>
      <c r="AL932" t="s">
        <v>91</v>
      </c>
      <c r="AM932">
        <v>2</v>
      </c>
      <c r="AN932" t="s">
        <v>152</v>
      </c>
      <c r="AO932">
        <v>131567</v>
      </c>
      <c r="AP932" t="s">
        <v>153</v>
      </c>
    </row>
    <row r="933" spans="1:42" x14ac:dyDescent="0.2">
      <c r="A933">
        <v>932</v>
      </c>
      <c r="B933" t="s">
        <v>1848</v>
      </c>
      <c r="C933" t="s">
        <v>59</v>
      </c>
      <c r="D933">
        <v>72556</v>
      </c>
      <c r="E933" t="s">
        <v>1874</v>
      </c>
      <c r="F933" t="s">
        <v>1873</v>
      </c>
      <c r="G933" t="s">
        <v>1873</v>
      </c>
      <c r="H933" t="s">
        <v>1872</v>
      </c>
      <c r="I933" t="s">
        <v>4865</v>
      </c>
      <c r="J933" t="s">
        <v>719</v>
      </c>
      <c r="K933">
        <v>-1</v>
      </c>
      <c r="L933">
        <v>1110</v>
      </c>
      <c r="M933" t="s">
        <v>1871</v>
      </c>
      <c r="N933">
        <v>0</v>
      </c>
      <c r="O933">
        <v>-11624</v>
      </c>
      <c r="P933">
        <v>-12734</v>
      </c>
      <c r="Q933">
        <v>11</v>
      </c>
      <c r="R933" t="s">
        <v>719</v>
      </c>
      <c r="S933" t="s">
        <v>719</v>
      </c>
      <c r="T933" t="s">
        <v>719</v>
      </c>
      <c r="U933" t="s">
        <v>4326</v>
      </c>
      <c r="V933">
        <v>72556</v>
      </c>
      <c r="W933" t="s">
        <v>59</v>
      </c>
      <c r="X933" t="b">
        <v>1</v>
      </c>
      <c r="Y933" t="s">
        <v>719</v>
      </c>
      <c r="Z933" t="s">
        <v>719</v>
      </c>
      <c r="AA933">
        <v>72556</v>
      </c>
      <c r="AB933" t="s">
        <v>59</v>
      </c>
      <c r="AC933">
        <v>222</v>
      </c>
      <c r="AD933" t="s">
        <v>118</v>
      </c>
      <c r="AE933">
        <v>506</v>
      </c>
      <c r="AF933" t="s">
        <v>124</v>
      </c>
      <c r="AG933">
        <v>80840</v>
      </c>
      <c r="AH933" t="s">
        <v>116</v>
      </c>
      <c r="AI933">
        <v>28216</v>
      </c>
      <c r="AJ933" t="s">
        <v>142</v>
      </c>
      <c r="AK933">
        <v>1224</v>
      </c>
      <c r="AL933" t="s">
        <v>91</v>
      </c>
      <c r="AM933">
        <v>2</v>
      </c>
      <c r="AN933" t="s">
        <v>152</v>
      </c>
      <c r="AO933">
        <v>131567</v>
      </c>
      <c r="AP933" t="s">
        <v>153</v>
      </c>
    </row>
    <row r="934" spans="1:42" x14ac:dyDescent="0.2">
      <c r="A934">
        <v>933</v>
      </c>
      <c r="B934" t="s">
        <v>1848</v>
      </c>
      <c r="C934" t="s">
        <v>59</v>
      </c>
      <c r="D934">
        <v>72556</v>
      </c>
      <c r="E934" t="s">
        <v>1870</v>
      </c>
      <c r="F934" t="s">
        <v>1869</v>
      </c>
      <c r="G934" t="s">
        <v>1869</v>
      </c>
      <c r="H934" t="s">
        <v>1868</v>
      </c>
      <c r="I934" t="s">
        <v>4864</v>
      </c>
      <c r="J934" t="s">
        <v>719</v>
      </c>
      <c r="K934">
        <v>-1</v>
      </c>
      <c r="L934">
        <v>855</v>
      </c>
      <c r="M934" t="s">
        <v>1867</v>
      </c>
      <c r="N934">
        <v>0</v>
      </c>
      <c r="O934">
        <v>-10725</v>
      </c>
      <c r="P934">
        <v>-11580</v>
      </c>
      <c r="Q934">
        <v>10</v>
      </c>
      <c r="R934" t="s">
        <v>719</v>
      </c>
      <c r="S934" t="s">
        <v>719</v>
      </c>
      <c r="T934" t="s">
        <v>719</v>
      </c>
      <c r="U934" t="s">
        <v>4326</v>
      </c>
      <c r="V934">
        <v>72556</v>
      </c>
      <c r="W934" t="s">
        <v>59</v>
      </c>
      <c r="X934" t="b">
        <v>1</v>
      </c>
      <c r="Y934" t="s">
        <v>719</v>
      </c>
      <c r="Z934" t="s">
        <v>719</v>
      </c>
      <c r="AA934">
        <v>72556</v>
      </c>
      <c r="AB934" t="s">
        <v>59</v>
      </c>
      <c r="AC934">
        <v>222</v>
      </c>
      <c r="AD934" t="s">
        <v>118</v>
      </c>
      <c r="AE934">
        <v>506</v>
      </c>
      <c r="AF934" t="s">
        <v>124</v>
      </c>
      <c r="AG934">
        <v>80840</v>
      </c>
      <c r="AH934" t="s">
        <v>116</v>
      </c>
      <c r="AI934">
        <v>28216</v>
      </c>
      <c r="AJ934" t="s">
        <v>142</v>
      </c>
      <c r="AK934">
        <v>1224</v>
      </c>
      <c r="AL934" t="s">
        <v>91</v>
      </c>
      <c r="AM934">
        <v>2</v>
      </c>
      <c r="AN934" t="s">
        <v>152</v>
      </c>
      <c r="AO934">
        <v>131567</v>
      </c>
      <c r="AP934" t="s">
        <v>153</v>
      </c>
    </row>
    <row r="935" spans="1:42" x14ac:dyDescent="0.2">
      <c r="A935">
        <v>934</v>
      </c>
      <c r="B935" t="s">
        <v>1848</v>
      </c>
      <c r="C935" t="s">
        <v>59</v>
      </c>
      <c r="D935">
        <v>72556</v>
      </c>
      <c r="E935" t="s">
        <v>1206</v>
      </c>
      <c r="F935" t="s">
        <v>605</v>
      </c>
      <c r="G935" t="s">
        <v>605</v>
      </c>
      <c r="H935" t="s">
        <v>1866</v>
      </c>
      <c r="I935" t="s">
        <v>4863</v>
      </c>
      <c r="J935" t="s">
        <v>719</v>
      </c>
      <c r="K935">
        <v>1</v>
      </c>
      <c r="L935">
        <v>918</v>
      </c>
      <c r="M935" t="s">
        <v>1865</v>
      </c>
      <c r="N935">
        <v>0</v>
      </c>
      <c r="O935">
        <v>-9804</v>
      </c>
      <c r="P935">
        <v>-10722</v>
      </c>
      <c r="Q935">
        <v>9</v>
      </c>
      <c r="R935" t="s">
        <v>719</v>
      </c>
      <c r="S935" t="s">
        <v>719</v>
      </c>
      <c r="T935" t="s">
        <v>719</v>
      </c>
      <c r="U935" t="s">
        <v>4326</v>
      </c>
      <c r="V935">
        <v>72556</v>
      </c>
      <c r="W935" t="s">
        <v>59</v>
      </c>
      <c r="X935" t="b">
        <v>1</v>
      </c>
      <c r="Y935" t="s">
        <v>719</v>
      </c>
      <c r="Z935" t="s">
        <v>719</v>
      </c>
      <c r="AA935">
        <v>72556</v>
      </c>
      <c r="AB935" t="s">
        <v>59</v>
      </c>
      <c r="AC935">
        <v>222</v>
      </c>
      <c r="AD935" t="s">
        <v>118</v>
      </c>
      <c r="AE935">
        <v>506</v>
      </c>
      <c r="AF935" t="s">
        <v>124</v>
      </c>
      <c r="AG935">
        <v>80840</v>
      </c>
      <c r="AH935" t="s">
        <v>116</v>
      </c>
      <c r="AI935">
        <v>28216</v>
      </c>
      <c r="AJ935" t="s">
        <v>142</v>
      </c>
      <c r="AK935">
        <v>1224</v>
      </c>
      <c r="AL935" t="s">
        <v>91</v>
      </c>
      <c r="AM935">
        <v>2</v>
      </c>
      <c r="AN935" t="s">
        <v>152</v>
      </c>
      <c r="AO935">
        <v>131567</v>
      </c>
      <c r="AP935" t="s">
        <v>153</v>
      </c>
    </row>
    <row r="936" spans="1:42" x14ac:dyDescent="0.2">
      <c r="A936">
        <v>935</v>
      </c>
      <c r="B936" t="s">
        <v>1848</v>
      </c>
      <c r="C936" t="s">
        <v>59</v>
      </c>
      <c r="D936">
        <v>72556</v>
      </c>
      <c r="E936" t="s">
        <v>804</v>
      </c>
      <c r="F936" t="s">
        <v>803</v>
      </c>
      <c r="G936" t="s">
        <v>803</v>
      </c>
      <c r="H936" t="s">
        <v>1864</v>
      </c>
      <c r="I936" t="s">
        <v>4862</v>
      </c>
      <c r="J936" t="s">
        <v>719</v>
      </c>
      <c r="K936">
        <v>-1</v>
      </c>
      <c r="L936">
        <v>1701</v>
      </c>
      <c r="M936" t="s">
        <v>1863</v>
      </c>
      <c r="N936">
        <v>0</v>
      </c>
      <c r="O936">
        <v>-7990</v>
      </c>
      <c r="P936">
        <v>-9691</v>
      </c>
      <c r="Q936">
        <v>8</v>
      </c>
      <c r="R936" t="s">
        <v>719</v>
      </c>
      <c r="S936" t="s">
        <v>719</v>
      </c>
      <c r="T936" t="s">
        <v>719</v>
      </c>
      <c r="U936" t="s">
        <v>4326</v>
      </c>
      <c r="V936">
        <v>72556</v>
      </c>
      <c r="W936" t="s">
        <v>59</v>
      </c>
      <c r="X936" t="b">
        <v>1</v>
      </c>
      <c r="Y936" t="s">
        <v>719</v>
      </c>
      <c r="Z936" t="s">
        <v>719</v>
      </c>
      <c r="AA936">
        <v>72556</v>
      </c>
      <c r="AB936" t="s">
        <v>59</v>
      </c>
      <c r="AC936">
        <v>222</v>
      </c>
      <c r="AD936" t="s">
        <v>118</v>
      </c>
      <c r="AE936">
        <v>506</v>
      </c>
      <c r="AF936" t="s">
        <v>124</v>
      </c>
      <c r="AG936">
        <v>80840</v>
      </c>
      <c r="AH936" t="s">
        <v>116</v>
      </c>
      <c r="AI936">
        <v>28216</v>
      </c>
      <c r="AJ936" t="s">
        <v>142</v>
      </c>
      <c r="AK936">
        <v>1224</v>
      </c>
      <c r="AL936" t="s">
        <v>91</v>
      </c>
      <c r="AM936">
        <v>2</v>
      </c>
      <c r="AN936" t="s">
        <v>152</v>
      </c>
      <c r="AO936">
        <v>131567</v>
      </c>
      <c r="AP936" t="s">
        <v>153</v>
      </c>
    </row>
    <row r="937" spans="1:42" x14ac:dyDescent="0.2">
      <c r="A937">
        <v>936</v>
      </c>
      <c r="B937" t="s">
        <v>1848</v>
      </c>
      <c r="C937" t="s">
        <v>59</v>
      </c>
      <c r="D937">
        <v>72556</v>
      </c>
      <c r="E937" t="s">
        <v>305</v>
      </c>
      <c r="F937" t="s">
        <v>304</v>
      </c>
      <c r="G937" t="s">
        <v>304</v>
      </c>
      <c r="H937" t="s">
        <v>1862</v>
      </c>
      <c r="I937" t="s">
        <v>4861</v>
      </c>
      <c r="J937" t="s">
        <v>719</v>
      </c>
      <c r="K937">
        <v>-1</v>
      </c>
      <c r="L937">
        <v>984</v>
      </c>
      <c r="M937" t="s">
        <v>1861</v>
      </c>
      <c r="N937">
        <v>0</v>
      </c>
      <c r="O937">
        <v>-6956</v>
      </c>
      <c r="P937">
        <v>-7940</v>
      </c>
      <c r="Q937">
        <v>7</v>
      </c>
      <c r="R937" t="s">
        <v>4316</v>
      </c>
      <c r="S937" t="s">
        <v>719</v>
      </c>
      <c r="T937" t="s">
        <v>719</v>
      </c>
      <c r="U937" t="s">
        <v>4326</v>
      </c>
      <c r="V937">
        <v>72556</v>
      </c>
      <c r="W937" t="s">
        <v>59</v>
      </c>
      <c r="X937" t="b">
        <v>1</v>
      </c>
      <c r="Y937" t="s">
        <v>719</v>
      </c>
      <c r="Z937" t="s">
        <v>719</v>
      </c>
      <c r="AA937">
        <v>72556</v>
      </c>
      <c r="AB937" t="s">
        <v>59</v>
      </c>
      <c r="AC937">
        <v>222</v>
      </c>
      <c r="AD937" t="s">
        <v>118</v>
      </c>
      <c r="AE937">
        <v>506</v>
      </c>
      <c r="AF937" t="s">
        <v>124</v>
      </c>
      <c r="AG937">
        <v>80840</v>
      </c>
      <c r="AH937" t="s">
        <v>116</v>
      </c>
      <c r="AI937">
        <v>28216</v>
      </c>
      <c r="AJ937" t="s">
        <v>142</v>
      </c>
      <c r="AK937">
        <v>1224</v>
      </c>
      <c r="AL937" t="s">
        <v>91</v>
      </c>
      <c r="AM937">
        <v>2</v>
      </c>
      <c r="AN937" t="s">
        <v>152</v>
      </c>
      <c r="AO937">
        <v>131567</v>
      </c>
      <c r="AP937" t="s">
        <v>153</v>
      </c>
    </row>
    <row r="938" spans="1:42" x14ac:dyDescent="0.2">
      <c r="A938">
        <v>937</v>
      </c>
      <c r="B938" t="s">
        <v>1848</v>
      </c>
      <c r="C938" t="s">
        <v>59</v>
      </c>
      <c r="D938">
        <v>72556</v>
      </c>
      <c r="E938" t="s">
        <v>388</v>
      </c>
      <c r="F938" t="s">
        <v>387</v>
      </c>
      <c r="G938" t="s">
        <v>387</v>
      </c>
      <c r="H938" t="s">
        <v>1860</v>
      </c>
      <c r="I938" t="s">
        <v>4860</v>
      </c>
      <c r="J938" t="s">
        <v>719</v>
      </c>
      <c r="K938">
        <v>-1</v>
      </c>
      <c r="L938">
        <v>1134</v>
      </c>
      <c r="M938" t="s">
        <v>1859</v>
      </c>
      <c r="N938">
        <v>0</v>
      </c>
      <c r="O938">
        <v>-5810</v>
      </c>
      <c r="P938">
        <v>-6944</v>
      </c>
      <c r="Q938">
        <v>6</v>
      </c>
      <c r="R938" t="s">
        <v>719</v>
      </c>
      <c r="S938" t="s">
        <v>719</v>
      </c>
      <c r="T938" t="s">
        <v>719</v>
      </c>
      <c r="U938" t="s">
        <v>4326</v>
      </c>
      <c r="V938">
        <v>72556</v>
      </c>
      <c r="W938" t="s">
        <v>59</v>
      </c>
      <c r="X938" t="b">
        <v>1</v>
      </c>
      <c r="Y938" t="s">
        <v>719</v>
      </c>
      <c r="Z938" t="s">
        <v>719</v>
      </c>
      <c r="AA938">
        <v>72556</v>
      </c>
      <c r="AB938" t="s">
        <v>59</v>
      </c>
      <c r="AC938">
        <v>222</v>
      </c>
      <c r="AD938" t="s">
        <v>118</v>
      </c>
      <c r="AE938">
        <v>506</v>
      </c>
      <c r="AF938" t="s">
        <v>124</v>
      </c>
      <c r="AG938">
        <v>80840</v>
      </c>
      <c r="AH938" t="s">
        <v>116</v>
      </c>
      <c r="AI938">
        <v>28216</v>
      </c>
      <c r="AJ938" t="s">
        <v>142</v>
      </c>
      <c r="AK938">
        <v>1224</v>
      </c>
      <c r="AL938" t="s">
        <v>91</v>
      </c>
      <c r="AM938">
        <v>2</v>
      </c>
      <c r="AN938" t="s">
        <v>152</v>
      </c>
      <c r="AO938">
        <v>131567</v>
      </c>
      <c r="AP938" t="s">
        <v>153</v>
      </c>
    </row>
    <row r="939" spans="1:42" x14ac:dyDescent="0.2">
      <c r="A939">
        <v>938</v>
      </c>
      <c r="B939" t="s">
        <v>1848</v>
      </c>
      <c r="C939" t="s">
        <v>59</v>
      </c>
      <c r="D939">
        <v>72556</v>
      </c>
      <c r="E939" t="s">
        <v>1858</v>
      </c>
      <c r="F939" t="s">
        <v>1857</v>
      </c>
      <c r="G939" t="s">
        <v>1857</v>
      </c>
      <c r="H939" t="s">
        <v>1856</v>
      </c>
      <c r="I939" t="s">
        <v>4859</v>
      </c>
      <c r="J939" t="s">
        <v>719</v>
      </c>
      <c r="K939">
        <v>-1</v>
      </c>
      <c r="L939">
        <v>1407</v>
      </c>
      <c r="M939" t="s">
        <v>1855</v>
      </c>
      <c r="N939">
        <v>0</v>
      </c>
      <c r="O939">
        <v>-4309</v>
      </c>
      <c r="P939">
        <v>-5716</v>
      </c>
      <c r="Q939">
        <v>5</v>
      </c>
      <c r="R939" t="s">
        <v>719</v>
      </c>
      <c r="S939" t="s">
        <v>719</v>
      </c>
      <c r="T939" t="s">
        <v>719</v>
      </c>
      <c r="U939" t="s">
        <v>4326</v>
      </c>
      <c r="V939">
        <v>72556</v>
      </c>
      <c r="W939" t="s">
        <v>59</v>
      </c>
      <c r="X939" t="b">
        <v>1</v>
      </c>
      <c r="Y939" t="s">
        <v>719</v>
      </c>
      <c r="Z939" t="s">
        <v>719</v>
      </c>
      <c r="AA939">
        <v>72556</v>
      </c>
      <c r="AB939" t="s">
        <v>59</v>
      </c>
      <c r="AC939">
        <v>222</v>
      </c>
      <c r="AD939" t="s">
        <v>118</v>
      </c>
      <c r="AE939">
        <v>506</v>
      </c>
      <c r="AF939" t="s">
        <v>124</v>
      </c>
      <c r="AG939">
        <v>80840</v>
      </c>
      <c r="AH939" t="s">
        <v>116</v>
      </c>
      <c r="AI939">
        <v>28216</v>
      </c>
      <c r="AJ939" t="s">
        <v>142</v>
      </c>
      <c r="AK939">
        <v>1224</v>
      </c>
      <c r="AL939" t="s">
        <v>91</v>
      </c>
      <c r="AM939">
        <v>2</v>
      </c>
      <c r="AN939" t="s">
        <v>152</v>
      </c>
      <c r="AO939">
        <v>131567</v>
      </c>
      <c r="AP939" t="s">
        <v>153</v>
      </c>
    </row>
    <row r="940" spans="1:42" x14ac:dyDescent="0.2">
      <c r="A940">
        <v>939</v>
      </c>
      <c r="B940" t="s">
        <v>1848</v>
      </c>
      <c r="C940" t="s">
        <v>59</v>
      </c>
      <c r="D940">
        <v>72556</v>
      </c>
      <c r="E940" t="s">
        <v>1551</v>
      </c>
      <c r="F940" t="s">
        <v>1550</v>
      </c>
      <c r="G940" t="s">
        <v>1550</v>
      </c>
      <c r="H940" t="s">
        <v>1854</v>
      </c>
      <c r="I940" t="s">
        <v>4858</v>
      </c>
      <c r="J940" t="s">
        <v>719</v>
      </c>
      <c r="K940">
        <v>1</v>
      </c>
      <c r="L940">
        <v>1758</v>
      </c>
      <c r="M940" t="s">
        <v>1853</v>
      </c>
      <c r="N940">
        <v>0</v>
      </c>
      <c r="O940">
        <v>-2481</v>
      </c>
      <c r="P940">
        <v>-4239</v>
      </c>
      <c r="Q940">
        <v>4</v>
      </c>
      <c r="R940" t="s">
        <v>719</v>
      </c>
      <c r="S940" t="s">
        <v>719</v>
      </c>
      <c r="T940" t="s">
        <v>719</v>
      </c>
      <c r="U940" t="s">
        <v>4326</v>
      </c>
      <c r="V940">
        <v>72556</v>
      </c>
      <c r="W940" t="s">
        <v>59</v>
      </c>
      <c r="X940" t="b">
        <v>1</v>
      </c>
      <c r="Y940" t="s">
        <v>719</v>
      </c>
      <c r="Z940" t="s">
        <v>719</v>
      </c>
      <c r="AA940">
        <v>72556</v>
      </c>
      <c r="AB940" t="s">
        <v>59</v>
      </c>
      <c r="AC940">
        <v>222</v>
      </c>
      <c r="AD940" t="s">
        <v>118</v>
      </c>
      <c r="AE940">
        <v>506</v>
      </c>
      <c r="AF940" t="s">
        <v>124</v>
      </c>
      <c r="AG940">
        <v>80840</v>
      </c>
      <c r="AH940" t="s">
        <v>116</v>
      </c>
      <c r="AI940">
        <v>28216</v>
      </c>
      <c r="AJ940" t="s">
        <v>142</v>
      </c>
      <c r="AK940">
        <v>1224</v>
      </c>
      <c r="AL940" t="s">
        <v>91</v>
      </c>
      <c r="AM940">
        <v>2</v>
      </c>
      <c r="AN940" t="s">
        <v>152</v>
      </c>
      <c r="AO940">
        <v>131567</v>
      </c>
      <c r="AP940" t="s">
        <v>153</v>
      </c>
    </row>
    <row r="941" spans="1:42" x14ac:dyDescent="0.2">
      <c r="A941">
        <v>940</v>
      </c>
      <c r="B941" t="s">
        <v>1848</v>
      </c>
      <c r="C941" t="s">
        <v>59</v>
      </c>
      <c r="D941">
        <v>72556</v>
      </c>
      <c r="E941" t="s">
        <v>606</v>
      </c>
      <c r="F941" t="s">
        <v>605</v>
      </c>
      <c r="G941" t="s">
        <v>605</v>
      </c>
      <c r="H941" t="s">
        <v>1852</v>
      </c>
      <c r="I941" t="s">
        <v>4857</v>
      </c>
      <c r="J941" t="s">
        <v>719</v>
      </c>
      <c r="K941">
        <v>-1</v>
      </c>
      <c r="L941">
        <v>903</v>
      </c>
      <c r="M941" t="s">
        <v>1851</v>
      </c>
      <c r="N941">
        <v>0</v>
      </c>
      <c r="O941">
        <v>-1459</v>
      </c>
      <c r="P941">
        <v>-2362</v>
      </c>
      <c r="Q941">
        <v>3</v>
      </c>
      <c r="R941" t="s">
        <v>719</v>
      </c>
      <c r="S941" t="s">
        <v>719</v>
      </c>
      <c r="T941" t="s">
        <v>719</v>
      </c>
      <c r="U941" t="s">
        <v>4326</v>
      </c>
      <c r="V941">
        <v>72556</v>
      </c>
      <c r="W941" t="s">
        <v>59</v>
      </c>
      <c r="X941" t="b">
        <v>1</v>
      </c>
      <c r="Y941" t="s">
        <v>719</v>
      </c>
      <c r="Z941" t="s">
        <v>719</v>
      </c>
      <c r="AA941">
        <v>72556</v>
      </c>
      <c r="AB941" t="s">
        <v>59</v>
      </c>
      <c r="AC941">
        <v>222</v>
      </c>
      <c r="AD941" t="s">
        <v>118</v>
      </c>
      <c r="AE941">
        <v>506</v>
      </c>
      <c r="AF941" t="s">
        <v>124</v>
      </c>
      <c r="AG941">
        <v>80840</v>
      </c>
      <c r="AH941" t="s">
        <v>116</v>
      </c>
      <c r="AI941">
        <v>28216</v>
      </c>
      <c r="AJ941" t="s">
        <v>142</v>
      </c>
      <c r="AK941">
        <v>1224</v>
      </c>
      <c r="AL941" t="s">
        <v>91</v>
      </c>
      <c r="AM941">
        <v>2</v>
      </c>
      <c r="AN941" t="s">
        <v>152</v>
      </c>
      <c r="AO941">
        <v>131567</v>
      </c>
      <c r="AP941" t="s">
        <v>153</v>
      </c>
    </row>
    <row r="942" spans="1:42" x14ac:dyDescent="0.2">
      <c r="A942">
        <v>941</v>
      </c>
      <c r="B942" t="s">
        <v>1848</v>
      </c>
      <c r="C942" t="s">
        <v>59</v>
      </c>
      <c r="D942">
        <v>72556</v>
      </c>
      <c r="E942" t="s">
        <v>1545</v>
      </c>
      <c r="F942" t="s">
        <v>1544</v>
      </c>
      <c r="G942" t="s">
        <v>1544</v>
      </c>
      <c r="H942" t="s">
        <v>1850</v>
      </c>
      <c r="I942" t="s">
        <v>4856</v>
      </c>
      <c r="J942" t="s">
        <v>719</v>
      </c>
      <c r="K942">
        <v>1</v>
      </c>
      <c r="L942">
        <v>993</v>
      </c>
      <c r="M942" t="s">
        <v>1849</v>
      </c>
      <c r="N942">
        <v>0</v>
      </c>
      <c r="O942">
        <v>-293</v>
      </c>
      <c r="P942">
        <v>-1286</v>
      </c>
      <c r="Q942">
        <v>2</v>
      </c>
      <c r="R942" t="s">
        <v>719</v>
      </c>
      <c r="S942" t="s">
        <v>719</v>
      </c>
      <c r="T942" t="s">
        <v>719</v>
      </c>
      <c r="U942" t="s">
        <v>4326</v>
      </c>
      <c r="V942">
        <v>72556</v>
      </c>
      <c r="W942" t="s">
        <v>59</v>
      </c>
      <c r="X942" t="b">
        <v>1</v>
      </c>
      <c r="Y942" t="s">
        <v>719</v>
      </c>
      <c r="Z942" t="s">
        <v>719</v>
      </c>
      <c r="AA942">
        <v>72556</v>
      </c>
      <c r="AB942" t="s">
        <v>59</v>
      </c>
      <c r="AC942">
        <v>222</v>
      </c>
      <c r="AD942" t="s">
        <v>118</v>
      </c>
      <c r="AE942">
        <v>506</v>
      </c>
      <c r="AF942" t="s">
        <v>124</v>
      </c>
      <c r="AG942">
        <v>80840</v>
      </c>
      <c r="AH942" t="s">
        <v>116</v>
      </c>
      <c r="AI942">
        <v>28216</v>
      </c>
      <c r="AJ942" t="s">
        <v>142</v>
      </c>
      <c r="AK942">
        <v>1224</v>
      </c>
      <c r="AL942" t="s">
        <v>91</v>
      </c>
      <c r="AM942">
        <v>2</v>
      </c>
      <c r="AN942" t="s">
        <v>152</v>
      </c>
      <c r="AO942">
        <v>131567</v>
      </c>
      <c r="AP942" t="s">
        <v>153</v>
      </c>
    </row>
    <row r="943" spans="1:42" x14ac:dyDescent="0.2">
      <c r="A943">
        <v>942</v>
      </c>
      <c r="B943" t="s">
        <v>1848</v>
      </c>
      <c r="C943" t="s">
        <v>59</v>
      </c>
      <c r="D943">
        <v>72556</v>
      </c>
      <c r="E943" t="s">
        <v>1541</v>
      </c>
      <c r="F943" t="s">
        <v>1540</v>
      </c>
      <c r="G943" t="s">
        <v>1540</v>
      </c>
      <c r="H943" t="s">
        <v>1847</v>
      </c>
      <c r="I943" t="s">
        <v>4855</v>
      </c>
      <c r="J943" t="s">
        <v>719</v>
      </c>
      <c r="K943">
        <v>-1</v>
      </c>
      <c r="L943">
        <v>48</v>
      </c>
      <c r="M943" t="s">
        <v>1846</v>
      </c>
      <c r="N943">
        <v>1</v>
      </c>
      <c r="O943">
        <v>0</v>
      </c>
      <c r="P943">
        <v>-48</v>
      </c>
      <c r="Q943">
        <v>1</v>
      </c>
      <c r="R943" t="s">
        <v>719</v>
      </c>
      <c r="S943" t="s">
        <v>719</v>
      </c>
      <c r="T943" t="s">
        <v>719</v>
      </c>
      <c r="U943" t="s">
        <v>4326</v>
      </c>
      <c r="V943">
        <v>72556</v>
      </c>
      <c r="W943" t="s">
        <v>59</v>
      </c>
      <c r="X943" t="b">
        <v>1</v>
      </c>
      <c r="Y943" t="s">
        <v>719</v>
      </c>
      <c r="Z943" t="s">
        <v>719</v>
      </c>
      <c r="AA943">
        <v>72556</v>
      </c>
      <c r="AB943" t="s">
        <v>59</v>
      </c>
      <c r="AC943">
        <v>222</v>
      </c>
      <c r="AD943" t="s">
        <v>118</v>
      </c>
      <c r="AE943">
        <v>506</v>
      </c>
      <c r="AF943" t="s">
        <v>124</v>
      </c>
      <c r="AG943">
        <v>80840</v>
      </c>
      <c r="AH943" t="s">
        <v>116</v>
      </c>
      <c r="AI943">
        <v>28216</v>
      </c>
      <c r="AJ943" t="s">
        <v>142</v>
      </c>
      <c r="AK943">
        <v>1224</v>
      </c>
      <c r="AL943" t="s">
        <v>91</v>
      </c>
      <c r="AM943">
        <v>2</v>
      </c>
      <c r="AN943" t="s">
        <v>152</v>
      </c>
      <c r="AO943">
        <v>131567</v>
      </c>
      <c r="AP943" t="s">
        <v>153</v>
      </c>
    </row>
    <row r="944" spans="1:42" x14ac:dyDescent="0.2">
      <c r="A944">
        <v>943</v>
      </c>
      <c r="B944" t="s">
        <v>1805</v>
      </c>
      <c r="C944" t="s">
        <v>80</v>
      </c>
      <c r="D944">
        <v>225992</v>
      </c>
      <c r="E944" t="s">
        <v>1845</v>
      </c>
      <c r="F944" t="s">
        <v>1844</v>
      </c>
      <c r="G944" t="s">
        <v>1844</v>
      </c>
      <c r="H944" t="s">
        <v>1843</v>
      </c>
      <c r="I944" t="s">
        <v>4854</v>
      </c>
      <c r="J944" t="s">
        <v>719</v>
      </c>
      <c r="K944">
        <v>1</v>
      </c>
      <c r="L944">
        <v>2357</v>
      </c>
      <c r="M944" t="s">
        <v>1842</v>
      </c>
      <c r="N944">
        <v>1</v>
      </c>
      <c r="O944">
        <v>-12774</v>
      </c>
      <c r="P944">
        <v>-15131</v>
      </c>
      <c r="Q944">
        <v>14</v>
      </c>
      <c r="R944" t="s">
        <v>719</v>
      </c>
      <c r="S944" t="s">
        <v>719</v>
      </c>
      <c r="T944" t="s">
        <v>719</v>
      </c>
      <c r="U944" t="s">
        <v>4326</v>
      </c>
      <c r="V944">
        <v>225992</v>
      </c>
      <c r="W944" t="s">
        <v>80</v>
      </c>
      <c r="X944" t="b">
        <v>1</v>
      </c>
      <c r="Y944" t="s">
        <v>719</v>
      </c>
      <c r="Z944" t="s">
        <v>719</v>
      </c>
      <c r="AA944">
        <v>225992</v>
      </c>
      <c r="AB944" t="s">
        <v>80</v>
      </c>
      <c r="AC944">
        <v>283</v>
      </c>
      <c r="AD944" t="s">
        <v>94</v>
      </c>
      <c r="AE944">
        <v>80864</v>
      </c>
      <c r="AF944" t="s">
        <v>45</v>
      </c>
      <c r="AG944">
        <v>80840</v>
      </c>
      <c r="AH944" t="s">
        <v>116</v>
      </c>
      <c r="AI944">
        <v>28216</v>
      </c>
      <c r="AJ944" t="s">
        <v>142</v>
      </c>
      <c r="AK944">
        <v>1224</v>
      </c>
      <c r="AL944" t="s">
        <v>91</v>
      </c>
      <c r="AM944">
        <v>2</v>
      </c>
      <c r="AN944" t="s">
        <v>152</v>
      </c>
      <c r="AO944">
        <v>131567</v>
      </c>
      <c r="AP944" t="s">
        <v>153</v>
      </c>
    </row>
    <row r="945" spans="1:42" x14ac:dyDescent="0.2">
      <c r="A945">
        <v>944</v>
      </c>
      <c r="B945" t="s">
        <v>1805</v>
      </c>
      <c r="C945" t="s">
        <v>80</v>
      </c>
      <c r="D945">
        <v>225992</v>
      </c>
      <c r="E945" t="s">
        <v>721</v>
      </c>
      <c r="F945" t="s">
        <v>720</v>
      </c>
      <c r="G945" t="s">
        <v>720</v>
      </c>
      <c r="H945" t="s">
        <v>1841</v>
      </c>
      <c r="I945" t="s">
        <v>4853</v>
      </c>
      <c r="J945" t="s">
        <v>719</v>
      </c>
      <c r="K945">
        <v>1</v>
      </c>
      <c r="L945">
        <v>705</v>
      </c>
      <c r="M945" t="s">
        <v>1840</v>
      </c>
      <c r="N945">
        <v>0</v>
      </c>
      <c r="O945">
        <v>-11854</v>
      </c>
      <c r="P945">
        <v>-12559</v>
      </c>
      <c r="Q945">
        <v>13</v>
      </c>
      <c r="R945" t="s">
        <v>720</v>
      </c>
      <c r="S945" t="s">
        <v>719</v>
      </c>
      <c r="T945" t="s">
        <v>719</v>
      </c>
      <c r="U945" t="s">
        <v>4326</v>
      </c>
      <c r="V945">
        <v>225992</v>
      </c>
      <c r="W945" t="s">
        <v>80</v>
      </c>
      <c r="X945" t="b">
        <v>1</v>
      </c>
      <c r="Y945" t="s">
        <v>719</v>
      </c>
      <c r="Z945" t="s">
        <v>719</v>
      </c>
      <c r="AA945">
        <v>225992</v>
      </c>
      <c r="AB945" t="s">
        <v>80</v>
      </c>
      <c r="AC945">
        <v>283</v>
      </c>
      <c r="AD945" t="s">
        <v>94</v>
      </c>
      <c r="AE945">
        <v>80864</v>
      </c>
      <c r="AF945" t="s">
        <v>45</v>
      </c>
      <c r="AG945">
        <v>80840</v>
      </c>
      <c r="AH945" t="s">
        <v>116</v>
      </c>
      <c r="AI945">
        <v>28216</v>
      </c>
      <c r="AJ945" t="s">
        <v>142</v>
      </c>
      <c r="AK945">
        <v>1224</v>
      </c>
      <c r="AL945" t="s">
        <v>91</v>
      </c>
      <c r="AM945">
        <v>2</v>
      </c>
      <c r="AN945" t="s">
        <v>152</v>
      </c>
      <c r="AO945">
        <v>131567</v>
      </c>
      <c r="AP945" t="s">
        <v>153</v>
      </c>
    </row>
    <row r="946" spans="1:42" x14ac:dyDescent="0.2">
      <c r="A946">
        <v>945</v>
      </c>
      <c r="B946" t="s">
        <v>1805</v>
      </c>
      <c r="C946" t="s">
        <v>80</v>
      </c>
      <c r="D946">
        <v>225992</v>
      </c>
      <c r="E946" t="s">
        <v>309</v>
      </c>
      <c r="F946" t="s">
        <v>308</v>
      </c>
      <c r="G946" t="s">
        <v>308</v>
      </c>
      <c r="H946" t="s">
        <v>1839</v>
      </c>
      <c r="I946" t="s">
        <v>4852</v>
      </c>
      <c r="J946" t="s">
        <v>719</v>
      </c>
      <c r="K946">
        <v>1</v>
      </c>
      <c r="L946">
        <v>750</v>
      </c>
      <c r="M946" t="s">
        <v>1838</v>
      </c>
      <c r="N946">
        <v>0</v>
      </c>
      <c r="O946">
        <v>-11073</v>
      </c>
      <c r="P946">
        <v>-11823</v>
      </c>
      <c r="Q946">
        <v>12</v>
      </c>
      <c r="R946" t="s">
        <v>4318</v>
      </c>
      <c r="S946" t="s">
        <v>719</v>
      </c>
      <c r="T946" t="s">
        <v>719</v>
      </c>
      <c r="U946" t="s">
        <v>4326</v>
      </c>
      <c r="V946">
        <v>225992</v>
      </c>
      <c r="W946" t="s">
        <v>80</v>
      </c>
      <c r="X946" t="b">
        <v>1</v>
      </c>
      <c r="Y946" t="s">
        <v>719</v>
      </c>
      <c r="Z946" t="s">
        <v>719</v>
      </c>
      <c r="AA946">
        <v>225992</v>
      </c>
      <c r="AB946" t="s">
        <v>80</v>
      </c>
      <c r="AC946">
        <v>283</v>
      </c>
      <c r="AD946" t="s">
        <v>94</v>
      </c>
      <c r="AE946">
        <v>80864</v>
      </c>
      <c r="AF946" t="s">
        <v>45</v>
      </c>
      <c r="AG946">
        <v>80840</v>
      </c>
      <c r="AH946" t="s">
        <v>116</v>
      </c>
      <c r="AI946">
        <v>28216</v>
      </c>
      <c r="AJ946" t="s">
        <v>142</v>
      </c>
      <c r="AK946">
        <v>1224</v>
      </c>
      <c r="AL946" t="s">
        <v>91</v>
      </c>
      <c r="AM946">
        <v>2</v>
      </c>
      <c r="AN946" t="s">
        <v>152</v>
      </c>
      <c r="AO946">
        <v>131567</v>
      </c>
      <c r="AP946" t="s">
        <v>153</v>
      </c>
    </row>
    <row r="947" spans="1:42" x14ac:dyDescent="0.2">
      <c r="A947">
        <v>946</v>
      </c>
      <c r="B947" t="s">
        <v>1805</v>
      </c>
      <c r="C947" t="s">
        <v>80</v>
      </c>
      <c r="D947">
        <v>225992</v>
      </c>
      <c r="E947" t="s">
        <v>526</v>
      </c>
      <c r="F947" t="s">
        <v>525</v>
      </c>
      <c r="G947" t="s">
        <v>525</v>
      </c>
      <c r="H947" t="s">
        <v>1837</v>
      </c>
      <c r="I947" t="s">
        <v>4851</v>
      </c>
      <c r="J947" t="s">
        <v>719</v>
      </c>
      <c r="K947">
        <v>-1</v>
      </c>
      <c r="L947">
        <v>702</v>
      </c>
      <c r="M947" t="s">
        <v>1836</v>
      </c>
      <c r="N947">
        <v>0</v>
      </c>
      <c r="O947">
        <v>-10174</v>
      </c>
      <c r="P947">
        <v>-10876</v>
      </c>
      <c r="Q947">
        <v>11</v>
      </c>
      <c r="R947" t="s">
        <v>719</v>
      </c>
      <c r="S947" t="s">
        <v>719</v>
      </c>
      <c r="T947" t="s">
        <v>719</v>
      </c>
      <c r="U947" t="s">
        <v>4326</v>
      </c>
      <c r="V947">
        <v>225992</v>
      </c>
      <c r="W947" t="s">
        <v>80</v>
      </c>
      <c r="X947" t="b">
        <v>1</v>
      </c>
      <c r="Y947" t="s">
        <v>719</v>
      </c>
      <c r="Z947" t="s">
        <v>719</v>
      </c>
      <c r="AA947">
        <v>225992</v>
      </c>
      <c r="AB947" t="s">
        <v>80</v>
      </c>
      <c r="AC947">
        <v>283</v>
      </c>
      <c r="AD947" t="s">
        <v>94</v>
      </c>
      <c r="AE947">
        <v>80864</v>
      </c>
      <c r="AF947" t="s">
        <v>45</v>
      </c>
      <c r="AG947">
        <v>80840</v>
      </c>
      <c r="AH947" t="s">
        <v>116</v>
      </c>
      <c r="AI947">
        <v>28216</v>
      </c>
      <c r="AJ947" t="s">
        <v>142</v>
      </c>
      <c r="AK947">
        <v>1224</v>
      </c>
      <c r="AL947" t="s">
        <v>91</v>
      </c>
      <c r="AM947">
        <v>2</v>
      </c>
      <c r="AN947" t="s">
        <v>152</v>
      </c>
      <c r="AO947">
        <v>131567</v>
      </c>
      <c r="AP947" t="s">
        <v>153</v>
      </c>
    </row>
    <row r="948" spans="1:42" x14ac:dyDescent="0.2">
      <c r="A948">
        <v>947</v>
      </c>
      <c r="B948" t="s">
        <v>1805</v>
      </c>
      <c r="C948" t="s">
        <v>80</v>
      </c>
      <c r="D948">
        <v>225992</v>
      </c>
      <c r="E948" t="s">
        <v>522</v>
      </c>
      <c r="F948" t="s">
        <v>521</v>
      </c>
      <c r="G948" t="s">
        <v>521</v>
      </c>
      <c r="H948" t="s">
        <v>1835</v>
      </c>
      <c r="I948" t="s">
        <v>4850</v>
      </c>
      <c r="J948" t="s">
        <v>719</v>
      </c>
      <c r="K948">
        <v>-1</v>
      </c>
      <c r="L948">
        <v>648</v>
      </c>
      <c r="M948" t="s">
        <v>1834</v>
      </c>
      <c r="N948">
        <v>0</v>
      </c>
      <c r="O948">
        <v>-9497</v>
      </c>
      <c r="P948">
        <v>-10145</v>
      </c>
      <c r="Q948">
        <v>10</v>
      </c>
      <c r="R948" t="s">
        <v>719</v>
      </c>
      <c r="S948" t="s">
        <v>719</v>
      </c>
      <c r="T948" t="s">
        <v>719</v>
      </c>
      <c r="U948" t="s">
        <v>4326</v>
      </c>
      <c r="V948">
        <v>225992</v>
      </c>
      <c r="W948" t="s">
        <v>80</v>
      </c>
      <c r="X948" t="b">
        <v>1</v>
      </c>
      <c r="Y948" t="s">
        <v>719</v>
      </c>
      <c r="Z948" t="s">
        <v>719</v>
      </c>
      <c r="AA948">
        <v>225992</v>
      </c>
      <c r="AB948" t="s">
        <v>80</v>
      </c>
      <c r="AC948">
        <v>283</v>
      </c>
      <c r="AD948" t="s">
        <v>94</v>
      </c>
      <c r="AE948">
        <v>80864</v>
      </c>
      <c r="AF948" t="s">
        <v>45</v>
      </c>
      <c r="AG948">
        <v>80840</v>
      </c>
      <c r="AH948" t="s">
        <v>116</v>
      </c>
      <c r="AI948">
        <v>28216</v>
      </c>
      <c r="AJ948" t="s">
        <v>142</v>
      </c>
      <c r="AK948">
        <v>1224</v>
      </c>
      <c r="AL948" t="s">
        <v>91</v>
      </c>
      <c r="AM948">
        <v>2</v>
      </c>
      <c r="AN948" t="s">
        <v>152</v>
      </c>
      <c r="AO948">
        <v>131567</v>
      </c>
      <c r="AP948" t="s">
        <v>153</v>
      </c>
    </row>
    <row r="949" spans="1:42" x14ac:dyDescent="0.2">
      <c r="A949">
        <v>948</v>
      </c>
      <c r="B949" t="s">
        <v>1805</v>
      </c>
      <c r="C949" t="s">
        <v>80</v>
      </c>
      <c r="D949">
        <v>225992</v>
      </c>
      <c r="E949" t="s">
        <v>518</v>
      </c>
      <c r="F949" t="s">
        <v>517</v>
      </c>
      <c r="G949" t="s">
        <v>517</v>
      </c>
      <c r="H949" t="s">
        <v>1833</v>
      </c>
      <c r="I949" t="s">
        <v>4849</v>
      </c>
      <c r="J949" t="s">
        <v>719</v>
      </c>
      <c r="K949">
        <v>-1</v>
      </c>
      <c r="L949">
        <v>1212</v>
      </c>
      <c r="M949" t="s">
        <v>1832</v>
      </c>
      <c r="N949">
        <v>0</v>
      </c>
      <c r="O949">
        <v>-8178</v>
      </c>
      <c r="P949">
        <v>-9390</v>
      </c>
      <c r="Q949">
        <v>9</v>
      </c>
      <c r="R949" t="s">
        <v>719</v>
      </c>
      <c r="S949" t="s">
        <v>719</v>
      </c>
      <c r="T949" t="s">
        <v>719</v>
      </c>
      <c r="U949" t="s">
        <v>4326</v>
      </c>
      <c r="V949">
        <v>225992</v>
      </c>
      <c r="W949" t="s">
        <v>80</v>
      </c>
      <c r="X949" t="b">
        <v>1</v>
      </c>
      <c r="Y949" t="s">
        <v>719</v>
      </c>
      <c r="Z949" t="s">
        <v>719</v>
      </c>
      <c r="AA949">
        <v>225992</v>
      </c>
      <c r="AB949" t="s">
        <v>80</v>
      </c>
      <c r="AC949">
        <v>283</v>
      </c>
      <c r="AD949" t="s">
        <v>94</v>
      </c>
      <c r="AE949">
        <v>80864</v>
      </c>
      <c r="AF949" t="s">
        <v>45</v>
      </c>
      <c r="AG949">
        <v>80840</v>
      </c>
      <c r="AH949" t="s">
        <v>116</v>
      </c>
      <c r="AI949">
        <v>28216</v>
      </c>
      <c r="AJ949" t="s">
        <v>142</v>
      </c>
      <c r="AK949">
        <v>1224</v>
      </c>
      <c r="AL949" t="s">
        <v>91</v>
      </c>
      <c r="AM949">
        <v>2</v>
      </c>
      <c r="AN949" t="s">
        <v>152</v>
      </c>
      <c r="AO949">
        <v>131567</v>
      </c>
      <c r="AP949" t="s">
        <v>153</v>
      </c>
    </row>
    <row r="950" spans="1:42" x14ac:dyDescent="0.2">
      <c r="A950">
        <v>949</v>
      </c>
      <c r="B950" t="s">
        <v>1805</v>
      </c>
      <c r="C950" t="s">
        <v>80</v>
      </c>
      <c r="D950">
        <v>225992</v>
      </c>
      <c r="E950" t="s">
        <v>305</v>
      </c>
      <c r="F950" t="s">
        <v>304</v>
      </c>
      <c r="G950" t="s">
        <v>304</v>
      </c>
      <c r="H950" t="s">
        <v>1831</v>
      </c>
      <c r="I950" t="s">
        <v>4848</v>
      </c>
      <c r="J950" t="s">
        <v>719</v>
      </c>
      <c r="K950">
        <v>-1</v>
      </c>
      <c r="L950">
        <v>996</v>
      </c>
      <c r="M950" t="s">
        <v>1830</v>
      </c>
      <c r="N950">
        <v>0</v>
      </c>
      <c r="O950">
        <v>-7045</v>
      </c>
      <c r="P950">
        <v>-8041</v>
      </c>
      <c r="Q950">
        <v>8</v>
      </c>
      <c r="R950" t="s">
        <v>4316</v>
      </c>
      <c r="S950" t="s">
        <v>719</v>
      </c>
      <c r="T950" t="s">
        <v>719</v>
      </c>
      <c r="U950" t="s">
        <v>4326</v>
      </c>
      <c r="V950">
        <v>225992</v>
      </c>
      <c r="W950" t="s">
        <v>80</v>
      </c>
      <c r="X950" t="b">
        <v>1</v>
      </c>
      <c r="Y950" t="s">
        <v>719</v>
      </c>
      <c r="Z950" t="s">
        <v>719</v>
      </c>
      <c r="AA950">
        <v>225992</v>
      </c>
      <c r="AB950" t="s">
        <v>80</v>
      </c>
      <c r="AC950">
        <v>283</v>
      </c>
      <c r="AD950" t="s">
        <v>94</v>
      </c>
      <c r="AE950">
        <v>80864</v>
      </c>
      <c r="AF950" t="s">
        <v>45</v>
      </c>
      <c r="AG950">
        <v>80840</v>
      </c>
      <c r="AH950" t="s">
        <v>116</v>
      </c>
      <c r="AI950">
        <v>28216</v>
      </c>
      <c r="AJ950" t="s">
        <v>142</v>
      </c>
      <c r="AK950">
        <v>1224</v>
      </c>
      <c r="AL950" t="s">
        <v>91</v>
      </c>
      <c r="AM950">
        <v>2</v>
      </c>
      <c r="AN950" t="s">
        <v>152</v>
      </c>
      <c r="AO950">
        <v>131567</v>
      </c>
      <c r="AP950" t="s">
        <v>153</v>
      </c>
    </row>
    <row r="951" spans="1:42" x14ac:dyDescent="0.2">
      <c r="A951">
        <v>950</v>
      </c>
      <c r="B951" t="s">
        <v>1805</v>
      </c>
      <c r="C951" t="s">
        <v>80</v>
      </c>
      <c r="D951">
        <v>225992</v>
      </c>
      <c r="E951" t="s">
        <v>1829</v>
      </c>
      <c r="F951" t="s">
        <v>1828</v>
      </c>
      <c r="G951" t="s">
        <v>1828</v>
      </c>
      <c r="H951" t="s">
        <v>1827</v>
      </c>
      <c r="I951" t="s">
        <v>4847</v>
      </c>
      <c r="J951" t="s">
        <v>719</v>
      </c>
      <c r="K951">
        <v>1</v>
      </c>
      <c r="L951">
        <v>882</v>
      </c>
      <c r="M951" t="s">
        <v>1826</v>
      </c>
      <c r="N951">
        <v>0</v>
      </c>
      <c r="O951">
        <v>-6079</v>
      </c>
      <c r="P951">
        <v>-6961</v>
      </c>
      <c r="Q951">
        <v>7</v>
      </c>
      <c r="R951" t="s">
        <v>719</v>
      </c>
      <c r="S951" t="s">
        <v>719</v>
      </c>
      <c r="T951" t="s">
        <v>719</v>
      </c>
      <c r="U951" t="s">
        <v>4326</v>
      </c>
      <c r="V951">
        <v>225992</v>
      </c>
      <c r="W951" t="s">
        <v>80</v>
      </c>
      <c r="X951" t="b">
        <v>1</v>
      </c>
      <c r="Y951" t="s">
        <v>719</v>
      </c>
      <c r="Z951" t="s">
        <v>719</v>
      </c>
      <c r="AA951">
        <v>225992</v>
      </c>
      <c r="AB951" t="s">
        <v>80</v>
      </c>
      <c r="AC951">
        <v>283</v>
      </c>
      <c r="AD951" t="s">
        <v>94</v>
      </c>
      <c r="AE951">
        <v>80864</v>
      </c>
      <c r="AF951" t="s">
        <v>45</v>
      </c>
      <c r="AG951">
        <v>80840</v>
      </c>
      <c r="AH951" t="s">
        <v>116</v>
      </c>
      <c r="AI951">
        <v>28216</v>
      </c>
      <c r="AJ951" t="s">
        <v>142</v>
      </c>
      <c r="AK951">
        <v>1224</v>
      </c>
      <c r="AL951" t="s">
        <v>91</v>
      </c>
      <c r="AM951">
        <v>2</v>
      </c>
      <c r="AN951" t="s">
        <v>152</v>
      </c>
      <c r="AO951">
        <v>131567</v>
      </c>
      <c r="AP951" t="s">
        <v>153</v>
      </c>
    </row>
    <row r="952" spans="1:42" x14ac:dyDescent="0.2">
      <c r="A952">
        <v>951</v>
      </c>
      <c r="B952" t="s">
        <v>1805</v>
      </c>
      <c r="C952" t="s">
        <v>80</v>
      </c>
      <c r="D952">
        <v>225992</v>
      </c>
      <c r="E952" t="s">
        <v>1825</v>
      </c>
      <c r="F952" t="s">
        <v>1824</v>
      </c>
      <c r="G952" t="s">
        <v>1824</v>
      </c>
      <c r="H952" t="s">
        <v>1823</v>
      </c>
      <c r="I952" t="s">
        <v>4846</v>
      </c>
      <c r="J952" t="s">
        <v>719</v>
      </c>
      <c r="K952">
        <v>1</v>
      </c>
      <c r="L952">
        <v>609</v>
      </c>
      <c r="M952" t="s">
        <v>1822</v>
      </c>
      <c r="N952">
        <v>0</v>
      </c>
      <c r="O952">
        <v>-5462</v>
      </c>
      <c r="P952">
        <v>-6071</v>
      </c>
      <c r="Q952">
        <v>6</v>
      </c>
      <c r="R952" t="s">
        <v>719</v>
      </c>
      <c r="S952" t="s">
        <v>719</v>
      </c>
      <c r="T952" t="s">
        <v>719</v>
      </c>
      <c r="U952" t="s">
        <v>4326</v>
      </c>
      <c r="V952">
        <v>225992</v>
      </c>
      <c r="W952" t="s">
        <v>80</v>
      </c>
      <c r="X952" t="b">
        <v>1</v>
      </c>
      <c r="Y952" t="s">
        <v>719</v>
      </c>
      <c r="Z952" t="s">
        <v>719</v>
      </c>
      <c r="AA952">
        <v>225992</v>
      </c>
      <c r="AB952" t="s">
        <v>80</v>
      </c>
      <c r="AC952">
        <v>283</v>
      </c>
      <c r="AD952" t="s">
        <v>94</v>
      </c>
      <c r="AE952">
        <v>80864</v>
      </c>
      <c r="AF952" t="s">
        <v>45</v>
      </c>
      <c r="AG952">
        <v>80840</v>
      </c>
      <c r="AH952" t="s">
        <v>116</v>
      </c>
      <c r="AI952">
        <v>28216</v>
      </c>
      <c r="AJ952" t="s">
        <v>142</v>
      </c>
      <c r="AK952">
        <v>1224</v>
      </c>
      <c r="AL952" t="s">
        <v>91</v>
      </c>
      <c r="AM952">
        <v>2</v>
      </c>
      <c r="AN952" t="s">
        <v>152</v>
      </c>
      <c r="AO952">
        <v>131567</v>
      </c>
      <c r="AP952" t="s">
        <v>153</v>
      </c>
    </row>
    <row r="953" spans="1:42" x14ac:dyDescent="0.2">
      <c r="A953">
        <v>952</v>
      </c>
      <c r="B953" t="s">
        <v>1805</v>
      </c>
      <c r="C953" t="s">
        <v>80</v>
      </c>
      <c r="D953">
        <v>225992</v>
      </c>
      <c r="E953" t="s">
        <v>1821</v>
      </c>
      <c r="F953" t="s">
        <v>1820</v>
      </c>
      <c r="G953" t="s">
        <v>1820</v>
      </c>
      <c r="H953" t="s">
        <v>1819</v>
      </c>
      <c r="I953" t="s">
        <v>4845</v>
      </c>
      <c r="J953" t="s">
        <v>719</v>
      </c>
      <c r="K953">
        <v>1</v>
      </c>
      <c r="L953">
        <v>1176</v>
      </c>
      <c r="M953" t="s">
        <v>1818</v>
      </c>
      <c r="N953">
        <v>0</v>
      </c>
      <c r="O953">
        <v>-4054</v>
      </c>
      <c r="P953">
        <v>-5230</v>
      </c>
      <c r="Q953">
        <v>5</v>
      </c>
      <c r="R953" t="s">
        <v>719</v>
      </c>
      <c r="S953" t="s">
        <v>719</v>
      </c>
      <c r="T953" t="s">
        <v>719</v>
      </c>
      <c r="U953" t="s">
        <v>4326</v>
      </c>
      <c r="V953">
        <v>225992</v>
      </c>
      <c r="W953" t="s">
        <v>80</v>
      </c>
      <c r="X953" t="b">
        <v>1</v>
      </c>
      <c r="Y953" t="s">
        <v>719</v>
      </c>
      <c r="Z953" t="s">
        <v>719</v>
      </c>
      <c r="AA953">
        <v>225992</v>
      </c>
      <c r="AB953" t="s">
        <v>80</v>
      </c>
      <c r="AC953">
        <v>283</v>
      </c>
      <c r="AD953" t="s">
        <v>94</v>
      </c>
      <c r="AE953">
        <v>80864</v>
      </c>
      <c r="AF953" t="s">
        <v>45</v>
      </c>
      <c r="AG953">
        <v>80840</v>
      </c>
      <c r="AH953" t="s">
        <v>116</v>
      </c>
      <c r="AI953">
        <v>28216</v>
      </c>
      <c r="AJ953" t="s">
        <v>142</v>
      </c>
      <c r="AK953">
        <v>1224</v>
      </c>
      <c r="AL953" t="s">
        <v>91</v>
      </c>
      <c r="AM953">
        <v>2</v>
      </c>
      <c r="AN953" t="s">
        <v>152</v>
      </c>
      <c r="AO953">
        <v>131567</v>
      </c>
      <c r="AP953" t="s">
        <v>153</v>
      </c>
    </row>
    <row r="954" spans="1:42" x14ac:dyDescent="0.2">
      <c r="A954">
        <v>953</v>
      </c>
      <c r="B954" t="s">
        <v>1805</v>
      </c>
      <c r="C954" t="s">
        <v>80</v>
      </c>
      <c r="D954">
        <v>225992</v>
      </c>
      <c r="E954" t="s">
        <v>1817</v>
      </c>
      <c r="F954" t="s">
        <v>1816</v>
      </c>
      <c r="G954" t="s">
        <v>1816</v>
      </c>
      <c r="H954" t="s">
        <v>1815</v>
      </c>
      <c r="I954" t="s">
        <v>4844</v>
      </c>
      <c r="J954" t="s">
        <v>719</v>
      </c>
      <c r="K954">
        <v>1</v>
      </c>
      <c r="L954">
        <v>1131</v>
      </c>
      <c r="M954" t="s">
        <v>1814</v>
      </c>
      <c r="N954">
        <v>0</v>
      </c>
      <c r="O954">
        <v>-2856</v>
      </c>
      <c r="P954">
        <v>-3987</v>
      </c>
      <c r="Q954">
        <v>4</v>
      </c>
      <c r="R954" t="s">
        <v>719</v>
      </c>
      <c r="S954" t="s">
        <v>719</v>
      </c>
      <c r="T954" t="s">
        <v>719</v>
      </c>
      <c r="U954" t="s">
        <v>4326</v>
      </c>
      <c r="V954">
        <v>225992</v>
      </c>
      <c r="W954" t="s">
        <v>80</v>
      </c>
      <c r="X954" t="b">
        <v>1</v>
      </c>
      <c r="Y954" t="s">
        <v>719</v>
      </c>
      <c r="Z954" t="s">
        <v>719</v>
      </c>
      <c r="AA954">
        <v>225992</v>
      </c>
      <c r="AB954" t="s">
        <v>80</v>
      </c>
      <c r="AC954">
        <v>283</v>
      </c>
      <c r="AD954" t="s">
        <v>94</v>
      </c>
      <c r="AE954">
        <v>80864</v>
      </c>
      <c r="AF954" t="s">
        <v>45</v>
      </c>
      <c r="AG954">
        <v>80840</v>
      </c>
      <c r="AH954" t="s">
        <v>116</v>
      </c>
      <c r="AI954">
        <v>28216</v>
      </c>
      <c r="AJ954" t="s">
        <v>142</v>
      </c>
      <c r="AK954">
        <v>1224</v>
      </c>
      <c r="AL954" t="s">
        <v>91</v>
      </c>
      <c r="AM954">
        <v>2</v>
      </c>
      <c r="AN954" t="s">
        <v>152</v>
      </c>
      <c r="AO954">
        <v>131567</v>
      </c>
      <c r="AP954" t="s">
        <v>153</v>
      </c>
    </row>
    <row r="955" spans="1:42" x14ac:dyDescent="0.2">
      <c r="A955">
        <v>954</v>
      </c>
      <c r="B955" t="s">
        <v>1805</v>
      </c>
      <c r="C955" t="s">
        <v>80</v>
      </c>
      <c r="D955">
        <v>225992</v>
      </c>
      <c r="E955" t="s">
        <v>1813</v>
      </c>
      <c r="F955" t="s">
        <v>1812</v>
      </c>
      <c r="G955" t="s">
        <v>1812</v>
      </c>
      <c r="H955" t="s">
        <v>1811</v>
      </c>
      <c r="I955" t="s">
        <v>4843</v>
      </c>
      <c r="J955" t="s">
        <v>719</v>
      </c>
      <c r="K955">
        <v>1</v>
      </c>
      <c r="L955">
        <v>642</v>
      </c>
      <c r="M955" t="s">
        <v>1810</v>
      </c>
      <c r="N955">
        <v>0</v>
      </c>
      <c r="O955">
        <v>-2120</v>
      </c>
      <c r="P955">
        <v>-2762</v>
      </c>
      <c r="Q955">
        <v>3</v>
      </c>
      <c r="R955" t="s">
        <v>719</v>
      </c>
      <c r="S955" t="s">
        <v>719</v>
      </c>
      <c r="T955" t="s">
        <v>719</v>
      </c>
      <c r="U955" t="s">
        <v>4326</v>
      </c>
      <c r="V955">
        <v>225992</v>
      </c>
      <c r="W955" t="s">
        <v>80</v>
      </c>
      <c r="X955" t="b">
        <v>1</v>
      </c>
      <c r="Y955" t="s">
        <v>719</v>
      </c>
      <c r="Z955" t="s">
        <v>719</v>
      </c>
      <c r="AA955">
        <v>225992</v>
      </c>
      <c r="AB955" t="s">
        <v>80</v>
      </c>
      <c r="AC955">
        <v>283</v>
      </c>
      <c r="AD955" t="s">
        <v>94</v>
      </c>
      <c r="AE955">
        <v>80864</v>
      </c>
      <c r="AF955" t="s">
        <v>45</v>
      </c>
      <c r="AG955">
        <v>80840</v>
      </c>
      <c r="AH955" t="s">
        <v>116</v>
      </c>
      <c r="AI955">
        <v>28216</v>
      </c>
      <c r="AJ955" t="s">
        <v>142</v>
      </c>
      <c r="AK955">
        <v>1224</v>
      </c>
      <c r="AL955" t="s">
        <v>91</v>
      </c>
      <c r="AM955">
        <v>2</v>
      </c>
      <c r="AN955" t="s">
        <v>152</v>
      </c>
      <c r="AO955">
        <v>131567</v>
      </c>
      <c r="AP955" t="s">
        <v>153</v>
      </c>
    </row>
    <row r="956" spans="1:42" x14ac:dyDescent="0.2">
      <c r="A956">
        <v>955</v>
      </c>
      <c r="B956" t="s">
        <v>1805</v>
      </c>
      <c r="C956" t="s">
        <v>80</v>
      </c>
      <c r="D956">
        <v>225992</v>
      </c>
      <c r="E956" t="s">
        <v>1809</v>
      </c>
      <c r="F956" t="s">
        <v>1808</v>
      </c>
      <c r="G956" t="s">
        <v>1808</v>
      </c>
      <c r="H956" t="s">
        <v>1807</v>
      </c>
      <c r="I956" t="s">
        <v>4842</v>
      </c>
      <c r="J956" t="s">
        <v>719</v>
      </c>
      <c r="K956">
        <v>1</v>
      </c>
      <c r="L956">
        <v>2079</v>
      </c>
      <c r="M956" t="s">
        <v>1806</v>
      </c>
      <c r="N956">
        <v>0</v>
      </c>
      <c r="O956">
        <v>-61</v>
      </c>
      <c r="P956">
        <v>-2140</v>
      </c>
      <c r="Q956">
        <v>2</v>
      </c>
      <c r="R956" t="s">
        <v>719</v>
      </c>
      <c r="S956" t="s">
        <v>719</v>
      </c>
      <c r="T956" t="s">
        <v>719</v>
      </c>
      <c r="U956" t="s">
        <v>4326</v>
      </c>
      <c r="V956">
        <v>225992</v>
      </c>
      <c r="W956" t="s">
        <v>80</v>
      </c>
      <c r="X956" t="b">
        <v>1</v>
      </c>
      <c r="Y956" t="s">
        <v>719</v>
      </c>
      <c r="Z956" t="s">
        <v>719</v>
      </c>
      <c r="AA956">
        <v>225992</v>
      </c>
      <c r="AB956" t="s">
        <v>80</v>
      </c>
      <c r="AC956">
        <v>283</v>
      </c>
      <c r="AD956" t="s">
        <v>94</v>
      </c>
      <c r="AE956">
        <v>80864</v>
      </c>
      <c r="AF956" t="s">
        <v>45</v>
      </c>
      <c r="AG956">
        <v>80840</v>
      </c>
      <c r="AH956" t="s">
        <v>116</v>
      </c>
      <c r="AI956">
        <v>28216</v>
      </c>
      <c r="AJ956" t="s">
        <v>142</v>
      </c>
      <c r="AK956">
        <v>1224</v>
      </c>
      <c r="AL956" t="s">
        <v>91</v>
      </c>
      <c r="AM956">
        <v>2</v>
      </c>
      <c r="AN956" t="s">
        <v>152</v>
      </c>
      <c r="AO956">
        <v>131567</v>
      </c>
      <c r="AP956" t="s">
        <v>153</v>
      </c>
    </row>
    <row r="957" spans="1:42" x14ac:dyDescent="0.2">
      <c r="A957">
        <v>956</v>
      </c>
      <c r="B957" t="s">
        <v>1805</v>
      </c>
      <c r="C957" t="s">
        <v>80</v>
      </c>
      <c r="D957">
        <v>225992</v>
      </c>
      <c r="E957" t="s">
        <v>1804</v>
      </c>
      <c r="F957" t="s">
        <v>1803</v>
      </c>
      <c r="G957" t="s">
        <v>1803</v>
      </c>
      <c r="H957" t="s">
        <v>1802</v>
      </c>
      <c r="I957" t="s">
        <v>4841</v>
      </c>
      <c r="J957" t="s">
        <v>719</v>
      </c>
      <c r="K957">
        <v>1</v>
      </c>
      <c r="L957">
        <v>62</v>
      </c>
      <c r="M957" t="s">
        <v>1801</v>
      </c>
      <c r="N957">
        <v>1</v>
      </c>
      <c r="O957">
        <v>0</v>
      </c>
      <c r="P957">
        <v>-62</v>
      </c>
      <c r="Q957">
        <v>1</v>
      </c>
      <c r="R957" t="s">
        <v>719</v>
      </c>
      <c r="S957" t="s">
        <v>719</v>
      </c>
      <c r="T957" t="s">
        <v>719</v>
      </c>
      <c r="U957" t="s">
        <v>4326</v>
      </c>
      <c r="V957">
        <v>225992</v>
      </c>
      <c r="W957" t="s">
        <v>80</v>
      </c>
      <c r="X957" t="b">
        <v>1</v>
      </c>
      <c r="Y957" t="s">
        <v>719</v>
      </c>
      <c r="Z957" t="s">
        <v>719</v>
      </c>
      <c r="AA957">
        <v>225992</v>
      </c>
      <c r="AB957" t="s">
        <v>80</v>
      </c>
      <c r="AC957">
        <v>283</v>
      </c>
      <c r="AD957" t="s">
        <v>94</v>
      </c>
      <c r="AE957">
        <v>80864</v>
      </c>
      <c r="AF957" t="s">
        <v>45</v>
      </c>
      <c r="AG957">
        <v>80840</v>
      </c>
      <c r="AH957" t="s">
        <v>116</v>
      </c>
      <c r="AI957">
        <v>28216</v>
      </c>
      <c r="AJ957" t="s">
        <v>142</v>
      </c>
      <c r="AK957">
        <v>1224</v>
      </c>
      <c r="AL957" t="s">
        <v>91</v>
      </c>
      <c r="AM957">
        <v>2</v>
      </c>
      <c r="AN957" t="s">
        <v>152</v>
      </c>
      <c r="AO957">
        <v>131567</v>
      </c>
      <c r="AP957" t="s">
        <v>153</v>
      </c>
    </row>
    <row r="958" spans="1:42" x14ac:dyDescent="0.2">
      <c r="A958">
        <v>957</v>
      </c>
      <c r="B958" t="s">
        <v>1761</v>
      </c>
      <c r="C958" t="s">
        <v>81</v>
      </c>
      <c r="D958">
        <v>946333</v>
      </c>
      <c r="E958" t="s">
        <v>1251</v>
      </c>
      <c r="F958" t="s">
        <v>845</v>
      </c>
      <c r="G958" t="s">
        <v>845</v>
      </c>
      <c r="H958" t="s">
        <v>1800</v>
      </c>
      <c r="I958" t="s">
        <v>4840</v>
      </c>
      <c r="J958" t="s">
        <v>719</v>
      </c>
      <c r="K958">
        <v>-1</v>
      </c>
      <c r="L958">
        <v>959</v>
      </c>
      <c r="M958" t="s">
        <v>1799</v>
      </c>
      <c r="N958">
        <v>1</v>
      </c>
      <c r="O958">
        <v>-14222</v>
      </c>
      <c r="P958">
        <v>-15181</v>
      </c>
      <c r="Q958">
        <v>15</v>
      </c>
      <c r="R958" t="s">
        <v>719</v>
      </c>
      <c r="S958" t="s">
        <v>719</v>
      </c>
      <c r="T958" t="s">
        <v>719</v>
      </c>
      <c r="U958" t="s">
        <v>4326</v>
      </c>
      <c r="V958">
        <v>946333</v>
      </c>
      <c r="W958" t="s">
        <v>81</v>
      </c>
      <c r="X958" t="b">
        <v>1</v>
      </c>
      <c r="Y958" t="s">
        <v>719</v>
      </c>
      <c r="Z958" t="s">
        <v>719</v>
      </c>
      <c r="AA958">
        <v>946333</v>
      </c>
      <c r="AB958" t="s">
        <v>81</v>
      </c>
      <c r="AC958">
        <v>212743</v>
      </c>
      <c r="AD958" t="s">
        <v>130</v>
      </c>
      <c r="AE958">
        <v>224471</v>
      </c>
      <c r="AF958" t="s">
        <v>135</v>
      </c>
      <c r="AG958">
        <v>80840</v>
      </c>
      <c r="AH958" t="s">
        <v>116</v>
      </c>
      <c r="AI958">
        <v>28216</v>
      </c>
      <c r="AJ958" t="s">
        <v>142</v>
      </c>
      <c r="AK958">
        <v>1224</v>
      </c>
      <c r="AL958" t="s">
        <v>91</v>
      </c>
      <c r="AM958">
        <v>2</v>
      </c>
      <c r="AN958" t="s">
        <v>152</v>
      </c>
      <c r="AO958">
        <v>131567</v>
      </c>
      <c r="AP958" t="s">
        <v>153</v>
      </c>
    </row>
    <row r="959" spans="1:42" x14ac:dyDescent="0.2">
      <c r="A959">
        <v>958</v>
      </c>
      <c r="B959" t="s">
        <v>1761</v>
      </c>
      <c r="C959" t="s">
        <v>81</v>
      </c>
      <c r="D959">
        <v>946333</v>
      </c>
      <c r="E959" t="s">
        <v>684</v>
      </c>
      <c r="F959" t="s">
        <v>683</v>
      </c>
      <c r="G959" t="s">
        <v>683</v>
      </c>
      <c r="H959" t="s">
        <v>1798</v>
      </c>
      <c r="I959" t="s">
        <v>4839</v>
      </c>
      <c r="J959" t="s">
        <v>719</v>
      </c>
      <c r="K959">
        <v>-1</v>
      </c>
      <c r="L959">
        <v>1743</v>
      </c>
      <c r="M959" t="s">
        <v>1797</v>
      </c>
      <c r="N959">
        <v>0</v>
      </c>
      <c r="O959">
        <v>-12526</v>
      </c>
      <c r="P959">
        <v>-14269</v>
      </c>
      <c r="Q959">
        <v>14</v>
      </c>
      <c r="R959" t="s">
        <v>719</v>
      </c>
      <c r="S959" t="s">
        <v>719</v>
      </c>
      <c r="T959" t="s">
        <v>719</v>
      </c>
      <c r="U959" t="s">
        <v>4326</v>
      </c>
      <c r="V959">
        <v>946333</v>
      </c>
      <c r="W959" t="s">
        <v>81</v>
      </c>
      <c r="X959" t="b">
        <v>1</v>
      </c>
      <c r="Y959" t="s">
        <v>719</v>
      </c>
      <c r="Z959" t="s">
        <v>719</v>
      </c>
      <c r="AA959">
        <v>946333</v>
      </c>
      <c r="AB959" t="s">
        <v>81</v>
      </c>
      <c r="AC959">
        <v>212743</v>
      </c>
      <c r="AD959" t="s">
        <v>130</v>
      </c>
      <c r="AE959">
        <v>224471</v>
      </c>
      <c r="AF959" t="s">
        <v>135</v>
      </c>
      <c r="AG959">
        <v>80840</v>
      </c>
      <c r="AH959" t="s">
        <v>116</v>
      </c>
      <c r="AI959">
        <v>28216</v>
      </c>
      <c r="AJ959" t="s">
        <v>142</v>
      </c>
      <c r="AK959">
        <v>1224</v>
      </c>
      <c r="AL959" t="s">
        <v>91</v>
      </c>
      <c r="AM959">
        <v>2</v>
      </c>
      <c r="AN959" t="s">
        <v>152</v>
      </c>
      <c r="AO959">
        <v>131567</v>
      </c>
      <c r="AP959" t="s">
        <v>153</v>
      </c>
    </row>
    <row r="960" spans="1:42" x14ac:dyDescent="0.2">
      <c r="A960">
        <v>959</v>
      </c>
      <c r="B960" t="s">
        <v>1761</v>
      </c>
      <c r="C960" t="s">
        <v>81</v>
      </c>
      <c r="D960">
        <v>946333</v>
      </c>
      <c r="E960" t="s">
        <v>1796</v>
      </c>
      <c r="F960" t="s">
        <v>1795</v>
      </c>
      <c r="G960" t="s">
        <v>1795</v>
      </c>
      <c r="H960" t="s">
        <v>1794</v>
      </c>
      <c r="I960" t="s">
        <v>4838</v>
      </c>
      <c r="J960" t="s">
        <v>719</v>
      </c>
      <c r="K960">
        <v>1</v>
      </c>
      <c r="L960">
        <v>1815</v>
      </c>
      <c r="M960" t="s">
        <v>1793</v>
      </c>
      <c r="N960">
        <v>0</v>
      </c>
      <c r="O960">
        <v>-10711</v>
      </c>
      <c r="P960">
        <v>-12526</v>
      </c>
      <c r="Q960">
        <v>13</v>
      </c>
      <c r="R960" t="s">
        <v>719</v>
      </c>
      <c r="S960" t="s">
        <v>719</v>
      </c>
      <c r="T960" t="s">
        <v>719</v>
      </c>
      <c r="U960" t="s">
        <v>4326</v>
      </c>
      <c r="V960">
        <v>946333</v>
      </c>
      <c r="W960" t="s">
        <v>81</v>
      </c>
      <c r="X960" t="b">
        <v>1</v>
      </c>
      <c r="Y960" t="s">
        <v>719</v>
      </c>
      <c r="Z960" t="s">
        <v>719</v>
      </c>
      <c r="AA960">
        <v>946333</v>
      </c>
      <c r="AB960" t="s">
        <v>81</v>
      </c>
      <c r="AC960">
        <v>212743</v>
      </c>
      <c r="AD960" t="s">
        <v>130</v>
      </c>
      <c r="AE960">
        <v>224471</v>
      </c>
      <c r="AF960" t="s">
        <v>135</v>
      </c>
      <c r="AG960">
        <v>80840</v>
      </c>
      <c r="AH960" t="s">
        <v>116</v>
      </c>
      <c r="AI960">
        <v>28216</v>
      </c>
      <c r="AJ960" t="s">
        <v>142</v>
      </c>
      <c r="AK960">
        <v>1224</v>
      </c>
      <c r="AL960" t="s">
        <v>91</v>
      </c>
      <c r="AM960">
        <v>2</v>
      </c>
      <c r="AN960" t="s">
        <v>152</v>
      </c>
      <c r="AO960">
        <v>131567</v>
      </c>
      <c r="AP960" t="s">
        <v>153</v>
      </c>
    </row>
    <row r="961" spans="1:42" x14ac:dyDescent="0.2">
      <c r="A961">
        <v>960</v>
      </c>
      <c r="B961" t="s">
        <v>1761</v>
      </c>
      <c r="C961" t="s">
        <v>81</v>
      </c>
      <c r="D961">
        <v>946333</v>
      </c>
      <c r="E961" t="s">
        <v>1764</v>
      </c>
      <c r="F961" t="s">
        <v>857</v>
      </c>
      <c r="G961" t="s">
        <v>857</v>
      </c>
      <c r="H961" t="s">
        <v>1792</v>
      </c>
      <c r="I961" t="s">
        <v>4837</v>
      </c>
      <c r="J961" t="s">
        <v>719</v>
      </c>
      <c r="K961">
        <v>-1</v>
      </c>
      <c r="L961">
        <v>606</v>
      </c>
      <c r="M961" t="s">
        <v>1791</v>
      </c>
      <c r="N961">
        <v>0</v>
      </c>
      <c r="O961">
        <v>-9965</v>
      </c>
      <c r="P961">
        <v>-10571</v>
      </c>
      <c r="Q961">
        <v>12</v>
      </c>
      <c r="R961" t="s">
        <v>719</v>
      </c>
      <c r="S961" t="s">
        <v>719</v>
      </c>
      <c r="T961" t="s">
        <v>719</v>
      </c>
      <c r="U961" t="s">
        <v>4326</v>
      </c>
      <c r="V961">
        <v>946333</v>
      </c>
      <c r="W961" t="s">
        <v>81</v>
      </c>
      <c r="X961" t="b">
        <v>1</v>
      </c>
      <c r="Y961" t="s">
        <v>719</v>
      </c>
      <c r="Z961" t="s">
        <v>719</v>
      </c>
      <c r="AA961">
        <v>946333</v>
      </c>
      <c r="AB961" t="s">
        <v>81</v>
      </c>
      <c r="AC961">
        <v>212743</v>
      </c>
      <c r="AD961" t="s">
        <v>130</v>
      </c>
      <c r="AE961">
        <v>224471</v>
      </c>
      <c r="AF961" t="s">
        <v>135</v>
      </c>
      <c r="AG961">
        <v>80840</v>
      </c>
      <c r="AH961" t="s">
        <v>116</v>
      </c>
      <c r="AI961">
        <v>28216</v>
      </c>
      <c r="AJ961" t="s">
        <v>142</v>
      </c>
      <c r="AK961">
        <v>1224</v>
      </c>
      <c r="AL961" t="s">
        <v>91</v>
      </c>
      <c r="AM961">
        <v>2</v>
      </c>
      <c r="AN961" t="s">
        <v>152</v>
      </c>
      <c r="AO961">
        <v>131567</v>
      </c>
      <c r="AP961" t="s">
        <v>153</v>
      </c>
    </row>
    <row r="962" spans="1:42" x14ac:dyDescent="0.2">
      <c r="A962">
        <v>961</v>
      </c>
      <c r="B962" t="s">
        <v>1761</v>
      </c>
      <c r="C962" t="s">
        <v>81</v>
      </c>
      <c r="D962">
        <v>946333</v>
      </c>
      <c r="E962" t="s">
        <v>409</v>
      </c>
      <c r="F962" t="s">
        <v>408</v>
      </c>
      <c r="G962" t="s">
        <v>408</v>
      </c>
      <c r="H962" t="s">
        <v>1790</v>
      </c>
      <c r="I962" t="s">
        <v>4836</v>
      </c>
      <c r="J962" t="s">
        <v>719</v>
      </c>
      <c r="K962">
        <v>-1</v>
      </c>
      <c r="L962">
        <v>924</v>
      </c>
      <c r="M962" t="s">
        <v>1789</v>
      </c>
      <c r="N962">
        <v>0</v>
      </c>
      <c r="O962">
        <v>-8856</v>
      </c>
      <c r="P962">
        <v>-9780</v>
      </c>
      <c r="Q962">
        <v>11</v>
      </c>
      <c r="R962" t="s">
        <v>719</v>
      </c>
      <c r="S962" t="s">
        <v>719</v>
      </c>
      <c r="T962" t="s">
        <v>719</v>
      </c>
      <c r="U962" t="s">
        <v>4326</v>
      </c>
      <c r="V962">
        <v>946333</v>
      </c>
      <c r="W962" t="s">
        <v>81</v>
      </c>
      <c r="X962" t="b">
        <v>1</v>
      </c>
      <c r="Y962" t="s">
        <v>719</v>
      </c>
      <c r="Z962" t="s">
        <v>719</v>
      </c>
      <c r="AA962">
        <v>946333</v>
      </c>
      <c r="AB962" t="s">
        <v>81</v>
      </c>
      <c r="AC962">
        <v>212743</v>
      </c>
      <c r="AD962" t="s">
        <v>130</v>
      </c>
      <c r="AE962">
        <v>224471</v>
      </c>
      <c r="AF962" t="s">
        <v>135</v>
      </c>
      <c r="AG962">
        <v>80840</v>
      </c>
      <c r="AH962" t="s">
        <v>116</v>
      </c>
      <c r="AI962">
        <v>28216</v>
      </c>
      <c r="AJ962" t="s">
        <v>142</v>
      </c>
      <c r="AK962">
        <v>1224</v>
      </c>
      <c r="AL962" t="s">
        <v>91</v>
      </c>
      <c r="AM962">
        <v>2</v>
      </c>
      <c r="AN962" t="s">
        <v>152</v>
      </c>
      <c r="AO962">
        <v>131567</v>
      </c>
      <c r="AP962" t="s">
        <v>153</v>
      </c>
    </row>
    <row r="963" spans="1:42" x14ac:dyDescent="0.2">
      <c r="A963">
        <v>962</v>
      </c>
      <c r="B963" t="s">
        <v>1761</v>
      </c>
      <c r="C963" t="s">
        <v>81</v>
      </c>
      <c r="D963">
        <v>946333</v>
      </c>
      <c r="E963" t="s">
        <v>497</v>
      </c>
      <c r="F963" t="s">
        <v>429</v>
      </c>
      <c r="G963" t="s">
        <v>429</v>
      </c>
      <c r="H963" t="s">
        <v>1788</v>
      </c>
      <c r="I963" t="s">
        <v>4835</v>
      </c>
      <c r="J963" t="s">
        <v>719</v>
      </c>
      <c r="K963">
        <v>-1</v>
      </c>
      <c r="L963">
        <v>249</v>
      </c>
      <c r="M963" t="s">
        <v>1787</v>
      </c>
      <c r="N963">
        <v>0</v>
      </c>
      <c r="O963">
        <v>-8472</v>
      </c>
      <c r="P963">
        <v>-8721</v>
      </c>
      <c r="Q963">
        <v>10</v>
      </c>
      <c r="R963" t="s">
        <v>719</v>
      </c>
      <c r="S963" t="s">
        <v>719</v>
      </c>
      <c r="T963" t="s">
        <v>719</v>
      </c>
      <c r="U963" t="s">
        <v>4326</v>
      </c>
      <c r="V963">
        <v>946333</v>
      </c>
      <c r="W963" t="s">
        <v>81</v>
      </c>
      <c r="X963" t="b">
        <v>1</v>
      </c>
      <c r="Y963" t="s">
        <v>719</v>
      </c>
      <c r="Z963" t="s">
        <v>719</v>
      </c>
      <c r="AA963">
        <v>946333</v>
      </c>
      <c r="AB963" t="s">
        <v>81</v>
      </c>
      <c r="AC963">
        <v>212743</v>
      </c>
      <c r="AD963" t="s">
        <v>130</v>
      </c>
      <c r="AE963">
        <v>224471</v>
      </c>
      <c r="AF963" t="s">
        <v>135</v>
      </c>
      <c r="AG963">
        <v>80840</v>
      </c>
      <c r="AH963" t="s">
        <v>116</v>
      </c>
      <c r="AI963">
        <v>28216</v>
      </c>
      <c r="AJ963" t="s">
        <v>142</v>
      </c>
      <c r="AK963">
        <v>1224</v>
      </c>
      <c r="AL963" t="s">
        <v>91</v>
      </c>
      <c r="AM963">
        <v>2</v>
      </c>
      <c r="AN963" t="s">
        <v>152</v>
      </c>
      <c r="AO963">
        <v>131567</v>
      </c>
      <c r="AP963" t="s">
        <v>153</v>
      </c>
    </row>
    <row r="964" spans="1:42" x14ac:dyDescent="0.2">
      <c r="A964">
        <v>963</v>
      </c>
      <c r="B964" t="s">
        <v>1761</v>
      </c>
      <c r="C964" t="s">
        <v>81</v>
      </c>
      <c r="D964">
        <v>946333</v>
      </c>
      <c r="E964" t="s">
        <v>497</v>
      </c>
      <c r="F964" t="s">
        <v>429</v>
      </c>
      <c r="G964" t="s">
        <v>429</v>
      </c>
      <c r="H964" t="s">
        <v>1786</v>
      </c>
      <c r="I964" t="s">
        <v>4834</v>
      </c>
      <c r="J964" t="s">
        <v>719</v>
      </c>
      <c r="K964">
        <v>-1</v>
      </c>
      <c r="L964">
        <v>192</v>
      </c>
      <c r="M964" t="s">
        <v>1785</v>
      </c>
      <c r="N964">
        <v>0</v>
      </c>
      <c r="O964">
        <v>-8232</v>
      </c>
      <c r="P964">
        <v>-8424</v>
      </c>
      <c r="Q964">
        <v>9</v>
      </c>
      <c r="R964" t="s">
        <v>719</v>
      </c>
      <c r="S964" t="s">
        <v>719</v>
      </c>
      <c r="T964" t="s">
        <v>719</v>
      </c>
      <c r="U964" t="s">
        <v>4326</v>
      </c>
      <c r="V964">
        <v>946333</v>
      </c>
      <c r="W964" t="s">
        <v>81</v>
      </c>
      <c r="X964" t="b">
        <v>1</v>
      </c>
      <c r="Y964" t="s">
        <v>719</v>
      </c>
      <c r="Z964" t="s">
        <v>719</v>
      </c>
      <c r="AA964">
        <v>946333</v>
      </c>
      <c r="AB964" t="s">
        <v>81</v>
      </c>
      <c r="AC964">
        <v>212743</v>
      </c>
      <c r="AD964" t="s">
        <v>130</v>
      </c>
      <c r="AE964">
        <v>224471</v>
      </c>
      <c r="AF964" t="s">
        <v>135</v>
      </c>
      <c r="AG964">
        <v>80840</v>
      </c>
      <c r="AH964" t="s">
        <v>116</v>
      </c>
      <c r="AI964">
        <v>28216</v>
      </c>
      <c r="AJ964" t="s">
        <v>142</v>
      </c>
      <c r="AK964">
        <v>1224</v>
      </c>
      <c r="AL964" t="s">
        <v>91</v>
      </c>
      <c r="AM964">
        <v>2</v>
      </c>
      <c r="AN964" t="s">
        <v>152</v>
      </c>
      <c r="AO964">
        <v>131567</v>
      </c>
      <c r="AP964" t="s">
        <v>153</v>
      </c>
    </row>
    <row r="965" spans="1:42" x14ac:dyDescent="0.2">
      <c r="A965">
        <v>964</v>
      </c>
      <c r="B965" t="s">
        <v>1761</v>
      </c>
      <c r="C965" t="s">
        <v>81</v>
      </c>
      <c r="D965">
        <v>946333</v>
      </c>
      <c r="E965" t="s">
        <v>305</v>
      </c>
      <c r="F965" t="s">
        <v>304</v>
      </c>
      <c r="G965" t="s">
        <v>304</v>
      </c>
      <c r="H965" t="s">
        <v>1784</v>
      </c>
      <c r="I965" t="s">
        <v>4833</v>
      </c>
      <c r="J965" t="s">
        <v>719</v>
      </c>
      <c r="K965">
        <v>-1</v>
      </c>
      <c r="L965">
        <v>999</v>
      </c>
      <c r="M965" t="s">
        <v>1783</v>
      </c>
      <c r="N965">
        <v>0</v>
      </c>
      <c r="O965">
        <v>-7011</v>
      </c>
      <c r="P965">
        <v>-8010</v>
      </c>
      <c r="Q965">
        <v>8</v>
      </c>
      <c r="R965" t="s">
        <v>4316</v>
      </c>
      <c r="S965" t="s">
        <v>719</v>
      </c>
      <c r="T965" t="s">
        <v>719</v>
      </c>
      <c r="U965" t="s">
        <v>4326</v>
      </c>
      <c r="V965">
        <v>946333</v>
      </c>
      <c r="W965" t="s">
        <v>81</v>
      </c>
      <c r="X965" t="b">
        <v>1</v>
      </c>
      <c r="Y965" t="s">
        <v>719</v>
      </c>
      <c r="Z965" t="s">
        <v>719</v>
      </c>
      <c r="AA965">
        <v>946333</v>
      </c>
      <c r="AB965" t="s">
        <v>81</v>
      </c>
      <c r="AC965">
        <v>212743</v>
      </c>
      <c r="AD965" t="s">
        <v>130</v>
      </c>
      <c r="AE965">
        <v>224471</v>
      </c>
      <c r="AF965" t="s">
        <v>135</v>
      </c>
      <c r="AG965">
        <v>80840</v>
      </c>
      <c r="AH965" t="s">
        <v>116</v>
      </c>
      <c r="AI965">
        <v>28216</v>
      </c>
      <c r="AJ965" t="s">
        <v>142</v>
      </c>
      <c r="AK965">
        <v>1224</v>
      </c>
      <c r="AL965" t="s">
        <v>91</v>
      </c>
      <c r="AM965">
        <v>2</v>
      </c>
      <c r="AN965" t="s">
        <v>152</v>
      </c>
      <c r="AO965">
        <v>131567</v>
      </c>
      <c r="AP965" t="s">
        <v>153</v>
      </c>
    </row>
    <row r="966" spans="1:42" x14ac:dyDescent="0.2">
      <c r="A966">
        <v>965</v>
      </c>
      <c r="B966" t="s">
        <v>1761</v>
      </c>
      <c r="C966" t="s">
        <v>81</v>
      </c>
      <c r="D966">
        <v>946333</v>
      </c>
      <c r="E966" t="s">
        <v>1782</v>
      </c>
      <c r="F966" t="s">
        <v>1781</v>
      </c>
      <c r="G966" t="s">
        <v>1781</v>
      </c>
      <c r="H966" t="s">
        <v>1780</v>
      </c>
      <c r="I966" t="s">
        <v>4832</v>
      </c>
      <c r="J966" t="s">
        <v>719</v>
      </c>
      <c r="K966">
        <v>-1</v>
      </c>
      <c r="L966">
        <v>1737</v>
      </c>
      <c r="M966" t="s">
        <v>1779</v>
      </c>
      <c r="N966">
        <v>0</v>
      </c>
      <c r="O966">
        <v>-5212</v>
      </c>
      <c r="P966">
        <v>-6949</v>
      </c>
      <c r="Q966">
        <v>7</v>
      </c>
      <c r="R966" t="s">
        <v>719</v>
      </c>
      <c r="S966" t="s">
        <v>719</v>
      </c>
      <c r="T966" t="s">
        <v>719</v>
      </c>
      <c r="U966" t="s">
        <v>4326</v>
      </c>
      <c r="V966">
        <v>946333</v>
      </c>
      <c r="W966" t="s">
        <v>81</v>
      </c>
      <c r="X966" t="b">
        <v>1</v>
      </c>
      <c r="Y966" t="s">
        <v>719</v>
      </c>
      <c r="Z966" t="s">
        <v>719</v>
      </c>
      <c r="AA966">
        <v>946333</v>
      </c>
      <c r="AB966" t="s">
        <v>81</v>
      </c>
      <c r="AC966">
        <v>212743</v>
      </c>
      <c r="AD966" t="s">
        <v>130</v>
      </c>
      <c r="AE966">
        <v>224471</v>
      </c>
      <c r="AF966" t="s">
        <v>135</v>
      </c>
      <c r="AG966">
        <v>80840</v>
      </c>
      <c r="AH966" t="s">
        <v>116</v>
      </c>
      <c r="AI966">
        <v>28216</v>
      </c>
      <c r="AJ966" t="s">
        <v>142</v>
      </c>
      <c r="AK966">
        <v>1224</v>
      </c>
      <c r="AL966" t="s">
        <v>91</v>
      </c>
      <c r="AM966">
        <v>2</v>
      </c>
      <c r="AN966" t="s">
        <v>152</v>
      </c>
      <c r="AO966">
        <v>131567</v>
      </c>
      <c r="AP966" t="s">
        <v>153</v>
      </c>
    </row>
    <row r="967" spans="1:42" x14ac:dyDescent="0.2">
      <c r="A967">
        <v>966</v>
      </c>
      <c r="B967" t="s">
        <v>1761</v>
      </c>
      <c r="C967" t="s">
        <v>81</v>
      </c>
      <c r="D967">
        <v>946333</v>
      </c>
      <c r="E967" t="s">
        <v>1778</v>
      </c>
      <c r="F967" t="s">
        <v>1777</v>
      </c>
      <c r="G967" t="s">
        <v>1777</v>
      </c>
      <c r="H967" t="s">
        <v>1776</v>
      </c>
      <c r="I967" t="s">
        <v>4831</v>
      </c>
      <c r="J967" t="s">
        <v>719</v>
      </c>
      <c r="K967">
        <v>1</v>
      </c>
      <c r="L967">
        <v>279</v>
      </c>
      <c r="M967" t="s">
        <v>1775</v>
      </c>
      <c r="N967">
        <v>0</v>
      </c>
      <c r="O967">
        <v>-4977</v>
      </c>
      <c r="P967">
        <v>-5256</v>
      </c>
      <c r="Q967">
        <v>6</v>
      </c>
      <c r="R967" t="s">
        <v>719</v>
      </c>
      <c r="S967" t="s">
        <v>719</v>
      </c>
      <c r="T967" t="s">
        <v>719</v>
      </c>
      <c r="U967" t="s">
        <v>4326</v>
      </c>
      <c r="V967">
        <v>946333</v>
      </c>
      <c r="W967" t="s">
        <v>81</v>
      </c>
      <c r="X967" t="b">
        <v>1</v>
      </c>
      <c r="Y967" t="s">
        <v>719</v>
      </c>
      <c r="Z967" t="s">
        <v>719</v>
      </c>
      <c r="AA967">
        <v>946333</v>
      </c>
      <c r="AB967" t="s">
        <v>81</v>
      </c>
      <c r="AC967">
        <v>212743</v>
      </c>
      <c r="AD967" t="s">
        <v>130</v>
      </c>
      <c r="AE967">
        <v>224471</v>
      </c>
      <c r="AF967" t="s">
        <v>135</v>
      </c>
      <c r="AG967">
        <v>80840</v>
      </c>
      <c r="AH967" t="s">
        <v>116</v>
      </c>
      <c r="AI967">
        <v>28216</v>
      </c>
      <c r="AJ967" t="s">
        <v>142</v>
      </c>
      <c r="AK967">
        <v>1224</v>
      </c>
      <c r="AL967" t="s">
        <v>91</v>
      </c>
      <c r="AM967">
        <v>2</v>
      </c>
      <c r="AN967" t="s">
        <v>152</v>
      </c>
      <c r="AO967">
        <v>131567</v>
      </c>
      <c r="AP967" t="s">
        <v>153</v>
      </c>
    </row>
    <row r="968" spans="1:42" x14ac:dyDescent="0.2">
      <c r="A968">
        <v>967</v>
      </c>
      <c r="B968" t="s">
        <v>1761</v>
      </c>
      <c r="C968" t="s">
        <v>81</v>
      </c>
      <c r="D968">
        <v>946333</v>
      </c>
      <c r="E968" t="s">
        <v>1774</v>
      </c>
      <c r="F968" t="s">
        <v>1773</v>
      </c>
      <c r="G968" t="s">
        <v>1773</v>
      </c>
      <c r="H968" t="s">
        <v>1772</v>
      </c>
      <c r="I968" t="s">
        <v>4830</v>
      </c>
      <c r="J968" t="s">
        <v>719</v>
      </c>
      <c r="K968">
        <v>-1</v>
      </c>
      <c r="L968">
        <v>936</v>
      </c>
      <c r="M968" t="s">
        <v>1771</v>
      </c>
      <c r="N968">
        <v>0</v>
      </c>
      <c r="O968">
        <v>-3963</v>
      </c>
      <c r="P968">
        <v>-4899</v>
      </c>
      <c r="Q968">
        <v>5</v>
      </c>
      <c r="R968" t="s">
        <v>719</v>
      </c>
      <c r="S968" t="s">
        <v>719</v>
      </c>
      <c r="T968" t="s">
        <v>719</v>
      </c>
      <c r="U968" t="s">
        <v>4326</v>
      </c>
      <c r="V968">
        <v>946333</v>
      </c>
      <c r="W968" t="s">
        <v>81</v>
      </c>
      <c r="X968" t="b">
        <v>1</v>
      </c>
      <c r="Y968" t="s">
        <v>719</v>
      </c>
      <c r="Z968" t="s">
        <v>719</v>
      </c>
      <c r="AA968">
        <v>946333</v>
      </c>
      <c r="AB968" t="s">
        <v>81</v>
      </c>
      <c r="AC968">
        <v>212743</v>
      </c>
      <c r="AD968" t="s">
        <v>130</v>
      </c>
      <c r="AE968">
        <v>224471</v>
      </c>
      <c r="AF968" t="s">
        <v>135</v>
      </c>
      <c r="AG968">
        <v>80840</v>
      </c>
      <c r="AH968" t="s">
        <v>116</v>
      </c>
      <c r="AI968">
        <v>28216</v>
      </c>
      <c r="AJ968" t="s">
        <v>142</v>
      </c>
      <c r="AK968">
        <v>1224</v>
      </c>
      <c r="AL968" t="s">
        <v>91</v>
      </c>
      <c r="AM968">
        <v>2</v>
      </c>
      <c r="AN968" t="s">
        <v>152</v>
      </c>
      <c r="AO968">
        <v>131567</v>
      </c>
      <c r="AP968" t="s">
        <v>153</v>
      </c>
    </row>
    <row r="969" spans="1:42" x14ac:dyDescent="0.2">
      <c r="A969">
        <v>968</v>
      </c>
      <c r="B969" t="s">
        <v>1761</v>
      </c>
      <c r="C969" t="s">
        <v>81</v>
      </c>
      <c r="D969">
        <v>946333</v>
      </c>
      <c r="E969" t="s">
        <v>1770</v>
      </c>
      <c r="F969" t="s">
        <v>1769</v>
      </c>
      <c r="G969" t="s">
        <v>1769</v>
      </c>
      <c r="H969" t="s">
        <v>1768</v>
      </c>
      <c r="I969" t="s">
        <v>4829</v>
      </c>
      <c r="J969" t="s">
        <v>719</v>
      </c>
      <c r="K969">
        <v>1</v>
      </c>
      <c r="L969">
        <v>978</v>
      </c>
      <c r="M969" t="s">
        <v>1767</v>
      </c>
      <c r="N969">
        <v>0</v>
      </c>
      <c r="O969">
        <v>-2989</v>
      </c>
      <c r="P969">
        <v>-3967</v>
      </c>
      <c r="Q969">
        <v>4</v>
      </c>
      <c r="R969" t="s">
        <v>719</v>
      </c>
      <c r="S969" t="s">
        <v>719</v>
      </c>
      <c r="T969" t="s">
        <v>719</v>
      </c>
      <c r="U969" t="s">
        <v>4326</v>
      </c>
      <c r="V969">
        <v>946333</v>
      </c>
      <c r="W969" t="s">
        <v>81</v>
      </c>
      <c r="X969" t="b">
        <v>1</v>
      </c>
      <c r="Y969" t="s">
        <v>719</v>
      </c>
      <c r="Z969" t="s">
        <v>719</v>
      </c>
      <c r="AA969">
        <v>946333</v>
      </c>
      <c r="AB969" t="s">
        <v>81</v>
      </c>
      <c r="AC969">
        <v>212743</v>
      </c>
      <c r="AD969" t="s">
        <v>130</v>
      </c>
      <c r="AE969">
        <v>224471</v>
      </c>
      <c r="AF969" t="s">
        <v>135</v>
      </c>
      <c r="AG969">
        <v>80840</v>
      </c>
      <c r="AH969" t="s">
        <v>116</v>
      </c>
      <c r="AI969">
        <v>28216</v>
      </c>
      <c r="AJ969" t="s">
        <v>142</v>
      </c>
      <c r="AK969">
        <v>1224</v>
      </c>
      <c r="AL969" t="s">
        <v>91</v>
      </c>
      <c r="AM969">
        <v>2</v>
      </c>
      <c r="AN969" t="s">
        <v>152</v>
      </c>
      <c r="AO969">
        <v>131567</v>
      </c>
      <c r="AP969" t="s">
        <v>153</v>
      </c>
    </row>
    <row r="970" spans="1:42" x14ac:dyDescent="0.2">
      <c r="A970">
        <v>969</v>
      </c>
      <c r="B970" t="s">
        <v>1761</v>
      </c>
      <c r="C970" t="s">
        <v>81</v>
      </c>
      <c r="D970">
        <v>946333</v>
      </c>
      <c r="E970" t="s">
        <v>497</v>
      </c>
      <c r="F970" t="s">
        <v>429</v>
      </c>
      <c r="G970" t="s">
        <v>429</v>
      </c>
      <c r="H970" t="s">
        <v>1766</v>
      </c>
      <c r="I970" t="s">
        <v>4828</v>
      </c>
      <c r="J970" t="s">
        <v>719</v>
      </c>
      <c r="K970">
        <v>-1</v>
      </c>
      <c r="L970">
        <v>1128</v>
      </c>
      <c r="M970" t="s">
        <v>1765</v>
      </c>
      <c r="N970">
        <v>0</v>
      </c>
      <c r="O970">
        <v>-1751</v>
      </c>
      <c r="P970">
        <v>-2879</v>
      </c>
      <c r="Q970">
        <v>3</v>
      </c>
      <c r="R970" t="s">
        <v>719</v>
      </c>
      <c r="S970" t="s">
        <v>719</v>
      </c>
      <c r="T970" t="s">
        <v>719</v>
      </c>
      <c r="U970" t="s">
        <v>4326</v>
      </c>
      <c r="V970">
        <v>946333</v>
      </c>
      <c r="W970" t="s">
        <v>81</v>
      </c>
      <c r="X970" t="b">
        <v>1</v>
      </c>
      <c r="Y970" t="s">
        <v>719</v>
      </c>
      <c r="Z970" t="s">
        <v>719</v>
      </c>
      <c r="AA970">
        <v>946333</v>
      </c>
      <c r="AB970" t="s">
        <v>81</v>
      </c>
      <c r="AC970">
        <v>212743</v>
      </c>
      <c r="AD970" t="s">
        <v>130</v>
      </c>
      <c r="AE970">
        <v>224471</v>
      </c>
      <c r="AF970" t="s">
        <v>135</v>
      </c>
      <c r="AG970">
        <v>80840</v>
      </c>
      <c r="AH970" t="s">
        <v>116</v>
      </c>
      <c r="AI970">
        <v>28216</v>
      </c>
      <c r="AJ970" t="s">
        <v>142</v>
      </c>
      <c r="AK970">
        <v>1224</v>
      </c>
      <c r="AL970" t="s">
        <v>91</v>
      </c>
      <c r="AM970">
        <v>2</v>
      </c>
      <c r="AN970" t="s">
        <v>152</v>
      </c>
      <c r="AO970">
        <v>131567</v>
      </c>
      <c r="AP970" t="s">
        <v>153</v>
      </c>
    </row>
    <row r="971" spans="1:42" x14ac:dyDescent="0.2">
      <c r="A971">
        <v>970</v>
      </c>
      <c r="B971" t="s">
        <v>1761</v>
      </c>
      <c r="C971" t="s">
        <v>81</v>
      </c>
      <c r="D971">
        <v>946333</v>
      </c>
      <c r="E971" t="s">
        <v>1764</v>
      </c>
      <c r="F971" t="s">
        <v>857</v>
      </c>
      <c r="G971" t="s">
        <v>857</v>
      </c>
      <c r="H971" t="s">
        <v>1763</v>
      </c>
      <c r="I971" t="s">
        <v>4827</v>
      </c>
      <c r="J971" t="s">
        <v>719</v>
      </c>
      <c r="K971">
        <v>-1</v>
      </c>
      <c r="L971">
        <v>705</v>
      </c>
      <c r="M971" t="s">
        <v>1762</v>
      </c>
      <c r="N971">
        <v>0</v>
      </c>
      <c r="O971">
        <v>-910</v>
      </c>
      <c r="P971">
        <v>-1615</v>
      </c>
      <c r="Q971">
        <v>2</v>
      </c>
      <c r="R971" t="s">
        <v>719</v>
      </c>
      <c r="S971" t="s">
        <v>719</v>
      </c>
      <c r="T971" t="s">
        <v>719</v>
      </c>
      <c r="U971" t="s">
        <v>4326</v>
      </c>
      <c r="V971">
        <v>946333</v>
      </c>
      <c r="W971" t="s">
        <v>81</v>
      </c>
      <c r="X971" t="b">
        <v>1</v>
      </c>
      <c r="Y971" t="s">
        <v>719</v>
      </c>
      <c r="Z971" t="s">
        <v>719</v>
      </c>
      <c r="AA971">
        <v>946333</v>
      </c>
      <c r="AB971" t="s">
        <v>81</v>
      </c>
      <c r="AC971">
        <v>212743</v>
      </c>
      <c r="AD971" t="s">
        <v>130</v>
      </c>
      <c r="AE971">
        <v>224471</v>
      </c>
      <c r="AF971" t="s">
        <v>135</v>
      </c>
      <c r="AG971">
        <v>80840</v>
      </c>
      <c r="AH971" t="s">
        <v>116</v>
      </c>
      <c r="AI971">
        <v>28216</v>
      </c>
      <c r="AJ971" t="s">
        <v>142</v>
      </c>
      <c r="AK971">
        <v>1224</v>
      </c>
      <c r="AL971" t="s">
        <v>91</v>
      </c>
      <c r="AM971">
        <v>2</v>
      </c>
      <c r="AN971" t="s">
        <v>152</v>
      </c>
      <c r="AO971">
        <v>131567</v>
      </c>
      <c r="AP971" t="s">
        <v>153</v>
      </c>
    </row>
    <row r="972" spans="1:42" x14ac:dyDescent="0.2">
      <c r="A972">
        <v>971</v>
      </c>
      <c r="B972" t="s">
        <v>1761</v>
      </c>
      <c r="C972" t="s">
        <v>81</v>
      </c>
      <c r="D972">
        <v>946333</v>
      </c>
      <c r="E972" t="s">
        <v>1760</v>
      </c>
      <c r="F972" t="s">
        <v>1759</v>
      </c>
      <c r="G972" t="s">
        <v>1759</v>
      </c>
      <c r="H972" t="s">
        <v>1758</v>
      </c>
      <c r="I972" t="s">
        <v>4826</v>
      </c>
      <c r="J972" t="s">
        <v>719</v>
      </c>
      <c r="K972">
        <v>-1</v>
      </c>
      <c r="L972">
        <v>914</v>
      </c>
      <c r="M972" t="s">
        <v>1757</v>
      </c>
      <c r="N972">
        <v>1</v>
      </c>
      <c r="O972">
        <v>0</v>
      </c>
      <c r="P972">
        <v>-914</v>
      </c>
      <c r="Q972">
        <v>1</v>
      </c>
      <c r="R972" t="s">
        <v>719</v>
      </c>
      <c r="S972" t="s">
        <v>719</v>
      </c>
      <c r="T972" t="s">
        <v>719</v>
      </c>
      <c r="U972" t="s">
        <v>4326</v>
      </c>
      <c r="V972">
        <v>946333</v>
      </c>
      <c r="W972" t="s">
        <v>81</v>
      </c>
      <c r="X972" t="b">
        <v>1</v>
      </c>
      <c r="Y972" t="s">
        <v>719</v>
      </c>
      <c r="Z972" t="s">
        <v>719</v>
      </c>
      <c r="AA972">
        <v>946333</v>
      </c>
      <c r="AB972" t="s">
        <v>81</v>
      </c>
      <c r="AC972">
        <v>212743</v>
      </c>
      <c r="AD972" t="s">
        <v>130</v>
      </c>
      <c r="AE972">
        <v>224471</v>
      </c>
      <c r="AF972" t="s">
        <v>135</v>
      </c>
      <c r="AG972">
        <v>80840</v>
      </c>
      <c r="AH972" t="s">
        <v>116</v>
      </c>
      <c r="AI972">
        <v>28216</v>
      </c>
      <c r="AJ972" t="s">
        <v>142</v>
      </c>
      <c r="AK972">
        <v>1224</v>
      </c>
      <c r="AL972" t="s">
        <v>91</v>
      </c>
      <c r="AM972">
        <v>2</v>
      </c>
      <c r="AN972" t="s">
        <v>152</v>
      </c>
      <c r="AO972">
        <v>131567</v>
      </c>
      <c r="AP972" t="s">
        <v>153</v>
      </c>
    </row>
    <row r="973" spans="1:42" x14ac:dyDescent="0.2">
      <c r="A973">
        <v>972</v>
      </c>
      <c r="B973" t="s">
        <v>1715</v>
      </c>
      <c r="C973" t="s">
        <v>31</v>
      </c>
      <c r="D973">
        <v>331696</v>
      </c>
      <c r="E973" t="s">
        <v>430</v>
      </c>
      <c r="F973" t="s">
        <v>429</v>
      </c>
      <c r="G973" t="s">
        <v>429</v>
      </c>
      <c r="H973" t="s">
        <v>1756</v>
      </c>
      <c r="I973" t="s">
        <v>4825</v>
      </c>
      <c r="J973" t="s">
        <v>719</v>
      </c>
      <c r="K973">
        <v>1</v>
      </c>
      <c r="L973">
        <v>274</v>
      </c>
      <c r="M973" t="s">
        <v>1755</v>
      </c>
      <c r="N973">
        <v>1</v>
      </c>
      <c r="O973">
        <v>-15367</v>
      </c>
      <c r="P973">
        <v>-15641</v>
      </c>
      <c r="Q973">
        <v>15</v>
      </c>
      <c r="R973" t="s">
        <v>719</v>
      </c>
      <c r="S973" t="s">
        <v>719</v>
      </c>
      <c r="T973" t="s">
        <v>719</v>
      </c>
      <c r="U973" t="s">
        <v>4326</v>
      </c>
      <c r="V973">
        <v>331696</v>
      </c>
      <c r="W973" t="s">
        <v>31</v>
      </c>
      <c r="X973" t="b">
        <v>1</v>
      </c>
      <c r="Y973" t="s">
        <v>719</v>
      </c>
      <c r="Z973" t="s">
        <v>719</v>
      </c>
      <c r="AA973">
        <v>331696</v>
      </c>
      <c r="AB973" t="s">
        <v>31</v>
      </c>
      <c r="AC973">
        <v>556257</v>
      </c>
      <c r="AD973" t="s">
        <v>109</v>
      </c>
      <c r="AE973">
        <v>335928</v>
      </c>
      <c r="AF973" t="s">
        <v>138</v>
      </c>
      <c r="AG973">
        <v>356</v>
      </c>
      <c r="AH973" t="s">
        <v>137</v>
      </c>
      <c r="AI973">
        <v>28211</v>
      </c>
      <c r="AJ973" t="s">
        <v>151</v>
      </c>
      <c r="AK973">
        <v>1224</v>
      </c>
      <c r="AL973" t="s">
        <v>91</v>
      </c>
      <c r="AM973">
        <v>2</v>
      </c>
      <c r="AN973" t="s">
        <v>152</v>
      </c>
      <c r="AO973">
        <v>131567</v>
      </c>
      <c r="AP973" t="s">
        <v>153</v>
      </c>
    </row>
    <row r="974" spans="1:42" x14ac:dyDescent="0.2">
      <c r="A974">
        <v>973</v>
      </c>
      <c r="B974" t="s">
        <v>1715</v>
      </c>
      <c r="C974" t="s">
        <v>31</v>
      </c>
      <c r="D974">
        <v>331696</v>
      </c>
      <c r="E974" t="s">
        <v>430</v>
      </c>
      <c r="F974" t="s">
        <v>429</v>
      </c>
      <c r="G974" t="s">
        <v>429</v>
      </c>
      <c r="H974" t="s">
        <v>1754</v>
      </c>
      <c r="I974" t="s">
        <v>4824</v>
      </c>
      <c r="J974" t="s">
        <v>719</v>
      </c>
      <c r="K974">
        <v>1</v>
      </c>
      <c r="L974">
        <v>612</v>
      </c>
      <c r="M974" t="s">
        <v>1753</v>
      </c>
      <c r="N974">
        <v>0</v>
      </c>
      <c r="O974">
        <v>-14729</v>
      </c>
      <c r="P974">
        <v>-15341</v>
      </c>
      <c r="Q974">
        <v>14</v>
      </c>
      <c r="R974" t="s">
        <v>719</v>
      </c>
      <c r="S974" t="s">
        <v>719</v>
      </c>
      <c r="T974" t="s">
        <v>719</v>
      </c>
      <c r="U974" t="s">
        <v>4326</v>
      </c>
      <c r="V974">
        <v>331696</v>
      </c>
      <c r="W974" t="s">
        <v>31</v>
      </c>
      <c r="X974" t="b">
        <v>1</v>
      </c>
      <c r="Y974" t="s">
        <v>719</v>
      </c>
      <c r="Z974" t="s">
        <v>719</v>
      </c>
      <c r="AA974">
        <v>331696</v>
      </c>
      <c r="AB974" t="s">
        <v>31</v>
      </c>
      <c r="AC974">
        <v>556257</v>
      </c>
      <c r="AD974" t="s">
        <v>109</v>
      </c>
      <c r="AE974">
        <v>335928</v>
      </c>
      <c r="AF974" t="s">
        <v>138</v>
      </c>
      <c r="AG974">
        <v>356</v>
      </c>
      <c r="AH974" t="s">
        <v>137</v>
      </c>
      <c r="AI974">
        <v>28211</v>
      </c>
      <c r="AJ974" t="s">
        <v>151</v>
      </c>
      <c r="AK974">
        <v>1224</v>
      </c>
      <c r="AL974" t="s">
        <v>91</v>
      </c>
      <c r="AM974">
        <v>2</v>
      </c>
      <c r="AN974" t="s">
        <v>152</v>
      </c>
      <c r="AO974">
        <v>131567</v>
      </c>
      <c r="AP974" t="s">
        <v>153</v>
      </c>
    </row>
    <row r="975" spans="1:42" x14ac:dyDescent="0.2">
      <c r="A975">
        <v>974</v>
      </c>
      <c r="B975" t="s">
        <v>1715</v>
      </c>
      <c r="C975" t="s">
        <v>31</v>
      </c>
      <c r="D975">
        <v>331696</v>
      </c>
      <c r="E975" t="s">
        <v>1752</v>
      </c>
      <c r="F975" t="s">
        <v>1751</v>
      </c>
      <c r="G975" t="s">
        <v>1751</v>
      </c>
      <c r="H975" t="s">
        <v>1750</v>
      </c>
      <c r="I975" t="s">
        <v>4823</v>
      </c>
      <c r="J975" t="s">
        <v>719</v>
      </c>
      <c r="K975">
        <v>1</v>
      </c>
      <c r="L975">
        <v>1257</v>
      </c>
      <c r="M975" t="s">
        <v>1749</v>
      </c>
      <c r="N975">
        <v>0</v>
      </c>
      <c r="O975">
        <v>-13383</v>
      </c>
      <c r="P975">
        <v>-14640</v>
      </c>
      <c r="Q975">
        <v>13</v>
      </c>
      <c r="R975" t="s">
        <v>719</v>
      </c>
      <c r="S975" t="s">
        <v>719</v>
      </c>
      <c r="T975" t="s">
        <v>719</v>
      </c>
      <c r="U975" t="s">
        <v>4326</v>
      </c>
      <c r="V975">
        <v>331696</v>
      </c>
      <c r="W975" t="s">
        <v>31</v>
      </c>
      <c r="X975" t="b">
        <v>1</v>
      </c>
      <c r="Y975" t="s">
        <v>719</v>
      </c>
      <c r="Z975" t="s">
        <v>719</v>
      </c>
      <c r="AA975">
        <v>331696</v>
      </c>
      <c r="AB975" t="s">
        <v>31</v>
      </c>
      <c r="AC975">
        <v>556257</v>
      </c>
      <c r="AD975" t="s">
        <v>109</v>
      </c>
      <c r="AE975">
        <v>335928</v>
      </c>
      <c r="AF975" t="s">
        <v>138</v>
      </c>
      <c r="AG975">
        <v>356</v>
      </c>
      <c r="AH975" t="s">
        <v>137</v>
      </c>
      <c r="AI975">
        <v>28211</v>
      </c>
      <c r="AJ975" t="s">
        <v>151</v>
      </c>
      <c r="AK975">
        <v>1224</v>
      </c>
      <c r="AL975" t="s">
        <v>91</v>
      </c>
      <c r="AM975">
        <v>2</v>
      </c>
      <c r="AN975" t="s">
        <v>152</v>
      </c>
      <c r="AO975">
        <v>131567</v>
      </c>
      <c r="AP975" t="s">
        <v>153</v>
      </c>
    </row>
    <row r="976" spans="1:42" x14ac:dyDescent="0.2">
      <c r="A976">
        <v>975</v>
      </c>
      <c r="B976" t="s">
        <v>1715</v>
      </c>
      <c r="C976" t="s">
        <v>31</v>
      </c>
      <c r="D976">
        <v>331696</v>
      </c>
      <c r="E976" t="s">
        <v>1748</v>
      </c>
      <c r="F976" t="s">
        <v>1747</v>
      </c>
      <c r="G976" t="s">
        <v>1747</v>
      </c>
      <c r="H976" t="s">
        <v>1746</v>
      </c>
      <c r="I976" t="s">
        <v>4822</v>
      </c>
      <c r="J976" t="s">
        <v>719</v>
      </c>
      <c r="K976">
        <v>1</v>
      </c>
      <c r="L976">
        <v>1776</v>
      </c>
      <c r="M976" t="s">
        <v>1745</v>
      </c>
      <c r="N976">
        <v>0</v>
      </c>
      <c r="O976">
        <v>-11615</v>
      </c>
      <c r="P976">
        <v>-13391</v>
      </c>
      <c r="Q976">
        <v>12</v>
      </c>
      <c r="R976" t="s">
        <v>719</v>
      </c>
      <c r="S976" t="s">
        <v>719</v>
      </c>
      <c r="T976" t="s">
        <v>719</v>
      </c>
      <c r="U976" t="s">
        <v>4326</v>
      </c>
      <c r="V976">
        <v>331696</v>
      </c>
      <c r="W976" t="s">
        <v>31</v>
      </c>
      <c r="X976" t="b">
        <v>1</v>
      </c>
      <c r="Y976" t="s">
        <v>719</v>
      </c>
      <c r="Z976" t="s">
        <v>719</v>
      </c>
      <c r="AA976">
        <v>331696</v>
      </c>
      <c r="AB976" t="s">
        <v>31</v>
      </c>
      <c r="AC976">
        <v>556257</v>
      </c>
      <c r="AD976" t="s">
        <v>109</v>
      </c>
      <c r="AE976">
        <v>335928</v>
      </c>
      <c r="AF976" t="s">
        <v>138</v>
      </c>
      <c r="AG976">
        <v>356</v>
      </c>
      <c r="AH976" t="s">
        <v>137</v>
      </c>
      <c r="AI976">
        <v>28211</v>
      </c>
      <c r="AJ976" t="s">
        <v>151</v>
      </c>
      <c r="AK976">
        <v>1224</v>
      </c>
      <c r="AL976" t="s">
        <v>91</v>
      </c>
      <c r="AM976">
        <v>2</v>
      </c>
      <c r="AN976" t="s">
        <v>152</v>
      </c>
      <c r="AO976">
        <v>131567</v>
      </c>
      <c r="AP976" t="s">
        <v>153</v>
      </c>
    </row>
    <row r="977" spans="1:42" x14ac:dyDescent="0.2">
      <c r="A977">
        <v>976</v>
      </c>
      <c r="B977" t="s">
        <v>1715</v>
      </c>
      <c r="C977" t="s">
        <v>31</v>
      </c>
      <c r="D977">
        <v>331696</v>
      </c>
      <c r="E977" t="s">
        <v>1744</v>
      </c>
      <c r="F977" t="s">
        <v>1743</v>
      </c>
      <c r="G977" t="s">
        <v>1743</v>
      </c>
      <c r="H977" t="s">
        <v>1742</v>
      </c>
      <c r="I977" t="s">
        <v>4821</v>
      </c>
      <c r="J977" t="s">
        <v>719</v>
      </c>
      <c r="K977">
        <v>1</v>
      </c>
      <c r="L977">
        <v>732</v>
      </c>
      <c r="M977" t="s">
        <v>1741</v>
      </c>
      <c r="N977">
        <v>0</v>
      </c>
      <c r="O977">
        <v>-10878</v>
      </c>
      <c r="P977">
        <v>-11610</v>
      </c>
      <c r="Q977">
        <v>11</v>
      </c>
      <c r="R977" t="s">
        <v>719</v>
      </c>
      <c r="S977" t="s">
        <v>719</v>
      </c>
      <c r="T977" t="s">
        <v>719</v>
      </c>
      <c r="U977" t="s">
        <v>4326</v>
      </c>
      <c r="V977">
        <v>331696</v>
      </c>
      <c r="W977" t="s">
        <v>31</v>
      </c>
      <c r="X977" t="b">
        <v>1</v>
      </c>
      <c r="Y977" t="s">
        <v>719</v>
      </c>
      <c r="Z977" t="s">
        <v>719</v>
      </c>
      <c r="AA977">
        <v>331696</v>
      </c>
      <c r="AB977" t="s">
        <v>31</v>
      </c>
      <c r="AC977">
        <v>556257</v>
      </c>
      <c r="AD977" t="s">
        <v>109</v>
      </c>
      <c r="AE977">
        <v>335928</v>
      </c>
      <c r="AF977" t="s">
        <v>138</v>
      </c>
      <c r="AG977">
        <v>356</v>
      </c>
      <c r="AH977" t="s">
        <v>137</v>
      </c>
      <c r="AI977">
        <v>28211</v>
      </c>
      <c r="AJ977" t="s">
        <v>151</v>
      </c>
      <c r="AK977">
        <v>1224</v>
      </c>
      <c r="AL977" t="s">
        <v>91</v>
      </c>
      <c r="AM977">
        <v>2</v>
      </c>
      <c r="AN977" t="s">
        <v>152</v>
      </c>
      <c r="AO977">
        <v>131567</v>
      </c>
      <c r="AP977" t="s">
        <v>153</v>
      </c>
    </row>
    <row r="978" spans="1:42" x14ac:dyDescent="0.2">
      <c r="A978">
        <v>977</v>
      </c>
      <c r="B978" t="s">
        <v>1715</v>
      </c>
      <c r="C978" t="s">
        <v>31</v>
      </c>
      <c r="D978">
        <v>331696</v>
      </c>
      <c r="E978" t="s">
        <v>1740</v>
      </c>
      <c r="F978" t="s">
        <v>706</v>
      </c>
      <c r="G978" t="s">
        <v>706</v>
      </c>
      <c r="H978" t="s">
        <v>1739</v>
      </c>
      <c r="I978" t="s">
        <v>4820</v>
      </c>
      <c r="J978" t="s">
        <v>719</v>
      </c>
      <c r="K978">
        <v>1</v>
      </c>
      <c r="L978">
        <v>333</v>
      </c>
      <c r="M978" t="s">
        <v>1738</v>
      </c>
      <c r="N978">
        <v>0</v>
      </c>
      <c r="O978">
        <v>-10398</v>
      </c>
      <c r="P978">
        <v>-10731</v>
      </c>
      <c r="Q978">
        <v>10</v>
      </c>
      <c r="R978" t="s">
        <v>719</v>
      </c>
      <c r="S978" t="s">
        <v>719</v>
      </c>
      <c r="T978" t="s">
        <v>719</v>
      </c>
      <c r="U978" t="s">
        <v>4326</v>
      </c>
      <c r="V978">
        <v>331696</v>
      </c>
      <c r="W978" t="s">
        <v>31</v>
      </c>
      <c r="X978" t="b">
        <v>1</v>
      </c>
      <c r="Y978" t="s">
        <v>719</v>
      </c>
      <c r="Z978" t="s">
        <v>719</v>
      </c>
      <c r="AA978">
        <v>331696</v>
      </c>
      <c r="AB978" t="s">
        <v>31</v>
      </c>
      <c r="AC978">
        <v>556257</v>
      </c>
      <c r="AD978" t="s">
        <v>109</v>
      </c>
      <c r="AE978">
        <v>335928</v>
      </c>
      <c r="AF978" t="s">
        <v>138</v>
      </c>
      <c r="AG978">
        <v>356</v>
      </c>
      <c r="AH978" t="s">
        <v>137</v>
      </c>
      <c r="AI978">
        <v>28211</v>
      </c>
      <c r="AJ978" t="s">
        <v>151</v>
      </c>
      <c r="AK978">
        <v>1224</v>
      </c>
      <c r="AL978" t="s">
        <v>91</v>
      </c>
      <c r="AM978">
        <v>2</v>
      </c>
      <c r="AN978" t="s">
        <v>152</v>
      </c>
      <c r="AO978">
        <v>131567</v>
      </c>
      <c r="AP978" t="s">
        <v>153</v>
      </c>
    </row>
    <row r="979" spans="1:42" x14ac:dyDescent="0.2">
      <c r="A979">
        <v>978</v>
      </c>
      <c r="B979" t="s">
        <v>1715</v>
      </c>
      <c r="C979" t="s">
        <v>31</v>
      </c>
      <c r="D979">
        <v>331696</v>
      </c>
      <c r="E979" t="s">
        <v>698</v>
      </c>
      <c r="F979" t="s">
        <v>697</v>
      </c>
      <c r="G979" t="s">
        <v>697</v>
      </c>
      <c r="H979" t="s">
        <v>1737</v>
      </c>
      <c r="I979" t="s">
        <v>4819</v>
      </c>
      <c r="J979" t="s">
        <v>719</v>
      </c>
      <c r="K979">
        <v>-1</v>
      </c>
      <c r="L979">
        <v>1287</v>
      </c>
      <c r="M979" t="s">
        <v>1736</v>
      </c>
      <c r="N979">
        <v>0</v>
      </c>
      <c r="O979">
        <v>-8984</v>
      </c>
      <c r="P979">
        <v>-10271</v>
      </c>
      <c r="Q979">
        <v>9</v>
      </c>
      <c r="R979" t="s">
        <v>4317</v>
      </c>
      <c r="S979" t="s">
        <v>719</v>
      </c>
      <c r="T979" t="s">
        <v>719</v>
      </c>
      <c r="U979" t="s">
        <v>4326</v>
      </c>
      <c r="V979">
        <v>331696</v>
      </c>
      <c r="W979" t="s">
        <v>31</v>
      </c>
      <c r="X979" t="b">
        <v>1</v>
      </c>
      <c r="Y979" t="s">
        <v>719</v>
      </c>
      <c r="Z979" t="s">
        <v>719</v>
      </c>
      <c r="AA979">
        <v>331696</v>
      </c>
      <c r="AB979" t="s">
        <v>31</v>
      </c>
      <c r="AC979">
        <v>556257</v>
      </c>
      <c r="AD979" t="s">
        <v>109</v>
      </c>
      <c r="AE979">
        <v>335928</v>
      </c>
      <c r="AF979" t="s">
        <v>138</v>
      </c>
      <c r="AG979">
        <v>356</v>
      </c>
      <c r="AH979" t="s">
        <v>137</v>
      </c>
      <c r="AI979">
        <v>28211</v>
      </c>
      <c r="AJ979" t="s">
        <v>151</v>
      </c>
      <c r="AK979">
        <v>1224</v>
      </c>
      <c r="AL979" t="s">
        <v>91</v>
      </c>
      <c r="AM979">
        <v>2</v>
      </c>
      <c r="AN979" t="s">
        <v>152</v>
      </c>
      <c r="AO979">
        <v>131567</v>
      </c>
      <c r="AP979" t="s">
        <v>153</v>
      </c>
    </row>
    <row r="980" spans="1:42" x14ac:dyDescent="0.2">
      <c r="A980">
        <v>979</v>
      </c>
      <c r="B980" t="s">
        <v>1715</v>
      </c>
      <c r="C980" t="s">
        <v>31</v>
      </c>
      <c r="D980">
        <v>331696</v>
      </c>
      <c r="E980" t="s">
        <v>497</v>
      </c>
      <c r="F980" t="s">
        <v>429</v>
      </c>
      <c r="G980" t="s">
        <v>429</v>
      </c>
      <c r="H980" t="s">
        <v>1735</v>
      </c>
      <c r="I980" t="s">
        <v>4818</v>
      </c>
      <c r="J980" t="s">
        <v>719</v>
      </c>
      <c r="K980">
        <v>-1</v>
      </c>
      <c r="L980">
        <v>525</v>
      </c>
      <c r="M980" t="s">
        <v>1734</v>
      </c>
      <c r="N980">
        <v>0</v>
      </c>
      <c r="O980">
        <v>-8473</v>
      </c>
      <c r="P980">
        <v>-8998</v>
      </c>
      <c r="Q980">
        <v>8</v>
      </c>
      <c r="R980" t="s">
        <v>719</v>
      </c>
      <c r="S980" t="s">
        <v>719</v>
      </c>
      <c r="T980" t="s">
        <v>719</v>
      </c>
      <c r="U980" t="s">
        <v>4326</v>
      </c>
      <c r="V980">
        <v>331696</v>
      </c>
      <c r="W980" t="s">
        <v>31</v>
      </c>
      <c r="X980" t="b">
        <v>1</v>
      </c>
      <c r="Y980" t="s">
        <v>719</v>
      </c>
      <c r="Z980" t="s">
        <v>719</v>
      </c>
      <c r="AA980">
        <v>331696</v>
      </c>
      <c r="AB980" t="s">
        <v>31</v>
      </c>
      <c r="AC980">
        <v>556257</v>
      </c>
      <c r="AD980" t="s">
        <v>109</v>
      </c>
      <c r="AE980">
        <v>335928</v>
      </c>
      <c r="AF980" t="s">
        <v>138</v>
      </c>
      <c r="AG980">
        <v>356</v>
      </c>
      <c r="AH980" t="s">
        <v>137</v>
      </c>
      <c r="AI980">
        <v>28211</v>
      </c>
      <c r="AJ980" t="s">
        <v>151</v>
      </c>
      <c r="AK980">
        <v>1224</v>
      </c>
      <c r="AL980" t="s">
        <v>91</v>
      </c>
      <c r="AM980">
        <v>2</v>
      </c>
      <c r="AN980" t="s">
        <v>152</v>
      </c>
      <c r="AO980">
        <v>131567</v>
      </c>
      <c r="AP980" t="s">
        <v>153</v>
      </c>
    </row>
    <row r="981" spans="1:42" x14ac:dyDescent="0.2">
      <c r="A981">
        <v>980</v>
      </c>
      <c r="B981" t="s">
        <v>1715</v>
      </c>
      <c r="C981" t="s">
        <v>31</v>
      </c>
      <c r="D981">
        <v>331696</v>
      </c>
      <c r="E981" t="s">
        <v>305</v>
      </c>
      <c r="F981" t="s">
        <v>304</v>
      </c>
      <c r="G981" t="s">
        <v>304</v>
      </c>
      <c r="H981" t="s">
        <v>1733</v>
      </c>
      <c r="I981" t="s">
        <v>4817</v>
      </c>
      <c r="J981" t="s">
        <v>719</v>
      </c>
      <c r="K981">
        <v>-1</v>
      </c>
      <c r="L981">
        <v>969</v>
      </c>
      <c r="M981" t="s">
        <v>1732</v>
      </c>
      <c r="N981">
        <v>0</v>
      </c>
      <c r="O981">
        <v>-7380</v>
      </c>
      <c r="P981">
        <v>-8349</v>
      </c>
      <c r="Q981">
        <v>7</v>
      </c>
      <c r="R981" t="s">
        <v>4316</v>
      </c>
      <c r="S981" t="s">
        <v>719</v>
      </c>
      <c r="T981" t="s">
        <v>719</v>
      </c>
      <c r="U981" t="s">
        <v>4326</v>
      </c>
      <c r="V981">
        <v>331696</v>
      </c>
      <c r="W981" t="s">
        <v>31</v>
      </c>
      <c r="X981" t="b">
        <v>1</v>
      </c>
      <c r="Y981" t="s">
        <v>719</v>
      </c>
      <c r="Z981" t="s">
        <v>719</v>
      </c>
      <c r="AA981">
        <v>331696</v>
      </c>
      <c r="AB981" t="s">
        <v>31</v>
      </c>
      <c r="AC981">
        <v>556257</v>
      </c>
      <c r="AD981" t="s">
        <v>109</v>
      </c>
      <c r="AE981">
        <v>335928</v>
      </c>
      <c r="AF981" t="s">
        <v>138</v>
      </c>
      <c r="AG981">
        <v>356</v>
      </c>
      <c r="AH981" t="s">
        <v>137</v>
      </c>
      <c r="AI981">
        <v>28211</v>
      </c>
      <c r="AJ981" t="s">
        <v>151</v>
      </c>
      <c r="AK981">
        <v>1224</v>
      </c>
      <c r="AL981" t="s">
        <v>91</v>
      </c>
      <c r="AM981">
        <v>2</v>
      </c>
      <c r="AN981" t="s">
        <v>152</v>
      </c>
      <c r="AO981">
        <v>131567</v>
      </c>
      <c r="AP981" t="s">
        <v>153</v>
      </c>
    </row>
    <row r="982" spans="1:42" x14ac:dyDescent="0.2">
      <c r="A982">
        <v>981</v>
      </c>
      <c r="B982" t="s">
        <v>1715</v>
      </c>
      <c r="C982" t="s">
        <v>31</v>
      </c>
      <c r="D982">
        <v>331696</v>
      </c>
      <c r="E982" t="s">
        <v>290</v>
      </c>
      <c r="F982" t="s">
        <v>289</v>
      </c>
      <c r="G982" t="s">
        <v>289</v>
      </c>
      <c r="H982" t="s">
        <v>1731</v>
      </c>
      <c r="I982" t="s">
        <v>4816</v>
      </c>
      <c r="J982" t="s">
        <v>719</v>
      </c>
      <c r="K982">
        <v>-1</v>
      </c>
      <c r="L982">
        <v>1005</v>
      </c>
      <c r="M982" t="s">
        <v>1730</v>
      </c>
      <c r="N982">
        <v>0</v>
      </c>
      <c r="O982">
        <v>-6357</v>
      </c>
      <c r="P982">
        <v>-7362</v>
      </c>
      <c r="Q982">
        <v>6</v>
      </c>
      <c r="R982" t="s">
        <v>4320</v>
      </c>
      <c r="S982" t="s">
        <v>719</v>
      </c>
      <c r="T982" t="s">
        <v>719</v>
      </c>
      <c r="U982" t="s">
        <v>4326</v>
      </c>
      <c r="V982">
        <v>331696</v>
      </c>
      <c r="W982" t="s">
        <v>31</v>
      </c>
      <c r="X982" t="b">
        <v>1</v>
      </c>
      <c r="Y982" t="s">
        <v>719</v>
      </c>
      <c r="Z982" t="s">
        <v>719</v>
      </c>
      <c r="AA982">
        <v>331696</v>
      </c>
      <c r="AB982" t="s">
        <v>31</v>
      </c>
      <c r="AC982">
        <v>556257</v>
      </c>
      <c r="AD982" t="s">
        <v>109</v>
      </c>
      <c r="AE982">
        <v>335928</v>
      </c>
      <c r="AF982" t="s">
        <v>138</v>
      </c>
      <c r="AG982">
        <v>356</v>
      </c>
      <c r="AH982" t="s">
        <v>137</v>
      </c>
      <c r="AI982">
        <v>28211</v>
      </c>
      <c r="AJ982" t="s">
        <v>151</v>
      </c>
      <c r="AK982">
        <v>1224</v>
      </c>
      <c r="AL982" t="s">
        <v>91</v>
      </c>
      <c r="AM982">
        <v>2</v>
      </c>
      <c r="AN982" t="s">
        <v>152</v>
      </c>
      <c r="AO982">
        <v>131567</v>
      </c>
      <c r="AP982" t="s">
        <v>153</v>
      </c>
    </row>
    <row r="983" spans="1:42" x14ac:dyDescent="0.2">
      <c r="A983">
        <v>982</v>
      </c>
      <c r="B983" t="s">
        <v>1715</v>
      </c>
      <c r="C983" t="s">
        <v>31</v>
      </c>
      <c r="D983">
        <v>331696</v>
      </c>
      <c r="E983" t="s">
        <v>1729</v>
      </c>
      <c r="F983" t="s">
        <v>1728</v>
      </c>
      <c r="G983" t="s">
        <v>1728</v>
      </c>
      <c r="H983" t="s">
        <v>1727</v>
      </c>
      <c r="I983" t="s">
        <v>4815</v>
      </c>
      <c r="J983" t="s">
        <v>719</v>
      </c>
      <c r="K983">
        <v>1</v>
      </c>
      <c r="L983">
        <v>2124</v>
      </c>
      <c r="M983" t="s">
        <v>1726</v>
      </c>
      <c r="N983">
        <v>0</v>
      </c>
      <c r="O983">
        <v>-4036</v>
      </c>
      <c r="P983">
        <v>-6160</v>
      </c>
      <c r="Q983">
        <v>5</v>
      </c>
      <c r="R983" t="s">
        <v>719</v>
      </c>
      <c r="S983" t="s">
        <v>719</v>
      </c>
      <c r="T983" t="s">
        <v>719</v>
      </c>
      <c r="U983" t="s">
        <v>4326</v>
      </c>
      <c r="V983">
        <v>331696</v>
      </c>
      <c r="W983" t="s">
        <v>31</v>
      </c>
      <c r="X983" t="b">
        <v>1</v>
      </c>
      <c r="Y983" t="s">
        <v>719</v>
      </c>
      <c r="Z983" t="s">
        <v>719</v>
      </c>
      <c r="AA983">
        <v>331696</v>
      </c>
      <c r="AB983" t="s">
        <v>31</v>
      </c>
      <c r="AC983">
        <v>556257</v>
      </c>
      <c r="AD983" t="s">
        <v>109</v>
      </c>
      <c r="AE983">
        <v>335928</v>
      </c>
      <c r="AF983" t="s">
        <v>138</v>
      </c>
      <c r="AG983">
        <v>356</v>
      </c>
      <c r="AH983" t="s">
        <v>137</v>
      </c>
      <c r="AI983">
        <v>28211</v>
      </c>
      <c r="AJ983" t="s">
        <v>151</v>
      </c>
      <c r="AK983">
        <v>1224</v>
      </c>
      <c r="AL983" t="s">
        <v>91</v>
      </c>
      <c r="AM983">
        <v>2</v>
      </c>
      <c r="AN983" t="s">
        <v>152</v>
      </c>
      <c r="AO983">
        <v>131567</v>
      </c>
      <c r="AP983" t="s">
        <v>153</v>
      </c>
    </row>
    <row r="984" spans="1:42" x14ac:dyDescent="0.2">
      <c r="A984">
        <v>983</v>
      </c>
      <c r="B984" t="s">
        <v>1715</v>
      </c>
      <c r="C984" t="s">
        <v>31</v>
      </c>
      <c r="D984">
        <v>331696</v>
      </c>
      <c r="E984" t="s">
        <v>1725</v>
      </c>
      <c r="F984" t="s">
        <v>1724</v>
      </c>
      <c r="G984" t="s">
        <v>1724</v>
      </c>
      <c r="H984" t="s">
        <v>719</v>
      </c>
      <c r="I984" t="s">
        <v>4814</v>
      </c>
      <c r="J984" t="s">
        <v>719</v>
      </c>
      <c r="K984">
        <v>1</v>
      </c>
      <c r="L984" t="s">
        <v>719</v>
      </c>
      <c r="M984" t="s">
        <v>719</v>
      </c>
      <c r="N984" t="s">
        <v>719</v>
      </c>
      <c r="O984">
        <v>-2073</v>
      </c>
      <c r="P984">
        <v>-3839</v>
      </c>
      <c r="Q984">
        <v>4</v>
      </c>
      <c r="R984" t="s">
        <v>4322</v>
      </c>
      <c r="S984" t="s">
        <v>719</v>
      </c>
      <c r="T984" t="s">
        <v>719</v>
      </c>
      <c r="U984" t="s">
        <v>4326</v>
      </c>
      <c r="V984">
        <v>331696</v>
      </c>
      <c r="W984" t="s">
        <v>31</v>
      </c>
      <c r="X984" t="b">
        <v>1</v>
      </c>
      <c r="Y984" t="s">
        <v>719</v>
      </c>
      <c r="Z984" t="s">
        <v>719</v>
      </c>
      <c r="AA984">
        <v>331696</v>
      </c>
      <c r="AB984" t="s">
        <v>31</v>
      </c>
      <c r="AC984">
        <v>556257</v>
      </c>
      <c r="AD984" t="s">
        <v>109</v>
      </c>
      <c r="AE984">
        <v>335928</v>
      </c>
      <c r="AF984" t="s">
        <v>138</v>
      </c>
      <c r="AG984">
        <v>356</v>
      </c>
      <c r="AH984" t="s">
        <v>137</v>
      </c>
      <c r="AI984">
        <v>28211</v>
      </c>
      <c r="AJ984" t="s">
        <v>151</v>
      </c>
      <c r="AK984">
        <v>1224</v>
      </c>
      <c r="AL984" t="s">
        <v>91</v>
      </c>
      <c r="AM984">
        <v>2</v>
      </c>
      <c r="AN984" t="s">
        <v>152</v>
      </c>
      <c r="AO984">
        <v>131567</v>
      </c>
      <c r="AP984" t="s">
        <v>153</v>
      </c>
    </row>
    <row r="985" spans="1:42" x14ac:dyDescent="0.2">
      <c r="A985">
        <v>984</v>
      </c>
      <c r="B985" t="s">
        <v>1715</v>
      </c>
      <c r="C985" t="s">
        <v>31</v>
      </c>
      <c r="D985">
        <v>331696</v>
      </c>
      <c r="E985" t="s">
        <v>1723</v>
      </c>
      <c r="F985" t="s">
        <v>1722</v>
      </c>
      <c r="G985" t="s">
        <v>1722</v>
      </c>
      <c r="H985" t="s">
        <v>1721</v>
      </c>
      <c r="I985" t="s">
        <v>4813</v>
      </c>
      <c r="J985" t="s">
        <v>719</v>
      </c>
      <c r="K985">
        <v>1</v>
      </c>
      <c r="L985">
        <v>588</v>
      </c>
      <c r="M985" t="s">
        <v>1720</v>
      </c>
      <c r="N985">
        <v>0</v>
      </c>
      <c r="O985">
        <v>-1319</v>
      </c>
      <c r="P985">
        <v>-1907</v>
      </c>
      <c r="Q985">
        <v>3</v>
      </c>
      <c r="R985" t="s">
        <v>719</v>
      </c>
      <c r="S985" t="s">
        <v>719</v>
      </c>
      <c r="T985" t="s">
        <v>719</v>
      </c>
      <c r="U985" t="s">
        <v>4326</v>
      </c>
      <c r="V985">
        <v>331696</v>
      </c>
      <c r="W985" t="s">
        <v>31</v>
      </c>
      <c r="X985" t="b">
        <v>1</v>
      </c>
      <c r="Y985" t="s">
        <v>719</v>
      </c>
      <c r="Z985" t="s">
        <v>719</v>
      </c>
      <c r="AA985">
        <v>331696</v>
      </c>
      <c r="AB985" t="s">
        <v>31</v>
      </c>
      <c r="AC985">
        <v>556257</v>
      </c>
      <c r="AD985" t="s">
        <v>109</v>
      </c>
      <c r="AE985">
        <v>335928</v>
      </c>
      <c r="AF985" t="s">
        <v>138</v>
      </c>
      <c r="AG985">
        <v>356</v>
      </c>
      <c r="AH985" t="s">
        <v>137</v>
      </c>
      <c r="AI985">
        <v>28211</v>
      </c>
      <c r="AJ985" t="s">
        <v>151</v>
      </c>
      <c r="AK985">
        <v>1224</v>
      </c>
      <c r="AL985" t="s">
        <v>91</v>
      </c>
      <c r="AM985">
        <v>2</v>
      </c>
      <c r="AN985" t="s">
        <v>152</v>
      </c>
      <c r="AO985">
        <v>131567</v>
      </c>
      <c r="AP985" t="s">
        <v>153</v>
      </c>
    </row>
    <row r="986" spans="1:42" x14ac:dyDescent="0.2">
      <c r="A986">
        <v>985</v>
      </c>
      <c r="B986" t="s">
        <v>1715</v>
      </c>
      <c r="C986" t="s">
        <v>31</v>
      </c>
      <c r="D986">
        <v>331696</v>
      </c>
      <c r="E986" t="s">
        <v>1719</v>
      </c>
      <c r="F986" t="s">
        <v>1718</v>
      </c>
      <c r="G986" t="s">
        <v>1718</v>
      </c>
      <c r="H986" t="s">
        <v>1717</v>
      </c>
      <c r="I986" t="s">
        <v>4812</v>
      </c>
      <c r="J986" t="s">
        <v>719</v>
      </c>
      <c r="K986">
        <v>1</v>
      </c>
      <c r="L986">
        <v>702</v>
      </c>
      <c r="M986" t="s">
        <v>1716</v>
      </c>
      <c r="N986">
        <v>0</v>
      </c>
      <c r="O986">
        <v>-530</v>
      </c>
      <c r="P986">
        <v>-1232</v>
      </c>
      <c r="Q986">
        <v>2</v>
      </c>
      <c r="R986" t="s">
        <v>719</v>
      </c>
      <c r="S986" t="s">
        <v>719</v>
      </c>
      <c r="T986" t="s">
        <v>719</v>
      </c>
      <c r="U986" t="s">
        <v>4326</v>
      </c>
      <c r="V986">
        <v>331696</v>
      </c>
      <c r="W986" t="s">
        <v>31</v>
      </c>
      <c r="X986" t="b">
        <v>1</v>
      </c>
      <c r="Y986" t="s">
        <v>719</v>
      </c>
      <c r="Z986" t="s">
        <v>719</v>
      </c>
      <c r="AA986">
        <v>331696</v>
      </c>
      <c r="AB986" t="s">
        <v>31</v>
      </c>
      <c r="AC986">
        <v>556257</v>
      </c>
      <c r="AD986" t="s">
        <v>109</v>
      </c>
      <c r="AE986">
        <v>335928</v>
      </c>
      <c r="AF986" t="s">
        <v>138</v>
      </c>
      <c r="AG986">
        <v>356</v>
      </c>
      <c r="AH986" t="s">
        <v>137</v>
      </c>
      <c r="AI986">
        <v>28211</v>
      </c>
      <c r="AJ986" t="s">
        <v>151</v>
      </c>
      <c r="AK986">
        <v>1224</v>
      </c>
      <c r="AL986" t="s">
        <v>91</v>
      </c>
      <c r="AM986">
        <v>2</v>
      </c>
      <c r="AN986" t="s">
        <v>152</v>
      </c>
      <c r="AO986">
        <v>131567</v>
      </c>
      <c r="AP986" t="s">
        <v>153</v>
      </c>
    </row>
    <row r="987" spans="1:42" x14ac:dyDescent="0.2">
      <c r="A987">
        <v>986</v>
      </c>
      <c r="B987" t="s">
        <v>1715</v>
      </c>
      <c r="C987" t="s">
        <v>31</v>
      </c>
      <c r="D987">
        <v>331696</v>
      </c>
      <c r="E987" t="s">
        <v>1714</v>
      </c>
      <c r="F987" t="s">
        <v>1713</v>
      </c>
      <c r="G987" t="s">
        <v>1713</v>
      </c>
      <c r="H987" t="s">
        <v>1712</v>
      </c>
      <c r="I987" t="s">
        <v>4811</v>
      </c>
      <c r="J987" t="s">
        <v>719</v>
      </c>
      <c r="K987">
        <v>1</v>
      </c>
      <c r="L987">
        <v>534</v>
      </c>
      <c r="M987" t="s">
        <v>1711</v>
      </c>
      <c r="N987">
        <v>1</v>
      </c>
      <c r="O987">
        <v>0</v>
      </c>
      <c r="P987">
        <v>-534</v>
      </c>
      <c r="Q987">
        <v>1</v>
      </c>
      <c r="R987" t="s">
        <v>719</v>
      </c>
      <c r="S987" t="s">
        <v>719</v>
      </c>
      <c r="T987" t="s">
        <v>719</v>
      </c>
      <c r="U987" t="s">
        <v>4326</v>
      </c>
      <c r="V987">
        <v>331696</v>
      </c>
      <c r="W987" t="s">
        <v>31</v>
      </c>
      <c r="X987" t="b">
        <v>1</v>
      </c>
      <c r="Y987" t="s">
        <v>719</v>
      </c>
      <c r="Z987" t="s">
        <v>719</v>
      </c>
      <c r="AA987">
        <v>331696</v>
      </c>
      <c r="AB987" t="s">
        <v>31</v>
      </c>
      <c r="AC987">
        <v>556257</v>
      </c>
      <c r="AD987" t="s">
        <v>109</v>
      </c>
      <c r="AE987">
        <v>335928</v>
      </c>
      <c r="AF987" t="s">
        <v>138</v>
      </c>
      <c r="AG987">
        <v>356</v>
      </c>
      <c r="AH987" t="s">
        <v>137</v>
      </c>
      <c r="AI987">
        <v>28211</v>
      </c>
      <c r="AJ987" t="s">
        <v>151</v>
      </c>
      <c r="AK987">
        <v>1224</v>
      </c>
      <c r="AL987" t="s">
        <v>91</v>
      </c>
      <c r="AM987">
        <v>2</v>
      </c>
      <c r="AN987" t="s">
        <v>152</v>
      </c>
      <c r="AO987">
        <v>131567</v>
      </c>
      <c r="AP987" t="s">
        <v>153</v>
      </c>
    </row>
    <row r="988" spans="1:42" x14ac:dyDescent="0.2">
      <c r="A988">
        <v>987</v>
      </c>
      <c r="B988" t="s">
        <v>1665</v>
      </c>
      <c r="C988" t="s">
        <v>36</v>
      </c>
      <c r="D988">
        <v>190148</v>
      </c>
      <c r="E988" t="s">
        <v>804</v>
      </c>
      <c r="F988" t="s">
        <v>803</v>
      </c>
      <c r="G988" t="s">
        <v>803</v>
      </c>
      <c r="H988" t="s">
        <v>1710</v>
      </c>
      <c r="I988" t="s">
        <v>4810</v>
      </c>
      <c r="J988" t="s">
        <v>719</v>
      </c>
      <c r="K988">
        <v>-1</v>
      </c>
      <c r="L988">
        <v>792</v>
      </c>
      <c r="M988" t="s">
        <v>1709</v>
      </c>
      <c r="N988">
        <v>1</v>
      </c>
      <c r="O988">
        <v>-14907</v>
      </c>
      <c r="P988">
        <v>-15699</v>
      </c>
      <c r="Q988">
        <v>16</v>
      </c>
      <c r="R988" t="s">
        <v>719</v>
      </c>
      <c r="S988" t="s">
        <v>719</v>
      </c>
      <c r="T988" t="s">
        <v>719</v>
      </c>
      <c r="U988" t="s">
        <v>4326</v>
      </c>
      <c r="V988">
        <v>190148</v>
      </c>
      <c r="W988" t="s">
        <v>36</v>
      </c>
      <c r="X988" t="b">
        <v>1</v>
      </c>
      <c r="Y988" t="s">
        <v>719</v>
      </c>
      <c r="Z988" t="s">
        <v>719</v>
      </c>
      <c r="AA988">
        <v>190148</v>
      </c>
      <c r="AB988" t="s">
        <v>36</v>
      </c>
      <c r="AC988">
        <v>374</v>
      </c>
      <c r="AD988" t="s">
        <v>105</v>
      </c>
      <c r="AE988">
        <v>41294</v>
      </c>
      <c r="AF988" t="s">
        <v>106</v>
      </c>
      <c r="AG988">
        <v>356</v>
      </c>
      <c r="AH988" t="s">
        <v>137</v>
      </c>
      <c r="AI988">
        <v>28211</v>
      </c>
      <c r="AJ988" t="s">
        <v>151</v>
      </c>
      <c r="AK988">
        <v>1224</v>
      </c>
      <c r="AL988" t="s">
        <v>91</v>
      </c>
      <c r="AM988">
        <v>2</v>
      </c>
      <c r="AN988" t="s">
        <v>152</v>
      </c>
      <c r="AO988">
        <v>131567</v>
      </c>
      <c r="AP988" t="s">
        <v>153</v>
      </c>
    </row>
    <row r="989" spans="1:42" x14ac:dyDescent="0.2">
      <c r="A989">
        <v>988</v>
      </c>
      <c r="B989" t="s">
        <v>1665</v>
      </c>
      <c r="C989" t="s">
        <v>36</v>
      </c>
      <c r="D989">
        <v>190148</v>
      </c>
      <c r="E989" t="s">
        <v>587</v>
      </c>
      <c r="F989" t="s">
        <v>586</v>
      </c>
      <c r="G989" t="s">
        <v>586</v>
      </c>
      <c r="H989" t="s">
        <v>1708</v>
      </c>
      <c r="I989" t="s">
        <v>4809</v>
      </c>
      <c r="J989" t="s">
        <v>719</v>
      </c>
      <c r="K989">
        <v>-1</v>
      </c>
      <c r="L989">
        <v>1968</v>
      </c>
      <c r="M989" t="s">
        <v>1707</v>
      </c>
      <c r="N989">
        <v>0</v>
      </c>
      <c r="O989">
        <v>-12835</v>
      </c>
      <c r="P989">
        <v>-14803</v>
      </c>
      <c r="Q989">
        <v>15</v>
      </c>
      <c r="R989" t="s">
        <v>719</v>
      </c>
      <c r="S989" t="s">
        <v>719</v>
      </c>
      <c r="T989" t="s">
        <v>719</v>
      </c>
      <c r="U989" t="s">
        <v>4326</v>
      </c>
      <c r="V989">
        <v>190148</v>
      </c>
      <c r="W989" t="s">
        <v>36</v>
      </c>
      <c r="X989" t="b">
        <v>1</v>
      </c>
      <c r="Y989" t="s">
        <v>719</v>
      </c>
      <c r="Z989" t="s">
        <v>719</v>
      </c>
      <c r="AA989">
        <v>190148</v>
      </c>
      <c r="AB989" t="s">
        <v>36</v>
      </c>
      <c r="AC989">
        <v>374</v>
      </c>
      <c r="AD989" t="s">
        <v>105</v>
      </c>
      <c r="AE989">
        <v>41294</v>
      </c>
      <c r="AF989" t="s">
        <v>106</v>
      </c>
      <c r="AG989">
        <v>356</v>
      </c>
      <c r="AH989" t="s">
        <v>137</v>
      </c>
      <c r="AI989">
        <v>28211</v>
      </c>
      <c r="AJ989" t="s">
        <v>151</v>
      </c>
      <c r="AK989">
        <v>1224</v>
      </c>
      <c r="AL989" t="s">
        <v>91</v>
      </c>
      <c r="AM989">
        <v>2</v>
      </c>
      <c r="AN989" t="s">
        <v>152</v>
      </c>
      <c r="AO989">
        <v>131567</v>
      </c>
      <c r="AP989" t="s">
        <v>153</v>
      </c>
    </row>
    <row r="990" spans="1:42" x14ac:dyDescent="0.2">
      <c r="A990">
        <v>989</v>
      </c>
      <c r="B990" t="s">
        <v>1665</v>
      </c>
      <c r="C990" t="s">
        <v>36</v>
      </c>
      <c r="D990">
        <v>190148</v>
      </c>
      <c r="E990" t="s">
        <v>497</v>
      </c>
      <c r="F990" t="s">
        <v>429</v>
      </c>
      <c r="G990" t="s">
        <v>429</v>
      </c>
      <c r="H990" t="s">
        <v>1706</v>
      </c>
      <c r="I990" t="s">
        <v>4808</v>
      </c>
      <c r="J990" t="s">
        <v>719</v>
      </c>
      <c r="K990">
        <v>-1</v>
      </c>
      <c r="L990">
        <v>399</v>
      </c>
      <c r="M990" t="s">
        <v>1705</v>
      </c>
      <c r="N990">
        <v>0</v>
      </c>
      <c r="O990">
        <v>-12344</v>
      </c>
      <c r="P990">
        <v>-12743</v>
      </c>
      <c r="Q990">
        <v>14</v>
      </c>
      <c r="R990" t="s">
        <v>719</v>
      </c>
      <c r="S990" t="s">
        <v>719</v>
      </c>
      <c r="T990" t="s">
        <v>719</v>
      </c>
      <c r="U990" t="s">
        <v>4326</v>
      </c>
      <c r="V990">
        <v>190148</v>
      </c>
      <c r="W990" t="s">
        <v>36</v>
      </c>
      <c r="X990" t="b">
        <v>1</v>
      </c>
      <c r="Y990" t="s">
        <v>719</v>
      </c>
      <c r="Z990" t="s">
        <v>719</v>
      </c>
      <c r="AA990">
        <v>190148</v>
      </c>
      <c r="AB990" t="s">
        <v>36</v>
      </c>
      <c r="AC990">
        <v>374</v>
      </c>
      <c r="AD990" t="s">
        <v>105</v>
      </c>
      <c r="AE990">
        <v>41294</v>
      </c>
      <c r="AF990" t="s">
        <v>106</v>
      </c>
      <c r="AG990">
        <v>356</v>
      </c>
      <c r="AH990" t="s">
        <v>137</v>
      </c>
      <c r="AI990">
        <v>28211</v>
      </c>
      <c r="AJ990" t="s">
        <v>151</v>
      </c>
      <c r="AK990">
        <v>1224</v>
      </c>
      <c r="AL990" t="s">
        <v>91</v>
      </c>
      <c r="AM990">
        <v>2</v>
      </c>
      <c r="AN990" t="s">
        <v>152</v>
      </c>
      <c r="AO990">
        <v>131567</v>
      </c>
      <c r="AP990" t="s">
        <v>153</v>
      </c>
    </row>
    <row r="991" spans="1:42" x14ac:dyDescent="0.2">
      <c r="A991">
        <v>990</v>
      </c>
      <c r="B991" t="s">
        <v>1665</v>
      </c>
      <c r="C991" t="s">
        <v>36</v>
      </c>
      <c r="D991">
        <v>190148</v>
      </c>
      <c r="E991" t="s">
        <v>1704</v>
      </c>
      <c r="F991" t="s">
        <v>1703</v>
      </c>
      <c r="G991" t="s">
        <v>1703</v>
      </c>
      <c r="H991" t="s">
        <v>1702</v>
      </c>
      <c r="I991" t="s">
        <v>4807</v>
      </c>
      <c r="J991" t="s">
        <v>719</v>
      </c>
      <c r="K991">
        <v>-1</v>
      </c>
      <c r="L991">
        <v>468</v>
      </c>
      <c r="M991" t="s">
        <v>1701</v>
      </c>
      <c r="N991">
        <v>0</v>
      </c>
      <c r="O991">
        <v>-11782</v>
      </c>
      <c r="P991">
        <v>-12250</v>
      </c>
      <c r="Q991">
        <v>13</v>
      </c>
      <c r="R991" t="s">
        <v>719</v>
      </c>
      <c r="S991" t="s">
        <v>719</v>
      </c>
      <c r="T991" t="s">
        <v>719</v>
      </c>
      <c r="U991" t="s">
        <v>4326</v>
      </c>
      <c r="V991">
        <v>190148</v>
      </c>
      <c r="W991" t="s">
        <v>36</v>
      </c>
      <c r="X991" t="b">
        <v>1</v>
      </c>
      <c r="Y991" t="s">
        <v>719</v>
      </c>
      <c r="Z991" t="s">
        <v>719</v>
      </c>
      <c r="AA991">
        <v>190148</v>
      </c>
      <c r="AB991" t="s">
        <v>36</v>
      </c>
      <c r="AC991">
        <v>374</v>
      </c>
      <c r="AD991" t="s">
        <v>105</v>
      </c>
      <c r="AE991">
        <v>41294</v>
      </c>
      <c r="AF991" t="s">
        <v>106</v>
      </c>
      <c r="AG991">
        <v>356</v>
      </c>
      <c r="AH991" t="s">
        <v>137</v>
      </c>
      <c r="AI991">
        <v>28211</v>
      </c>
      <c r="AJ991" t="s">
        <v>151</v>
      </c>
      <c r="AK991">
        <v>1224</v>
      </c>
      <c r="AL991" t="s">
        <v>91</v>
      </c>
      <c r="AM991">
        <v>2</v>
      </c>
      <c r="AN991" t="s">
        <v>152</v>
      </c>
      <c r="AO991">
        <v>131567</v>
      </c>
      <c r="AP991" t="s">
        <v>153</v>
      </c>
    </row>
    <row r="992" spans="1:42" x14ac:dyDescent="0.2">
      <c r="A992">
        <v>991</v>
      </c>
      <c r="B992" t="s">
        <v>1665</v>
      </c>
      <c r="C992" t="s">
        <v>36</v>
      </c>
      <c r="D992">
        <v>190148</v>
      </c>
      <c r="E992" t="s">
        <v>1700</v>
      </c>
      <c r="F992" t="s">
        <v>626</v>
      </c>
      <c r="G992" t="s">
        <v>626</v>
      </c>
      <c r="H992" t="s">
        <v>719</v>
      </c>
      <c r="I992" t="s">
        <v>4806</v>
      </c>
      <c r="J992" t="s">
        <v>719</v>
      </c>
      <c r="K992">
        <v>1</v>
      </c>
      <c r="L992" t="s">
        <v>719</v>
      </c>
      <c r="M992" t="s">
        <v>719</v>
      </c>
      <c r="N992" t="s">
        <v>719</v>
      </c>
      <c r="O992">
        <v>-9965</v>
      </c>
      <c r="P992">
        <v>-11678</v>
      </c>
      <c r="Q992">
        <v>12</v>
      </c>
      <c r="R992" t="s">
        <v>4322</v>
      </c>
      <c r="S992" t="s">
        <v>719</v>
      </c>
      <c r="T992" t="s">
        <v>719</v>
      </c>
      <c r="U992" t="s">
        <v>4326</v>
      </c>
      <c r="V992">
        <v>190148</v>
      </c>
      <c r="W992" t="s">
        <v>36</v>
      </c>
      <c r="X992" t="b">
        <v>1</v>
      </c>
      <c r="Y992" t="s">
        <v>719</v>
      </c>
      <c r="Z992" t="s">
        <v>719</v>
      </c>
      <c r="AA992">
        <v>190148</v>
      </c>
      <c r="AB992" t="s">
        <v>36</v>
      </c>
      <c r="AC992">
        <v>374</v>
      </c>
      <c r="AD992" t="s">
        <v>105</v>
      </c>
      <c r="AE992">
        <v>41294</v>
      </c>
      <c r="AF992" t="s">
        <v>106</v>
      </c>
      <c r="AG992">
        <v>356</v>
      </c>
      <c r="AH992" t="s">
        <v>137</v>
      </c>
      <c r="AI992">
        <v>28211</v>
      </c>
      <c r="AJ992" t="s">
        <v>151</v>
      </c>
      <c r="AK992">
        <v>1224</v>
      </c>
      <c r="AL992" t="s">
        <v>91</v>
      </c>
      <c r="AM992">
        <v>2</v>
      </c>
      <c r="AN992" t="s">
        <v>152</v>
      </c>
      <c r="AO992">
        <v>131567</v>
      </c>
      <c r="AP992" t="s">
        <v>153</v>
      </c>
    </row>
    <row r="993" spans="1:42" x14ac:dyDescent="0.2">
      <c r="A993">
        <v>992</v>
      </c>
      <c r="B993" t="s">
        <v>1665</v>
      </c>
      <c r="C993" t="s">
        <v>36</v>
      </c>
      <c r="D993">
        <v>190148</v>
      </c>
      <c r="E993" t="s">
        <v>779</v>
      </c>
      <c r="F993" t="s">
        <v>412</v>
      </c>
      <c r="G993" t="s">
        <v>412</v>
      </c>
      <c r="H993" t="s">
        <v>1699</v>
      </c>
      <c r="I993" t="s">
        <v>4805</v>
      </c>
      <c r="J993" t="s">
        <v>719</v>
      </c>
      <c r="K993">
        <v>1</v>
      </c>
      <c r="L993">
        <v>1179</v>
      </c>
      <c r="M993" t="s">
        <v>1698</v>
      </c>
      <c r="N993">
        <v>0</v>
      </c>
      <c r="O993">
        <v>-8358</v>
      </c>
      <c r="P993">
        <v>-9537</v>
      </c>
      <c r="Q993">
        <v>11</v>
      </c>
      <c r="R993" t="s">
        <v>719</v>
      </c>
      <c r="S993" t="s">
        <v>719</v>
      </c>
      <c r="T993" t="s">
        <v>719</v>
      </c>
      <c r="U993" t="s">
        <v>4326</v>
      </c>
      <c r="V993">
        <v>190148</v>
      </c>
      <c r="W993" t="s">
        <v>36</v>
      </c>
      <c r="X993" t="b">
        <v>1</v>
      </c>
      <c r="Y993" t="s">
        <v>719</v>
      </c>
      <c r="Z993" t="s">
        <v>719</v>
      </c>
      <c r="AA993">
        <v>190148</v>
      </c>
      <c r="AB993" t="s">
        <v>36</v>
      </c>
      <c r="AC993">
        <v>374</v>
      </c>
      <c r="AD993" t="s">
        <v>105</v>
      </c>
      <c r="AE993">
        <v>41294</v>
      </c>
      <c r="AF993" t="s">
        <v>106</v>
      </c>
      <c r="AG993">
        <v>356</v>
      </c>
      <c r="AH993" t="s">
        <v>137</v>
      </c>
      <c r="AI993">
        <v>28211</v>
      </c>
      <c r="AJ993" t="s">
        <v>151</v>
      </c>
      <c r="AK993">
        <v>1224</v>
      </c>
      <c r="AL993" t="s">
        <v>91</v>
      </c>
      <c r="AM993">
        <v>2</v>
      </c>
      <c r="AN993" t="s">
        <v>152</v>
      </c>
      <c r="AO993">
        <v>131567</v>
      </c>
      <c r="AP993" t="s">
        <v>153</v>
      </c>
    </row>
    <row r="994" spans="1:42" x14ac:dyDescent="0.2">
      <c r="A994">
        <v>993</v>
      </c>
      <c r="B994" t="s">
        <v>1665</v>
      </c>
      <c r="C994" t="s">
        <v>36</v>
      </c>
      <c r="D994">
        <v>190148</v>
      </c>
      <c r="E994" t="s">
        <v>305</v>
      </c>
      <c r="F994" t="s">
        <v>304</v>
      </c>
      <c r="G994" t="s">
        <v>304</v>
      </c>
      <c r="H994" t="s">
        <v>1697</v>
      </c>
      <c r="I994" t="s">
        <v>4804</v>
      </c>
      <c r="J994" t="s">
        <v>719</v>
      </c>
      <c r="K994">
        <v>-1</v>
      </c>
      <c r="L994">
        <v>1002</v>
      </c>
      <c r="M994" t="s">
        <v>1696</v>
      </c>
      <c r="N994">
        <v>0</v>
      </c>
      <c r="O994">
        <v>-7235</v>
      </c>
      <c r="P994">
        <v>-8237</v>
      </c>
      <c r="Q994">
        <v>10</v>
      </c>
      <c r="R994" t="s">
        <v>4316</v>
      </c>
      <c r="S994" t="s">
        <v>719</v>
      </c>
      <c r="T994" t="s">
        <v>719</v>
      </c>
      <c r="U994" t="s">
        <v>4326</v>
      </c>
      <c r="V994">
        <v>190148</v>
      </c>
      <c r="W994" t="s">
        <v>36</v>
      </c>
      <c r="X994" t="b">
        <v>1</v>
      </c>
      <c r="Y994" t="s">
        <v>719</v>
      </c>
      <c r="Z994" t="s">
        <v>719</v>
      </c>
      <c r="AA994">
        <v>190148</v>
      </c>
      <c r="AB994" t="s">
        <v>36</v>
      </c>
      <c r="AC994">
        <v>374</v>
      </c>
      <c r="AD994" t="s">
        <v>105</v>
      </c>
      <c r="AE994">
        <v>41294</v>
      </c>
      <c r="AF994" t="s">
        <v>106</v>
      </c>
      <c r="AG994">
        <v>356</v>
      </c>
      <c r="AH994" t="s">
        <v>137</v>
      </c>
      <c r="AI994">
        <v>28211</v>
      </c>
      <c r="AJ994" t="s">
        <v>151</v>
      </c>
      <c r="AK994">
        <v>1224</v>
      </c>
      <c r="AL994" t="s">
        <v>91</v>
      </c>
      <c r="AM994">
        <v>2</v>
      </c>
      <c r="AN994" t="s">
        <v>152</v>
      </c>
      <c r="AO994">
        <v>131567</v>
      </c>
      <c r="AP994" t="s">
        <v>153</v>
      </c>
    </row>
    <row r="995" spans="1:42" x14ac:dyDescent="0.2">
      <c r="A995">
        <v>994</v>
      </c>
      <c r="B995" t="s">
        <v>1665</v>
      </c>
      <c r="C995" t="s">
        <v>36</v>
      </c>
      <c r="D995">
        <v>190148</v>
      </c>
      <c r="E995" t="s">
        <v>1695</v>
      </c>
      <c r="F995" t="s">
        <v>1694</v>
      </c>
      <c r="G995" t="s">
        <v>1694</v>
      </c>
      <c r="H995" t="s">
        <v>1693</v>
      </c>
      <c r="I995" t="s">
        <v>4803</v>
      </c>
      <c r="J995" t="s">
        <v>719</v>
      </c>
      <c r="K995">
        <v>-1</v>
      </c>
      <c r="L995">
        <v>804</v>
      </c>
      <c r="M995" t="s">
        <v>1692</v>
      </c>
      <c r="N995">
        <v>0</v>
      </c>
      <c r="O995">
        <v>-6228</v>
      </c>
      <c r="P995">
        <v>-7032</v>
      </c>
      <c r="Q995">
        <v>9</v>
      </c>
      <c r="R995" t="s">
        <v>719</v>
      </c>
      <c r="S995" t="s">
        <v>719</v>
      </c>
      <c r="T995" t="s">
        <v>719</v>
      </c>
      <c r="U995" t="s">
        <v>4326</v>
      </c>
      <c r="V995">
        <v>190148</v>
      </c>
      <c r="W995" t="s">
        <v>36</v>
      </c>
      <c r="X995" t="b">
        <v>1</v>
      </c>
      <c r="Y995" t="s">
        <v>719</v>
      </c>
      <c r="Z995" t="s">
        <v>719</v>
      </c>
      <c r="AA995">
        <v>190148</v>
      </c>
      <c r="AB995" t="s">
        <v>36</v>
      </c>
      <c r="AC995">
        <v>374</v>
      </c>
      <c r="AD995" t="s">
        <v>105</v>
      </c>
      <c r="AE995">
        <v>41294</v>
      </c>
      <c r="AF995" t="s">
        <v>106</v>
      </c>
      <c r="AG995">
        <v>356</v>
      </c>
      <c r="AH995" t="s">
        <v>137</v>
      </c>
      <c r="AI995">
        <v>28211</v>
      </c>
      <c r="AJ995" t="s">
        <v>151</v>
      </c>
      <c r="AK995">
        <v>1224</v>
      </c>
      <c r="AL995" t="s">
        <v>91</v>
      </c>
      <c r="AM995">
        <v>2</v>
      </c>
      <c r="AN995" t="s">
        <v>152</v>
      </c>
      <c r="AO995">
        <v>131567</v>
      </c>
      <c r="AP995" t="s">
        <v>153</v>
      </c>
    </row>
    <row r="996" spans="1:42" x14ac:dyDescent="0.2">
      <c r="A996">
        <v>995</v>
      </c>
      <c r="B996" t="s">
        <v>1665</v>
      </c>
      <c r="C996" t="s">
        <v>36</v>
      </c>
      <c r="D996">
        <v>190148</v>
      </c>
      <c r="E996" t="s">
        <v>1691</v>
      </c>
      <c r="F996" t="s">
        <v>1690</v>
      </c>
      <c r="G996" t="s">
        <v>1690</v>
      </c>
      <c r="H996" t="s">
        <v>1689</v>
      </c>
      <c r="I996" t="s">
        <v>4802</v>
      </c>
      <c r="J996" t="s">
        <v>719</v>
      </c>
      <c r="K996">
        <v>-1</v>
      </c>
      <c r="L996">
        <v>948</v>
      </c>
      <c r="M996" t="s">
        <v>1688</v>
      </c>
      <c r="N996">
        <v>0</v>
      </c>
      <c r="O996">
        <v>-5185</v>
      </c>
      <c r="P996">
        <v>-6133</v>
      </c>
      <c r="Q996">
        <v>8</v>
      </c>
      <c r="R996" t="s">
        <v>719</v>
      </c>
      <c r="S996" t="s">
        <v>719</v>
      </c>
      <c r="T996" t="s">
        <v>719</v>
      </c>
      <c r="U996" t="s">
        <v>4326</v>
      </c>
      <c r="V996">
        <v>190148</v>
      </c>
      <c r="W996" t="s">
        <v>36</v>
      </c>
      <c r="X996" t="b">
        <v>1</v>
      </c>
      <c r="Y996" t="s">
        <v>719</v>
      </c>
      <c r="Z996" t="s">
        <v>719</v>
      </c>
      <c r="AA996">
        <v>190148</v>
      </c>
      <c r="AB996" t="s">
        <v>36</v>
      </c>
      <c r="AC996">
        <v>374</v>
      </c>
      <c r="AD996" t="s">
        <v>105</v>
      </c>
      <c r="AE996">
        <v>41294</v>
      </c>
      <c r="AF996" t="s">
        <v>106</v>
      </c>
      <c r="AG996">
        <v>356</v>
      </c>
      <c r="AH996" t="s">
        <v>137</v>
      </c>
      <c r="AI996">
        <v>28211</v>
      </c>
      <c r="AJ996" t="s">
        <v>151</v>
      </c>
      <c r="AK996">
        <v>1224</v>
      </c>
      <c r="AL996" t="s">
        <v>91</v>
      </c>
      <c r="AM996">
        <v>2</v>
      </c>
      <c r="AN996" t="s">
        <v>152</v>
      </c>
      <c r="AO996">
        <v>131567</v>
      </c>
      <c r="AP996" t="s">
        <v>153</v>
      </c>
    </row>
    <row r="997" spans="1:42" x14ac:dyDescent="0.2">
      <c r="A997">
        <v>996</v>
      </c>
      <c r="B997" t="s">
        <v>1665</v>
      </c>
      <c r="C997" t="s">
        <v>36</v>
      </c>
      <c r="D997">
        <v>190148</v>
      </c>
      <c r="E997" t="s">
        <v>1687</v>
      </c>
      <c r="F997" t="s">
        <v>1686</v>
      </c>
      <c r="G997" t="s">
        <v>1686</v>
      </c>
      <c r="H997" t="s">
        <v>1685</v>
      </c>
      <c r="I997" t="s">
        <v>4801</v>
      </c>
      <c r="J997" t="s">
        <v>719</v>
      </c>
      <c r="K997">
        <v>-1</v>
      </c>
      <c r="L997">
        <v>525</v>
      </c>
      <c r="M997" t="s">
        <v>1684</v>
      </c>
      <c r="N997">
        <v>0</v>
      </c>
      <c r="O997">
        <v>-4632</v>
      </c>
      <c r="P997">
        <v>-5157</v>
      </c>
      <c r="Q997">
        <v>7</v>
      </c>
      <c r="R997" t="s">
        <v>719</v>
      </c>
      <c r="S997" t="s">
        <v>719</v>
      </c>
      <c r="T997" t="s">
        <v>719</v>
      </c>
      <c r="U997" t="s">
        <v>4326</v>
      </c>
      <c r="V997">
        <v>190148</v>
      </c>
      <c r="W997" t="s">
        <v>36</v>
      </c>
      <c r="X997" t="b">
        <v>1</v>
      </c>
      <c r="Y997" t="s">
        <v>719</v>
      </c>
      <c r="Z997" t="s">
        <v>719</v>
      </c>
      <c r="AA997">
        <v>190148</v>
      </c>
      <c r="AB997" t="s">
        <v>36</v>
      </c>
      <c r="AC997">
        <v>374</v>
      </c>
      <c r="AD997" t="s">
        <v>105</v>
      </c>
      <c r="AE997">
        <v>41294</v>
      </c>
      <c r="AF997" t="s">
        <v>106</v>
      </c>
      <c r="AG997">
        <v>356</v>
      </c>
      <c r="AH997" t="s">
        <v>137</v>
      </c>
      <c r="AI997">
        <v>28211</v>
      </c>
      <c r="AJ997" t="s">
        <v>151</v>
      </c>
      <c r="AK997">
        <v>1224</v>
      </c>
      <c r="AL997" t="s">
        <v>91</v>
      </c>
      <c r="AM997">
        <v>2</v>
      </c>
      <c r="AN997" t="s">
        <v>152</v>
      </c>
      <c r="AO997">
        <v>131567</v>
      </c>
      <c r="AP997" t="s">
        <v>153</v>
      </c>
    </row>
    <row r="998" spans="1:42" x14ac:dyDescent="0.2">
      <c r="A998">
        <v>997</v>
      </c>
      <c r="B998" t="s">
        <v>1665</v>
      </c>
      <c r="C998" t="s">
        <v>36</v>
      </c>
      <c r="D998">
        <v>190148</v>
      </c>
      <c r="E998" t="s">
        <v>1683</v>
      </c>
      <c r="F998" t="s">
        <v>1682</v>
      </c>
      <c r="G998" t="s">
        <v>1682</v>
      </c>
      <c r="H998" t="s">
        <v>1681</v>
      </c>
      <c r="I998" t="s">
        <v>4800</v>
      </c>
      <c r="J998" t="s">
        <v>719</v>
      </c>
      <c r="K998">
        <v>-1</v>
      </c>
      <c r="L998">
        <v>786</v>
      </c>
      <c r="M998" t="s">
        <v>1680</v>
      </c>
      <c r="N998">
        <v>0</v>
      </c>
      <c r="O998">
        <v>-3633</v>
      </c>
      <c r="P998">
        <v>-4419</v>
      </c>
      <c r="Q998">
        <v>6</v>
      </c>
      <c r="R998" t="s">
        <v>719</v>
      </c>
      <c r="S998" t="s">
        <v>719</v>
      </c>
      <c r="T998" t="s">
        <v>719</v>
      </c>
      <c r="U998" t="s">
        <v>4326</v>
      </c>
      <c r="V998">
        <v>190148</v>
      </c>
      <c r="W998" t="s">
        <v>36</v>
      </c>
      <c r="X998" t="b">
        <v>1</v>
      </c>
      <c r="Y998" t="s">
        <v>719</v>
      </c>
      <c r="Z998" t="s">
        <v>719</v>
      </c>
      <c r="AA998">
        <v>190148</v>
      </c>
      <c r="AB998" t="s">
        <v>36</v>
      </c>
      <c r="AC998">
        <v>374</v>
      </c>
      <c r="AD998" t="s">
        <v>105</v>
      </c>
      <c r="AE998">
        <v>41294</v>
      </c>
      <c r="AF998" t="s">
        <v>106</v>
      </c>
      <c r="AG998">
        <v>356</v>
      </c>
      <c r="AH998" t="s">
        <v>137</v>
      </c>
      <c r="AI998">
        <v>28211</v>
      </c>
      <c r="AJ998" t="s">
        <v>151</v>
      </c>
      <c r="AK998">
        <v>1224</v>
      </c>
      <c r="AL998" t="s">
        <v>91</v>
      </c>
      <c r="AM998">
        <v>2</v>
      </c>
      <c r="AN998" t="s">
        <v>152</v>
      </c>
      <c r="AO998">
        <v>131567</v>
      </c>
      <c r="AP998" t="s">
        <v>153</v>
      </c>
    </row>
    <row r="999" spans="1:42" x14ac:dyDescent="0.2">
      <c r="A999">
        <v>998</v>
      </c>
      <c r="B999" t="s">
        <v>1665</v>
      </c>
      <c r="C999" t="s">
        <v>36</v>
      </c>
      <c r="D999">
        <v>190148</v>
      </c>
      <c r="E999" t="s">
        <v>1679</v>
      </c>
      <c r="F999" t="s">
        <v>1678</v>
      </c>
      <c r="G999" t="s">
        <v>1678</v>
      </c>
      <c r="H999" t="s">
        <v>1677</v>
      </c>
      <c r="I999" t="s">
        <v>4799</v>
      </c>
      <c r="J999" t="s">
        <v>719</v>
      </c>
      <c r="K999">
        <v>-1</v>
      </c>
      <c r="L999">
        <v>696</v>
      </c>
      <c r="M999" t="s">
        <v>1676</v>
      </c>
      <c r="N999">
        <v>0</v>
      </c>
      <c r="O999">
        <v>-2938</v>
      </c>
      <c r="P999">
        <v>-3634</v>
      </c>
      <c r="Q999">
        <v>5</v>
      </c>
      <c r="R999" t="s">
        <v>719</v>
      </c>
      <c r="S999" t="s">
        <v>719</v>
      </c>
      <c r="T999" t="s">
        <v>719</v>
      </c>
      <c r="U999" t="s">
        <v>4326</v>
      </c>
      <c r="V999">
        <v>190148</v>
      </c>
      <c r="W999" t="s">
        <v>36</v>
      </c>
      <c r="X999" t="b">
        <v>1</v>
      </c>
      <c r="Y999" t="s">
        <v>719</v>
      </c>
      <c r="Z999" t="s">
        <v>719</v>
      </c>
      <c r="AA999">
        <v>190148</v>
      </c>
      <c r="AB999" t="s">
        <v>36</v>
      </c>
      <c r="AC999">
        <v>374</v>
      </c>
      <c r="AD999" t="s">
        <v>105</v>
      </c>
      <c r="AE999">
        <v>41294</v>
      </c>
      <c r="AF999" t="s">
        <v>106</v>
      </c>
      <c r="AG999">
        <v>356</v>
      </c>
      <c r="AH999" t="s">
        <v>137</v>
      </c>
      <c r="AI999">
        <v>28211</v>
      </c>
      <c r="AJ999" t="s">
        <v>151</v>
      </c>
      <c r="AK999">
        <v>1224</v>
      </c>
      <c r="AL999" t="s">
        <v>91</v>
      </c>
      <c r="AM999">
        <v>2</v>
      </c>
      <c r="AN999" t="s">
        <v>152</v>
      </c>
      <c r="AO999">
        <v>131567</v>
      </c>
      <c r="AP999" t="s">
        <v>153</v>
      </c>
    </row>
    <row r="1000" spans="1:42" x14ac:dyDescent="0.2">
      <c r="A1000">
        <v>999</v>
      </c>
      <c r="B1000" t="s">
        <v>1665</v>
      </c>
      <c r="C1000" t="s">
        <v>36</v>
      </c>
      <c r="D1000">
        <v>190148</v>
      </c>
      <c r="E1000" t="s">
        <v>1675</v>
      </c>
      <c r="F1000" t="s">
        <v>1674</v>
      </c>
      <c r="G1000" t="s">
        <v>1674</v>
      </c>
      <c r="H1000" t="s">
        <v>1673</v>
      </c>
      <c r="I1000" t="s">
        <v>4798</v>
      </c>
      <c r="J1000" t="s">
        <v>719</v>
      </c>
      <c r="K1000">
        <v>-1</v>
      </c>
      <c r="L1000">
        <v>660</v>
      </c>
      <c r="M1000" t="s">
        <v>1672</v>
      </c>
      <c r="N1000">
        <v>0</v>
      </c>
      <c r="O1000">
        <v>-2276</v>
      </c>
      <c r="P1000">
        <v>-2936</v>
      </c>
      <c r="Q1000">
        <v>4</v>
      </c>
      <c r="R1000" t="s">
        <v>719</v>
      </c>
      <c r="S1000" t="s">
        <v>719</v>
      </c>
      <c r="T1000" t="s">
        <v>719</v>
      </c>
      <c r="U1000" t="s">
        <v>4326</v>
      </c>
      <c r="V1000">
        <v>190148</v>
      </c>
      <c r="W1000" t="s">
        <v>36</v>
      </c>
      <c r="X1000" t="b">
        <v>1</v>
      </c>
      <c r="Y1000" t="s">
        <v>719</v>
      </c>
      <c r="Z1000" t="s">
        <v>719</v>
      </c>
      <c r="AA1000">
        <v>190148</v>
      </c>
      <c r="AB1000" t="s">
        <v>36</v>
      </c>
      <c r="AC1000">
        <v>374</v>
      </c>
      <c r="AD1000" t="s">
        <v>105</v>
      </c>
      <c r="AE1000">
        <v>41294</v>
      </c>
      <c r="AF1000" t="s">
        <v>106</v>
      </c>
      <c r="AG1000">
        <v>356</v>
      </c>
      <c r="AH1000" t="s">
        <v>137</v>
      </c>
      <c r="AI1000">
        <v>28211</v>
      </c>
      <c r="AJ1000" t="s">
        <v>151</v>
      </c>
      <c r="AK1000">
        <v>1224</v>
      </c>
      <c r="AL1000" t="s">
        <v>91</v>
      </c>
      <c r="AM1000">
        <v>2</v>
      </c>
      <c r="AN1000" t="s">
        <v>152</v>
      </c>
      <c r="AO1000">
        <v>131567</v>
      </c>
      <c r="AP1000" t="s">
        <v>153</v>
      </c>
    </row>
    <row r="1001" spans="1:42" x14ac:dyDescent="0.2">
      <c r="A1001">
        <v>1000</v>
      </c>
      <c r="B1001" t="s">
        <v>1665</v>
      </c>
      <c r="C1001" t="s">
        <v>36</v>
      </c>
      <c r="D1001">
        <v>190148</v>
      </c>
      <c r="E1001" t="s">
        <v>785</v>
      </c>
      <c r="F1001" t="s">
        <v>784</v>
      </c>
      <c r="G1001" t="s">
        <v>784</v>
      </c>
      <c r="H1001" t="s">
        <v>1671</v>
      </c>
      <c r="I1001" t="s">
        <v>4797</v>
      </c>
      <c r="J1001" t="s">
        <v>719</v>
      </c>
      <c r="K1001">
        <v>1</v>
      </c>
      <c r="L1001">
        <v>1002</v>
      </c>
      <c r="M1001" t="s">
        <v>1670</v>
      </c>
      <c r="N1001">
        <v>0</v>
      </c>
      <c r="O1001">
        <v>-1193</v>
      </c>
      <c r="P1001">
        <v>-2195</v>
      </c>
      <c r="Q1001">
        <v>3</v>
      </c>
      <c r="R1001" t="s">
        <v>719</v>
      </c>
      <c r="S1001" t="s">
        <v>719</v>
      </c>
      <c r="T1001" t="s">
        <v>719</v>
      </c>
      <c r="U1001" t="s">
        <v>4326</v>
      </c>
      <c r="V1001">
        <v>190148</v>
      </c>
      <c r="W1001" t="s">
        <v>36</v>
      </c>
      <c r="X1001" t="b">
        <v>1</v>
      </c>
      <c r="Y1001" t="s">
        <v>719</v>
      </c>
      <c r="Z1001" t="s">
        <v>719</v>
      </c>
      <c r="AA1001">
        <v>190148</v>
      </c>
      <c r="AB1001" t="s">
        <v>36</v>
      </c>
      <c r="AC1001">
        <v>374</v>
      </c>
      <c r="AD1001" t="s">
        <v>105</v>
      </c>
      <c r="AE1001">
        <v>41294</v>
      </c>
      <c r="AF1001" t="s">
        <v>106</v>
      </c>
      <c r="AG1001">
        <v>356</v>
      </c>
      <c r="AH1001" t="s">
        <v>137</v>
      </c>
      <c r="AI1001">
        <v>28211</v>
      </c>
      <c r="AJ1001" t="s">
        <v>151</v>
      </c>
      <c r="AK1001">
        <v>1224</v>
      </c>
      <c r="AL1001" t="s">
        <v>91</v>
      </c>
      <c r="AM1001">
        <v>2</v>
      </c>
      <c r="AN1001" t="s">
        <v>152</v>
      </c>
      <c r="AO1001">
        <v>131567</v>
      </c>
      <c r="AP1001" t="s">
        <v>153</v>
      </c>
    </row>
    <row r="1002" spans="1:42" x14ac:dyDescent="0.2">
      <c r="A1002">
        <v>1001</v>
      </c>
      <c r="B1002" t="s">
        <v>1665</v>
      </c>
      <c r="C1002" t="s">
        <v>36</v>
      </c>
      <c r="D1002">
        <v>190148</v>
      </c>
      <c r="E1002" t="s">
        <v>1669</v>
      </c>
      <c r="F1002" t="s">
        <v>1668</v>
      </c>
      <c r="G1002" t="s">
        <v>1668</v>
      </c>
      <c r="H1002" t="s">
        <v>1667</v>
      </c>
      <c r="I1002" t="s">
        <v>4796</v>
      </c>
      <c r="J1002" t="s">
        <v>719</v>
      </c>
      <c r="K1002">
        <v>-1</v>
      </c>
      <c r="L1002">
        <v>387</v>
      </c>
      <c r="M1002" t="s">
        <v>1666</v>
      </c>
      <c r="N1002">
        <v>0</v>
      </c>
      <c r="O1002">
        <v>-425</v>
      </c>
      <c r="P1002">
        <v>-812</v>
      </c>
      <c r="Q1002">
        <v>2</v>
      </c>
      <c r="R1002" t="s">
        <v>719</v>
      </c>
      <c r="S1002" t="s">
        <v>719</v>
      </c>
      <c r="T1002" t="s">
        <v>719</v>
      </c>
      <c r="U1002" t="s">
        <v>4326</v>
      </c>
      <c r="V1002">
        <v>190148</v>
      </c>
      <c r="W1002" t="s">
        <v>36</v>
      </c>
      <c r="X1002" t="b">
        <v>1</v>
      </c>
      <c r="Y1002" t="s">
        <v>719</v>
      </c>
      <c r="Z1002" t="s">
        <v>719</v>
      </c>
      <c r="AA1002">
        <v>190148</v>
      </c>
      <c r="AB1002" t="s">
        <v>36</v>
      </c>
      <c r="AC1002">
        <v>374</v>
      </c>
      <c r="AD1002" t="s">
        <v>105</v>
      </c>
      <c r="AE1002">
        <v>41294</v>
      </c>
      <c r="AF1002" t="s">
        <v>106</v>
      </c>
      <c r="AG1002">
        <v>356</v>
      </c>
      <c r="AH1002" t="s">
        <v>137</v>
      </c>
      <c r="AI1002">
        <v>28211</v>
      </c>
      <c r="AJ1002" t="s">
        <v>151</v>
      </c>
      <c r="AK1002">
        <v>1224</v>
      </c>
      <c r="AL1002" t="s">
        <v>91</v>
      </c>
      <c r="AM1002">
        <v>2</v>
      </c>
      <c r="AN1002" t="s">
        <v>152</v>
      </c>
      <c r="AO1002">
        <v>131567</v>
      </c>
      <c r="AP1002" t="s">
        <v>153</v>
      </c>
    </row>
    <row r="1003" spans="1:42" x14ac:dyDescent="0.2">
      <c r="A1003">
        <v>1002</v>
      </c>
      <c r="B1003" t="s">
        <v>1665</v>
      </c>
      <c r="C1003" t="s">
        <v>36</v>
      </c>
      <c r="D1003">
        <v>190148</v>
      </c>
      <c r="E1003" t="s">
        <v>497</v>
      </c>
      <c r="F1003" t="s">
        <v>429</v>
      </c>
      <c r="G1003" t="s">
        <v>429</v>
      </c>
      <c r="H1003" t="s">
        <v>1664</v>
      </c>
      <c r="I1003" t="s">
        <v>4795</v>
      </c>
      <c r="J1003" t="s">
        <v>719</v>
      </c>
      <c r="K1003">
        <v>-1</v>
      </c>
      <c r="L1003">
        <v>134</v>
      </c>
      <c r="M1003" t="s">
        <v>1663</v>
      </c>
      <c r="N1003">
        <v>1</v>
      </c>
      <c r="O1003">
        <v>0</v>
      </c>
      <c r="P1003">
        <v>-134</v>
      </c>
      <c r="Q1003">
        <v>1</v>
      </c>
      <c r="R1003" t="s">
        <v>719</v>
      </c>
      <c r="S1003" t="s">
        <v>719</v>
      </c>
      <c r="T1003" t="s">
        <v>719</v>
      </c>
      <c r="U1003" t="s">
        <v>4326</v>
      </c>
      <c r="V1003">
        <v>190148</v>
      </c>
      <c r="W1003" t="s">
        <v>36</v>
      </c>
      <c r="X1003" t="b">
        <v>1</v>
      </c>
      <c r="Y1003" t="s">
        <v>719</v>
      </c>
      <c r="Z1003" t="s">
        <v>719</v>
      </c>
      <c r="AA1003">
        <v>190148</v>
      </c>
      <c r="AB1003" t="s">
        <v>36</v>
      </c>
      <c r="AC1003">
        <v>374</v>
      </c>
      <c r="AD1003" t="s">
        <v>105</v>
      </c>
      <c r="AE1003">
        <v>41294</v>
      </c>
      <c r="AF1003" t="s">
        <v>106</v>
      </c>
      <c r="AG1003">
        <v>356</v>
      </c>
      <c r="AH1003" t="s">
        <v>137</v>
      </c>
      <c r="AI1003">
        <v>28211</v>
      </c>
      <c r="AJ1003" t="s">
        <v>151</v>
      </c>
      <c r="AK1003">
        <v>1224</v>
      </c>
      <c r="AL1003" t="s">
        <v>91</v>
      </c>
      <c r="AM1003">
        <v>2</v>
      </c>
      <c r="AN1003" t="s">
        <v>152</v>
      </c>
      <c r="AO1003">
        <v>131567</v>
      </c>
      <c r="AP1003" t="s">
        <v>153</v>
      </c>
    </row>
    <row r="1004" spans="1:42" x14ac:dyDescent="0.2">
      <c r="A1004">
        <v>1003</v>
      </c>
      <c r="B1004" t="s">
        <v>1623</v>
      </c>
      <c r="C1004" t="s">
        <v>44</v>
      </c>
      <c r="D1004">
        <v>179636</v>
      </c>
      <c r="E1004" t="s">
        <v>1662</v>
      </c>
      <c r="F1004" t="s">
        <v>1661</v>
      </c>
      <c r="G1004" t="s">
        <v>1661</v>
      </c>
      <c r="H1004" t="s">
        <v>1660</v>
      </c>
      <c r="I1004" t="s">
        <v>4794</v>
      </c>
      <c r="J1004" t="s">
        <v>719</v>
      </c>
      <c r="K1004">
        <v>1</v>
      </c>
      <c r="L1004">
        <v>423</v>
      </c>
      <c r="M1004" t="s">
        <v>1659</v>
      </c>
      <c r="N1004">
        <v>1</v>
      </c>
      <c r="O1004">
        <v>-14719</v>
      </c>
      <c r="P1004">
        <v>-15142</v>
      </c>
      <c r="Q1004">
        <v>17</v>
      </c>
      <c r="R1004" t="s">
        <v>719</v>
      </c>
      <c r="S1004" t="s">
        <v>719</v>
      </c>
      <c r="T1004" t="s">
        <v>719</v>
      </c>
      <c r="U1004" t="s">
        <v>4326</v>
      </c>
      <c r="V1004">
        <v>179636</v>
      </c>
      <c r="W1004" t="s">
        <v>44</v>
      </c>
      <c r="X1004" t="b">
        <v>1</v>
      </c>
      <c r="Y1004" t="s">
        <v>719</v>
      </c>
      <c r="Z1004" t="s">
        <v>719</v>
      </c>
      <c r="AA1004">
        <v>179636</v>
      </c>
      <c r="AB1004" t="s">
        <v>44</v>
      </c>
      <c r="AC1004">
        <v>201096</v>
      </c>
      <c r="AD1004" t="s">
        <v>82</v>
      </c>
      <c r="AE1004">
        <v>80864</v>
      </c>
      <c r="AF1004" t="s">
        <v>45</v>
      </c>
      <c r="AG1004">
        <v>80840</v>
      </c>
      <c r="AH1004" t="s">
        <v>116</v>
      </c>
      <c r="AI1004">
        <v>28216</v>
      </c>
      <c r="AJ1004" t="s">
        <v>142</v>
      </c>
      <c r="AK1004">
        <v>1224</v>
      </c>
      <c r="AL1004" t="s">
        <v>91</v>
      </c>
      <c r="AM1004">
        <v>2</v>
      </c>
      <c r="AN1004" t="s">
        <v>152</v>
      </c>
      <c r="AO1004">
        <v>131567</v>
      </c>
      <c r="AP1004" t="s">
        <v>153</v>
      </c>
    </row>
    <row r="1005" spans="1:42" x14ac:dyDescent="0.2">
      <c r="A1005">
        <v>1004</v>
      </c>
      <c r="B1005" t="s">
        <v>1623</v>
      </c>
      <c r="C1005" t="s">
        <v>44</v>
      </c>
      <c r="D1005">
        <v>179636</v>
      </c>
      <c r="E1005" t="s">
        <v>1658</v>
      </c>
      <c r="F1005" t="s">
        <v>1657</v>
      </c>
      <c r="G1005" t="s">
        <v>1657</v>
      </c>
      <c r="H1005" t="s">
        <v>1656</v>
      </c>
      <c r="I1005" t="s">
        <v>4793</v>
      </c>
      <c r="J1005" t="s">
        <v>719</v>
      </c>
      <c r="K1005">
        <v>-1</v>
      </c>
      <c r="L1005">
        <v>660</v>
      </c>
      <c r="M1005" t="s">
        <v>1655</v>
      </c>
      <c r="N1005">
        <v>0</v>
      </c>
      <c r="O1005">
        <v>-13939</v>
      </c>
      <c r="P1005">
        <v>-14599</v>
      </c>
      <c r="Q1005">
        <v>16</v>
      </c>
      <c r="R1005" t="s">
        <v>719</v>
      </c>
      <c r="S1005" t="s">
        <v>719</v>
      </c>
      <c r="T1005" t="s">
        <v>719</v>
      </c>
      <c r="U1005" t="s">
        <v>4326</v>
      </c>
      <c r="V1005">
        <v>179636</v>
      </c>
      <c r="W1005" t="s">
        <v>44</v>
      </c>
      <c r="X1005" t="b">
        <v>1</v>
      </c>
      <c r="Y1005" t="s">
        <v>719</v>
      </c>
      <c r="Z1005" t="s">
        <v>719</v>
      </c>
      <c r="AA1005">
        <v>179636</v>
      </c>
      <c r="AB1005" t="s">
        <v>44</v>
      </c>
      <c r="AC1005">
        <v>201096</v>
      </c>
      <c r="AD1005" t="s">
        <v>82</v>
      </c>
      <c r="AE1005">
        <v>80864</v>
      </c>
      <c r="AF1005" t="s">
        <v>45</v>
      </c>
      <c r="AG1005">
        <v>80840</v>
      </c>
      <c r="AH1005" t="s">
        <v>116</v>
      </c>
      <c r="AI1005">
        <v>28216</v>
      </c>
      <c r="AJ1005" t="s">
        <v>142</v>
      </c>
      <c r="AK1005">
        <v>1224</v>
      </c>
      <c r="AL1005" t="s">
        <v>91</v>
      </c>
      <c r="AM1005">
        <v>2</v>
      </c>
      <c r="AN1005" t="s">
        <v>152</v>
      </c>
      <c r="AO1005">
        <v>131567</v>
      </c>
      <c r="AP1005" t="s">
        <v>153</v>
      </c>
    </row>
    <row r="1006" spans="1:42" x14ac:dyDescent="0.2">
      <c r="A1006">
        <v>1005</v>
      </c>
      <c r="B1006" t="s">
        <v>1623</v>
      </c>
      <c r="C1006" t="s">
        <v>44</v>
      </c>
      <c r="D1006">
        <v>179636</v>
      </c>
      <c r="E1006" t="s">
        <v>1532</v>
      </c>
      <c r="F1006" t="s">
        <v>1531</v>
      </c>
      <c r="G1006" t="s">
        <v>1531</v>
      </c>
      <c r="H1006" t="s">
        <v>1654</v>
      </c>
      <c r="I1006" t="s">
        <v>4792</v>
      </c>
      <c r="J1006" t="s">
        <v>719</v>
      </c>
      <c r="K1006">
        <v>-1</v>
      </c>
      <c r="L1006">
        <v>882</v>
      </c>
      <c r="M1006" t="s">
        <v>1653</v>
      </c>
      <c r="N1006">
        <v>0</v>
      </c>
      <c r="O1006">
        <v>-12611</v>
      </c>
      <c r="P1006">
        <v>-13493</v>
      </c>
      <c r="Q1006">
        <v>15</v>
      </c>
      <c r="R1006" t="s">
        <v>719</v>
      </c>
      <c r="S1006" t="s">
        <v>719</v>
      </c>
      <c r="T1006" t="s">
        <v>719</v>
      </c>
      <c r="U1006" t="s">
        <v>4326</v>
      </c>
      <c r="V1006">
        <v>179636</v>
      </c>
      <c r="W1006" t="s">
        <v>44</v>
      </c>
      <c r="X1006" t="b">
        <v>1</v>
      </c>
      <c r="Y1006" t="s">
        <v>719</v>
      </c>
      <c r="Z1006" t="s">
        <v>719</v>
      </c>
      <c r="AA1006">
        <v>179636</v>
      </c>
      <c r="AB1006" t="s">
        <v>44</v>
      </c>
      <c r="AC1006">
        <v>201096</v>
      </c>
      <c r="AD1006" t="s">
        <v>82</v>
      </c>
      <c r="AE1006">
        <v>80864</v>
      </c>
      <c r="AF1006" t="s">
        <v>45</v>
      </c>
      <c r="AG1006">
        <v>80840</v>
      </c>
      <c r="AH1006" t="s">
        <v>116</v>
      </c>
      <c r="AI1006">
        <v>28216</v>
      </c>
      <c r="AJ1006" t="s">
        <v>142</v>
      </c>
      <c r="AK1006">
        <v>1224</v>
      </c>
      <c r="AL1006" t="s">
        <v>91</v>
      </c>
      <c r="AM1006">
        <v>2</v>
      </c>
      <c r="AN1006" t="s">
        <v>152</v>
      </c>
      <c r="AO1006">
        <v>131567</v>
      </c>
      <c r="AP1006" t="s">
        <v>153</v>
      </c>
    </row>
    <row r="1007" spans="1:42" x14ac:dyDescent="0.2">
      <c r="A1007">
        <v>1006</v>
      </c>
      <c r="B1007" t="s">
        <v>1623</v>
      </c>
      <c r="C1007" t="s">
        <v>44</v>
      </c>
      <c r="D1007">
        <v>179636</v>
      </c>
      <c r="E1007" t="s">
        <v>1528</v>
      </c>
      <c r="F1007" t="s">
        <v>1527</v>
      </c>
      <c r="G1007" t="s">
        <v>1527</v>
      </c>
      <c r="H1007" t="s">
        <v>1652</v>
      </c>
      <c r="I1007" t="s">
        <v>4791</v>
      </c>
      <c r="J1007" t="s">
        <v>719</v>
      </c>
      <c r="K1007">
        <v>1</v>
      </c>
      <c r="L1007">
        <v>435</v>
      </c>
      <c r="M1007" t="s">
        <v>1651</v>
      </c>
      <c r="N1007">
        <v>0</v>
      </c>
      <c r="O1007">
        <v>-12242</v>
      </c>
      <c r="P1007">
        <v>-12677</v>
      </c>
      <c r="Q1007">
        <v>14</v>
      </c>
      <c r="R1007" t="s">
        <v>719</v>
      </c>
      <c r="S1007" t="s">
        <v>719</v>
      </c>
      <c r="T1007" t="s">
        <v>719</v>
      </c>
      <c r="U1007" t="s">
        <v>4326</v>
      </c>
      <c r="V1007">
        <v>179636</v>
      </c>
      <c r="W1007" t="s">
        <v>44</v>
      </c>
      <c r="X1007" t="b">
        <v>1</v>
      </c>
      <c r="Y1007" t="s">
        <v>719</v>
      </c>
      <c r="Z1007" t="s">
        <v>719</v>
      </c>
      <c r="AA1007">
        <v>179636</v>
      </c>
      <c r="AB1007" t="s">
        <v>44</v>
      </c>
      <c r="AC1007">
        <v>201096</v>
      </c>
      <c r="AD1007" t="s">
        <v>82</v>
      </c>
      <c r="AE1007">
        <v>80864</v>
      </c>
      <c r="AF1007" t="s">
        <v>45</v>
      </c>
      <c r="AG1007">
        <v>80840</v>
      </c>
      <c r="AH1007" t="s">
        <v>116</v>
      </c>
      <c r="AI1007">
        <v>28216</v>
      </c>
      <c r="AJ1007" t="s">
        <v>142</v>
      </c>
      <c r="AK1007">
        <v>1224</v>
      </c>
      <c r="AL1007" t="s">
        <v>91</v>
      </c>
      <c r="AM1007">
        <v>2</v>
      </c>
      <c r="AN1007" t="s">
        <v>152</v>
      </c>
      <c r="AO1007">
        <v>131567</v>
      </c>
      <c r="AP1007" t="s">
        <v>153</v>
      </c>
    </row>
    <row r="1008" spans="1:42" x14ac:dyDescent="0.2">
      <c r="A1008">
        <v>1007</v>
      </c>
      <c r="B1008" t="s">
        <v>1623</v>
      </c>
      <c r="C1008" t="s">
        <v>44</v>
      </c>
      <c r="D1008">
        <v>179636</v>
      </c>
      <c r="E1008" t="s">
        <v>309</v>
      </c>
      <c r="F1008" t="s">
        <v>308</v>
      </c>
      <c r="G1008" t="s">
        <v>308</v>
      </c>
      <c r="H1008" t="s">
        <v>1650</v>
      </c>
      <c r="I1008" t="s">
        <v>4790</v>
      </c>
      <c r="J1008" t="s">
        <v>719</v>
      </c>
      <c r="K1008">
        <v>1</v>
      </c>
      <c r="L1008">
        <v>804</v>
      </c>
      <c r="M1008" t="s">
        <v>1649</v>
      </c>
      <c r="N1008">
        <v>0</v>
      </c>
      <c r="O1008">
        <v>-11428</v>
      </c>
      <c r="P1008">
        <v>-12232</v>
      </c>
      <c r="Q1008">
        <v>13</v>
      </c>
      <c r="R1008" t="s">
        <v>4318</v>
      </c>
      <c r="S1008" t="s">
        <v>719</v>
      </c>
      <c r="T1008" t="s">
        <v>719</v>
      </c>
      <c r="U1008" t="s">
        <v>4326</v>
      </c>
      <c r="V1008">
        <v>179636</v>
      </c>
      <c r="W1008" t="s">
        <v>44</v>
      </c>
      <c r="X1008" t="b">
        <v>1</v>
      </c>
      <c r="Y1008" t="s">
        <v>719</v>
      </c>
      <c r="Z1008" t="s">
        <v>719</v>
      </c>
      <c r="AA1008">
        <v>179636</v>
      </c>
      <c r="AB1008" t="s">
        <v>44</v>
      </c>
      <c r="AC1008">
        <v>201096</v>
      </c>
      <c r="AD1008" t="s">
        <v>82</v>
      </c>
      <c r="AE1008">
        <v>80864</v>
      </c>
      <c r="AF1008" t="s">
        <v>45</v>
      </c>
      <c r="AG1008">
        <v>80840</v>
      </c>
      <c r="AH1008" t="s">
        <v>116</v>
      </c>
      <c r="AI1008">
        <v>28216</v>
      </c>
      <c r="AJ1008" t="s">
        <v>142</v>
      </c>
      <c r="AK1008">
        <v>1224</v>
      </c>
      <c r="AL1008" t="s">
        <v>91</v>
      </c>
      <c r="AM1008">
        <v>2</v>
      </c>
      <c r="AN1008" t="s">
        <v>152</v>
      </c>
      <c r="AO1008">
        <v>131567</v>
      </c>
      <c r="AP1008" t="s">
        <v>153</v>
      </c>
    </row>
    <row r="1009" spans="1:42" x14ac:dyDescent="0.2">
      <c r="A1009">
        <v>1008</v>
      </c>
      <c r="B1009" t="s">
        <v>1623</v>
      </c>
      <c r="C1009" t="s">
        <v>44</v>
      </c>
      <c r="D1009">
        <v>179636</v>
      </c>
      <c r="E1009" t="s">
        <v>526</v>
      </c>
      <c r="F1009" t="s">
        <v>525</v>
      </c>
      <c r="G1009" t="s">
        <v>525</v>
      </c>
      <c r="H1009" t="s">
        <v>1648</v>
      </c>
      <c r="I1009" t="s">
        <v>4789</v>
      </c>
      <c r="J1009" t="s">
        <v>719</v>
      </c>
      <c r="K1009">
        <v>-1</v>
      </c>
      <c r="L1009">
        <v>696</v>
      </c>
      <c r="M1009" t="s">
        <v>1647</v>
      </c>
      <c r="N1009">
        <v>0</v>
      </c>
      <c r="O1009">
        <v>-10630</v>
      </c>
      <c r="P1009">
        <v>-11326</v>
      </c>
      <c r="Q1009">
        <v>12</v>
      </c>
      <c r="R1009" t="s">
        <v>719</v>
      </c>
      <c r="S1009" t="s">
        <v>719</v>
      </c>
      <c r="T1009" t="s">
        <v>719</v>
      </c>
      <c r="U1009" t="s">
        <v>4326</v>
      </c>
      <c r="V1009">
        <v>179636</v>
      </c>
      <c r="W1009" t="s">
        <v>44</v>
      </c>
      <c r="X1009" t="b">
        <v>1</v>
      </c>
      <c r="Y1009" t="s">
        <v>719</v>
      </c>
      <c r="Z1009" t="s">
        <v>719</v>
      </c>
      <c r="AA1009">
        <v>179636</v>
      </c>
      <c r="AB1009" t="s">
        <v>44</v>
      </c>
      <c r="AC1009">
        <v>201096</v>
      </c>
      <c r="AD1009" t="s">
        <v>82</v>
      </c>
      <c r="AE1009">
        <v>80864</v>
      </c>
      <c r="AF1009" t="s">
        <v>45</v>
      </c>
      <c r="AG1009">
        <v>80840</v>
      </c>
      <c r="AH1009" t="s">
        <v>116</v>
      </c>
      <c r="AI1009">
        <v>28216</v>
      </c>
      <c r="AJ1009" t="s">
        <v>142</v>
      </c>
      <c r="AK1009">
        <v>1224</v>
      </c>
      <c r="AL1009" t="s">
        <v>91</v>
      </c>
      <c r="AM1009">
        <v>2</v>
      </c>
      <c r="AN1009" t="s">
        <v>152</v>
      </c>
      <c r="AO1009">
        <v>131567</v>
      </c>
      <c r="AP1009" t="s">
        <v>153</v>
      </c>
    </row>
    <row r="1010" spans="1:42" x14ac:dyDescent="0.2">
      <c r="A1010">
        <v>1009</v>
      </c>
      <c r="B1010" t="s">
        <v>1623</v>
      </c>
      <c r="C1010" t="s">
        <v>44</v>
      </c>
      <c r="D1010">
        <v>179636</v>
      </c>
      <c r="E1010" t="s">
        <v>522</v>
      </c>
      <c r="F1010" t="s">
        <v>521</v>
      </c>
      <c r="G1010" t="s">
        <v>521</v>
      </c>
      <c r="H1010" t="s">
        <v>1646</v>
      </c>
      <c r="I1010" t="s">
        <v>4788</v>
      </c>
      <c r="J1010" t="s">
        <v>719</v>
      </c>
      <c r="K1010">
        <v>-1</v>
      </c>
      <c r="L1010">
        <v>645</v>
      </c>
      <c r="M1010" t="s">
        <v>1645</v>
      </c>
      <c r="N1010">
        <v>0</v>
      </c>
      <c r="O1010">
        <v>-9963</v>
      </c>
      <c r="P1010">
        <v>-10608</v>
      </c>
      <c r="Q1010">
        <v>11</v>
      </c>
      <c r="R1010" t="s">
        <v>719</v>
      </c>
      <c r="S1010" t="s">
        <v>719</v>
      </c>
      <c r="T1010" t="s">
        <v>719</v>
      </c>
      <c r="U1010" t="s">
        <v>4326</v>
      </c>
      <c r="V1010">
        <v>179636</v>
      </c>
      <c r="W1010" t="s">
        <v>44</v>
      </c>
      <c r="X1010" t="b">
        <v>1</v>
      </c>
      <c r="Y1010" t="s">
        <v>719</v>
      </c>
      <c r="Z1010" t="s">
        <v>719</v>
      </c>
      <c r="AA1010">
        <v>179636</v>
      </c>
      <c r="AB1010" t="s">
        <v>44</v>
      </c>
      <c r="AC1010">
        <v>201096</v>
      </c>
      <c r="AD1010" t="s">
        <v>82</v>
      </c>
      <c r="AE1010">
        <v>80864</v>
      </c>
      <c r="AF1010" t="s">
        <v>45</v>
      </c>
      <c r="AG1010">
        <v>80840</v>
      </c>
      <c r="AH1010" t="s">
        <v>116</v>
      </c>
      <c r="AI1010">
        <v>28216</v>
      </c>
      <c r="AJ1010" t="s">
        <v>142</v>
      </c>
      <c r="AK1010">
        <v>1224</v>
      </c>
      <c r="AL1010" t="s">
        <v>91</v>
      </c>
      <c r="AM1010">
        <v>2</v>
      </c>
      <c r="AN1010" t="s">
        <v>152</v>
      </c>
      <c r="AO1010">
        <v>131567</v>
      </c>
      <c r="AP1010" t="s">
        <v>153</v>
      </c>
    </row>
    <row r="1011" spans="1:42" x14ac:dyDescent="0.2">
      <c r="A1011">
        <v>1010</v>
      </c>
      <c r="B1011" t="s">
        <v>1623</v>
      </c>
      <c r="C1011" t="s">
        <v>44</v>
      </c>
      <c r="D1011">
        <v>179636</v>
      </c>
      <c r="E1011" t="s">
        <v>518</v>
      </c>
      <c r="F1011" t="s">
        <v>517</v>
      </c>
      <c r="G1011" t="s">
        <v>517</v>
      </c>
      <c r="H1011" t="s">
        <v>1644</v>
      </c>
      <c r="I1011" t="s">
        <v>4787</v>
      </c>
      <c r="J1011" t="s">
        <v>719</v>
      </c>
      <c r="K1011">
        <v>-1</v>
      </c>
      <c r="L1011">
        <v>1203</v>
      </c>
      <c r="M1011" t="s">
        <v>1643</v>
      </c>
      <c r="N1011">
        <v>0</v>
      </c>
      <c r="O1011">
        <v>-8683</v>
      </c>
      <c r="P1011">
        <v>-9886</v>
      </c>
      <c r="Q1011">
        <v>10</v>
      </c>
      <c r="R1011" t="s">
        <v>719</v>
      </c>
      <c r="S1011" t="s">
        <v>719</v>
      </c>
      <c r="T1011" t="s">
        <v>719</v>
      </c>
      <c r="U1011" t="s">
        <v>4326</v>
      </c>
      <c r="V1011">
        <v>179636</v>
      </c>
      <c r="W1011" t="s">
        <v>44</v>
      </c>
      <c r="X1011" t="b">
        <v>1</v>
      </c>
      <c r="Y1011" t="s">
        <v>719</v>
      </c>
      <c r="Z1011" t="s">
        <v>719</v>
      </c>
      <c r="AA1011">
        <v>179636</v>
      </c>
      <c r="AB1011" t="s">
        <v>44</v>
      </c>
      <c r="AC1011">
        <v>201096</v>
      </c>
      <c r="AD1011" t="s">
        <v>82</v>
      </c>
      <c r="AE1011">
        <v>80864</v>
      </c>
      <c r="AF1011" t="s">
        <v>45</v>
      </c>
      <c r="AG1011">
        <v>80840</v>
      </c>
      <c r="AH1011" t="s">
        <v>116</v>
      </c>
      <c r="AI1011">
        <v>28216</v>
      </c>
      <c r="AJ1011" t="s">
        <v>142</v>
      </c>
      <c r="AK1011">
        <v>1224</v>
      </c>
      <c r="AL1011" t="s">
        <v>91</v>
      </c>
      <c r="AM1011">
        <v>2</v>
      </c>
      <c r="AN1011" t="s">
        <v>152</v>
      </c>
      <c r="AO1011">
        <v>131567</v>
      </c>
      <c r="AP1011" t="s">
        <v>153</v>
      </c>
    </row>
    <row r="1012" spans="1:42" x14ac:dyDescent="0.2">
      <c r="A1012">
        <v>1011</v>
      </c>
      <c r="B1012" t="s">
        <v>1623</v>
      </c>
      <c r="C1012" t="s">
        <v>44</v>
      </c>
      <c r="D1012">
        <v>179636</v>
      </c>
      <c r="E1012" t="s">
        <v>514</v>
      </c>
      <c r="F1012" t="s">
        <v>441</v>
      </c>
      <c r="G1012" t="s">
        <v>441</v>
      </c>
      <c r="H1012" t="s">
        <v>1642</v>
      </c>
      <c r="I1012" t="s">
        <v>4786</v>
      </c>
      <c r="J1012" t="s">
        <v>719</v>
      </c>
      <c r="K1012">
        <v>-1</v>
      </c>
      <c r="L1012">
        <v>726</v>
      </c>
      <c r="M1012" t="s">
        <v>1641</v>
      </c>
      <c r="N1012">
        <v>0</v>
      </c>
      <c r="O1012">
        <v>-7896</v>
      </c>
      <c r="P1012">
        <v>-8622</v>
      </c>
      <c r="Q1012">
        <v>9</v>
      </c>
      <c r="R1012" t="s">
        <v>719</v>
      </c>
      <c r="S1012" t="s">
        <v>719</v>
      </c>
      <c r="T1012" t="s">
        <v>719</v>
      </c>
      <c r="U1012" t="s">
        <v>4326</v>
      </c>
      <c r="V1012">
        <v>179636</v>
      </c>
      <c r="W1012" t="s">
        <v>44</v>
      </c>
      <c r="X1012" t="b">
        <v>1</v>
      </c>
      <c r="Y1012" t="s">
        <v>719</v>
      </c>
      <c r="Z1012" t="s">
        <v>719</v>
      </c>
      <c r="AA1012">
        <v>179636</v>
      </c>
      <c r="AB1012" t="s">
        <v>44</v>
      </c>
      <c r="AC1012">
        <v>201096</v>
      </c>
      <c r="AD1012" t="s">
        <v>82</v>
      </c>
      <c r="AE1012">
        <v>80864</v>
      </c>
      <c r="AF1012" t="s">
        <v>45</v>
      </c>
      <c r="AG1012">
        <v>80840</v>
      </c>
      <c r="AH1012" t="s">
        <v>116</v>
      </c>
      <c r="AI1012">
        <v>28216</v>
      </c>
      <c r="AJ1012" t="s">
        <v>142</v>
      </c>
      <c r="AK1012">
        <v>1224</v>
      </c>
      <c r="AL1012" t="s">
        <v>91</v>
      </c>
      <c r="AM1012">
        <v>2</v>
      </c>
      <c r="AN1012" t="s">
        <v>152</v>
      </c>
      <c r="AO1012">
        <v>131567</v>
      </c>
      <c r="AP1012" t="s">
        <v>153</v>
      </c>
    </row>
    <row r="1013" spans="1:42" x14ac:dyDescent="0.2">
      <c r="A1013">
        <v>1012</v>
      </c>
      <c r="B1013" t="s">
        <v>1623</v>
      </c>
      <c r="C1013" t="s">
        <v>44</v>
      </c>
      <c r="D1013">
        <v>179636</v>
      </c>
      <c r="E1013" t="s">
        <v>305</v>
      </c>
      <c r="F1013" t="s">
        <v>304</v>
      </c>
      <c r="G1013" t="s">
        <v>304</v>
      </c>
      <c r="H1013" t="s">
        <v>1640</v>
      </c>
      <c r="I1013" t="s">
        <v>4785</v>
      </c>
      <c r="J1013" t="s">
        <v>719</v>
      </c>
      <c r="K1013">
        <v>-1</v>
      </c>
      <c r="L1013">
        <v>993</v>
      </c>
      <c r="M1013" t="s">
        <v>1639</v>
      </c>
      <c r="N1013">
        <v>0</v>
      </c>
      <c r="O1013">
        <v>-6859</v>
      </c>
      <c r="P1013">
        <v>-7852</v>
      </c>
      <c r="Q1013">
        <v>8</v>
      </c>
      <c r="R1013" t="s">
        <v>4316</v>
      </c>
      <c r="S1013" t="s">
        <v>719</v>
      </c>
      <c r="T1013" t="s">
        <v>719</v>
      </c>
      <c r="U1013" t="s">
        <v>4326</v>
      </c>
      <c r="V1013">
        <v>179636</v>
      </c>
      <c r="W1013" t="s">
        <v>44</v>
      </c>
      <c r="X1013" t="b">
        <v>1</v>
      </c>
      <c r="Y1013" t="s">
        <v>719</v>
      </c>
      <c r="Z1013" t="s">
        <v>719</v>
      </c>
      <c r="AA1013">
        <v>179636</v>
      </c>
      <c r="AB1013" t="s">
        <v>44</v>
      </c>
      <c r="AC1013">
        <v>201096</v>
      </c>
      <c r="AD1013" t="s">
        <v>82</v>
      </c>
      <c r="AE1013">
        <v>80864</v>
      </c>
      <c r="AF1013" t="s">
        <v>45</v>
      </c>
      <c r="AG1013">
        <v>80840</v>
      </c>
      <c r="AH1013" t="s">
        <v>116</v>
      </c>
      <c r="AI1013">
        <v>28216</v>
      </c>
      <c r="AJ1013" t="s">
        <v>142</v>
      </c>
      <c r="AK1013">
        <v>1224</v>
      </c>
      <c r="AL1013" t="s">
        <v>91</v>
      </c>
      <c r="AM1013">
        <v>2</v>
      </c>
      <c r="AN1013" t="s">
        <v>152</v>
      </c>
      <c r="AO1013">
        <v>131567</v>
      </c>
      <c r="AP1013" t="s">
        <v>153</v>
      </c>
    </row>
    <row r="1014" spans="1:42" x14ac:dyDescent="0.2">
      <c r="A1014">
        <v>1013</v>
      </c>
      <c r="B1014" t="s">
        <v>1623</v>
      </c>
      <c r="C1014" t="s">
        <v>44</v>
      </c>
      <c r="D1014">
        <v>179636</v>
      </c>
      <c r="E1014" t="s">
        <v>1206</v>
      </c>
      <c r="F1014" t="s">
        <v>605</v>
      </c>
      <c r="G1014" t="s">
        <v>605</v>
      </c>
      <c r="H1014" t="s">
        <v>1638</v>
      </c>
      <c r="I1014" t="s">
        <v>4784</v>
      </c>
      <c r="J1014" t="s">
        <v>719</v>
      </c>
      <c r="K1014">
        <v>1</v>
      </c>
      <c r="L1014">
        <v>825</v>
      </c>
      <c r="M1014" t="s">
        <v>1637</v>
      </c>
      <c r="N1014">
        <v>0</v>
      </c>
      <c r="O1014">
        <v>-5653</v>
      </c>
      <c r="P1014">
        <v>-6478</v>
      </c>
      <c r="Q1014">
        <v>7</v>
      </c>
      <c r="R1014" t="s">
        <v>719</v>
      </c>
      <c r="S1014" t="s">
        <v>719</v>
      </c>
      <c r="T1014" t="s">
        <v>719</v>
      </c>
      <c r="U1014" t="s">
        <v>4326</v>
      </c>
      <c r="V1014">
        <v>179636</v>
      </c>
      <c r="W1014" t="s">
        <v>44</v>
      </c>
      <c r="X1014" t="b">
        <v>1</v>
      </c>
      <c r="Y1014" t="s">
        <v>719</v>
      </c>
      <c r="Z1014" t="s">
        <v>719</v>
      </c>
      <c r="AA1014">
        <v>179636</v>
      </c>
      <c r="AB1014" t="s">
        <v>44</v>
      </c>
      <c r="AC1014">
        <v>201096</v>
      </c>
      <c r="AD1014" t="s">
        <v>82</v>
      </c>
      <c r="AE1014">
        <v>80864</v>
      </c>
      <c r="AF1014" t="s">
        <v>45</v>
      </c>
      <c r="AG1014">
        <v>80840</v>
      </c>
      <c r="AH1014" t="s">
        <v>116</v>
      </c>
      <c r="AI1014">
        <v>28216</v>
      </c>
      <c r="AJ1014" t="s">
        <v>142</v>
      </c>
      <c r="AK1014">
        <v>1224</v>
      </c>
      <c r="AL1014" t="s">
        <v>91</v>
      </c>
      <c r="AM1014">
        <v>2</v>
      </c>
      <c r="AN1014" t="s">
        <v>152</v>
      </c>
      <c r="AO1014">
        <v>131567</v>
      </c>
      <c r="AP1014" t="s">
        <v>153</v>
      </c>
    </row>
    <row r="1015" spans="1:42" x14ac:dyDescent="0.2">
      <c r="A1015">
        <v>1014</v>
      </c>
      <c r="B1015" t="s">
        <v>1623</v>
      </c>
      <c r="C1015" t="s">
        <v>44</v>
      </c>
      <c r="D1015">
        <v>179636</v>
      </c>
      <c r="E1015" t="s">
        <v>497</v>
      </c>
      <c r="F1015" t="s">
        <v>429</v>
      </c>
      <c r="G1015" t="s">
        <v>429</v>
      </c>
      <c r="H1015" t="s">
        <v>1636</v>
      </c>
      <c r="I1015" t="s">
        <v>4783</v>
      </c>
      <c r="J1015" t="s">
        <v>719</v>
      </c>
      <c r="K1015">
        <v>-1</v>
      </c>
      <c r="L1015">
        <v>630</v>
      </c>
      <c r="M1015" t="s">
        <v>1635</v>
      </c>
      <c r="N1015">
        <v>0</v>
      </c>
      <c r="O1015">
        <v>-4979</v>
      </c>
      <c r="P1015">
        <v>-5609</v>
      </c>
      <c r="Q1015">
        <v>6</v>
      </c>
      <c r="R1015" t="s">
        <v>719</v>
      </c>
      <c r="S1015" t="s">
        <v>719</v>
      </c>
      <c r="T1015" t="s">
        <v>719</v>
      </c>
      <c r="U1015" t="s">
        <v>4326</v>
      </c>
      <c r="V1015">
        <v>179636</v>
      </c>
      <c r="W1015" t="s">
        <v>44</v>
      </c>
      <c r="X1015" t="b">
        <v>1</v>
      </c>
      <c r="Y1015" t="s">
        <v>719</v>
      </c>
      <c r="Z1015" t="s">
        <v>719</v>
      </c>
      <c r="AA1015">
        <v>179636</v>
      </c>
      <c r="AB1015" t="s">
        <v>44</v>
      </c>
      <c r="AC1015">
        <v>201096</v>
      </c>
      <c r="AD1015" t="s">
        <v>82</v>
      </c>
      <c r="AE1015">
        <v>80864</v>
      </c>
      <c r="AF1015" t="s">
        <v>45</v>
      </c>
      <c r="AG1015">
        <v>80840</v>
      </c>
      <c r="AH1015" t="s">
        <v>116</v>
      </c>
      <c r="AI1015">
        <v>28216</v>
      </c>
      <c r="AJ1015" t="s">
        <v>142</v>
      </c>
      <c r="AK1015">
        <v>1224</v>
      </c>
      <c r="AL1015" t="s">
        <v>91</v>
      </c>
      <c r="AM1015">
        <v>2</v>
      </c>
      <c r="AN1015" t="s">
        <v>152</v>
      </c>
      <c r="AO1015">
        <v>131567</v>
      </c>
      <c r="AP1015" t="s">
        <v>153</v>
      </c>
    </row>
    <row r="1016" spans="1:42" x14ac:dyDescent="0.2">
      <c r="A1016">
        <v>1015</v>
      </c>
      <c r="B1016" t="s">
        <v>1623</v>
      </c>
      <c r="C1016" t="s">
        <v>44</v>
      </c>
      <c r="D1016">
        <v>179636</v>
      </c>
      <c r="E1016" t="s">
        <v>1634</v>
      </c>
      <c r="F1016" t="s">
        <v>642</v>
      </c>
      <c r="G1016" t="s">
        <v>642</v>
      </c>
      <c r="H1016" t="s">
        <v>1633</v>
      </c>
      <c r="I1016" t="s">
        <v>4782</v>
      </c>
      <c r="J1016" t="s">
        <v>719</v>
      </c>
      <c r="K1016">
        <v>-1</v>
      </c>
      <c r="L1016">
        <v>1188</v>
      </c>
      <c r="M1016" t="s">
        <v>1632</v>
      </c>
      <c r="N1016">
        <v>0</v>
      </c>
      <c r="O1016">
        <v>-3778</v>
      </c>
      <c r="P1016">
        <v>-4966</v>
      </c>
      <c r="Q1016">
        <v>5</v>
      </c>
      <c r="R1016" t="s">
        <v>719</v>
      </c>
      <c r="S1016" t="s">
        <v>719</v>
      </c>
      <c r="T1016" t="s">
        <v>719</v>
      </c>
      <c r="U1016" t="s">
        <v>4326</v>
      </c>
      <c r="V1016">
        <v>179636</v>
      </c>
      <c r="W1016" t="s">
        <v>44</v>
      </c>
      <c r="X1016" t="b">
        <v>1</v>
      </c>
      <c r="Y1016" t="s">
        <v>719</v>
      </c>
      <c r="Z1016" t="s">
        <v>719</v>
      </c>
      <c r="AA1016">
        <v>179636</v>
      </c>
      <c r="AB1016" t="s">
        <v>44</v>
      </c>
      <c r="AC1016">
        <v>201096</v>
      </c>
      <c r="AD1016" t="s">
        <v>82</v>
      </c>
      <c r="AE1016">
        <v>80864</v>
      </c>
      <c r="AF1016" t="s">
        <v>45</v>
      </c>
      <c r="AG1016">
        <v>80840</v>
      </c>
      <c r="AH1016" t="s">
        <v>116</v>
      </c>
      <c r="AI1016">
        <v>28216</v>
      </c>
      <c r="AJ1016" t="s">
        <v>142</v>
      </c>
      <c r="AK1016">
        <v>1224</v>
      </c>
      <c r="AL1016" t="s">
        <v>91</v>
      </c>
      <c r="AM1016">
        <v>2</v>
      </c>
      <c r="AN1016" t="s">
        <v>152</v>
      </c>
      <c r="AO1016">
        <v>131567</v>
      </c>
      <c r="AP1016" t="s">
        <v>153</v>
      </c>
    </row>
    <row r="1017" spans="1:42" x14ac:dyDescent="0.2">
      <c r="A1017">
        <v>1016</v>
      </c>
      <c r="B1017" t="s">
        <v>1623</v>
      </c>
      <c r="C1017" t="s">
        <v>44</v>
      </c>
      <c r="D1017">
        <v>179636</v>
      </c>
      <c r="E1017" t="s">
        <v>312</v>
      </c>
      <c r="F1017" t="s">
        <v>304</v>
      </c>
      <c r="G1017" t="s">
        <v>304</v>
      </c>
      <c r="H1017" t="s">
        <v>1631</v>
      </c>
      <c r="I1017" t="s">
        <v>4781</v>
      </c>
      <c r="J1017" t="s">
        <v>719</v>
      </c>
      <c r="K1017">
        <v>1</v>
      </c>
      <c r="L1017">
        <v>996</v>
      </c>
      <c r="M1017" t="s">
        <v>1630</v>
      </c>
      <c r="N1017">
        <v>0</v>
      </c>
      <c r="O1017">
        <v>-2669</v>
      </c>
      <c r="P1017">
        <v>-3665</v>
      </c>
      <c r="Q1017">
        <v>4</v>
      </c>
      <c r="R1017" t="s">
        <v>719</v>
      </c>
      <c r="S1017" t="s">
        <v>719</v>
      </c>
      <c r="T1017" t="s">
        <v>719</v>
      </c>
      <c r="U1017" t="s">
        <v>4326</v>
      </c>
      <c r="V1017">
        <v>179636</v>
      </c>
      <c r="W1017" t="s">
        <v>44</v>
      </c>
      <c r="X1017" t="b">
        <v>1</v>
      </c>
      <c r="Y1017" t="s">
        <v>719</v>
      </c>
      <c r="Z1017" t="s">
        <v>719</v>
      </c>
      <c r="AA1017">
        <v>179636</v>
      </c>
      <c r="AB1017" t="s">
        <v>44</v>
      </c>
      <c r="AC1017">
        <v>201096</v>
      </c>
      <c r="AD1017" t="s">
        <v>82</v>
      </c>
      <c r="AE1017">
        <v>80864</v>
      </c>
      <c r="AF1017" t="s">
        <v>45</v>
      </c>
      <c r="AG1017">
        <v>80840</v>
      </c>
      <c r="AH1017" t="s">
        <v>116</v>
      </c>
      <c r="AI1017">
        <v>28216</v>
      </c>
      <c r="AJ1017" t="s">
        <v>142</v>
      </c>
      <c r="AK1017">
        <v>1224</v>
      </c>
      <c r="AL1017" t="s">
        <v>91</v>
      </c>
      <c r="AM1017">
        <v>2</v>
      </c>
      <c r="AN1017" t="s">
        <v>152</v>
      </c>
      <c r="AO1017">
        <v>131567</v>
      </c>
      <c r="AP1017" t="s">
        <v>153</v>
      </c>
    </row>
    <row r="1018" spans="1:42" x14ac:dyDescent="0.2">
      <c r="A1018">
        <v>1017</v>
      </c>
      <c r="B1018" t="s">
        <v>1623</v>
      </c>
      <c r="C1018" t="s">
        <v>44</v>
      </c>
      <c r="D1018">
        <v>179636</v>
      </c>
      <c r="E1018" t="s">
        <v>430</v>
      </c>
      <c r="F1018" t="s">
        <v>429</v>
      </c>
      <c r="G1018" t="s">
        <v>429</v>
      </c>
      <c r="H1018" t="s">
        <v>1629</v>
      </c>
      <c r="I1018" t="s">
        <v>4780</v>
      </c>
      <c r="J1018" t="s">
        <v>719</v>
      </c>
      <c r="K1018">
        <v>1</v>
      </c>
      <c r="L1018">
        <v>960</v>
      </c>
      <c r="M1018" t="s">
        <v>1628</v>
      </c>
      <c r="N1018">
        <v>0</v>
      </c>
      <c r="O1018">
        <v>-1683</v>
      </c>
      <c r="P1018">
        <v>-2643</v>
      </c>
      <c r="Q1018">
        <v>3</v>
      </c>
      <c r="R1018" t="s">
        <v>719</v>
      </c>
      <c r="S1018" t="s">
        <v>719</v>
      </c>
      <c r="T1018" t="s">
        <v>719</v>
      </c>
      <c r="U1018" t="s">
        <v>4326</v>
      </c>
      <c r="V1018">
        <v>179636</v>
      </c>
      <c r="W1018" t="s">
        <v>44</v>
      </c>
      <c r="X1018" t="b">
        <v>1</v>
      </c>
      <c r="Y1018" t="s">
        <v>719</v>
      </c>
      <c r="Z1018" t="s">
        <v>719</v>
      </c>
      <c r="AA1018">
        <v>179636</v>
      </c>
      <c r="AB1018" t="s">
        <v>44</v>
      </c>
      <c r="AC1018">
        <v>201096</v>
      </c>
      <c r="AD1018" t="s">
        <v>82</v>
      </c>
      <c r="AE1018">
        <v>80864</v>
      </c>
      <c r="AF1018" t="s">
        <v>45</v>
      </c>
      <c r="AG1018">
        <v>80840</v>
      </c>
      <c r="AH1018" t="s">
        <v>116</v>
      </c>
      <c r="AI1018">
        <v>28216</v>
      </c>
      <c r="AJ1018" t="s">
        <v>142</v>
      </c>
      <c r="AK1018">
        <v>1224</v>
      </c>
      <c r="AL1018" t="s">
        <v>91</v>
      </c>
      <c r="AM1018">
        <v>2</v>
      </c>
      <c r="AN1018" t="s">
        <v>152</v>
      </c>
      <c r="AO1018">
        <v>131567</v>
      </c>
      <c r="AP1018" t="s">
        <v>153</v>
      </c>
    </row>
    <row r="1019" spans="1:42" x14ac:dyDescent="0.2">
      <c r="A1019">
        <v>1018</v>
      </c>
      <c r="B1019" t="s">
        <v>1623</v>
      </c>
      <c r="C1019" t="s">
        <v>44</v>
      </c>
      <c r="D1019">
        <v>179636</v>
      </c>
      <c r="E1019" t="s">
        <v>1627</v>
      </c>
      <c r="F1019" t="s">
        <v>1626</v>
      </c>
      <c r="G1019" t="s">
        <v>1626</v>
      </c>
      <c r="H1019" t="s">
        <v>1625</v>
      </c>
      <c r="I1019" t="s">
        <v>4779</v>
      </c>
      <c r="J1019" t="s">
        <v>719</v>
      </c>
      <c r="K1019">
        <v>1</v>
      </c>
      <c r="L1019">
        <v>1434</v>
      </c>
      <c r="M1019" t="s">
        <v>1624</v>
      </c>
      <c r="N1019">
        <v>0</v>
      </c>
      <c r="O1019">
        <v>-253</v>
      </c>
      <c r="P1019">
        <v>-1687</v>
      </c>
      <c r="Q1019">
        <v>2</v>
      </c>
      <c r="R1019" t="s">
        <v>719</v>
      </c>
      <c r="S1019" t="s">
        <v>719</v>
      </c>
      <c r="T1019" t="s">
        <v>719</v>
      </c>
      <c r="U1019" t="s">
        <v>4326</v>
      </c>
      <c r="V1019">
        <v>179636</v>
      </c>
      <c r="W1019" t="s">
        <v>44</v>
      </c>
      <c r="X1019" t="b">
        <v>1</v>
      </c>
      <c r="Y1019" t="s">
        <v>719</v>
      </c>
      <c r="Z1019" t="s">
        <v>719</v>
      </c>
      <c r="AA1019">
        <v>179636</v>
      </c>
      <c r="AB1019" t="s">
        <v>44</v>
      </c>
      <c r="AC1019">
        <v>201096</v>
      </c>
      <c r="AD1019" t="s">
        <v>82</v>
      </c>
      <c r="AE1019">
        <v>80864</v>
      </c>
      <c r="AF1019" t="s">
        <v>45</v>
      </c>
      <c r="AG1019">
        <v>80840</v>
      </c>
      <c r="AH1019" t="s">
        <v>116</v>
      </c>
      <c r="AI1019">
        <v>28216</v>
      </c>
      <c r="AJ1019" t="s">
        <v>142</v>
      </c>
      <c r="AK1019">
        <v>1224</v>
      </c>
      <c r="AL1019" t="s">
        <v>91</v>
      </c>
      <c r="AM1019">
        <v>2</v>
      </c>
      <c r="AN1019" t="s">
        <v>152</v>
      </c>
      <c r="AO1019">
        <v>131567</v>
      </c>
      <c r="AP1019" t="s">
        <v>153</v>
      </c>
    </row>
    <row r="1020" spans="1:42" x14ac:dyDescent="0.2">
      <c r="A1020">
        <v>1019</v>
      </c>
      <c r="B1020" t="s">
        <v>1623</v>
      </c>
      <c r="C1020" t="s">
        <v>44</v>
      </c>
      <c r="D1020">
        <v>179636</v>
      </c>
      <c r="E1020" t="s">
        <v>430</v>
      </c>
      <c r="F1020" t="s">
        <v>429</v>
      </c>
      <c r="G1020" t="s">
        <v>429</v>
      </c>
      <c r="H1020" t="s">
        <v>1622</v>
      </c>
      <c r="I1020" t="s">
        <v>4778</v>
      </c>
      <c r="J1020" t="s">
        <v>719</v>
      </c>
      <c r="K1020">
        <v>1</v>
      </c>
      <c r="L1020">
        <v>249</v>
      </c>
      <c r="M1020" t="s">
        <v>1621</v>
      </c>
      <c r="N1020">
        <v>1</v>
      </c>
      <c r="O1020">
        <v>0</v>
      </c>
      <c r="P1020">
        <v>-249</v>
      </c>
      <c r="Q1020">
        <v>1</v>
      </c>
      <c r="R1020" t="s">
        <v>719</v>
      </c>
      <c r="S1020" t="s">
        <v>719</v>
      </c>
      <c r="T1020" t="s">
        <v>719</v>
      </c>
      <c r="U1020" t="s">
        <v>4326</v>
      </c>
      <c r="V1020">
        <v>179636</v>
      </c>
      <c r="W1020" t="s">
        <v>44</v>
      </c>
      <c r="X1020" t="b">
        <v>1</v>
      </c>
      <c r="Y1020" t="s">
        <v>719</v>
      </c>
      <c r="Z1020" t="s">
        <v>719</v>
      </c>
      <c r="AA1020">
        <v>179636</v>
      </c>
      <c r="AB1020" t="s">
        <v>44</v>
      </c>
      <c r="AC1020">
        <v>201096</v>
      </c>
      <c r="AD1020" t="s">
        <v>82</v>
      </c>
      <c r="AE1020">
        <v>80864</v>
      </c>
      <c r="AF1020" t="s">
        <v>45</v>
      </c>
      <c r="AG1020">
        <v>80840</v>
      </c>
      <c r="AH1020" t="s">
        <v>116</v>
      </c>
      <c r="AI1020">
        <v>28216</v>
      </c>
      <c r="AJ1020" t="s">
        <v>142</v>
      </c>
      <c r="AK1020">
        <v>1224</v>
      </c>
      <c r="AL1020" t="s">
        <v>91</v>
      </c>
      <c r="AM1020">
        <v>2</v>
      </c>
      <c r="AN1020" t="s">
        <v>152</v>
      </c>
      <c r="AO1020">
        <v>131567</v>
      </c>
      <c r="AP1020" t="s">
        <v>153</v>
      </c>
    </row>
    <row r="1021" spans="1:42" x14ac:dyDescent="0.2">
      <c r="A1021">
        <v>1020</v>
      </c>
      <c r="B1021" t="s">
        <v>1588</v>
      </c>
      <c r="C1021" t="s">
        <v>44</v>
      </c>
      <c r="D1021">
        <v>179636</v>
      </c>
      <c r="E1021" t="s">
        <v>684</v>
      </c>
      <c r="F1021" t="s">
        <v>683</v>
      </c>
      <c r="G1021" t="s">
        <v>683</v>
      </c>
      <c r="H1021" t="s">
        <v>1620</v>
      </c>
      <c r="I1021" t="s">
        <v>4777</v>
      </c>
      <c r="J1021" t="s">
        <v>719</v>
      </c>
      <c r="K1021">
        <v>-1</v>
      </c>
      <c r="L1021">
        <v>80</v>
      </c>
      <c r="M1021" t="s">
        <v>1619</v>
      </c>
      <c r="N1021">
        <v>1</v>
      </c>
      <c r="O1021">
        <v>-15047</v>
      </c>
      <c r="P1021">
        <v>-15127</v>
      </c>
      <c r="Q1021">
        <v>17</v>
      </c>
      <c r="R1021" t="s">
        <v>719</v>
      </c>
      <c r="S1021" t="s">
        <v>719</v>
      </c>
      <c r="T1021" t="s">
        <v>719</v>
      </c>
      <c r="U1021" t="s">
        <v>4326</v>
      </c>
      <c r="V1021">
        <v>179636</v>
      </c>
      <c r="W1021" t="s">
        <v>44</v>
      </c>
      <c r="X1021" t="b">
        <v>1</v>
      </c>
      <c r="Y1021" t="s">
        <v>719</v>
      </c>
      <c r="Z1021" t="s">
        <v>719</v>
      </c>
      <c r="AA1021">
        <v>179636</v>
      </c>
      <c r="AB1021" t="s">
        <v>44</v>
      </c>
      <c r="AC1021">
        <v>201096</v>
      </c>
      <c r="AD1021" t="s">
        <v>82</v>
      </c>
      <c r="AE1021">
        <v>80864</v>
      </c>
      <c r="AF1021" t="s">
        <v>45</v>
      </c>
      <c r="AG1021">
        <v>80840</v>
      </c>
      <c r="AH1021" t="s">
        <v>116</v>
      </c>
      <c r="AI1021">
        <v>28216</v>
      </c>
      <c r="AJ1021" t="s">
        <v>142</v>
      </c>
      <c r="AK1021">
        <v>1224</v>
      </c>
      <c r="AL1021" t="s">
        <v>91</v>
      </c>
      <c r="AM1021">
        <v>2</v>
      </c>
      <c r="AN1021" t="s">
        <v>152</v>
      </c>
      <c r="AO1021">
        <v>131567</v>
      </c>
      <c r="AP1021" t="s">
        <v>153</v>
      </c>
    </row>
    <row r="1022" spans="1:42" x14ac:dyDescent="0.2">
      <c r="A1022">
        <v>1021</v>
      </c>
      <c r="B1022" t="s">
        <v>1588</v>
      </c>
      <c r="C1022" t="s">
        <v>44</v>
      </c>
      <c r="D1022">
        <v>179636</v>
      </c>
      <c r="E1022" t="s">
        <v>692</v>
      </c>
      <c r="F1022" t="s">
        <v>691</v>
      </c>
      <c r="G1022" t="s">
        <v>691</v>
      </c>
      <c r="H1022" t="s">
        <v>1618</v>
      </c>
      <c r="I1022" t="s">
        <v>4776</v>
      </c>
      <c r="J1022" t="s">
        <v>719</v>
      </c>
      <c r="K1022">
        <v>-1</v>
      </c>
      <c r="L1022">
        <v>930</v>
      </c>
      <c r="M1022" t="s">
        <v>1617</v>
      </c>
      <c r="N1022">
        <v>0</v>
      </c>
      <c r="O1022">
        <v>-14097</v>
      </c>
      <c r="P1022">
        <v>-15027</v>
      </c>
      <c r="Q1022">
        <v>16</v>
      </c>
      <c r="R1022" t="s">
        <v>719</v>
      </c>
      <c r="S1022" t="s">
        <v>719</v>
      </c>
      <c r="T1022" t="s">
        <v>719</v>
      </c>
      <c r="U1022" t="s">
        <v>4326</v>
      </c>
      <c r="V1022">
        <v>179636</v>
      </c>
      <c r="W1022" t="s">
        <v>44</v>
      </c>
      <c r="X1022" t="b">
        <v>1</v>
      </c>
      <c r="Y1022" t="s">
        <v>719</v>
      </c>
      <c r="Z1022" t="s">
        <v>719</v>
      </c>
      <c r="AA1022">
        <v>179636</v>
      </c>
      <c r="AB1022" t="s">
        <v>44</v>
      </c>
      <c r="AC1022">
        <v>201096</v>
      </c>
      <c r="AD1022" t="s">
        <v>82</v>
      </c>
      <c r="AE1022">
        <v>80864</v>
      </c>
      <c r="AF1022" t="s">
        <v>45</v>
      </c>
      <c r="AG1022">
        <v>80840</v>
      </c>
      <c r="AH1022" t="s">
        <v>116</v>
      </c>
      <c r="AI1022">
        <v>28216</v>
      </c>
      <c r="AJ1022" t="s">
        <v>142</v>
      </c>
      <c r="AK1022">
        <v>1224</v>
      </c>
      <c r="AL1022" t="s">
        <v>91</v>
      </c>
      <c r="AM1022">
        <v>2</v>
      </c>
      <c r="AN1022" t="s">
        <v>152</v>
      </c>
      <c r="AO1022">
        <v>131567</v>
      </c>
      <c r="AP1022" t="s">
        <v>153</v>
      </c>
    </row>
    <row r="1023" spans="1:42" x14ac:dyDescent="0.2">
      <c r="A1023">
        <v>1022</v>
      </c>
      <c r="B1023" t="s">
        <v>1588</v>
      </c>
      <c r="C1023" t="s">
        <v>44</v>
      </c>
      <c r="D1023">
        <v>179636</v>
      </c>
      <c r="E1023" t="s">
        <v>692</v>
      </c>
      <c r="F1023" t="s">
        <v>691</v>
      </c>
      <c r="G1023" t="s">
        <v>691</v>
      </c>
      <c r="H1023" t="s">
        <v>1616</v>
      </c>
      <c r="I1023" t="s">
        <v>4775</v>
      </c>
      <c r="J1023" t="s">
        <v>719</v>
      </c>
      <c r="K1023">
        <v>-1</v>
      </c>
      <c r="L1023">
        <v>1065</v>
      </c>
      <c r="M1023" t="s">
        <v>1615</v>
      </c>
      <c r="N1023">
        <v>0</v>
      </c>
      <c r="O1023">
        <v>-13015</v>
      </c>
      <c r="P1023">
        <v>-14080</v>
      </c>
      <c r="Q1023">
        <v>15</v>
      </c>
      <c r="R1023" t="s">
        <v>719</v>
      </c>
      <c r="S1023" t="s">
        <v>719</v>
      </c>
      <c r="T1023" t="s">
        <v>719</v>
      </c>
      <c r="U1023" t="s">
        <v>4326</v>
      </c>
      <c r="V1023">
        <v>179636</v>
      </c>
      <c r="W1023" t="s">
        <v>44</v>
      </c>
      <c r="X1023" t="b">
        <v>1</v>
      </c>
      <c r="Y1023" t="s">
        <v>719</v>
      </c>
      <c r="Z1023" t="s">
        <v>719</v>
      </c>
      <c r="AA1023">
        <v>179636</v>
      </c>
      <c r="AB1023" t="s">
        <v>44</v>
      </c>
      <c r="AC1023">
        <v>201096</v>
      </c>
      <c r="AD1023" t="s">
        <v>82</v>
      </c>
      <c r="AE1023">
        <v>80864</v>
      </c>
      <c r="AF1023" t="s">
        <v>45</v>
      </c>
      <c r="AG1023">
        <v>80840</v>
      </c>
      <c r="AH1023" t="s">
        <v>116</v>
      </c>
      <c r="AI1023">
        <v>28216</v>
      </c>
      <c r="AJ1023" t="s">
        <v>142</v>
      </c>
      <c r="AK1023">
        <v>1224</v>
      </c>
      <c r="AL1023" t="s">
        <v>91</v>
      </c>
      <c r="AM1023">
        <v>2</v>
      </c>
      <c r="AN1023" t="s">
        <v>152</v>
      </c>
      <c r="AO1023">
        <v>131567</v>
      </c>
      <c r="AP1023" t="s">
        <v>153</v>
      </c>
    </row>
    <row r="1024" spans="1:42" x14ac:dyDescent="0.2">
      <c r="A1024">
        <v>1023</v>
      </c>
      <c r="B1024" t="s">
        <v>1588</v>
      </c>
      <c r="C1024" t="s">
        <v>44</v>
      </c>
      <c r="D1024">
        <v>179636</v>
      </c>
      <c r="E1024" t="s">
        <v>688</v>
      </c>
      <c r="F1024" t="s">
        <v>687</v>
      </c>
      <c r="G1024" t="s">
        <v>687</v>
      </c>
      <c r="H1024" t="s">
        <v>1614</v>
      </c>
      <c r="I1024" t="s">
        <v>4774</v>
      </c>
      <c r="J1024" t="s">
        <v>719</v>
      </c>
      <c r="K1024">
        <v>-1</v>
      </c>
      <c r="L1024">
        <v>1314</v>
      </c>
      <c r="M1024" t="s">
        <v>1613</v>
      </c>
      <c r="N1024">
        <v>0</v>
      </c>
      <c r="O1024">
        <v>-11643</v>
      </c>
      <c r="P1024">
        <v>-12957</v>
      </c>
      <c r="Q1024">
        <v>14</v>
      </c>
      <c r="R1024" t="s">
        <v>719</v>
      </c>
      <c r="S1024" t="s">
        <v>719</v>
      </c>
      <c r="T1024" t="s">
        <v>719</v>
      </c>
      <c r="U1024" t="s">
        <v>4326</v>
      </c>
      <c r="V1024">
        <v>179636</v>
      </c>
      <c r="W1024" t="s">
        <v>44</v>
      </c>
      <c r="X1024" t="b">
        <v>1</v>
      </c>
      <c r="Y1024" t="s">
        <v>719</v>
      </c>
      <c r="Z1024" t="s">
        <v>719</v>
      </c>
      <c r="AA1024">
        <v>179636</v>
      </c>
      <c r="AB1024" t="s">
        <v>44</v>
      </c>
      <c r="AC1024">
        <v>201096</v>
      </c>
      <c r="AD1024" t="s">
        <v>82</v>
      </c>
      <c r="AE1024">
        <v>80864</v>
      </c>
      <c r="AF1024" t="s">
        <v>45</v>
      </c>
      <c r="AG1024">
        <v>80840</v>
      </c>
      <c r="AH1024" t="s">
        <v>116</v>
      </c>
      <c r="AI1024">
        <v>28216</v>
      </c>
      <c r="AJ1024" t="s">
        <v>142</v>
      </c>
      <c r="AK1024">
        <v>1224</v>
      </c>
      <c r="AL1024" t="s">
        <v>91</v>
      </c>
      <c r="AM1024">
        <v>2</v>
      </c>
      <c r="AN1024" t="s">
        <v>152</v>
      </c>
      <c r="AO1024">
        <v>131567</v>
      </c>
      <c r="AP1024" t="s">
        <v>153</v>
      </c>
    </row>
    <row r="1025" spans="1:42" x14ac:dyDescent="0.2">
      <c r="A1025">
        <v>1024</v>
      </c>
      <c r="B1025" t="s">
        <v>1588</v>
      </c>
      <c r="C1025" t="s">
        <v>44</v>
      </c>
      <c r="D1025">
        <v>179636</v>
      </c>
      <c r="E1025" t="s">
        <v>684</v>
      </c>
      <c r="F1025" t="s">
        <v>683</v>
      </c>
      <c r="G1025" t="s">
        <v>683</v>
      </c>
      <c r="H1025" t="s">
        <v>1612</v>
      </c>
      <c r="I1025" t="s">
        <v>4773</v>
      </c>
      <c r="J1025" t="s">
        <v>719</v>
      </c>
      <c r="K1025">
        <v>-1</v>
      </c>
      <c r="L1025">
        <v>843</v>
      </c>
      <c r="M1025" t="s">
        <v>1611</v>
      </c>
      <c r="N1025">
        <v>0</v>
      </c>
      <c r="O1025">
        <v>-10661</v>
      </c>
      <c r="P1025">
        <v>-11504</v>
      </c>
      <c r="Q1025">
        <v>13</v>
      </c>
      <c r="R1025" t="s">
        <v>719</v>
      </c>
      <c r="S1025" t="s">
        <v>719</v>
      </c>
      <c r="T1025" t="s">
        <v>719</v>
      </c>
      <c r="U1025" t="s">
        <v>4326</v>
      </c>
      <c r="V1025">
        <v>179636</v>
      </c>
      <c r="W1025" t="s">
        <v>44</v>
      </c>
      <c r="X1025" t="b">
        <v>1</v>
      </c>
      <c r="Y1025" t="s">
        <v>719</v>
      </c>
      <c r="Z1025" t="s">
        <v>719</v>
      </c>
      <c r="AA1025">
        <v>179636</v>
      </c>
      <c r="AB1025" t="s">
        <v>44</v>
      </c>
      <c r="AC1025">
        <v>201096</v>
      </c>
      <c r="AD1025" t="s">
        <v>82</v>
      </c>
      <c r="AE1025">
        <v>80864</v>
      </c>
      <c r="AF1025" t="s">
        <v>45</v>
      </c>
      <c r="AG1025">
        <v>80840</v>
      </c>
      <c r="AH1025" t="s">
        <v>116</v>
      </c>
      <c r="AI1025">
        <v>28216</v>
      </c>
      <c r="AJ1025" t="s">
        <v>142</v>
      </c>
      <c r="AK1025">
        <v>1224</v>
      </c>
      <c r="AL1025" t="s">
        <v>91</v>
      </c>
      <c r="AM1025">
        <v>2</v>
      </c>
      <c r="AN1025" t="s">
        <v>152</v>
      </c>
      <c r="AO1025">
        <v>131567</v>
      </c>
      <c r="AP1025" t="s">
        <v>153</v>
      </c>
    </row>
    <row r="1026" spans="1:42" x14ac:dyDescent="0.2">
      <c r="A1026">
        <v>1025</v>
      </c>
      <c r="B1026" t="s">
        <v>1588</v>
      </c>
      <c r="C1026" t="s">
        <v>44</v>
      </c>
      <c r="D1026">
        <v>179636</v>
      </c>
      <c r="E1026" t="s">
        <v>680</v>
      </c>
      <c r="F1026" t="s">
        <v>679</v>
      </c>
      <c r="G1026" t="s">
        <v>679</v>
      </c>
      <c r="H1026" t="s">
        <v>1610</v>
      </c>
      <c r="I1026" t="s">
        <v>4772</v>
      </c>
      <c r="J1026" t="s">
        <v>719</v>
      </c>
      <c r="K1026">
        <v>-1</v>
      </c>
      <c r="L1026">
        <v>1248</v>
      </c>
      <c r="M1026" t="s">
        <v>1609</v>
      </c>
      <c r="N1026">
        <v>0</v>
      </c>
      <c r="O1026">
        <v>-9323</v>
      </c>
      <c r="P1026">
        <v>-10571</v>
      </c>
      <c r="Q1026">
        <v>12</v>
      </c>
      <c r="R1026" t="s">
        <v>719</v>
      </c>
      <c r="S1026" t="s">
        <v>719</v>
      </c>
      <c r="T1026" t="s">
        <v>719</v>
      </c>
      <c r="U1026" t="s">
        <v>4326</v>
      </c>
      <c r="V1026">
        <v>179636</v>
      </c>
      <c r="W1026" t="s">
        <v>44</v>
      </c>
      <c r="X1026" t="b">
        <v>1</v>
      </c>
      <c r="Y1026" t="s">
        <v>719</v>
      </c>
      <c r="Z1026" t="s">
        <v>719</v>
      </c>
      <c r="AA1026">
        <v>179636</v>
      </c>
      <c r="AB1026" t="s">
        <v>44</v>
      </c>
      <c r="AC1026">
        <v>201096</v>
      </c>
      <c r="AD1026" t="s">
        <v>82</v>
      </c>
      <c r="AE1026">
        <v>80864</v>
      </c>
      <c r="AF1026" t="s">
        <v>45</v>
      </c>
      <c r="AG1026">
        <v>80840</v>
      </c>
      <c r="AH1026" t="s">
        <v>116</v>
      </c>
      <c r="AI1026">
        <v>28216</v>
      </c>
      <c r="AJ1026" t="s">
        <v>142</v>
      </c>
      <c r="AK1026">
        <v>1224</v>
      </c>
      <c r="AL1026" t="s">
        <v>91</v>
      </c>
      <c r="AM1026">
        <v>2</v>
      </c>
      <c r="AN1026" t="s">
        <v>152</v>
      </c>
      <c r="AO1026">
        <v>131567</v>
      </c>
      <c r="AP1026" t="s">
        <v>153</v>
      </c>
    </row>
    <row r="1027" spans="1:42" x14ac:dyDescent="0.2">
      <c r="A1027">
        <v>1026</v>
      </c>
      <c r="B1027" t="s">
        <v>1588</v>
      </c>
      <c r="C1027" t="s">
        <v>44</v>
      </c>
      <c r="D1027">
        <v>179636</v>
      </c>
      <c r="E1027" t="s">
        <v>497</v>
      </c>
      <c r="F1027" t="s">
        <v>429</v>
      </c>
      <c r="G1027" t="s">
        <v>429</v>
      </c>
      <c r="H1027" t="s">
        <v>1608</v>
      </c>
      <c r="I1027" t="s">
        <v>4771</v>
      </c>
      <c r="J1027" t="s">
        <v>719</v>
      </c>
      <c r="K1027">
        <v>-1</v>
      </c>
      <c r="L1027">
        <v>990</v>
      </c>
      <c r="M1027" t="s">
        <v>1607</v>
      </c>
      <c r="N1027">
        <v>0</v>
      </c>
      <c r="O1027">
        <v>-8207</v>
      </c>
      <c r="P1027">
        <v>-9197</v>
      </c>
      <c r="Q1027">
        <v>11</v>
      </c>
      <c r="R1027" t="s">
        <v>719</v>
      </c>
      <c r="S1027" t="s">
        <v>719</v>
      </c>
      <c r="T1027" t="s">
        <v>719</v>
      </c>
      <c r="U1027" t="s">
        <v>4326</v>
      </c>
      <c r="V1027">
        <v>179636</v>
      </c>
      <c r="W1027" t="s">
        <v>44</v>
      </c>
      <c r="X1027" t="b">
        <v>1</v>
      </c>
      <c r="Y1027" t="s">
        <v>719</v>
      </c>
      <c r="Z1027" t="s">
        <v>719</v>
      </c>
      <c r="AA1027">
        <v>179636</v>
      </c>
      <c r="AB1027" t="s">
        <v>44</v>
      </c>
      <c r="AC1027">
        <v>201096</v>
      </c>
      <c r="AD1027" t="s">
        <v>82</v>
      </c>
      <c r="AE1027">
        <v>80864</v>
      </c>
      <c r="AF1027" t="s">
        <v>45</v>
      </c>
      <c r="AG1027">
        <v>80840</v>
      </c>
      <c r="AH1027" t="s">
        <v>116</v>
      </c>
      <c r="AI1027">
        <v>28216</v>
      </c>
      <c r="AJ1027" t="s">
        <v>142</v>
      </c>
      <c r="AK1027">
        <v>1224</v>
      </c>
      <c r="AL1027" t="s">
        <v>91</v>
      </c>
      <c r="AM1027">
        <v>2</v>
      </c>
      <c r="AN1027" t="s">
        <v>152</v>
      </c>
      <c r="AO1027">
        <v>131567</v>
      </c>
      <c r="AP1027" t="s">
        <v>153</v>
      </c>
    </row>
    <row r="1028" spans="1:42" x14ac:dyDescent="0.2">
      <c r="A1028">
        <v>1027</v>
      </c>
      <c r="B1028" t="s">
        <v>1588</v>
      </c>
      <c r="C1028" t="s">
        <v>44</v>
      </c>
      <c r="D1028">
        <v>179636</v>
      </c>
      <c r="E1028" t="s">
        <v>305</v>
      </c>
      <c r="F1028" t="s">
        <v>304</v>
      </c>
      <c r="G1028" t="s">
        <v>304</v>
      </c>
      <c r="H1028" t="s">
        <v>1606</v>
      </c>
      <c r="I1028" t="s">
        <v>4770</v>
      </c>
      <c r="J1028" t="s">
        <v>719</v>
      </c>
      <c r="K1028">
        <v>-1</v>
      </c>
      <c r="L1028">
        <v>1017</v>
      </c>
      <c r="M1028" t="s">
        <v>1605</v>
      </c>
      <c r="N1028">
        <v>0</v>
      </c>
      <c r="O1028">
        <v>-7048</v>
      </c>
      <c r="P1028">
        <v>-8065</v>
      </c>
      <c r="Q1028">
        <v>10</v>
      </c>
      <c r="R1028" t="s">
        <v>4316</v>
      </c>
      <c r="S1028" t="s">
        <v>719</v>
      </c>
      <c r="T1028" t="s">
        <v>719</v>
      </c>
      <c r="U1028" t="s">
        <v>4326</v>
      </c>
      <c r="V1028">
        <v>179636</v>
      </c>
      <c r="W1028" t="s">
        <v>44</v>
      </c>
      <c r="X1028" t="b">
        <v>1</v>
      </c>
      <c r="Y1028" t="s">
        <v>719</v>
      </c>
      <c r="Z1028" t="s">
        <v>719</v>
      </c>
      <c r="AA1028">
        <v>179636</v>
      </c>
      <c r="AB1028" t="s">
        <v>44</v>
      </c>
      <c r="AC1028">
        <v>201096</v>
      </c>
      <c r="AD1028" t="s">
        <v>82</v>
      </c>
      <c r="AE1028">
        <v>80864</v>
      </c>
      <c r="AF1028" t="s">
        <v>45</v>
      </c>
      <c r="AG1028">
        <v>80840</v>
      </c>
      <c r="AH1028" t="s">
        <v>116</v>
      </c>
      <c r="AI1028">
        <v>28216</v>
      </c>
      <c r="AJ1028" t="s">
        <v>142</v>
      </c>
      <c r="AK1028">
        <v>1224</v>
      </c>
      <c r="AL1028" t="s">
        <v>91</v>
      </c>
      <c r="AM1028">
        <v>2</v>
      </c>
      <c r="AN1028" t="s">
        <v>152</v>
      </c>
      <c r="AO1028">
        <v>131567</v>
      </c>
      <c r="AP1028" t="s">
        <v>153</v>
      </c>
    </row>
    <row r="1029" spans="1:42" x14ac:dyDescent="0.2">
      <c r="A1029">
        <v>1028</v>
      </c>
      <c r="B1029" t="s">
        <v>1588</v>
      </c>
      <c r="C1029" t="s">
        <v>44</v>
      </c>
      <c r="D1029">
        <v>179636</v>
      </c>
      <c r="E1029" t="s">
        <v>672</v>
      </c>
      <c r="F1029" t="s">
        <v>671</v>
      </c>
      <c r="G1029" t="s">
        <v>671</v>
      </c>
      <c r="H1029" t="s">
        <v>1604</v>
      </c>
      <c r="I1029" t="s">
        <v>4769</v>
      </c>
      <c r="J1029" t="s">
        <v>719</v>
      </c>
      <c r="K1029">
        <v>1</v>
      </c>
      <c r="L1029">
        <v>321</v>
      </c>
      <c r="M1029" t="s">
        <v>1603</v>
      </c>
      <c r="N1029">
        <v>0</v>
      </c>
      <c r="O1029">
        <v>-6705</v>
      </c>
      <c r="P1029">
        <v>-7026</v>
      </c>
      <c r="Q1029">
        <v>9</v>
      </c>
      <c r="R1029" t="s">
        <v>719</v>
      </c>
      <c r="S1029" t="s">
        <v>719</v>
      </c>
      <c r="T1029" t="s">
        <v>719</v>
      </c>
      <c r="U1029" t="s">
        <v>4326</v>
      </c>
      <c r="V1029">
        <v>179636</v>
      </c>
      <c r="W1029" t="s">
        <v>44</v>
      </c>
      <c r="X1029" t="b">
        <v>1</v>
      </c>
      <c r="Y1029" t="s">
        <v>719</v>
      </c>
      <c r="Z1029" t="s">
        <v>719</v>
      </c>
      <c r="AA1029">
        <v>179636</v>
      </c>
      <c r="AB1029" t="s">
        <v>44</v>
      </c>
      <c r="AC1029">
        <v>201096</v>
      </c>
      <c r="AD1029" t="s">
        <v>82</v>
      </c>
      <c r="AE1029">
        <v>80864</v>
      </c>
      <c r="AF1029" t="s">
        <v>45</v>
      </c>
      <c r="AG1029">
        <v>80840</v>
      </c>
      <c r="AH1029" t="s">
        <v>116</v>
      </c>
      <c r="AI1029">
        <v>28216</v>
      </c>
      <c r="AJ1029" t="s">
        <v>142</v>
      </c>
      <c r="AK1029">
        <v>1224</v>
      </c>
      <c r="AL1029" t="s">
        <v>91</v>
      </c>
      <c r="AM1029">
        <v>2</v>
      </c>
      <c r="AN1029" t="s">
        <v>152</v>
      </c>
      <c r="AO1029">
        <v>131567</v>
      </c>
      <c r="AP1029" t="s">
        <v>153</v>
      </c>
    </row>
    <row r="1030" spans="1:42" x14ac:dyDescent="0.2">
      <c r="A1030">
        <v>1029</v>
      </c>
      <c r="B1030" t="s">
        <v>1588</v>
      </c>
      <c r="C1030" t="s">
        <v>44</v>
      </c>
      <c r="D1030">
        <v>179636</v>
      </c>
      <c r="E1030" t="s">
        <v>668</v>
      </c>
      <c r="F1030" t="s">
        <v>667</v>
      </c>
      <c r="G1030" t="s">
        <v>667</v>
      </c>
      <c r="H1030" t="s">
        <v>1602</v>
      </c>
      <c r="I1030" t="s">
        <v>4768</v>
      </c>
      <c r="J1030" t="s">
        <v>719</v>
      </c>
      <c r="K1030">
        <v>1</v>
      </c>
      <c r="L1030">
        <v>1299</v>
      </c>
      <c r="M1030" t="s">
        <v>1601</v>
      </c>
      <c r="N1030">
        <v>0</v>
      </c>
      <c r="O1030">
        <v>-5385</v>
      </c>
      <c r="P1030">
        <v>-6684</v>
      </c>
      <c r="Q1030">
        <v>8</v>
      </c>
      <c r="R1030" t="s">
        <v>719</v>
      </c>
      <c r="S1030" t="s">
        <v>719</v>
      </c>
      <c r="T1030" t="s">
        <v>719</v>
      </c>
      <c r="U1030" t="s">
        <v>4326</v>
      </c>
      <c r="V1030">
        <v>179636</v>
      </c>
      <c r="W1030" t="s">
        <v>44</v>
      </c>
      <c r="X1030" t="b">
        <v>1</v>
      </c>
      <c r="Y1030" t="s">
        <v>719</v>
      </c>
      <c r="Z1030" t="s">
        <v>719</v>
      </c>
      <c r="AA1030">
        <v>179636</v>
      </c>
      <c r="AB1030" t="s">
        <v>44</v>
      </c>
      <c r="AC1030">
        <v>201096</v>
      </c>
      <c r="AD1030" t="s">
        <v>82</v>
      </c>
      <c r="AE1030">
        <v>80864</v>
      </c>
      <c r="AF1030" t="s">
        <v>45</v>
      </c>
      <c r="AG1030">
        <v>80840</v>
      </c>
      <c r="AH1030" t="s">
        <v>116</v>
      </c>
      <c r="AI1030">
        <v>28216</v>
      </c>
      <c r="AJ1030" t="s">
        <v>142</v>
      </c>
      <c r="AK1030">
        <v>1224</v>
      </c>
      <c r="AL1030" t="s">
        <v>91</v>
      </c>
      <c r="AM1030">
        <v>2</v>
      </c>
      <c r="AN1030" t="s">
        <v>152</v>
      </c>
      <c r="AO1030">
        <v>131567</v>
      </c>
      <c r="AP1030" t="s">
        <v>153</v>
      </c>
    </row>
    <row r="1031" spans="1:42" x14ac:dyDescent="0.2">
      <c r="A1031">
        <v>1030</v>
      </c>
      <c r="B1031" t="s">
        <v>1588</v>
      </c>
      <c r="C1031" t="s">
        <v>44</v>
      </c>
      <c r="D1031">
        <v>179636</v>
      </c>
      <c r="E1031" t="s">
        <v>497</v>
      </c>
      <c r="F1031" t="s">
        <v>429</v>
      </c>
      <c r="G1031" t="s">
        <v>429</v>
      </c>
      <c r="H1031" t="s">
        <v>1600</v>
      </c>
      <c r="I1031" t="s">
        <v>4767</v>
      </c>
      <c r="J1031" t="s">
        <v>719</v>
      </c>
      <c r="K1031">
        <v>-1</v>
      </c>
      <c r="L1031">
        <v>162</v>
      </c>
      <c r="M1031" t="s">
        <v>1599</v>
      </c>
      <c r="N1031">
        <v>0</v>
      </c>
      <c r="O1031">
        <v>-4943</v>
      </c>
      <c r="P1031">
        <v>-5105</v>
      </c>
      <c r="Q1031">
        <v>7</v>
      </c>
      <c r="R1031" t="s">
        <v>719</v>
      </c>
      <c r="S1031" t="s">
        <v>719</v>
      </c>
      <c r="T1031" t="s">
        <v>719</v>
      </c>
      <c r="U1031" t="s">
        <v>4326</v>
      </c>
      <c r="V1031">
        <v>179636</v>
      </c>
      <c r="W1031" t="s">
        <v>44</v>
      </c>
      <c r="X1031" t="b">
        <v>1</v>
      </c>
      <c r="Y1031" t="s">
        <v>719</v>
      </c>
      <c r="Z1031" t="s">
        <v>719</v>
      </c>
      <c r="AA1031">
        <v>179636</v>
      </c>
      <c r="AB1031" t="s">
        <v>44</v>
      </c>
      <c r="AC1031">
        <v>201096</v>
      </c>
      <c r="AD1031" t="s">
        <v>82</v>
      </c>
      <c r="AE1031">
        <v>80864</v>
      </c>
      <c r="AF1031" t="s">
        <v>45</v>
      </c>
      <c r="AG1031">
        <v>80840</v>
      </c>
      <c r="AH1031" t="s">
        <v>116</v>
      </c>
      <c r="AI1031">
        <v>28216</v>
      </c>
      <c r="AJ1031" t="s">
        <v>142</v>
      </c>
      <c r="AK1031">
        <v>1224</v>
      </c>
      <c r="AL1031" t="s">
        <v>91</v>
      </c>
      <c r="AM1031">
        <v>2</v>
      </c>
      <c r="AN1031" t="s">
        <v>152</v>
      </c>
      <c r="AO1031">
        <v>131567</v>
      </c>
      <c r="AP1031" t="s">
        <v>153</v>
      </c>
    </row>
    <row r="1032" spans="1:42" x14ac:dyDescent="0.2">
      <c r="A1032">
        <v>1031</v>
      </c>
      <c r="B1032" t="s">
        <v>1588</v>
      </c>
      <c r="C1032" t="s">
        <v>44</v>
      </c>
      <c r="D1032">
        <v>179636</v>
      </c>
      <c r="E1032" t="s">
        <v>660</v>
      </c>
      <c r="F1032" t="s">
        <v>659</v>
      </c>
      <c r="G1032" t="s">
        <v>659</v>
      </c>
      <c r="H1032" t="s">
        <v>1598</v>
      </c>
      <c r="I1032" t="s">
        <v>4766</v>
      </c>
      <c r="J1032" t="s">
        <v>719</v>
      </c>
      <c r="K1032">
        <v>1</v>
      </c>
      <c r="L1032">
        <v>660</v>
      </c>
      <c r="M1032" t="s">
        <v>1597</v>
      </c>
      <c r="N1032">
        <v>0</v>
      </c>
      <c r="O1032">
        <v>-4150</v>
      </c>
      <c r="P1032">
        <v>-4810</v>
      </c>
      <c r="Q1032">
        <v>6</v>
      </c>
      <c r="R1032" t="s">
        <v>719</v>
      </c>
      <c r="S1032" t="s">
        <v>719</v>
      </c>
      <c r="T1032" t="s">
        <v>719</v>
      </c>
      <c r="U1032" t="s">
        <v>4326</v>
      </c>
      <c r="V1032">
        <v>179636</v>
      </c>
      <c r="W1032" t="s">
        <v>44</v>
      </c>
      <c r="X1032" t="b">
        <v>1</v>
      </c>
      <c r="Y1032" t="s">
        <v>719</v>
      </c>
      <c r="Z1032" t="s">
        <v>719</v>
      </c>
      <c r="AA1032">
        <v>179636</v>
      </c>
      <c r="AB1032" t="s">
        <v>44</v>
      </c>
      <c r="AC1032">
        <v>201096</v>
      </c>
      <c r="AD1032" t="s">
        <v>82</v>
      </c>
      <c r="AE1032">
        <v>80864</v>
      </c>
      <c r="AF1032" t="s">
        <v>45</v>
      </c>
      <c r="AG1032">
        <v>80840</v>
      </c>
      <c r="AH1032" t="s">
        <v>116</v>
      </c>
      <c r="AI1032">
        <v>28216</v>
      </c>
      <c r="AJ1032" t="s">
        <v>142</v>
      </c>
      <c r="AK1032">
        <v>1224</v>
      </c>
      <c r="AL1032" t="s">
        <v>91</v>
      </c>
      <c r="AM1032">
        <v>2</v>
      </c>
      <c r="AN1032" t="s">
        <v>152</v>
      </c>
      <c r="AO1032">
        <v>131567</v>
      </c>
      <c r="AP1032" t="s">
        <v>153</v>
      </c>
    </row>
    <row r="1033" spans="1:42" x14ac:dyDescent="0.2">
      <c r="A1033">
        <v>1032</v>
      </c>
      <c r="B1033" t="s">
        <v>1588</v>
      </c>
      <c r="C1033" t="s">
        <v>44</v>
      </c>
      <c r="D1033">
        <v>179636</v>
      </c>
      <c r="E1033" t="s">
        <v>656</v>
      </c>
      <c r="F1033" t="s">
        <v>655</v>
      </c>
      <c r="G1033" t="s">
        <v>655</v>
      </c>
      <c r="H1033" t="s">
        <v>1596</v>
      </c>
      <c r="I1033" t="s">
        <v>4765</v>
      </c>
      <c r="J1033" t="s">
        <v>719</v>
      </c>
      <c r="K1033">
        <v>-1</v>
      </c>
      <c r="L1033">
        <v>1104</v>
      </c>
      <c r="M1033" t="s">
        <v>1595</v>
      </c>
      <c r="N1033">
        <v>0</v>
      </c>
      <c r="O1033">
        <v>-3040</v>
      </c>
      <c r="P1033">
        <v>-4144</v>
      </c>
      <c r="Q1033">
        <v>5</v>
      </c>
      <c r="R1033" t="s">
        <v>719</v>
      </c>
      <c r="S1033" t="s">
        <v>719</v>
      </c>
      <c r="T1033" t="s">
        <v>719</v>
      </c>
      <c r="U1033" t="s">
        <v>4326</v>
      </c>
      <c r="V1033">
        <v>179636</v>
      </c>
      <c r="W1033" t="s">
        <v>44</v>
      </c>
      <c r="X1033" t="b">
        <v>1</v>
      </c>
      <c r="Y1033" t="s">
        <v>719</v>
      </c>
      <c r="Z1033" t="s">
        <v>719</v>
      </c>
      <c r="AA1033">
        <v>179636</v>
      </c>
      <c r="AB1033" t="s">
        <v>44</v>
      </c>
      <c r="AC1033">
        <v>201096</v>
      </c>
      <c r="AD1033" t="s">
        <v>82</v>
      </c>
      <c r="AE1033">
        <v>80864</v>
      </c>
      <c r="AF1033" t="s">
        <v>45</v>
      </c>
      <c r="AG1033">
        <v>80840</v>
      </c>
      <c r="AH1033" t="s">
        <v>116</v>
      </c>
      <c r="AI1033">
        <v>28216</v>
      </c>
      <c r="AJ1033" t="s">
        <v>142</v>
      </c>
      <c r="AK1033">
        <v>1224</v>
      </c>
      <c r="AL1033" t="s">
        <v>91</v>
      </c>
      <c r="AM1033">
        <v>2</v>
      </c>
      <c r="AN1033" t="s">
        <v>152</v>
      </c>
      <c r="AO1033">
        <v>131567</v>
      </c>
      <c r="AP1033" t="s">
        <v>153</v>
      </c>
    </row>
    <row r="1034" spans="1:42" x14ac:dyDescent="0.2">
      <c r="A1034">
        <v>1033</v>
      </c>
      <c r="B1034" t="s">
        <v>1588</v>
      </c>
      <c r="C1034" t="s">
        <v>44</v>
      </c>
      <c r="D1034">
        <v>179636</v>
      </c>
      <c r="E1034" t="s">
        <v>652</v>
      </c>
      <c r="F1034" t="s">
        <v>651</v>
      </c>
      <c r="G1034" t="s">
        <v>651</v>
      </c>
      <c r="H1034" t="s">
        <v>1594</v>
      </c>
      <c r="I1034" t="s">
        <v>4764</v>
      </c>
      <c r="J1034" t="s">
        <v>719</v>
      </c>
      <c r="K1034">
        <v>1</v>
      </c>
      <c r="L1034">
        <v>258</v>
      </c>
      <c r="M1034" t="s">
        <v>1593</v>
      </c>
      <c r="N1034">
        <v>0</v>
      </c>
      <c r="O1034">
        <v>-2780</v>
      </c>
      <c r="P1034">
        <v>-3038</v>
      </c>
      <c r="Q1034">
        <v>4</v>
      </c>
      <c r="R1034" t="s">
        <v>719</v>
      </c>
      <c r="S1034" t="s">
        <v>719</v>
      </c>
      <c r="T1034" t="s">
        <v>719</v>
      </c>
      <c r="U1034" t="s">
        <v>4326</v>
      </c>
      <c r="V1034">
        <v>179636</v>
      </c>
      <c r="W1034" t="s">
        <v>44</v>
      </c>
      <c r="X1034" t="b">
        <v>1</v>
      </c>
      <c r="Y1034" t="s">
        <v>719</v>
      </c>
      <c r="Z1034" t="s">
        <v>719</v>
      </c>
      <c r="AA1034">
        <v>179636</v>
      </c>
      <c r="AB1034" t="s">
        <v>44</v>
      </c>
      <c r="AC1034">
        <v>201096</v>
      </c>
      <c r="AD1034" t="s">
        <v>82</v>
      </c>
      <c r="AE1034">
        <v>80864</v>
      </c>
      <c r="AF1034" t="s">
        <v>45</v>
      </c>
      <c r="AG1034">
        <v>80840</v>
      </c>
      <c r="AH1034" t="s">
        <v>116</v>
      </c>
      <c r="AI1034">
        <v>28216</v>
      </c>
      <c r="AJ1034" t="s">
        <v>142</v>
      </c>
      <c r="AK1034">
        <v>1224</v>
      </c>
      <c r="AL1034" t="s">
        <v>91</v>
      </c>
      <c r="AM1034">
        <v>2</v>
      </c>
      <c r="AN1034" t="s">
        <v>152</v>
      </c>
      <c r="AO1034">
        <v>131567</v>
      </c>
      <c r="AP1034" t="s">
        <v>153</v>
      </c>
    </row>
    <row r="1035" spans="1:42" x14ac:dyDescent="0.2">
      <c r="A1035">
        <v>1034</v>
      </c>
      <c r="B1035" t="s">
        <v>1588</v>
      </c>
      <c r="C1035" t="s">
        <v>44</v>
      </c>
      <c r="D1035">
        <v>179636</v>
      </c>
      <c r="E1035" t="s">
        <v>643</v>
      </c>
      <c r="F1035" t="s">
        <v>642</v>
      </c>
      <c r="G1035" t="s">
        <v>642</v>
      </c>
      <c r="H1035" t="s">
        <v>1592</v>
      </c>
      <c r="I1035" t="s">
        <v>4763</v>
      </c>
      <c r="J1035" t="s">
        <v>719</v>
      </c>
      <c r="K1035">
        <v>1</v>
      </c>
      <c r="L1035">
        <v>1206</v>
      </c>
      <c r="M1035" t="s">
        <v>1591</v>
      </c>
      <c r="N1035">
        <v>0</v>
      </c>
      <c r="O1035">
        <v>-1506</v>
      </c>
      <c r="P1035">
        <v>-2712</v>
      </c>
      <c r="Q1035">
        <v>3</v>
      </c>
      <c r="R1035" t="s">
        <v>719</v>
      </c>
      <c r="S1035" t="s">
        <v>719</v>
      </c>
      <c r="T1035" t="s">
        <v>719</v>
      </c>
      <c r="U1035" t="s">
        <v>4326</v>
      </c>
      <c r="V1035">
        <v>179636</v>
      </c>
      <c r="W1035" t="s">
        <v>44</v>
      </c>
      <c r="X1035" t="b">
        <v>1</v>
      </c>
      <c r="Y1035" t="s">
        <v>719</v>
      </c>
      <c r="Z1035" t="s">
        <v>719</v>
      </c>
      <c r="AA1035">
        <v>179636</v>
      </c>
      <c r="AB1035" t="s">
        <v>44</v>
      </c>
      <c r="AC1035">
        <v>201096</v>
      </c>
      <c r="AD1035" t="s">
        <v>82</v>
      </c>
      <c r="AE1035">
        <v>80864</v>
      </c>
      <c r="AF1035" t="s">
        <v>45</v>
      </c>
      <c r="AG1035">
        <v>80840</v>
      </c>
      <c r="AH1035" t="s">
        <v>116</v>
      </c>
      <c r="AI1035">
        <v>28216</v>
      </c>
      <c r="AJ1035" t="s">
        <v>142</v>
      </c>
      <c r="AK1035">
        <v>1224</v>
      </c>
      <c r="AL1035" t="s">
        <v>91</v>
      </c>
      <c r="AM1035">
        <v>2</v>
      </c>
      <c r="AN1035" t="s">
        <v>152</v>
      </c>
      <c r="AO1035">
        <v>131567</v>
      </c>
      <c r="AP1035" t="s">
        <v>153</v>
      </c>
    </row>
    <row r="1036" spans="1:42" x14ac:dyDescent="0.2">
      <c r="A1036">
        <v>1035</v>
      </c>
      <c r="B1036" t="s">
        <v>1588</v>
      </c>
      <c r="C1036" t="s">
        <v>44</v>
      </c>
      <c r="D1036">
        <v>179636</v>
      </c>
      <c r="E1036" t="s">
        <v>309</v>
      </c>
      <c r="F1036" t="s">
        <v>308</v>
      </c>
      <c r="G1036" t="s">
        <v>308</v>
      </c>
      <c r="H1036" t="s">
        <v>1590</v>
      </c>
      <c r="I1036" t="s">
        <v>4762</v>
      </c>
      <c r="J1036" t="s">
        <v>719</v>
      </c>
      <c r="K1036">
        <v>1</v>
      </c>
      <c r="L1036">
        <v>759</v>
      </c>
      <c r="M1036" t="s">
        <v>1589</v>
      </c>
      <c r="N1036">
        <v>0</v>
      </c>
      <c r="O1036">
        <v>-646</v>
      </c>
      <c r="P1036">
        <v>-1405</v>
      </c>
      <c r="Q1036">
        <v>2</v>
      </c>
      <c r="R1036" t="s">
        <v>4318</v>
      </c>
      <c r="S1036" t="s">
        <v>719</v>
      </c>
      <c r="T1036" t="s">
        <v>719</v>
      </c>
      <c r="U1036" t="s">
        <v>4326</v>
      </c>
      <c r="V1036">
        <v>179636</v>
      </c>
      <c r="W1036" t="s">
        <v>44</v>
      </c>
      <c r="X1036" t="b">
        <v>1</v>
      </c>
      <c r="Y1036" t="s">
        <v>719</v>
      </c>
      <c r="Z1036" t="s">
        <v>719</v>
      </c>
      <c r="AA1036">
        <v>179636</v>
      </c>
      <c r="AB1036" t="s">
        <v>44</v>
      </c>
      <c r="AC1036">
        <v>201096</v>
      </c>
      <c r="AD1036" t="s">
        <v>82</v>
      </c>
      <c r="AE1036">
        <v>80864</v>
      </c>
      <c r="AF1036" t="s">
        <v>45</v>
      </c>
      <c r="AG1036">
        <v>80840</v>
      </c>
      <c r="AH1036" t="s">
        <v>116</v>
      </c>
      <c r="AI1036">
        <v>28216</v>
      </c>
      <c r="AJ1036" t="s">
        <v>142</v>
      </c>
      <c r="AK1036">
        <v>1224</v>
      </c>
      <c r="AL1036" t="s">
        <v>91</v>
      </c>
      <c r="AM1036">
        <v>2</v>
      </c>
      <c r="AN1036" t="s">
        <v>152</v>
      </c>
      <c r="AO1036">
        <v>131567</v>
      </c>
      <c r="AP1036" t="s">
        <v>153</v>
      </c>
    </row>
    <row r="1037" spans="1:42" x14ac:dyDescent="0.2">
      <c r="A1037">
        <v>1036</v>
      </c>
      <c r="B1037" t="s">
        <v>1588</v>
      </c>
      <c r="C1037" t="s">
        <v>44</v>
      </c>
      <c r="D1037">
        <v>179636</v>
      </c>
      <c r="E1037" t="s">
        <v>1587</v>
      </c>
      <c r="F1037" t="s">
        <v>1586</v>
      </c>
      <c r="G1037" t="s">
        <v>1586</v>
      </c>
      <c r="H1037" t="s">
        <v>1585</v>
      </c>
      <c r="I1037" t="s">
        <v>4761</v>
      </c>
      <c r="J1037" t="s">
        <v>719</v>
      </c>
      <c r="K1037">
        <v>1</v>
      </c>
      <c r="L1037">
        <v>640</v>
      </c>
      <c r="M1037" t="s">
        <v>1584</v>
      </c>
      <c r="N1037">
        <v>1</v>
      </c>
      <c r="O1037">
        <v>0</v>
      </c>
      <c r="P1037">
        <v>-640</v>
      </c>
      <c r="Q1037">
        <v>1</v>
      </c>
      <c r="R1037" t="s">
        <v>719</v>
      </c>
      <c r="S1037" t="s">
        <v>719</v>
      </c>
      <c r="T1037" t="s">
        <v>719</v>
      </c>
      <c r="U1037" t="s">
        <v>4326</v>
      </c>
      <c r="V1037">
        <v>179636</v>
      </c>
      <c r="W1037" t="s">
        <v>44</v>
      </c>
      <c r="X1037" t="b">
        <v>1</v>
      </c>
      <c r="Y1037" t="s">
        <v>719</v>
      </c>
      <c r="Z1037" t="s">
        <v>719</v>
      </c>
      <c r="AA1037">
        <v>179636</v>
      </c>
      <c r="AB1037" t="s">
        <v>44</v>
      </c>
      <c r="AC1037">
        <v>201096</v>
      </c>
      <c r="AD1037" t="s">
        <v>82</v>
      </c>
      <c r="AE1037">
        <v>80864</v>
      </c>
      <c r="AF1037" t="s">
        <v>45</v>
      </c>
      <c r="AG1037">
        <v>80840</v>
      </c>
      <c r="AH1037" t="s">
        <v>116</v>
      </c>
      <c r="AI1037">
        <v>28216</v>
      </c>
      <c r="AJ1037" t="s">
        <v>142</v>
      </c>
      <c r="AK1037">
        <v>1224</v>
      </c>
      <c r="AL1037" t="s">
        <v>91</v>
      </c>
      <c r="AM1037">
        <v>2</v>
      </c>
      <c r="AN1037" t="s">
        <v>152</v>
      </c>
      <c r="AO1037">
        <v>131567</v>
      </c>
      <c r="AP1037" t="s">
        <v>153</v>
      </c>
    </row>
    <row r="1038" spans="1:42" x14ac:dyDescent="0.2">
      <c r="A1038">
        <v>1037</v>
      </c>
      <c r="B1038" t="s">
        <v>1537</v>
      </c>
      <c r="C1038" t="s">
        <v>84</v>
      </c>
      <c r="D1038">
        <v>520</v>
      </c>
      <c r="E1038" t="s">
        <v>1583</v>
      </c>
      <c r="F1038" t="s">
        <v>1582</v>
      </c>
      <c r="G1038" t="s">
        <v>1582</v>
      </c>
      <c r="H1038" t="s">
        <v>1581</v>
      </c>
      <c r="I1038" t="s">
        <v>4760</v>
      </c>
      <c r="J1038" t="s">
        <v>719</v>
      </c>
      <c r="K1038">
        <v>1</v>
      </c>
      <c r="L1038">
        <v>1340</v>
      </c>
      <c r="M1038" t="s">
        <v>1580</v>
      </c>
      <c r="N1038">
        <v>1</v>
      </c>
      <c r="O1038">
        <v>-14011</v>
      </c>
      <c r="P1038">
        <v>-15351</v>
      </c>
      <c r="Q1038">
        <v>15</v>
      </c>
      <c r="R1038" t="s">
        <v>719</v>
      </c>
      <c r="S1038" t="s">
        <v>719</v>
      </c>
      <c r="T1038" t="s">
        <v>719</v>
      </c>
      <c r="U1038" t="s">
        <v>4326</v>
      </c>
      <c r="V1038">
        <v>520</v>
      </c>
      <c r="W1038" t="s">
        <v>84</v>
      </c>
      <c r="X1038" t="b">
        <v>1</v>
      </c>
      <c r="Y1038" t="s">
        <v>719</v>
      </c>
      <c r="Z1038" t="s">
        <v>719</v>
      </c>
      <c r="AA1038">
        <v>520</v>
      </c>
      <c r="AB1038" t="s">
        <v>84</v>
      </c>
      <c r="AC1038">
        <v>517</v>
      </c>
      <c r="AD1038" t="s">
        <v>63</v>
      </c>
      <c r="AE1038">
        <v>506</v>
      </c>
      <c r="AF1038" t="s">
        <v>124</v>
      </c>
      <c r="AG1038">
        <v>80840</v>
      </c>
      <c r="AH1038" t="s">
        <v>116</v>
      </c>
      <c r="AI1038">
        <v>28216</v>
      </c>
      <c r="AJ1038" t="s">
        <v>142</v>
      </c>
      <c r="AK1038">
        <v>1224</v>
      </c>
      <c r="AL1038" t="s">
        <v>91</v>
      </c>
      <c r="AM1038">
        <v>2</v>
      </c>
      <c r="AN1038" t="s">
        <v>152</v>
      </c>
      <c r="AO1038">
        <v>131567</v>
      </c>
      <c r="AP1038" t="s">
        <v>153</v>
      </c>
    </row>
    <row r="1039" spans="1:42" x14ac:dyDescent="0.2">
      <c r="A1039">
        <v>1038</v>
      </c>
      <c r="B1039" t="s">
        <v>1537</v>
      </c>
      <c r="C1039" t="s">
        <v>84</v>
      </c>
      <c r="D1039">
        <v>520</v>
      </c>
      <c r="E1039" t="s">
        <v>1579</v>
      </c>
      <c r="F1039" t="s">
        <v>1578</v>
      </c>
      <c r="G1039" t="s">
        <v>1578</v>
      </c>
      <c r="H1039" t="s">
        <v>1577</v>
      </c>
      <c r="I1039" t="s">
        <v>4759</v>
      </c>
      <c r="J1039" t="s">
        <v>719</v>
      </c>
      <c r="K1039">
        <v>1</v>
      </c>
      <c r="L1039">
        <v>126</v>
      </c>
      <c r="M1039" t="s">
        <v>1576</v>
      </c>
      <c r="N1039">
        <v>0</v>
      </c>
      <c r="O1039">
        <v>-13889</v>
      </c>
      <c r="P1039">
        <v>-14015</v>
      </c>
      <c r="Q1039">
        <v>14</v>
      </c>
      <c r="R1039" t="s">
        <v>719</v>
      </c>
      <c r="S1039" t="s">
        <v>719</v>
      </c>
      <c r="T1039" t="s">
        <v>719</v>
      </c>
      <c r="U1039" t="s">
        <v>4326</v>
      </c>
      <c r="V1039">
        <v>520</v>
      </c>
      <c r="W1039" t="s">
        <v>84</v>
      </c>
      <c r="X1039" t="b">
        <v>1</v>
      </c>
      <c r="Y1039" t="s">
        <v>719</v>
      </c>
      <c r="Z1039" t="s">
        <v>719</v>
      </c>
      <c r="AA1039">
        <v>520</v>
      </c>
      <c r="AB1039" t="s">
        <v>84</v>
      </c>
      <c r="AC1039">
        <v>517</v>
      </c>
      <c r="AD1039" t="s">
        <v>63</v>
      </c>
      <c r="AE1039">
        <v>506</v>
      </c>
      <c r="AF1039" t="s">
        <v>124</v>
      </c>
      <c r="AG1039">
        <v>80840</v>
      </c>
      <c r="AH1039" t="s">
        <v>116</v>
      </c>
      <c r="AI1039">
        <v>28216</v>
      </c>
      <c r="AJ1039" t="s">
        <v>142</v>
      </c>
      <c r="AK1039">
        <v>1224</v>
      </c>
      <c r="AL1039" t="s">
        <v>91</v>
      </c>
      <c r="AM1039">
        <v>2</v>
      </c>
      <c r="AN1039" t="s">
        <v>152</v>
      </c>
      <c r="AO1039">
        <v>131567</v>
      </c>
      <c r="AP1039" t="s">
        <v>153</v>
      </c>
    </row>
    <row r="1040" spans="1:42" x14ac:dyDescent="0.2">
      <c r="A1040">
        <v>1039</v>
      </c>
      <c r="B1040" t="s">
        <v>1537</v>
      </c>
      <c r="C1040" t="s">
        <v>84</v>
      </c>
      <c r="D1040">
        <v>520</v>
      </c>
      <c r="E1040" t="s">
        <v>1575</v>
      </c>
      <c r="F1040" t="s">
        <v>1574</v>
      </c>
      <c r="G1040" t="s">
        <v>1574</v>
      </c>
      <c r="H1040" t="s">
        <v>1573</v>
      </c>
      <c r="I1040" t="s">
        <v>4758</v>
      </c>
      <c r="J1040" t="s">
        <v>719</v>
      </c>
      <c r="K1040">
        <v>1</v>
      </c>
      <c r="L1040">
        <v>1155</v>
      </c>
      <c r="M1040" t="s">
        <v>1572</v>
      </c>
      <c r="N1040">
        <v>0</v>
      </c>
      <c r="O1040">
        <v>-12721</v>
      </c>
      <c r="P1040">
        <v>-13876</v>
      </c>
      <c r="Q1040">
        <v>13</v>
      </c>
      <c r="R1040" t="s">
        <v>719</v>
      </c>
      <c r="S1040" t="s">
        <v>719</v>
      </c>
      <c r="T1040" t="s">
        <v>719</v>
      </c>
      <c r="U1040" t="s">
        <v>4326</v>
      </c>
      <c r="V1040">
        <v>520</v>
      </c>
      <c r="W1040" t="s">
        <v>84</v>
      </c>
      <c r="X1040" t="b">
        <v>1</v>
      </c>
      <c r="Y1040" t="s">
        <v>719</v>
      </c>
      <c r="Z1040" t="s">
        <v>719</v>
      </c>
      <c r="AA1040">
        <v>520</v>
      </c>
      <c r="AB1040" t="s">
        <v>84</v>
      </c>
      <c r="AC1040">
        <v>517</v>
      </c>
      <c r="AD1040" t="s">
        <v>63</v>
      </c>
      <c r="AE1040">
        <v>506</v>
      </c>
      <c r="AF1040" t="s">
        <v>124</v>
      </c>
      <c r="AG1040">
        <v>80840</v>
      </c>
      <c r="AH1040" t="s">
        <v>116</v>
      </c>
      <c r="AI1040">
        <v>28216</v>
      </c>
      <c r="AJ1040" t="s">
        <v>142</v>
      </c>
      <c r="AK1040">
        <v>1224</v>
      </c>
      <c r="AL1040" t="s">
        <v>91</v>
      </c>
      <c r="AM1040">
        <v>2</v>
      </c>
      <c r="AN1040" t="s">
        <v>152</v>
      </c>
      <c r="AO1040">
        <v>131567</v>
      </c>
      <c r="AP1040" t="s">
        <v>153</v>
      </c>
    </row>
    <row r="1041" spans="1:42" x14ac:dyDescent="0.2">
      <c r="A1041">
        <v>1040</v>
      </c>
      <c r="B1041" t="s">
        <v>1537</v>
      </c>
      <c r="C1041" t="s">
        <v>84</v>
      </c>
      <c r="D1041">
        <v>520</v>
      </c>
      <c r="E1041" t="s">
        <v>1571</v>
      </c>
      <c r="F1041" t="s">
        <v>1570</v>
      </c>
      <c r="G1041" t="s">
        <v>1570</v>
      </c>
      <c r="H1041" t="s">
        <v>1569</v>
      </c>
      <c r="I1041" t="s">
        <v>4757</v>
      </c>
      <c r="J1041" t="s">
        <v>719</v>
      </c>
      <c r="K1041">
        <v>1</v>
      </c>
      <c r="L1041">
        <v>1620</v>
      </c>
      <c r="M1041" t="s">
        <v>1568</v>
      </c>
      <c r="N1041">
        <v>0</v>
      </c>
      <c r="O1041">
        <v>-11086</v>
      </c>
      <c r="P1041">
        <v>-12706</v>
      </c>
      <c r="Q1041">
        <v>12</v>
      </c>
      <c r="R1041" t="s">
        <v>719</v>
      </c>
      <c r="S1041" t="s">
        <v>719</v>
      </c>
      <c r="T1041" t="s">
        <v>719</v>
      </c>
      <c r="U1041" t="s">
        <v>4326</v>
      </c>
      <c r="V1041">
        <v>520</v>
      </c>
      <c r="W1041" t="s">
        <v>84</v>
      </c>
      <c r="X1041" t="b">
        <v>1</v>
      </c>
      <c r="Y1041" t="s">
        <v>719</v>
      </c>
      <c r="Z1041" t="s">
        <v>719</v>
      </c>
      <c r="AA1041">
        <v>520</v>
      </c>
      <c r="AB1041" t="s">
        <v>84</v>
      </c>
      <c r="AC1041">
        <v>517</v>
      </c>
      <c r="AD1041" t="s">
        <v>63</v>
      </c>
      <c r="AE1041">
        <v>506</v>
      </c>
      <c r="AF1041" t="s">
        <v>124</v>
      </c>
      <c r="AG1041">
        <v>80840</v>
      </c>
      <c r="AH1041" t="s">
        <v>116</v>
      </c>
      <c r="AI1041">
        <v>28216</v>
      </c>
      <c r="AJ1041" t="s">
        <v>142</v>
      </c>
      <c r="AK1041">
        <v>1224</v>
      </c>
      <c r="AL1041" t="s">
        <v>91</v>
      </c>
      <c r="AM1041">
        <v>2</v>
      </c>
      <c r="AN1041" t="s">
        <v>152</v>
      </c>
      <c r="AO1041">
        <v>131567</v>
      </c>
      <c r="AP1041" t="s">
        <v>153</v>
      </c>
    </row>
    <row r="1042" spans="1:42" x14ac:dyDescent="0.2">
      <c r="A1042">
        <v>1041</v>
      </c>
      <c r="B1042" t="s">
        <v>1537</v>
      </c>
      <c r="C1042" t="s">
        <v>84</v>
      </c>
      <c r="D1042">
        <v>520</v>
      </c>
      <c r="E1042" t="s">
        <v>1567</v>
      </c>
      <c r="F1042" t="s">
        <v>1566</v>
      </c>
      <c r="G1042" t="s">
        <v>1566</v>
      </c>
      <c r="H1042" t="s">
        <v>1565</v>
      </c>
      <c r="I1042" t="s">
        <v>4756</v>
      </c>
      <c r="J1042" t="s">
        <v>719</v>
      </c>
      <c r="K1042">
        <v>1</v>
      </c>
      <c r="L1042">
        <v>546</v>
      </c>
      <c r="M1042" t="s">
        <v>1564</v>
      </c>
      <c r="N1042">
        <v>0</v>
      </c>
      <c r="O1042">
        <v>-10457</v>
      </c>
      <c r="P1042">
        <v>-11003</v>
      </c>
      <c r="Q1042">
        <v>11</v>
      </c>
      <c r="R1042" t="s">
        <v>719</v>
      </c>
      <c r="S1042" t="s">
        <v>719</v>
      </c>
      <c r="T1042" t="s">
        <v>719</v>
      </c>
      <c r="U1042" t="s">
        <v>4326</v>
      </c>
      <c r="V1042">
        <v>520</v>
      </c>
      <c r="W1042" t="s">
        <v>84</v>
      </c>
      <c r="X1042" t="b">
        <v>1</v>
      </c>
      <c r="Y1042" t="s">
        <v>719</v>
      </c>
      <c r="Z1042" t="s">
        <v>719</v>
      </c>
      <c r="AA1042">
        <v>520</v>
      </c>
      <c r="AB1042" t="s">
        <v>84</v>
      </c>
      <c r="AC1042">
        <v>517</v>
      </c>
      <c r="AD1042" t="s">
        <v>63</v>
      </c>
      <c r="AE1042">
        <v>506</v>
      </c>
      <c r="AF1042" t="s">
        <v>124</v>
      </c>
      <c r="AG1042">
        <v>80840</v>
      </c>
      <c r="AH1042" t="s">
        <v>116</v>
      </c>
      <c r="AI1042">
        <v>28216</v>
      </c>
      <c r="AJ1042" t="s">
        <v>142</v>
      </c>
      <c r="AK1042">
        <v>1224</v>
      </c>
      <c r="AL1042" t="s">
        <v>91</v>
      </c>
      <c r="AM1042">
        <v>2</v>
      </c>
      <c r="AN1042" t="s">
        <v>152</v>
      </c>
      <c r="AO1042">
        <v>131567</v>
      </c>
      <c r="AP1042" t="s">
        <v>153</v>
      </c>
    </row>
    <row r="1043" spans="1:42" x14ac:dyDescent="0.2">
      <c r="A1043">
        <v>1042</v>
      </c>
      <c r="B1043" t="s">
        <v>1537</v>
      </c>
      <c r="C1043" t="s">
        <v>84</v>
      </c>
      <c r="D1043">
        <v>520</v>
      </c>
      <c r="E1043" t="s">
        <v>1563</v>
      </c>
      <c r="F1043" t="s">
        <v>1562</v>
      </c>
      <c r="G1043" t="s">
        <v>1562</v>
      </c>
      <c r="H1043" t="s">
        <v>719</v>
      </c>
      <c r="I1043" t="s">
        <v>4755</v>
      </c>
      <c r="J1043" t="s">
        <v>719</v>
      </c>
      <c r="K1043">
        <v>1</v>
      </c>
      <c r="L1043" t="s">
        <v>719</v>
      </c>
      <c r="M1043" t="s">
        <v>719</v>
      </c>
      <c r="N1043" t="s">
        <v>719</v>
      </c>
      <c r="O1043">
        <v>-9891</v>
      </c>
      <c r="P1043">
        <v>-10284</v>
      </c>
      <c r="Q1043">
        <v>10</v>
      </c>
      <c r="R1043" t="s">
        <v>4322</v>
      </c>
      <c r="S1043" t="s">
        <v>719</v>
      </c>
      <c r="T1043" t="s">
        <v>719</v>
      </c>
      <c r="U1043" t="s">
        <v>4326</v>
      </c>
      <c r="V1043">
        <v>520</v>
      </c>
      <c r="W1043" t="s">
        <v>84</v>
      </c>
      <c r="X1043" t="b">
        <v>1</v>
      </c>
      <c r="Y1043" t="s">
        <v>719</v>
      </c>
      <c r="Z1043" t="s">
        <v>719</v>
      </c>
      <c r="AA1043">
        <v>520</v>
      </c>
      <c r="AB1043" t="s">
        <v>84</v>
      </c>
      <c r="AC1043">
        <v>517</v>
      </c>
      <c r="AD1043" t="s">
        <v>63</v>
      </c>
      <c r="AE1043">
        <v>506</v>
      </c>
      <c r="AF1043" t="s">
        <v>124</v>
      </c>
      <c r="AG1043">
        <v>80840</v>
      </c>
      <c r="AH1043" t="s">
        <v>116</v>
      </c>
      <c r="AI1043">
        <v>28216</v>
      </c>
      <c r="AJ1043" t="s">
        <v>142</v>
      </c>
      <c r="AK1043">
        <v>1224</v>
      </c>
      <c r="AL1043" t="s">
        <v>91</v>
      </c>
      <c r="AM1043">
        <v>2</v>
      </c>
      <c r="AN1043" t="s">
        <v>152</v>
      </c>
      <c r="AO1043">
        <v>131567</v>
      </c>
      <c r="AP1043" t="s">
        <v>153</v>
      </c>
    </row>
    <row r="1044" spans="1:42" x14ac:dyDescent="0.2">
      <c r="A1044">
        <v>1043</v>
      </c>
      <c r="B1044" t="s">
        <v>1537</v>
      </c>
      <c r="C1044" t="s">
        <v>84</v>
      </c>
      <c r="D1044">
        <v>520</v>
      </c>
      <c r="E1044" t="s">
        <v>1561</v>
      </c>
      <c r="F1044" t="s">
        <v>1560</v>
      </c>
      <c r="G1044" t="s">
        <v>1560</v>
      </c>
      <c r="H1044" t="s">
        <v>1559</v>
      </c>
      <c r="I1044" t="s">
        <v>4754</v>
      </c>
      <c r="J1044" t="s">
        <v>719</v>
      </c>
      <c r="K1044">
        <v>1</v>
      </c>
      <c r="L1044">
        <v>951</v>
      </c>
      <c r="M1044" t="s">
        <v>1558</v>
      </c>
      <c r="N1044">
        <v>0</v>
      </c>
      <c r="O1044">
        <v>-8947</v>
      </c>
      <c r="P1044">
        <v>-9898</v>
      </c>
      <c r="Q1044">
        <v>9</v>
      </c>
      <c r="R1044" t="s">
        <v>720</v>
      </c>
      <c r="S1044" t="s">
        <v>719</v>
      </c>
      <c r="T1044" t="s">
        <v>719</v>
      </c>
      <c r="U1044" t="s">
        <v>4326</v>
      </c>
      <c r="V1044">
        <v>520</v>
      </c>
      <c r="W1044" t="s">
        <v>84</v>
      </c>
      <c r="X1044" t="b">
        <v>1</v>
      </c>
      <c r="Y1044" t="s">
        <v>719</v>
      </c>
      <c r="Z1044" t="s">
        <v>719</v>
      </c>
      <c r="AA1044">
        <v>520</v>
      </c>
      <c r="AB1044" t="s">
        <v>84</v>
      </c>
      <c r="AC1044">
        <v>517</v>
      </c>
      <c r="AD1044" t="s">
        <v>63</v>
      </c>
      <c r="AE1044">
        <v>506</v>
      </c>
      <c r="AF1044" t="s">
        <v>124</v>
      </c>
      <c r="AG1044">
        <v>80840</v>
      </c>
      <c r="AH1044" t="s">
        <v>116</v>
      </c>
      <c r="AI1044">
        <v>28216</v>
      </c>
      <c r="AJ1044" t="s">
        <v>142</v>
      </c>
      <c r="AK1044">
        <v>1224</v>
      </c>
      <c r="AL1044" t="s">
        <v>91</v>
      </c>
      <c r="AM1044">
        <v>2</v>
      </c>
      <c r="AN1044" t="s">
        <v>152</v>
      </c>
      <c r="AO1044">
        <v>131567</v>
      </c>
      <c r="AP1044" t="s">
        <v>153</v>
      </c>
    </row>
    <row r="1045" spans="1:42" x14ac:dyDescent="0.2">
      <c r="A1045">
        <v>1044</v>
      </c>
      <c r="B1045" t="s">
        <v>1537</v>
      </c>
      <c r="C1045" t="s">
        <v>84</v>
      </c>
      <c r="D1045">
        <v>520</v>
      </c>
      <c r="E1045" t="s">
        <v>1557</v>
      </c>
      <c r="F1045" t="s">
        <v>1556</v>
      </c>
      <c r="G1045" t="s">
        <v>1556</v>
      </c>
      <c r="H1045" t="s">
        <v>719</v>
      </c>
      <c r="I1045" t="s">
        <v>4753</v>
      </c>
      <c r="J1045" t="s">
        <v>719</v>
      </c>
      <c r="K1045">
        <v>-1</v>
      </c>
      <c r="L1045" t="s">
        <v>719</v>
      </c>
      <c r="M1045" t="s">
        <v>719</v>
      </c>
      <c r="N1045" t="s">
        <v>719</v>
      </c>
      <c r="O1045">
        <v>-8252</v>
      </c>
      <c r="P1045">
        <v>-8861</v>
      </c>
      <c r="Q1045">
        <v>8</v>
      </c>
      <c r="R1045" t="s">
        <v>4322</v>
      </c>
      <c r="S1045" t="s">
        <v>719</v>
      </c>
      <c r="T1045" t="s">
        <v>719</v>
      </c>
      <c r="U1045" t="s">
        <v>4326</v>
      </c>
      <c r="V1045">
        <v>520</v>
      </c>
      <c r="W1045" t="s">
        <v>84</v>
      </c>
      <c r="X1045" t="b">
        <v>1</v>
      </c>
      <c r="Y1045" t="s">
        <v>719</v>
      </c>
      <c r="Z1045" t="s">
        <v>719</v>
      </c>
      <c r="AA1045">
        <v>520</v>
      </c>
      <c r="AB1045" t="s">
        <v>84</v>
      </c>
      <c r="AC1045">
        <v>517</v>
      </c>
      <c r="AD1045" t="s">
        <v>63</v>
      </c>
      <c r="AE1045">
        <v>506</v>
      </c>
      <c r="AF1045" t="s">
        <v>124</v>
      </c>
      <c r="AG1045">
        <v>80840</v>
      </c>
      <c r="AH1045" t="s">
        <v>116</v>
      </c>
      <c r="AI1045">
        <v>28216</v>
      </c>
      <c r="AJ1045" t="s">
        <v>142</v>
      </c>
      <c r="AK1045">
        <v>1224</v>
      </c>
      <c r="AL1045" t="s">
        <v>91</v>
      </c>
      <c r="AM1045">
        <v>2</v>
      </c>
      <c r="AN1045" t="s">
        <v>152</v>
      </c>
      <c r="AO1045">
        <v>131567</v>
      </c>
      <c r="AP1045" t="s">
        <v>153</v>
      </c>
    </row>
    <row r="1046" spans="1:42" x14ac:dyDescent="0.2">
      <c r="A1046">
        <v>1045</v>
      </c>
      <c r="B1046" t="s">
        <v>1537</v>
      </c>
      <c r="C1046" t="s">
        <v>84</v>
      </c>
      <c r="D1046">
        <v>520</v>
      </c>
      <c r="E1046" t="s">
        <v>305</v>
      </c>
      <c r="F1046" t="s">
        <v>304</v>
      </c>
      <c r="G1046" t="s">
        <v>304</v>
      </c>
      <c r="H1046" t="s">
        <v>1555</v>
      </c>
      <c r="I1046" t="s">
        <v>4752</v>
      </c>
      <c r="J1046" t="s">
        <v>719</v>
      </c>
      <c r="K1046">
        <v>-1</v>
      </c>
      <c r="L1046">
        <v>981</v>
      </c>
      <c r="M1046" t="s">
        <v>1554</v>
      </c>
      <c r="N1046">
        <v>0</v>
      </c>
      <c r="O1046">
        <v>-7236</v>
      </c>
      <c r="P1046">
        <v>-8217</v>
      </c>
      <c r="Q1046">
        <v>7</v>
      </c>
      <c r="R1046" t="s">
        <v>4316</v>
      </c>
      <c r="S1046" t="s">
        <v>719</v>
      </c>
      <c r="T1046" t="s">
        <v>719</v>
      </c>
      <c r="U1046" t="s">
        <v>4326</v>
      </c>
      <c r="V1046">
        <v>520</v>
      </c>
      <c r="W1046" t="s">
        <v>84</v>
      </c>
      <c r="X1046" t="b">
        <v>1</v>
      </c>
      <c r="Y1046" t="s">
        <v>719</v>
      </c>
      <c r="Z1046" t="s">
        <v>719</v>
      </c>
      <c r="AA1046">
        <v>520</v>
      </c>
      <c r="AB1046" t="s">
        <v>84</v>
      </c>
      <c r="AC1046">
        <v>517</v>
      </c>
      <c r="AD1046" t="s">
        <v>63</v>
      </c>
      <c r="AE1046">
        <v>506</v>
      </c>
      <c r="AF1046" t="s">
        <v>124</v>
      </c>
      <c r="AG1046">
        <v>80840</v>
      </c>
      <c r="AH1046" t="s">
        <v>116</v>
      </c>
      <c r="AI1046">
        <v>28216</v>
      </c>
      <c r="AJ1046" t="s">
        <v>142</v>
      </c>
      <c r="AK1046">
        <v>1224</v>
      </c>
      <c r="AL1046" t="s">
        <v>91</v>
      </c>
      <c r="AM1046">
        <v>2</v>
      </c>
      <c r="AN1046" t="s">
        <v>152</v>
      </c>
      <c r="AO1046">
        <v>131567</v>
      </c>
      <c r="AP1046" t="s">
        <v>153</v>
      </c>
    </row>
    <row r="1047" spans="1:42" x14ac:dyDescent="0.2">
      <c r="A1047">
        <v>1046</v>
      </c>
      <c r="B1047" t="s">
        <v>1537</v>
      </c>
      <c r="C1047" t="s">
        <v>84</v>
      </c>
      <c r="D1047">
        <v>520</v>
      </c>
      <c r="E1047" t="s">
        <v>388</v>
      </c>
      <c r="F1047" t="s">
        <v>387</v>
      </c>
      <c r="G1047" t="s">
        <v>387</v>
      </c>
      <c r="H1047" t="s">
        <v>1553</v>
      </c>
      <c r="I1047" t="s">
        <v>4751</v>
      </c>
      <c r="J1047" t="s">
        <v>719</v>
      </c>
      <c r="K1047">
        <v>-1</v>
      </c>
      <c r="L1047">
        <v>1125</v>
      </c>
      <c r="M1047" t="s">
        <v>1552</v>
      </c>
      <c r="N1047">
        <v>0</v>
      </c>
      <c r="O1047">
        <v>-6098</v>
      </c>
      <c r="P1047">
        <v>-7223</v>
      </c>
      <c r="Q1047">
        <v>6</v>
      </c>
      <c r="R1047" t="s">
        <v>719</v>
      </c>
      <c r="S1047" t="s">
        <v>719</v>
      </c>
      <c r="T1047" t="s">
        <v>719</v>
      </c>
      <c r="U1047" t="s">
        <v>4326</v>
      </c>
      <c r="V1047">
        <v>520</v>
      </c>
      <c r="W1047" t="s">
        <v>84</v>
      </c>
      <c r="X1047" t="b">
        <v>1</v>
      </c>
      <c r="Y1047" t="s">
        <v>719</v>
      </c>
      <c r="Z1047" t="s">
        <v>719</v>
      </c>
      <c r="AA1047">
        <v>520</v>
      </c>
      <c r="AB1047" t="s">
        <v>84</v>
      </c>
      <c r="AC1047">
        <v>517</v>
      </c>
      <c r="AD1047" t="s">
        <v>63</v>
      </c>
      <c r="AE1047">
        <v>506</v>
      </c>
      <c r="AF1047" t="s">
        <v>124</v>
      </c>
      <c r="AG1047">
        <v>80840</v>
      </c>
      <c r="AH1047" t="s">
        <v>116</v>
      </c>
      <c r="AI1047">
        <v>28216</v>
      </c>
      <c r="AJ1047" t="s">
        <v>142</v>
      </c>
      <c r="AK1047">
        <v>1224</v>
      </c>
      <c r="AL1047" t="s">
        <v>91</v>
      </c>
      <c r="AM1047">
        <v>2</v>
      </c>
      <c r="AN1047" t="s">
        <v>152</v>
      </c>
      <c r="AO1047">
        <v>131567</v>
      </c>
      <c r="AP1047" t="s">
        <v>153</v>
      </c>
    </row>
    <row r="1048" spans="1:42" x14ac:dyDescent="0.2">
      <c r="A1048">
        <v>1047</v>
      </c>
      <c r="B1048" t="s">
        <v>1537</v>
      </c>
      <c r="C1048" t="s">
        <v>84</v>
      </c>
      <c r="D1048">
        <v>520</v>
      </c>
      <c r="E1048" t="s">
        <v>1551</v>
      </c>
      <c r="F1048" t="s">
        <v>1550</v>
      </c>
      <c r="G1048" t="s">
        <v>1550</v>
      </c>
      <c r="H1048" t="s">
        <v>1549</v>
      </c>
      <c r="I1048" t="s">
        <v>4750</v>
      </c>
      <c r="J1048" t="s">
        <v>719</v>
      </c>
      <c r="K1048">
        <v>1</v>
      </c>
      <c r="L1048">
        <v>1755</v>
      </c>
      <c r="M1048" t="s">
        <v>1548</v>
      </c>
      <c r="N1048">
        <v>0</v>
      </c>
      <c r="O1048">
        <v>-4336</v>
      </c>
      <c r="P1048">
        <v>-6091</v>
      </c>
      <c r="Q1048">
        <v>5</v>
      </c>
      <c r="R1048" t="s">
        <v>719</v>
      </c>
      <c r="S1048" t="s">
        <v>719</v>
      </c>
      <c r="T1048" t="s">
        <v>719</v>
      </c>
      <c r="U1048" t="s">
        <v>4326</v>
      </c>
      <c r="V1048">
        <v>520</v>
      </c>
      <c r="W1048" t="s">
        <v>84</v>
      </c>
      <c r="X1048" t="b">
        <v>1</v>
      </c>
      <c r="Y1048" t="s">
        <v>719</v>
      </c>
      <c r="Z1048" t="s">
        <v>719</v>
      </c>
      <c r="AA1048">
        <v>520</v>
      </c>
      <c r="AB1048" t="s">
        <v>84</v>
      </c>
      <c r="AC1048">
        <v>517</v>
      </c>
      <c r="AD1048" t="s">
        <v>63</v>
      </c>
      <c r="AE1048">
        <v>506</v>
      </c>
      <c r="AF1048" t="s">
        <v>124</v>
      </c>
      <c r="AG1048">
        <v>80840</v>
      </c>
      <c r="AH1048" t="s">
        <v>116</v>
      </c>
      <c r="AI1048">
        <v>28216</v>
      </c>
      <c r="AJ1048" t="s">
        <v>142</v>
      </c>
      <c r="AK1048">
        <v>1224</v>
      </c>
      <c r="AL1048" t="s">
        <v>91</v>
      </c>
      <c r="AM1048">
        <v>2</v>
      </c>
      <c r="AN1048" t="s">
        <v>152</v>
      </c>
      <c r="AO1048">
        <v>131567</v>
      </c>
      <c r="AP1048" t="s">
        <v>153</v>
      </c>
    </row>
    <row r="1049" spans="1:42" x14ac:dyDescent="0.2">
      <c r="A1049">
        <v>1048</v>
      </c>
      <c r="B1049" t="s">
        <v>1537</v>
      </c>
      <c r="C1049" t="s">
        <v>84</v>
      </c>
      <c r="D1049">
        <v>520</v>
      </c>
      <c r="E1049" t="s">
        <v>606</v>
      </c>
      <c r="F1049" t="s">
        <v>605</v>
      </c>
      <c r="G1049" t="s">
        <v>605</v>
      </c>
      <c r="H1049" t="s">
        <v>1547</v>
      </c>
      <c r="I1049" t="s">
        <v>4749</v>
      </c>
      <c r="J1049" t="s">
        <v>719</v>
      </c>
      <c r="K1049">
        <v>-1</v>
      </c>
      <c r="L1049">
        <v>900</v>
      </c>
      <c r="M1049" t="s">
        <v>1546</v>
      </c>
      <c r="N1049">
        <v>0</v>
      </c>
      <c r="O1049">
        <v>-3330</v>
      </c>
      <c r="P1049">
        <v>-4230</v>
      </c>
      <c r="Q1049">
        <v>4</v>
      </c>
      <c r="R1049" t="s">
        <v>719</v>
      </c>
      <c r="S1049" t="s">
        <v>719</v>
      </c>
      <c r="T1049" t="s">
        <v>719</v>
      </c>
      <c r="U1049" t="s">
        <v>4326</v>
      </c>
      <c r="V1049">
        <v>520</v>
      </c>
      <c r="W1049" t="s">
        <v>84</v>
      </c>
      <c r="X1049" t="b">
        <v>1</v>
      </c>
      <c r="Y1049" t="s">
        <v>719</v>
      </c>
      <c r="Z1049" t="s">
        <v>719</v>
      </c>
      <c r="AA1049">
        <v>520</v>
      </c>
      <c r="AB1049" t="s">
        <v>84</v>
      </c>
      <c r="AC1049">
        <v>517</v>
      </c>
      <c r="AD1049" t="s">
        <v>63</v>
      </c>
      <c r="AE1049">
        <v>506</v>
      </c>
      <c r="AF1049" t="s">
        <v>124</v>
      </c>
      <c r="AG1049">
        <v>80840</v>
      </c>
      <c r="AH1049" t="s">
        <v>116</v>
      </c>
      <c r="AI1049">
        <v>28216</v>
      </c>
      <c r="AJ1049" t="s">
        <v>142</v>
      </c>
      <c r="AK1049">
        <v>1224</v>
      </c>
      <c r="AL1049" t="s">
        <v>91</v>
      </c>
      <c r="AM1049">
        <v>2</v>
      </c>
      <c r="AN1049" t="s">
        <v>152</v>
      </c>
      <c r="AO1049">
        <v>131567</v>
      </c>
      <c r="AP1049" t="s">
        <v>153</v>
      </c>
    </row>
    <row r="1050" spans="1:42" x14ac:dyDescent="0.2">
      <c r="A1050">
        <v>1049</v>
      </c>
      <c r="B1050" t="s">
        <v>1537</v>
      </c>
      <c r="C1050" t="s">
        <v>84</v>
      </c>
      <c r="D1050">
        <v>520</v>
      </c>
      <c r="E1050" t="s">
        <v>1545</v>
      </c>
      <c r="F1050" t="s">
        <v>1544</v>
      </c>
      <c r="G1050" t="s">
        <v>1544</v>
      </c>
      <c r="H1050" t="s">
        <v>1543</v>
      </c>
      <c r="I1050" t="s">
        <v>4748</v>
      </c>
      <c r="J1050" t="s">
        <v>719</v>
      </c>
      <c r="K1050">
        <v>1</v>
      </c>
      <c r="L1050">
        <v>984</v>
      </c>
      <c r="M1050" t="s">
        <v>1542</v>
      </c>
      <c r="N1050">
        <v>0</v>
      </c>
      <c r="O1050">
        <v>-2282</v>
      </c>
      <c r="P1050">
        <v>-3266</v>
      </c>
      <c r="Q1050">
        <v>3</v>
      </c>
      <c r="R1050" t="s">
        <v>719</v>
      </c>
      <c r="S1050" t="s">
        <v>719</v>
      </c>
      <c r="T1050" t="s">
        <v>719</v>
      </c>
      <c r="U1050" t="s">
        <v>4326</v>
      </c>
      <c r="V1050">
        <v>520</v>
      </c>
      <c r="W1050" t="s">
        <v>84</v>
      </c>
      <c r="X1050" t="b">
        <v>1</v>
      </c>
      <c r="Y1050" t="s">
        <v>719</v>
      </c>
      <c r="Z1050" t="s">
        <v>719</v>
      </c>
      <c r="AA1050">
        <v>520</v>
      </c>
      <c r="AB1050" t="s">
        <v>84</v>
      </c>
      <c r="AC1050">
        <v>517</v>
      </c>
      <c r="AD1050" t="s">
        <v>63</v>
      </c>
      <c r="AE1050">
        <v>506</v>
      </c>
      <c r="AF1050" t="s">
        <v>124</v>
      </c>
      <c r="AG1050">
        <v>80840</v>
      </c>
      <c r="AH1050" t="s">
        <v>116</v>
      </c>
      <c r="AI1050">
        <v>28216</v>
      </c>
      <c r="AJ1050" t="s">
        <v>142</v>
      </c>
      <c r="AK1050">
        <v>1224</v>
      </c>
      <c r="AL1050" t="s">
        <v>91</v>
      </c>
      <c r="AM1050">
        <v>2</v>
      </c>
      <c r="AN1050" t="s">
        <v>152</v>
      </c>
      <c r="AO1050">
        <v>131567</v>
      </c>
      <c r="AP1050" t="s">
        <v>153</v>
      </c>
    </row>
    <row r="1051" spans="1:42" x14ac:dyDescent="0.2">
      <c r="A1051">
        <v>1050</v>
      </c>
      <c r="B1051" t="s">
        <v>1537</v>
      </c>
      <c r="C1051" t="s">
        <v>84</v>
      </c>
      <c r="D1051">
        <v>520</v>
      </c>
      <c r="E1051" t="s">
        <v>1541</v>
      </c>
      <c r="F1051" t="s">
        <v>1540</v>
      </c>
      <c r="G1051" t="s">
        <v>1540</v>
      </c>
      <c r="H1051" t="s">
        <v>1539</v>
      </c>
      <c r="I1051" t="s">
        <v>4747</v>
      </c>
      <c r="J1051" t="s">
        <v>719</v>
      </c>
      <c r="K1051">
        <v>-1</v>
      </c>
      <c r="L1051">
        <v>981</v>
      </c>
      <c r="M1051" t="s">
        <v>1538</v>
      </c>
      <c r="N1051">
        <v>0</v>
      </c>
      <c r="O1051">
        <v>-1166</v>
      </c>
      <c r="P1051">
        <v>-2147</v>
      </c>
      <c r="Q1051">
        <v>2</v>
      </c>
      <c r="R1051" t="s">
        <v>719</v>
      </c>
      <c r="S1051" t="s">
        <v>719</v>
      </c>
      <c r="T1051" t="s">
        <v>719</v>
      </c>
      <c r="U1051" t="s">
        <v>4326</v>
      </c>
      <c r="V1051">
        <v>520</v>
      </c>
      <c r="W1051" t="s">
        <v>84</v>
      </c>
      <c r="X1051" t="b">
        <v>1</v>
      </c>
      <c r="Y1051" t="s">
        <v>719</v>
      </c>
      <c r="Z1051" t="s">
        <v>719</v>
      </c>
      <c r="AA1051">
        <v>520</v>
      </c>
      <c r="AB1051" t="s">
        <v>84</v>
      </c>
      <c r="AC1051">
        <v>517</v>
      </c>
      <c r="AD1051" t="s">
        <v>63</v>
      </c>
      <c r="AE1051">
        <v>506</v>
      </c>
      <c r="AF1051" t="s">
        <v>124</v>
      </c>
      <c r="AG1051">
        <v>80840</v>
      </c>
      <c r="AH1051" t="s">
        <v>116</v>
      </c>
      <c r="AI1051">
        <v>28216</v>
      </c>
      <c r="AJ1051" t="s">
        <v>142</v>
      </c>
      <c r="AK1051">
        <v>1224</v>
      </c>
      <c r="AL1051" t="s">
        <v>91</v>
      </c>
      <c r="AM1051">
        <v>2</v>
      </c>
      <c r="AN1051" t="s">
        <v>152</v>
      </c>
      <c r="AO1051">
        <v>131567</v>
      </c>
      <c r="AP1051" t="s">
        <v>153</v>
      </c>
    </row>
    <row r="1052" spans="1:42" x14ac:dyDescent="0.2">
      <c r="A1052">
        <v>1051</v>
      </c>
      <c r="B1052" t="s">
        <v>1537</v>
      </c>
      <c r="C1052" t="s">
        <v>84</v>
      </c>
      <c r="D1052">
        <v>520</v>
      </c>
      <c r="E1052" t="s">
        <v>1536</v>
      </c>
      <c r="F1052" t="s">
        <v>1535</v>
      </c>
      <c r="G1052" t="s">
        <v>1535</v>
      </c>
      <c r="H1052" t="s">
        <v>1534</v>
      </c>
      <c r="I1052" t="s">
        <v>4746</v>
      </c>
      <c r="J1052" t="s">
        <v>719</v>
      </c>
      <c r="K1052">
        <v>1</v>
      </c>
      <c r="L1052">
        <v>1150</v>
      </c>
      <c r="M1052" t="s">
        <v>1533</v>
      </c>
      <c r="N1052">
        <v>1</v>
      </c>
      <c r="O1052">
        <v>0</v>
      </c>
      <c r="P1052">
        <v>-1150</v>
      </c>
      <c r="Q1052">
        <v>1</v>
      </c>
      <c r="R1052" t="s">
        <v>719</v>
      </c>
      <c r="S1052" t="s">
        <v>719</v>
      </c>
      <c r="T1052" t="s">
        <v>719</v>
      </c>
      <c r="U1052" t="s">
        <v>4326</v>
      </c>
      <c r="V1052">
        <v>520</v>
      </c>
      <c r="W1052" t="s">
        <v>84</v>
      </c>
      <c r="X1052" t="b">
        <v>1</v>
      </c>
      <c r="Y1052" t="s">
        <v>719</v>
      </c>
      <c r="Z1052" t="s">
        <v>719</v>
      </c>
      <c r="AA1052">
        <v>520</v>
      </c>
      <c r="AB1052" t="s">
        <v>84</v>
      </c>
      <c r="AC1052">
        <v>517</v>
      </c>
      <c r="AD1052" t="s">
        <v>63</v>
      </c>
      <c r="AE1052">
        <v>506</v>
      </c>
      <c r="AF1052" t="s">
        <v>124</v>
      </c>
      <c r="AG1052">
        <v>80840</v>
      </c>
      <c r="AH1052" t="s">
        <v>116</v>
      </c>
      <c r="AI1052">
        <v>28216</v>
      </c>
      <c r="AJ1052" t="s">
        <v>142</v>
      </c>
      <c r="AK1052">
        <v>1224</v>
      </c>
      <c r="AL1052" t="s">
        <v>91</v>
      </c>
      <c r="AM1052">
        <v>2</v>
      </c>
      <c r="AN1052" t="s">
        <v>152</v>
      </c>
      <c r="AO1052">
        <v>131567</v>
      </c>
      <c r="AP1052" t="s">
        <v>153</v>
      </c>
    </row>
    <row r="1053" spans="1:42" x14ac:dyDescent="0.2">
      <c r="A1053">
        <v>1052</v>
      </c>
      <c r="B1053" t="s">
        <v>1482</v>
      </c>
      <c r="C1053" t="s">
        <v>71</v>
      </c>
      <c r="D1053">
        <v>592050</v>
      </c>
      <c r="E1053" t="s">
        <v>1532</v>
      </c>
      <c r="F1053" t="s">
        <v>1531</v>
      </c>
      <c r="G1053" t="s">
        <v>1531</v>
      </c>
      <c r="H1053" t="s">
        <v>1530</v>
      </c>
      <c r="I1053" t="s">
        <v>4745</v>
      </c>
      <c r="J1053" t="s">
        <v>719</v>
      </c>
      <c r="K1053">
        <v>-1</v>
      </c>
      <c r="L1053">
        <v>869</v>
      </c>
      <c r="M1053" t="s">
        <v>1529</v>
      </c>
      <c r="N1053">
        <v>1</v>
      </c>
      <c r="O1053">
        <v>-14107</v>
      </c>
      <c r="P1053">
        <v>-14976</v>
      </c>
      <c r="Q1053">
        <v>19</v>
      </c>
      <c r="R1053" t="s">
        <v>719</v>
      </c>
      <c r="S1053" t="s">
        <v>719</v>
      </c>
      <c r="T1053" t="s">
        <v>719</v>
      </c>
      <c r="U1053" t="s">
        <v>4326</v>
      </c>
      <c r="V1053">
        <v>592050</v>
      </c>
      <c r="W1053" t="s">
        <v>71</v>
      </c>
      <c r="X1053" t="b">
        <v>1</v>
      </c>
      <c r="Y1053" t="s">
        <v>719</v>
      </c>
      <c r="Z1053" t="s">
        <v>719</v>
      </c>
      <c r="AA1053">
        <v>592050</v>
      </c>
      <c r="AB1053" t="s">
        <v>71</v>
      </c>
      <c r="AC1053">
        <v>12916</v>
      </c>
      <c r="AD1053" t="s">
        <v>123</v>
      </c>
      <c r="AE1053">
        <v>80864</v>
      </c>
      <c r="AF1053" t="s">
        <v>45</v>
      </c>
      <c r="AG1053">
        <v>80840</v>
      </c>
      <c r="AH1053" t="s">
        <v>116</v>
      </c>
      <c r="AI1053">
        <v>28216</v>
      </c>
      <c r="AJ1053" t="s">
        <v>142</v>
      </c>
      <c r="AK1053">
        <v>1224</v>
      </c>
      <c r="AL1053" t="s">
        <v>91</v>
      </c>
      <c r="AM1053">
        <v>2</v>
      </c>
      <c r="AN1053" t="s">
        <v>152</v>
      </c>
      <c r="AO1053">
        <v>131567</v>
      </c>
      <c r="AP1053" t="s">
        <v>153</v>
      </c>
    </row>
    <row r="1054" spans="1:42" x14ac:dyDescent="0.2">
      <c r="A1054">
        <v>1053</v>
      </c>
      <c r="B1054" t="s">
        <v>1482</v>
      </c>
      <c r="C1054" t="s">
        <v>71</v>
      </c>
      <c r="D1054">
        <v>592050</v>
      </c>
      <c r="E1054" t="s">
        <v>1528</v>
      </c>
      <c r="F1054" t="s">
        <v>1527</v>
      </c>
      <c r="G1054" t="s">
        <v>1527</v>
      </c>
      <c r="H1054" t="s">
        <v>1526</v>
      </c>
      <c r="I1054" t="s">
        <v>4744</v>
      </c>
      <c r="J1054" t="s">
        <v>719</v>
      </c>
      <c r="K1054">
        <v>1</v>
      </c>
      <c r="L1054">
        <v>435</v>
      </c>
      <c r="M1054" t="s">
        <v>1525</v>
      </c>
      <c r="N1054">
        <v>0</v>
      </c>
      <c r="O1054">
        <v>-13655</v>
      </c>
      <c r="P1054">
        <v>-14090</v>
      </c>
      <c r="Q1054">
        <v>18</v>
      </c>
      <c r="R1054" t="s">
        <v>719</v>
      </c>
      <c r="S1054" t="s">
        <v>719</v>
      </c>
      <c r="T1054" t="s">
        <v>719</v>
      </c>
      <c r="U1054" t="s">
        <v>4326</v>
      </c>
      <c r="V1054">
        <v>592050</v>
      </c>
      <c r="W1054" t="s">
        <v>71</v>
      </c>
      <c r="X1054" t="b">
        <v>1</v>
      </c>
      <c r="Y1054" t="s">
        <v>719</v>
      </c>
      <c r="Z1054" t="s">
        <v>719</v>
      </c>
      <c r="AA1054">
        <v>592050</v>
      </c>
      <c r="AB1054" t="s">
        <v>71</v>
      </c>
      <c r="AC1054">
        <v>12916</v>
      </c>
      <c r="AD1054" t="s">
        <v>123</v>
      </c>
      <c r="AE1054">
        <v>80864</v>
      </c>
      <c r="AF1054" t="s">
        <v>45</v>
      </c>
      <c r="AG1054">
        <v>80840</v>
      </c>
      <c r="AH1054" t="s">
        <v>116</v>
      </c>
      <c r="AI1054">
        <v>28216</v>
      </c>
      <c r="AJ1054" t="s">
        <v>142</v>
      </c>
      <c r="AK1054">
        <v>1224</v>
      </c>
      <c r="AL1054" t="s">
        <v>91</v>
      </c>
      <c r="AM1054">
        <v>2</v>
      </c>
      <c r="AN1054" t="s">
        <v>152</v>
      </c>
      <c r="AO1054">
        <v>131567</v>
      </c>
      <c r="AP1054" t="s">
        <v>153</v>
      </c>
    </row>
    <row r="1055" spans="1:42" x14ac:dyDescent="0.2">
      <c r="A1055">
        <v>1054</v>
      </c>
      <c r="B1055" t="s">
        <v>1482</v>
      </c>
      <c r="C1055" t="s">
        <v>71</v>
      </c>
      <c r="D1055">
        <v>592050</v>
      </c>
      <c r="E1055" t="s">
        <v>497</v>
      </c>
      <c r="F1055" t="s">
        <v>429</v>
      </c>
      <c r="G1055" t="s">
        <v>429</v>
      </c>
      <c r="H1055" t="s">
        <v>1524</v>
      </c>
      <c r="I1055" t="s">
        <v>4743</v>
      </c>
      <c r="J1055" t="s">
        <v>719</v>
      </c>
      <c r="K1055">
        <v>-1</v>
      </c>
      <c r="L1055">
        <v>213</v>
      </c>
      <c r="M1055" t="s">
        <v>1523</v>
      </c>
      <c r="N1055">
        <v>0</v>
      </c>
      <c r="O1055">
        <v>-13258</v>
      </c>
      <c r="P1055">
        <v>-13471</v>
      </c>
      <c r="Q1055">
        <v>17</v>
      </c>
      <c r="R1055" t="s">
        <v>719</v>
      </c>
      <c r="S1055" t="s">
        <v>719</v>
      </c>
      <c r="T1055" t="s">
        <v>719</v>
      </c>
      <c r="U1055" t="s">
        <v>4326</v>
      </c>
      <c r="V1055">
        <v>592050</v>
      </c>
      <c r="W1055" t="s">
        <v>71</v>
      </c>
      <c r="X1055" t="b">
        <v>1</v>
      </c>
      <c r="Y1055" t="s">
        <v>719</v>
      </c>
      <c r="Z1055" t="s">
        <v>719</v>
      </c>
      <c r="AA1055">
        <v>592050</v>
      </c>
      <c r="AB1055" t="s">
        <v>71</v>
      </c>
      <c r="AC1055">
        <v>12916</v>
      </c>
      <c r="AD1055" t="s">
        <v>123</v>
      </c>
      <c r="AE1055">
        <v>80864</v>
      </c>
      <c r="AF1055" t="s">
        <v>45</v>
      </c>
      <c r="AG1055">
        <v>80840</v>
      </c>
      <c r="AH1055" t="s">
        <v>116</v>
      </c>
      <c r="AI1055">
        <v>28216</v>
      </c>
      <c r="AJ1055" t="s">
        <v>142</v>
      </c>
      <c r="AK1055">
        <v>1224</v>
      </c>
      <c r="AL1055" t="s">
        <v>91</v>
      </c>
      <c r="AM1055">
        <v>2</v>
      </c>
      <c r="AN1055" t="s">
        <v>152</v>
      </c>
      <c r="AO1055">
        <v>131567</v>
      </c>
      <c r="AP1055" t="s">
        <v>153</v>
      </c>
    </row>
    <row r="1056" spans="1:42" x14ac:dyDescent="0.2">
      <c r="A1056">
        <v>1055</v>
      </c>
      <c r="B1056" t="s">
        <v>1482</v>
      </c>
      <c r="C1056" t="s">
        <v>71</v>
      </c>
      <c r="D1056">
        <v>592050</v>
      </c>
      <c r="E1056" t="s">
        <v>309</v>
      </c>
      <c r="F1056" t="s">
        <v>308</v>
      </c>
      <c r="G1056" t="s">
        <v>308</v>
      </c>
      <c r="H1056" t="s">
        <v>1522</v>
      </c>
      <c r="I1056" t="s">
        <v>4742</v>
      </c>
      <c r="J1056" t="s">
        <v>719</v>
      </c>
      <c r="K1056">
        <v>1</v>
      </c>
      <c r="L1056">
        <v>798</v>
      </c>
      <c r="M1056" t="s">
        <v>1521</v>
      </c>
      <c r="N1056">
        <v>0</v>
      </c>
      <c r="O1056">
        <v>-12412</v>
      </c>
      <c r="P1056">
        <v>-13210</v>
      </c>
      <c r="Q1056">
        <v>16</v>
      </c>
      <c r="R1056" t="s">
        <v>4318</v>
      </c>
      <c r="S1056" t="s">
        <v>719</v>
      </c>
      <c r="T1056" t="s">
        <v>719</v>
      </c>
      <c r="U1056" t="s">
        <v>4326</v>
      </c>
      <c r="V1056">
        <v>592050</v>
      </c>
      <c r="W1056" t="s">
        <v>71</v>
      </c>
      <c r="X1056" t="b">
        <v>1</v>
      </c>
      <c r="Y1056" t="s">
        <v>719</v>
      </c>
      <c r="Z1056" t="s">
        <v>719</v>
      </c>
      <c r="AA1056">
        <v>592050</v>
      </c>
      <c r="AB1056" t="s">
        <v>71</v>
      </c>
      <c r="AC1056">
        <v>12916</v>
      </c>
      <c r="AD1056" t="s">
        <v>123</v>
      </c>
      <c r="AE1056">
        <v>80864</v>
      </c>
      <c r="AF1056" t="s">
        <v>45</v>
      </c>
      <c r="AG1056">
        <v>80840</v>
      </c>
      <c r="AH1056" t="s">
        <v>116</v>
      </c>
      <c r="AI1056">
        <v>28216</v>
      </c>
      <c r="AJ1056" t="s">
        <v>142</v>
      </c>
      <c r="AK1056">
        <v>1224</v>
      </c>
      <c r="AL1056" t="s">
        <v>91</v>
      </c>
      <c r="AM1056">
        <v>2</v>
      </c>
      <c r="AN1056" t="s">
        <v>152</v>
      </c>
      <c r="AO1056">
        <v>131567</v>
      </c>
      <c r="AP1056" t="s">
        <v>153</v>
      </c>
    </row>
    <row r="1057" spans="1:42" x14ac:dyDescent="0.2">
      <c r="A1057">
        <v>1056</v>
      </c>
      <c r="B1057" t="s">
        <v>1482</v>
      </c>
      <c r="C1057" t="s">
        <v>71</v>
      </c>
      <c r="D1057">
        <v>592050</v>
      </c>
      <c r="E1057" t="s">
        <v>526</v>
      </c>
      <c r="F1057" t="s">
        <v>525</v>
      </c>
      <c r="G1057" t="s">
        <v>525</v>
      </c>
      <c r="H1057" t="s">
        <v>1520</v>
      </c>
      <c r="I1057" t="s">
        <v>4741</v>
      </c>
      <c r="J1057" t="s">
        <v>719</v>
      </c>
      <c r="K1057">
        <v>-1</v>
      </c>
      <c r="L1057">
        <v>702</v>
      </c>
      <c r="M1057" t="s">
        <v>1519</v>
      </c>
      <c r="N1057">
        <v>0</v>
      </c>
      <c r="O1057">
        <v>-11618</v>
      </c>
      <c r="P1057">
        <v>-12320</v>
      </c>
      <c r="Q1057">
        <v>15</v>
      </c>
      <c r="R1057" t="s">
        <v>719</v>
      </c>
      <c r="S1057" t="s">
        <v>719</v>
      </c>
      <c r="T1057" t="s">
        <v>719</v>
      </c>
      <c r="U1057" t="s">
        <v>4326</v>
      </c>
      <c r="V1057">
        <v>592050</v>
      </c>
      <c r="W1057" t="s">
        <v>71</v>
      </c>
      <c r="X1057" t="b">
        <v>1</v>
      </c>
      <c r="Y1057" t="s">
        <v>719</v>
      </c>
      <c r="Z1057" t="s">
        <v>719</v>
      </c>
      <c r="AA1057">
        <v>592050</v>
      </c>
      <c r="AB1057" t="s">
        <v>71</v>
      </c>
      <c r="AC1057">
        <v>12916</v>
      </c>
      <c r="AD1057" t="s">
        <v>123</v>
      </c>
      <c r="AE1057">
        <v>80864</v>
      </c>
      <c r="AF1057" t="s">
        <v>45</v>
      </c>
      <c r="AG1057">
        <v>80840</v>
      </c>
      <c r="AH1057" t="s">
        <v>116</v>
      </c>
      <c r="AI1057">
        <v>28216</v>
      </c>
      <c r="AJ1057" t="s">
        <v>142</v>
      </c>
      <c r="AK1057">
        <v>1224</v>
      </c>
      <c r="AL1057" t="s">
        <v>91</v>
      </c>
      <c r="AM1057">
        <v>2</v>
      </c>
      <c r="AN1057" t="s">
        <v>152</v>
      </c>
      <c r="AO1057">
        <v>131567</v>
      </c>
      <c r="AP1057" t="s">
        <v>153</v>
      </c>
    </row>
    <row r="1058" spans="1:42" x14ac:dyDescent="0.2">
      <c r="A1058">
        <v>1057</v>
      </c>
      <c r="B1058" t="s">
        <v>1482</v>
      </c>
      <c r="C1058" t="s">
        <v>71</v>
      </c>
      <c r="D1058">
        <v>592050</v>
      </c>
      <c r="E1058" t="s">
        <v>522</v>
      </c>
      <c r="F1058" t="s">
        <v>521</v>
      </c>
      <c r="G1058" t="s">
        <v>521</v>
      </c>
      <c r="H1058" t="s">
        <v>1518</v>
      </c>
      <c r="I1058" t="s">
        <v>4740</v>
      </c>
      <c r="J1058" t="s">
        <v>719</v>
      </c>
      <c r="K1058">
        <v>-1</v>
      </c>
      <c r="L1058">
        <v>645</v>
      </c>
      <c r="M1058" t="s">
        <v>1517</v>
      </c>
      <c r="N1058">
        <v>0</v>
      </c>
      <c r="O1058">
        <v>-10944</v>
      </c>
      <c r="P1058">
        <v>-11589</v>
      </c>
      <c r="Q1058">
        <v>14</v>
      </c>
      <c r="R1058" t="s">
        <v>719</v>
      </c>
      <c r="S1058" t="s">
        <v>719</v>
      </c>
      <c r="T1058" t="s">
        <v>719</v>
      </c>
      <c r="U1058" t="s">
        <v>4326</v>
      </c>
      <c r="V1058">
        <v>592050</v>
      </c>
      <c r="W1058" t="s">
        <v>71</v>
      </c>
      <c r="X1058" t="b">
        <v>1</v>
      </c>
      <c r="Y1058" t="s">
        <v>719</v>
      </c>
      <c r="Z1058" t="s">
        <v>719</v>
      </c>
      <c r="AA1058">
        <v>592050</v>
      </c>
      <c r="AB1058" t="s">
        <v>71</v>
      </c>
      <c r="AC1058">
        <v>12916</v>
      </c>
      <c r="AD1058" t="s">
        <v>123</v>
      </c>
      <c r="AE1058">
        <v>80864</v>
      </c>
      <c r="AF1058" t="s">
        <v>45</v>
      </c>
      <c r="AG1058">
        <v>80840</v>
      </c>
      <c r="AH1058" t="s">
        <v>116</v>
      </c>
      <c r="AI1058">
        <v>28216</v>
      </c>
      <c r="AJ1058" t="s">
        <v>142</v>
      </c>
      <c r="AK1058">
        <v>1224</v>
      </c>
      <c r="AL1058" t="s">
        <v>91</v>
      </c>
      <c r="AM1058">
        <v>2</v>
      </c>
      <c r="AN1058" t="s">
        <v>152</v>
      </c>
      <c r="AO1058">
        <v>131567</v>
      </c>
      <c r="AP1058" t="s">
        <v>153</v>
      </c>
    </row>
    <row r="1059" spans="1:42" x14ac:dyDescent="0.2">
      <c r="A1059">
        <v>1058</v>
      </c>
      <c r="B1059" t="s">
        <v>1482</v>
      </c>
      <c r="C1059" t="s">
        <v>71</v>
      </c>
      <c r="D1059">
        <v>592050</v>
      </c>
      <c r="E1059" t="s">
        <v>518</v>
      </c>
      <c r="F1059" t="s">
        <v>517</v>
      </c>
      <c r="G1059" t="s">
        <v>517</v>
      </c>
      <c r="H1059" t="s">
        <v>1516</v>
      </c>
      <c r="I1059" t="s">
        <v>4739</v>
      </c>
      <c r="J1059" t="s">
        <v>719</v>
      </c>
      <c r="K1059">
        <v>-1</v>
      </c>
      <c r="L1059">
        <v>1203</v>
      </c>
      <c r="M1059" t="s">
        <v>1515</v>
      </c>
      <c r="N1059">
        <v>0</v>
      </c>
      <c r="O1059">
        <v>-9712</v>
      </c>
      <c r="P1059">
        <v>-10915</v>
      </c>
      <c r="Q1059">
        <v>13</v>
      </c>
      <c r="R1059" t="s">
        <v>719</v>
      </c>
      <c r="S1059" t="s">
        <v>719</v>
      </c>
      <c r="T1059" t="s">
        <v>719</v>
      </c>
      <c r="U1059" t="s">
        <v>4326</v>
      </c>
      <c r="V1059">
        <v>592050</v>
      </c>
      <c r="W1059" t="s">
        <v>71</v>
      </c>
      <c r="X1059" t="b">
        <v>1</v>
      </c>
      <c r="Y1059" t="s">
        <v>719</v>
      </c>
      <c r="Z1059" t="s">
        <v>719</v>
      </c>
      <c r="AA1059">
        <v>592050</v>
      </c>
      <c r="AB1059" t="s">
        <v>71</v>
      </c>
      <c r="AC1059">
        <v>12916</v>
      </c>
      <c r="AD1059" t="s">
        <v>123</v>
      </c>
      <c r="AE1059">
        <v>80864</v>
      </c>
      <c r="AF1059" t="s">
        <v>45</v>
      </c>
      <c r="AG1059">
        <v>80840</v>
      </c>
      <c r="AH1059" t="s">
        <v>116</v>
      </c>
      <c r="AI1059">
        <v>28216</v>
      </c>
      <c r="AJ1059" t="s">
        <v>142</v>
      </c>
      <c r="AK1059">
        <v>1224</v>
      </c>
      <c r="AL1059" t="s">
        <v>91</v>
      </c>
      <c r="AM1059">
        <v>2</v>
      </c>
      <c r="AN1059" t="s">
        <v>152</v>
      </c>
      <c r="AO1059">
        <v>131567</v>
      </c>
      <c r="AP1059" t="s">
        <v>153</v>
      </c>
    </row>
    <row r="1060" spans="1:42" x14ac:dyDescent="0.2">
      <c r="A1060">
        <v>1059</v>
      </c>
      <c r="B1060" t="s">
        <v>1482</v>
      </c>
      <c r="C1060" t="s">
        <v>71</v>
      </c>
      <c r="D1060">
        <v>592050</v>
      </c>
      <c r="E1060" t="s">
        <v>1514</v>
      </c>
      <c r="F1060" t="s">
        <v>1054</v>
      </c>
      <c r="G1060" t="s">
        <v>1054</v>
      </c>
      <c r="H1060" t="s">
        <v>1513</v>
      </c>
      <c r="I1060" t="s">
        <v>4738</v>
      </c>
      <c r="J1060" t="s">
        <v>719</v>
      </c>
      <c r="K1060">
        <v>-1</v>
      </c>
      <c r="L1060">
        <v>801</v>
      </c>
      <c r="M1060" t="s">
        <v>1512</v>
      </c>
      <c r="N1060">
        <v>0</v>
      </c>
      <c r="O1060">
        <v>-8907</v>
      </c>
      <c r="P1060">
        <v>-9708</v>
      </c>
      <c r="Q1060">
        <v>12</v>
      </c>
      <c r="R1060" t="s">
        <v>719</v>
      </c>
      <c r="S1060" t="s">
        <v>719</v>
      </c>
      <c r="T1060" t="s">
        <v>719</v>
      </c>
      <c r="U1060" t="s">
        <v>4326</v>
      </c>
      <c r="V1060">
        <v>592050</v>
      </c>
      <c r="W1060" t="s">
        <v>71</v>
      </c>
      <c r="X1060" t="b">
        <v>1</v>
      </c>
      <c r="Y1060" t="s">
        <v>719</v>
      </c>
      <c r="Z1060" t="s">
        <v>719</v>
      </c>
      <c r="AA1060">
        <v>592050</v>
      </c>
      <c r="AB1060" t="s">
        <v>71</v>
      </c>
      <c r="AC1060">
        <v>12916</v>
      </c>
      <c r="AD1060" t="s">
        <v>123</v>
      </c>
      <c r="AE1060">
        <v>80864</v>
      </c>
      <c r="AF1060" t="s">
        <v>45</v>
      </c>
      <c r="AG1060">
        <v>80840</v>
      </c>
      <c r="AH1060" t="s">
        <v>116</v>
      </c>
      <c r="AI1060">
        <v>28216</v>
      </c>
      <c r="AJ1060" t="s">
        <v>142</v>
      </c>
      <c r="AK1060">
        <v>1224</v>
      </c>
      <c r="AL1060" t="s">
        <v>91</v>
      </c>
      <c r="AM1060">
        <v>2</v>
      </c>
      <c r="AN1060" t="s">
        <v>152</v>
      </c>
      <c r="AO1060">
        <v>131567</v>
      </c>
      <c r="AP1060" t="s">
        <v>153</v>
      </c>
    </row>
    <row r="1061" spans="1:42" x14ac:dyDescent="0.2">
      <c r="A1061">
        <v>1060</v>
      </c>
      <c r="B1061" t="s">
        <v>1482</v>
      </c>
      <c r="C1061" t="s">
        <v>71</v>
      </c>
      <c r="D1061">
        <v>592050</v>
      </c>
      <c r="E1061" t="s">
        <v>514</v>
      </c>
      <c r="F1061" t="s">
        <v>441</v>
      </c>
      <c r="G1061" t="s">
        <v>441</v>
      </c>
      <c r="H1061" t="s">
        <v>1511</v>
      </c>
      <c r="I1061" t="s">
        <v>4737</v>
      </c>
      <c r="J1061" t="s">
        <v>719</v>
      </c>
      <c r="K1061">
        <v>-1</v>
      </c>
      <c r="L1061">
        <v>741</v>
      </c>
      <c r="M1061" t="s">
        <v>1510</v>
      </c>
      <c r="N1061">
        <v>0</v>
      </c>
      <c r="O1061">
        <v>-8132</v>
      </c>
      <c r="P1061">
        <v>-8873</v>
      </c>
      <c r="Q1061">
        <v>11</v>
      </c>
      <c r="R1061" t="s">
        <v>719</v>
      </c>
      <c r="S1061" t="s">
        <v>719</v>
      </c>
      <c r="T1061" t="s">
        <v>719</v>
      </c>
      <c r="U1061" t="s">
        <v>4326</v>
      </c>
      <c r="V1061">
        <v>592050</v>
      </c>
      <c r="W1061" t="s">
        <v>71</v>
      </c>
      <c r="X1061" t="b">
        <v>1</v>
      </c>
      <c r="Y1061" t="s">
        <v>719</v>
      </c>
      <c r="Z1061" t="s">
        <v>719</v>
      </c>
      <c r="AA1061">
        <v>592050</v>
      </c>
      <c r="AB1061" t="s">
        <v>71</v>
      </c>
      <c r="AC1061">
        <v>12916</v>
      </c>
      <c r="AD1061" t="s">
        <v>123</v>
      </c>
      <c r="AE1061">
        <v>80864</v>
      </c>
      <c r="AF1061" t="s">
        <v>45</v>
      </c>
      <c r="AG1061">
        <v>80840</v>
      </c>
      <c r="AH1061" t="s">
        <v>116</v>
      </c>
      <c r="AI1061">
        <v>28216</v>
      </c>
      <c r="AJ1061" t="s">
        <v>142</v>
      </c>
      <c r="AK1061">
        <v>1224</v>
      </c>
      <c r="AL1061" t="s">
        <v>91</v>
      </c>
      <c r="AM1061">
        <v>2</v>
      </c>
      <c r="AN1061" t="s">
        <v>152</v>
      </c>
      <c r="AO1061">
        <v>131567</v>
      </c>
      <c r="AP1061" t="s">
        <v>153</v>
      </c>
    </row>
    <row r="1062" spans="1:42" x14ac:dyDescent="0.2">
      <c r="A1062">
        <v>1061</v>
      </c>
      <c r="B1062" t="s">
        <v>1482</v>
      </c>
      <c r="C1062" t="s">
        <v>71</v>
      </c>
      <c r="D1062">
        <v>592050</v>
      </c>
      <c r="E1062" t="s">
        <v>305</v>
      </c>
      <c r="F1062" t="s">
        <v>304</v>
      </c>
      <c r="G1062" t="s">
        <v>304</v>
      </c>
      <c r="H1062" t="s">
        <v>1509</v>
      </c>
      <c r="I1062" t="s">
        <v>4736</v>
      </c>
      <c r="J1062" t="s">
        <v>719</v>
      </c>
      <c r="K1062">
        <v>-1</v>
      </c>
      <c r="L1062">
        <v>1011</v>
      </c>
      <c r="M1062" t="s">
        <v>1508</v>
      </c>
      <c r="N1062">
        <v>0</v>
      </c>
      <c r="O1062">
        <v>-6925</v>
      </c>
      <c r="P1062">
        <v>-7936</v>
      </c>
      <c r="Q1062">
        <v>10</v>
      </c>
      <c r="R1062" t="s">
        <v>4316</v>
      </c>
      <c r="S1062" t="s">
        <v>719</v>
      </c>
      <c r="T1062" t="s">
        <v>719</v>
      </c>
      <c r="U1062" t="s">
        <v>4326</v>
      </c>
      <c r="V1062">
        <v>592050</v>
      </c>
      <c r="W1062" t="s">
        <v>71</v>
      </c>
      <c r="X1062" t="b">
        <v>1</v>
      </c>
      <c r="Y1062" t="s">
        <v>719</v>
      </c>
      <c r="Z1062" t="s">
        <v>719</v>
      </c>
      <c r="AA1062">
        <v>592050</v>
      </c>
      <c r="AB1062" t="s">
        <v>71</v>
      </c>
      <c r="AC1062">
        <v>12916</v>
      </c>
      <c r="AD1062" t="s">
        <v>123</v>
      </c>
      <c r="AE1062">
        <v>80864</v>
      </c>
      <c r="AF1062" t="s">
        <v>45</v>
      </c>
      <c r="AG1062">
        <v>80840</v>
      </c>
      <c r="AH1062" t="s">
        <v>116</v>
      </c>
      <c r="AI1062">
        <v>28216</v>
      </c>
      <c r="AJ1062" t="s">
        <v>142</v>
      </c>
      <c r="AK1062">
        <v>1224</v>
      </c>
      <c r="AL1062" t="s">
        <v>91</v>
      </c>
      <c r="AM1062">
        <v>2</v>
      </c>
      <c r="AN1062" t="s">
        <v>152</v>
      </c>
      <c r="AO1062">
        <v>131567</v>
      </c>
      <c r="AP1062" t="s">
        <v>153</v>
      </c>
    </row>
    <row r="1063" spans="1:42" x14ac:dyDescent="0.2">
      <c r="A1063">
        <v>1062</v>
      </c>
      <c r="B1063" t="s">
        <v>1482</v>
      </c>
      <c r="C1063" t="s">
        <v>71</v>
      </c>
      <c r="D1063">
        <v>592050</v>
      </c>
      <c r="E1063" t="s">
        <v>1507</v>
      </c>
      <c r="F1063" t="s">
        <v>1506</v>
      </c>
      <c r="G1063" t="s">
        <v>1506</v>
      </c>
      <c r="H1063" t="s">
        <v>1505</v>
      </c>
      <c r="I1063" t="s">
        <v>4735</v>
      </c>
      <c r="J1063" t="s">
        <v>719</v>
      </c>
      <c r="K1063">
        <v>1</v>
      </c>
      <c r="L1063">
        <v>642</v>
      </c>
      <c r="M1063" t="s">
        <v>1504</v>
      </c>
      <c r="N1063">
        <v>0</v>
      </c>
      <c r="O1063">
        <v>-6183</v>
      </c>
      <c r="P1063">
        <v>-6825</v>
      </c>
      <c r="Q1063">
        <v>9</v>
      </c>
      <c r="R1063" t="s">
        <v>719</v>
      </c>
      <c r="S1063" t="s">
        <v>719</v>
      </c>
      <c r="T1063" t="s">
        <v>719</v>
      </c>
      <c r="U1063" t="s">
        <v>4326</v>
      </c>
      <c r="V1063">
        <v>592050</v>
      </c>
      <c r="W1063" t="s">
        <v>71</v>
      </c>
      <c r="X1063" t="b">
        <v>1</v>
      </c>
      <c r="Y1063" t="s">
        <v>719</v>
      </c>
      <c r="Z1063" t="s">
        <v>719</v>
      </c>
      <c r="AA1063">
        <v>592050</v>
      </c>
      <c r="AB1063" t="s">
        <v>71</v>
      </c>
      <c r="AC1063">
        <v>12916</v>
      </c>
      <c r="AD1063" t="s">
        <v>123</v>
      </c>
      <c r="AE1063">
        <v>80864</v>
      </c>
      <c r="AF1063" t="s">
        <v>45</v>
      </c>
      <c r="AG1063">
        <v>80840</v>
      </c>
      <c r="AH1063" t="s">
        <v>116</v>
      </c>
      <c r="AI1063">
        <v>28216</v>
      </c>
      <c r="AJ1063" t="s">
        <v>142</v>
      </c>
      <c r="AK1063">
        <v>1224</v>
      </c>
      <c r="AL1063" t="s">
        <v>91</v>
      </c>
      <c r="AM1063">
        <v>2</v>
      </c>
      <c r="AN1063" t="s">
        <v>152</v>
      </c>
      <c r="AO1063">
        <v>131567</v>
      </c>
      <c r="AP1063" t="s">
        <v>153</v>
      </c>
    </row>
    <row r="1064" spans="1:42" x14ac:dyDescent="0.2">
      <c r="A1064">
        <v>1063</v>
      </c>
      <c r="B1064" t="s">
        <v>1482</v>
      </c>
      <c r="C1064" t="s">
        <v>71</v>
      </c>
      <c r="D1064">
        <v>592050</v>
      </c>
      <c r="E1064" t="s">
        <v>1503</v>
      </c>
      <c r="F1064" t="s">
        <v>1502</v>
      </c>
      <c r="G1064" t="s">
        <v>1502</v>
      </c>
      <c r="H1064" t="s">
        <v>1501</v>
      </c>
      <c r="I1064" t="s">
        <v>4734</v>
      </c>
      <c r="J1064" t="s">
        <v>719</v>
      </c>
      <c r="K1064">
        <v>1</v>
      </c>
      <c r="L1064">
        <v>1872</v>
      </c>
      <c r="M1064" t="s">
        <v>1500</v>
      </c>
      <c r="N1064">
        <v>0</v>
      </c>
      <c r="O1064">
        <v>-4236</v>
      </c>
      <c r="P1064">
        <v>-6108</v>
      </c>
      <c r="Q1064">
        <v>8</v>
      </c>
      <c r="R1064" t="s">
        <v>719</v>
      </c>
      <c r="S1064" t="s">
        <v>719</v>
      </c>
      <c r="T1064" t="s">
        <v>719</v>
      </c>
      <c r="U1064" t="s">
        <v>4326</v>
      </c>
      <c r="V1064">
        <v>592050</v>
      </c>
      <c r="W1064" t="s">
        <v>71</v>
      </c>
      <c r="X1064" t="b">
        <v>1</v>
      </c>
      <c r="Y1064" t="s">
        <v>719</v>
      </c>
      <c r="Z1064" t="s">
        <v>719</v>
      </c>
      <c r="AA1064">
        <v>592050</v>
      </c>
      <c r="AB1064" t="s">
        <v>71</v>
      </c>
      <c r="AC1064">
        <v>12916</v>
      </c>
      <c r="AD1064" t="s">
        <v>123</v>
      </c>
      <c r="AE1064">
        <v>80864</v>
      </c>
      <c r="AF1064" t="s">
        <v>45</v>
      </c>
      <c r="AG1064">
        <v>80840</v>
      </c>
      <c r="AH1064" t="s">
        <v>116</v>
      </c>
      <c r="AI1064">
        <v>28216</v>
      </c>
      <c r="AJ1064" t="s">
        <v>142</v>
      </c>
      <c r="AK1064">
        <v>1224</v>
      </c>
      <c r="AL1064" t="s">
        <v>91</v>
      </c>
      <c r="AM1064">
        <v>2</v>
      </c>
      <c r="AN1064" t="s">
        <v>152</v>
      </c>
      <c r="AO1064">
        <v>131567</v>
      </c>
      <c r="AP1064" t="s">
        <v>153</v>
      </c>
    </row>
    <row r="1065" spans="1:42" x14ac:dyDescent="0.2">
      <c r="A1065">
        <v>1064</v>
      </c>
      <c r="B1065" t="s">
        <v>1482</v>
      </c>
      <c r="C1065" t="s">
        <v>71</v>
      </c>
      <c r="D1065">
        <v>592050</v>
      </c>
      <c r="E1065" t="s">
        <v>1499</v>
      </c>
      <c r="F1065" t="s">
        <v>1498</v>
      </c>
      <c r="G1065" t="s">
        <v>1498</v>
      </c>
      <c r="H1065" t="s">
        <v>1497</v>
      </c>
      <c r="I1065" t="s">
        <v>4733</v>
      </c>
      <c r="J1065" t="s">
        <v>719</v>
      </c>
      <c r="K1065">
        <v>-1</v>
      </c>
      <c r="L1065">
        <v>639</v>
      </c>
      <c r="M1065" t="s">
        <v>1496</v>
      </c>
      <c r="N1065">
        <v>0</v>
      </c>
      <c r="O1065">
        <v>-3411</v>
      </c>
      <c r="P1065">
        <v>-4050</v>
      </c>
      <c r="Q1065">
        <v>7</v>
      </c>
      <c r="R1065" t="s">
        <v>719</v>
      </c>
      <c r="S1065" t="s">
        <v>719</v>
      </c>
      <c r="T1065" t="s">
        <v>719</v>
      </c>
      <c r="U1065" t="s">
        <v>4326</v>
      </c>
      <c r="V1065">
        <v>592050</v>
      </c>
      <c r="W1065" t="s">
        <v>71</v>
      </c>
      <c r="X1065" t="b">
        <v>1</v>
      </c>
      <c r="Y1065" t="s">
        <v>719</v>
      </c>
      <c r="Z1065" t="s">
        <v>719</v>
      </c>
      <c r="AA1065">
        <v>592050</v>
      </c>
      <c r="AB1065" t="s">
        <v>71</v>
      </c>
      <c r="AC1065">
        <v>12916</v>
      </c>
      <c r="AD1065" t="s">
        <v>123</v>
      </c>
      <c r="AE1065">
        <v>80864</v>
      </c>
      <c r="AF1065" t="s">
        <v>45</v>
      </c>
      <c r="AG1065">
        <v>80840</v>
      </c>
      <c r="AH1065" t="s">
        <v>116</v>
      </c>
      <c r="AI1065">
        <v>28216</v>
      </c>
      <c r="AJ1065" t="s">
        <v>142</v>
      </c>
      <c r="AK1065">
        <v>1224</v>
      </c>
      <c r="AL1065" t="s">
        <v>91</v>
      </c>
      <c r="AM1065">
        <v>2</v>
      </c>
      <c r="AN1065" t="s">
        <v>152</v>
      </c>
      <c r="AO1065">
        <v>131567</v>
      </c>
      <c r="AP1065" t="s">
        <v>153</v>
      </c>
    </row>
    <row r="1066" spans="1:42" x14ac:dyDescent="0.2">
      <c r="A1066">
        <v>1065</v>
      </c>
      <c r="B1066" t="s">
        <v>1482</v>
      </c>
      <c r="C1066" t="s">
        <v>71</v>
      </c>
      <c r="D1066">
        <v>592050</v>
      </c>
      <c r="E1066" t="s">
        <v>1331</v>
      </c>
      <c r="F1066" t="s">
        <v>1330</v>
      </c>
      <c r="G1066" t="s">
        <v>1330</v>
      </c>
      <c r="H1066" t="s">
        <v>1495</v>
      </c>
      <c r="I1066" t="s">
        <v>4732</v>
      </c>
      <c r="J1066" t="s">
        <v>719</v>
      </c>
      <c r="K1066">
        <v>-1</v>
      </c>
      <c r="L1066">
        <v>618</v>
      </c>
      <c r="M1066" t="s">
        <v>1494</v>
      </c>
      <c r="N1066">
        <v>0</v>
      </c>
      <c r="O1066">
        <v>-2685</v>
      </c>
      <c r="P1066">
        <v>-3303</v>
      </c>
      <c r="Q1066">
        <v>6</v>
      </c>
      <c r="R1066" t="s">
        <v>719</v>
      </c>
      <c r="S1066" t="s">
        <v>719</v>
      </c>
      <c r="T1066" t="s">
        <v>719</v>
      </c>
      <c r="U1066" t="s">
        <v>4326</v>
      </c>
      <c r="V1066">
        <v>592050</v>
      </c>
      <c r="W1066" t="s">
        <v>71</v>
      </c>
      <c r="X1066" t="b">
        <v>1</v>
      </c>
      <c r="Y1066" t="s">
        <v>719</v>
      </c>
      <c r="Z1066" t="s">
        <v>719</v>
      </c>
      <c r="AA1066">
        <v>592050</v>
      </c>
      <c r="AB1066" t="s">
        <v>71</v>
      </c>
      <c r="AC1066">
        <v>12916</v>
      </c>
      <c r="AD1066" t="s">
        <v>123</v>
      </c>
      <c r="AE1066">
        <v>80864</v>
      </c>
      <c r="AF1066" t="s">
        <v>45</v>
      </c>
      <c r="AG1066">
        <v>80840</v>
      </c>
      <c r="AH1066" t="s">
        <v>116</v>
      </c>
      <c r="AI1066">
        <v>28216</v>
      </c>
      <c r="AJ1066" t="s">
        <v>142</v>
      </c>
      <c r="AK1066">
        <v>1224</v>
      </c>
      <c r="AL1066" t="s">
        <v>91</v>
      </c>
      <c r="AM1066">
        <v>2</v>
      </c>
      <c r="AN1066" t="s">
        <v>152</v>
      </c>
      <c r="AO1066">
        <v>131567</v>
      </c>
      <c r="AP1066" t="s">
        <v>153</v>
      </c>
    </row>
    <row r="1067" spans="1:42" x14ac:dyDescent="0.2">
      <c r="A1067">
        <v>1066</v>
      </c>
      <c r="B1067" t="s">
        <v>1482</v>
      </c>
      <c r="C1067" t="s">
        <v>71</v>
      </c>
      <c r="D1067">
        <v>592050</v>
      </c>
      <c r="E1067" t="s">
        <v>1493</v>
      </c>
      <c r="F1067" t="s">
        <v>1492</v>
      </c>
      <c r="G1067" t="s">
        <v>1492</v>
      </c>
      <c r="H1067" t="s">
        <v>1491</v>
      </c>
      <c r="I1067" t="s">
        <v>4731</v>
      </c>
      <c r="J1067" t="s">
        <v>719</v>
      </c>
      <c r="K1067">
        <v>-1</v>
      </c>
      <c r="L1067">
        <v>465</v>
      </c>
      <c r="M1067" t="s">
        <v>1490</v>
      </c>
      <c r="N1067">
        <v>0</v>
      </c>
      <c r="O1067">
        <v>-2142</v>
      </c>
      <c r="P1067">
        <v>-2607</v>
      </c>
      <c r="Q1067">
        <v>5</v>
      </c>
      <c r="R1067" t="s">
        <v>719</v>
      </c>
      <c r="S1067" t="s">
        <v>719</v>
      </c>
      <c r="T1067" t="s">
        <v>719</v>
      </c>
      <c r="U1067" t="s">
        <v>4326</v>
      </c>
      <c r="V1067">
        <v>592050</v>
      </c>
      <c r="W1067" t="s">
        <v>71</v>
      </c>
      <c r="X1067" t="b">
        <v>1</v>
      </c>
      <c r="Y1067" t="s">
        <v>719</v>
      </c>
      <c r="Z1067" t="s">
        <v>719</v>
      </c>
      <c r="AA1067">
        <v>592050</v>
      </c>
      <c r="AB1067" t="s">
        <v>71</v>
      </c>
      <c r="AC1067">
        <v>12916</v>
      </c>
      <c r="AD1067" t="s">
        <v>123</v>
      </c>
      <c r="AE1067">
        <v>80864</v>
      </c>
      <c r="AF1067" t="s">
        <v>45</v>
      </c>
      <c r="AG1067">
        <v>80840</v>
      </c>
      <c r="AH1067" t="s">
        <v>116</v>
      </c>
      <c r="AI1067">
        <v>28216</v>
      </c>
      <c r="AJ1067" t="s">
        <v>142</v>
      </c>
      <c r="AK1067">
        <v>1224</v>
      </c>
      <c r="AL1067" t="s">
        <v>91</v>
      </c>
      <c r="AM1067">
        <v>2</v>
      </c>
      <c r="AN1067" t="s">
        <v>152</v>
      </c>
      <c r="AO1067">
        <v>131567</v>
      </c>
      <c r="AP1067" t="s">
        <v>153</v>
      </c>
    </row>
    <row r="1068" spans="1:42" x14ac:dyDescent="0.2">
      <c r="A1068">
        <v>1067</v>
      </c>
      <c r="B1068" t="s">
        <v>1482</v>
      </c>
      <c r="C1068" t="s">
        <v>71</v>
      </c>
      <c r="D1068">
        <v>592050</v>
      </c>
      <c r="E1068" t="s">
        <v>1489</v>
      </c>
      <c r="F1068" t="s">
        <v>1265</v>
      </c>
      <c r="G1068" t="s">
        <v>1265</v>
      </c>
      <c r="H1068" t="s">
        <v>1488</v>
      </c>
      <c r="I1068" t="s">
        <v>4730</v>
      </c>
      <c r="J1068" t="s">
        <v>719</v>
      </c>
      <c r="K1068">
        <v>1</v>
      </c>
      <c r="L1068">
        <v>300</v>
      </c>
      <c r="M1068" t="s">
        <v>1487</v>
      </c>
      <c r="N1068">
        <v>0</v>
      </c>
      <c r="O1068">
        <v>-1444</v>
      </c>
      <c r="P1068">
        <v>-1744</v>
      </c>
      <c r="Q1068">
        <v>4</v>
      </c>
      <c r="R1068" t="s">
        <v>719</v>
      </c>
      <c r="S1068" t="s">
        <v>719</v>
      </c>
      <c r="T1068" t="s">
        <v>719</v>
      </c>
      <c r="U1068" t="s">
        <v>4326</v>
      </c>
      <c r="V1068">
        <v>592050</v>
      </c>
      <c r="W1068" t="s">
        <v>71</v>
      </c>
      <c r="X1068" t="b">
        <v>1</v>
      </c>
      <c r="Y1068" t="s">
        <v>719</v>
      </c>
      <c r="Z1068" t="s">
        <v>719</v>
      </c>
      <c r="AA1068">
        <v>592050</v>
      </c>
      <c r="AB1068" t="s">
        <v>71</v>
      </c>
      <c r="AC1068">
        <v>12916</v>
      </c>
      <c r="AD1068" t="s">
        <v>123</v>
      </c>
      <c r="AE1068">
        <v>80864</v>
      </c>
      <c r="AF1068" t="s">
        <v>45</v>
      </c>
      <c r="AG1068">
        <v>80840</v>
      </c>
      <c r="AH1068" t="s">
        <v>116</v>
      </c>
      <c r="AI1068">
        <v>28216</v>
      </c>
      <c r="AJ1068" t="s">
        <v>142</v>
      </c>
      <c r="AK1068">
        <v>1224</v>
      </c>
      <c r="AL1068" t="s">
        <v>91</v>
      </c>
      <c r="AM1068">
        <v>2</v>
      </c>
      <c r="AN1068" t="s">
        <v>152</v>
      </c>
      <c r="AO1068">
        <v>131567</v>
      </c>
      <c r="AP1068" t="s">
        <v>153</v>
      </c>
    </row>
    <row r="1069" spans="1:42" x14ac:dyDescent="0.2">
      <c r="A1069">
        <v>1068</v>
      </c>
      <c r="B1069" t="s">
        <v>1482</v>
      </c>
      <c r="C1069" t="s">
        <v>71</v>
      </c>
      <c r="D1069">
        <v>592050</v>
      </c>
      <c r="E1069" t="s">
        <v>430</v>
      </c>
      <c r="F1069" t="s">
        <v>429</v>
      </c>
      <c r="G1069" t="s">
        <v>429</v>
      </c>
      <c r="H1069" t="s">
        <v>1486</v>
      </c>
      <c r="I1069" t="s">
        <v>4729</v>
      </c>
      <c r="J1069" t="s">
        <v>719</v>
      </c>
      <c r="K1069">
        <v>1</v>
      </c>
      <c r="L1069">
        <v>219</v>
      </c>
      <c r="M1069" t="s">
        <v>1485</v>
      </c>
      <c r="N1069">
        <v>0</v>
      </c>
      <c r="O1069">
        <v>-1215</v>
      </c>
      <c r="P1069">
        <v>-1434</v>
      </c>
      <c r="Q1069">
        <v>3</v>
      </c>
      <c r="R1069" t="s">
        <v>719</v>
      </c>
      <c r="S1069" t="s">
        <v>719</v>
      </c>
      <c r="T1069" t="s">
        <v>719</v>
      </c>
      <c r="U1069" t="s">
        <v>4326</v>
      </c>
      <c r="V1069">
        <v>592050</v>
      </c>
      <c r="W1069" t="s">
        <v>71</v>
      </c>
      <c r="X1069" t="b">
        <v>1</v>
      </c>
      <c r="Y1069" t="s">
        <v>719</v>
      </c>
      <c r="Z1069" t="s">
        <v>719</v>
      </c>
      <c r="AA1069">
        <v>592050</v>
      </c>
      <c r="AB1069" t="s">
        <v>71</v>
      </c>
      <c r="AC1069">
        <v>12916</v>
      </c>
      <c r="AD1069" t="s">
        <v>123</v>
      </c>
      <c r="AE1069">
        <v>80864</v>
      </c>
      <c r="AF1069" t="s">
        <v>45</v>
      </c>
      <c r="AG1069">
        <v>80840</v>
      </c>
      <c r="AH1069" t="s">
        <v>116</v>
      </c>
      <c r="AI1069">
        <v>28216</v>
      </c>
      <c r="AJ1069" t="s">
        <v>142</v>
      </c>
      <c r="AK1069">
        <v>1224</v>
      </c>
      <c r="AL1069" t="s">
        <v>91</v>
      </c>
      <c r="AM1069">
        <v>2</v>
      </c>
      <c r="AN1069" t="s">
        <v>152</v>
      </c>
      <c r="AO1069">
        <v>131567</v>
      </c>
      <c r="AP1069" t="s">
        <v>153</v>
      </c>
    </row>
    <row r="1070" spans="1:42" x14ac:dyDescent="0.2">
      <c r="A1070">
        <v>1069</v>
      </c>
      <c r="B1070" t="s">
        <v>1482</v>
      </c>
      <c r="C1070" t="s">
        <v>71</v>
      </c>
      <c r="D1070">
        <v>592050</v>
      </c>
      <c r="E1070" t="s">
        <v>606</v>
      </c>
      <c r="F1070" t="s">
        <v>605</v>
      </c>
      <c r="G1070" t="s">
        <v>605</v>
      </c>
      <c r="H1070" t="s">
        <v>1484</v>
      </c>
      <c r="I1070" t="s">
        <v>4728</v>
      </c>
      <c r="J1070" t="s">
        <v>719</v>
      </c>
      <c r="K1070">
        <v>-1</v>
      </c>
      <c r="L1070">
        <v>954</v>
      </c>
      <c r="M1070" t="s">
        <v>1483</v>
      </c>
      <c r="N1070">
        <v>0</v>
      </c>
      <c r="O1070">
        <v>-281</v>
      </c>
      <c r="P1070">
        <v>-1235</v>
      </c>
      <c r="Q1070">
        <v>2</v>
      </c>
      <c r="R1070" t="s">
        <v>719</v>
      </c>
      <c r="S1070" t="s">
        <v>719</v>
      </c>
      <c r="T1070" t="s">
        <v>719</v>
      </c>
      <c r="U1070" t="s">
        <v>4326</v>
      </c>
      <c r="V1070">
        <v>592050</v>
      </c>
      <c r="W1070" t="s">
        <v>71</v>
      </c>
      <c r="X1070" t="b">
        <v>1</v>
      </c>
      <c r="Y1070" t="s">
        <v>719</v>
      </c>
      <c r="Z1070" t="s">
        <v>719</v>
      </c>
      <c r="AA1070">
        <v>592050</v>
      </c>
      <c r="AB1070" t="s">
        <v>71</v>
      </c>
      <c r="AC1070">
        <v>12916</v>
      </c>
      <c r="AD1070" t="s">
        <v>123</v>
      </c>
      <c r="AE1070">
        <v>80864</v>
      </c>
      <c r="AF1070" t="s">
        <v>45</v>
      </c>
      <c r="AG1070">
        <v>80840</v>
      </c>
      <c r="AH1070" t="s">
        <v>116</v>
      </c>
      <c r="AI1070">
        <v>28216</v>
      </c>
      <c r="AJ1070" t="s">
        <v>142</v>
      </c>
      <c r="AK1070">
        <v>1224</v>
      </c>
      <c r="AL1070" t="s">
        <v>91</v>
      </c>
      <c r="AM1070">
        <v>2</v>
      </c>
      <c r="AN1070" t="s">
        <v>152</v>
      </c>
      <c r="AO1070">
        <v>131567</v>
      </c>
      <c r="AP1070" t="s">
        <v>153</v>
      </c>
    </row>
    <row r="1071" spans="1:42" x14ac:dyDescent="0.2">
      <c r="A1071">
        <v>1070</v>
      </c>
      <c r="B1071" t="s">
        <v>1482</v>
      </c>
      <c r="C1071" t="s">
        <v>71</v>
      </c>
      <c r="D1071">
        <v>592050</v>
      </c>
      <c r="E1071" t="s">
        <v>1481</v>
      </c>
      <c r="F1071" t="s">
        <v>1480</v>
      </c>
      <c r="G1071" t="s">
        <v>1480</v>
      </c>
      <c r="H1071" t="s">
        <v>1479</v>
      </c>
      <c r="I1071" t="s">
        <v>4727</v>
      </c>
      <c r="J1071" t="s">
        <v>719</v>
      </c>
      <c r="K1071">
        <v>1</v>
      </c>
      <c r="L1071">
        <v>293</v>
      </c>
      <c r="M1071" t="s">
        <v>1478</v>
      </c>
      <c r="N1071">
        <v>1</v>
      </c>
      <c r="O1071">
        <v>0</v>
      </c>
      <c r="P1071">
        <v>-293</v>
      </c>
      <c r="Q1071">
        <v>1</v>
      </c>
      <c r="R1071" t="s">
        <v>719</v>
      </c>
      <c r="S1071" t="s">
        <v>719</v>
      </c>
      <c r="T1071" t="s">
        <v>719</v>
      </c>
      <c r="U1071" t="s">
        <v>4326</v>
      </c>
      <c r="V1071">
        <v>592050</v>
      </c>
      <c r="W1071" t="s">
        <v>71</v>
      </c>
      <c r="X1071" t="b">
        <v>1</v>
      </c>
      <c r="Y1071" t="s">
        <v>719</v>
      </c>
      <c r="Z1071" t="s">
        <v>719</v>
      </c>
      <c r="AA1071">
        <v>592050</v>
      </c>
      <c r="AB1071" t="s">
        <v>71</v>
      </c>
      <c r="AC1071">
        <v>12916</v>
      </c>
      <c r="AD1071" t="s">
        <v>123</v>
      </c>
      <c r="AE1071">
        <v>80864</v>
      </c>
      <c r="AF1071" t="s">
        <v>45</v>
      </c>
      <c r="AG1071">
        <v>80840</v>
      </c>
      <c r="AH1071" t="s">
        <v>116</v>
      </c>
      <c r="AI1071">
        <v>28216</v>
      </c>
      <c r="AJ1071" t="s">
        <v>142</v>
      </c>
      <c r="AK1071">
        <v>1224</v>
      </c>
      <c r="AL1071" t="s">
        <v>91</v>
      </c>
      <c r="AM1071">
        <v>2</v>
      </c>
      <c r="AN1071" t="s">
        <v>152</v>
      </c>
      <c r="AO1071">
        <v>131567</v>
      </c>
      <c r="AP1071" t="s">
        <v>153</v>
      </c>
    </row>
    <row r="1072" spans="1:42" x14ac:dyDescent="0.2">
      <c r="A1072">
        <v>1071</v>
      </c>
      <c r="B1072" t="s">
        <v>1449</v>
      </c>
      <c r="C1072" t="s">
        <v>61</v>
      </c>
      <c r="D1072">
        <v>32040</v>
      </c>
      <c r="E1072" t="s">
        <v>692</v>
      </c>
      <c r="F1072" t="s">
        <v>691</v>
      </c>
      <c r="G1072" t="s">
        <v>691</v>
      </c>
      <c r="H1072" t="s">
        <v>1477</v>
      </c>
      <c r="I1072" t="s">
        <v>4726</v>
      </c>
      <c r="J1072" t="s">
        <v>719</v>
      </c>
      <c r="K1072">
        <v>-1</v>
      </c>
      <c r="L1072">
        <v>568</v>
      </c>
      <c r="M1072" t="s">
        <v>1476</v>
      </c>
      <c r="N1072">
        <v>1</v>
      </c>
      <c r="O1072">
        <v>-14705</v>
      </c>
      <c r="P1072">
        <v>-15273</v>
      </c>
      <c r="Q1072">
        <v>15</v>
      </c>
      <c r="R1072" t="s">
        <v>719</v>
      </c>
      <c r="S1072" t="s">
        <v>719</v>
      </c>
      <c r="T1072" t="s">
        <v>719</v>
      </c>
      <c r="U1072" t="s">
        <v>4326</v>
      </c>
      <c r="V1072">
        <v>32040</v>
      </c>
      <c r="W1072" t="s">
        <v>61</v>
      </c>
      <c r="X1072" t="b">
        <v>1</v>
      </c>
      <c r="Y1072" t="s">
        <v>719</v>
      </c>
      <c r="Z1072" t="s">
        <v>719</v>
      </c>
      <c r="AA1072">
        <v>32040</v>
      </c>
      <c r="AB1072" t="s">
        <v>61</v>
      </c>
      <c r="AC1072">
        <v>12916</v>
      </c>
      <c r="AD1072" t="s">
        <v>123</v>
      </c>
      <c r="AE1072">
        <v>80864</v>
      </c>
      <c r="AF1072" t="s">
        <v>45</v>
      </c>
      <c r="AG1072">
        <v>80840</v>
      </c>
      <c r="AH1072" t="s">
        <v>116</v>
      </c>
      <c r="AI1072">
        <v>28216</v>
      </c>
      <c r="AJ1072" t="s">
        <v>142</v>
      </c>
      <c r="AK1072">
        <v>1224</v>
      </c>
      <c r="AL1072" t="s">
        <v>91</v>
      </c>
      <c r="AM1072">
        <v>2</v>
      </c>
      <c r="AN1072" t="s">
        <v>152</v>
      </c>
      <c r="AO1072">
        <v>131567</v>
      </c>
      <c r="AP1072" t="s">
        <v>153</v>
      </c>
    </row>
    <row r="1073" spans="1:42" x14ac:dyDescent="0.2">
      <c r="A1073">
        <v>1072</v>
      </c>
      <c r="B1073" t="s">
        <v>1449</v>
      </c>
      <c r="C1073" t="s">
        <v>61</v>
      </c>
      <c r="D1073">
        <v>32040</v>
      </c>
      <c r="E1073" t="s">
        <v>692</v>
      </c>
      <c r="F1073" t="s">
        <v>691</v>
      </c>
      <c r="G1073" t="s">
        <v>691</v>
      </c>
      <c r="H1073" t="s">
        <v>1475</v>
      </c>
      <c r="I1073" t="s">
        <v>4725</v>
      </c>
      <c r="J1073" t="s">
        <v>719</v>
      </c>
      <c r="K1073">
        <v>-1</v>
      </c>
      <c r="L1073">
        <v>1065</v>
      </c>
      <c r="M1073" t="s">
        <v>1474</v>
      </c>
      <c r="N1073">
        <v>0</v>
      </c>
      <c r="O1073">
        <v>-13490</v>
      </c>
      <c r="P1073">
        <v>-14555</v>
      </c>
      <c r="Q1073">
        <v>14</v>
      </c>
      <c r="R1073" t="s">
        <v>719</v>
      </c>
      <c r="S1073" t="s">
        <v>719</v>
      </c>
      <c r="T1073" t="s">
        <v>719</v>
      </c>
      <c r="U1073" t="s">
        <v>4326</v>
      </c>
      <c r="V1073">
        <v>32040</v>
      </c>
      <c r="W1073" t="s">
        <v>61</v>
      </c>
      <c r="X1073" t="b">
        <v>1</v>
      </c>
      <c r="Y1073" t="s">
        <v>719</v>
      </c>
      <c r="Z1073" t="s">
        <v>719</v>
      </c>
      <c r="AA1073">
        <v>32040</v>
      </c>
      <c r="AB1073" t="s">
        <v>61</v>
      </c>
      <c r="AC1073">
        <v>12916</v>
      </c>
      <c r="AD1073" t="s">
        <v>123</v>
      </c>
      <c r="AE1073">
        <v>80864</v>
      </c>
      <c r="AF1073" t="s">
        <v>45</v>
      </c>
      <c r="AG1073">
        <v>80840</v>
      </c>
      <c r="AH1073" t="s">
        <v>116</v>
      </c>
      <c r="AI1073">
        <v>28216</v>
      </c>
      <c r="AJ1073" t="s">
        <v>142</v>
      </c>
      <c r="AK1073">
        <v>1224</v>
      </c>
      <c r="AL1073" t="s">
        <v>91</v>
      </c>
      <c r="AM1073">
        <v>2</v>
      </c>
      <c r="AN1073" t="s">
        <v>152</v>
      </c>
      <c r="AO1073">
        <v>131567</v>
      </c>
      <c r="AP1073" t="s">
        <v>153</v>
      </c>
    </row>
    <row r="1074" spans="1:42" x14ac:dyDescent="0.2">
      <c r="A1074">
        <v>1073</v>
      </c>
      <c r="B1074" t="s">
        <v>1449</v>
      </c>
      <c r="C1074" t="s">
        <v>61</v>
      </c>
      <c r="D1074">
        <v>32040</v>
      </c>
      <c r="E1074" t="s">
        <v>688</v>
      </c>
      <c r="F1074" t="s">
        <v>687</v>
      </c>
      <c r="G1074" t="s">
        <v>687</v>
      </c>
      <c r="H1074" t="s">
        <v>1473</v>
      </c>
      <c r="I1074" t="s">
        <v>4724</v>
      </c>
      <c r="J1074" t="s">
        <v>719</v>
      </c>
      <c r="K1074">
        <v>-1</v>
      </c>
      <c r="L1074">
        <v>1323</v>
      </c>
      <c r="M1074" t="s">
        <v>1472</v>
      </c>
      <c r="N1074">
        <v>0</v>
      </c>
      <c r="O1074">
        <v>-12094</v>
      </c>
      <c r="P1074">
        <v>-13417</v>
      </c>
      <c r="Q1074">
        <v>13</v>
      </c>
      <c r="R1074" t="s">
        <v>719</v>
      </c>
      <c r="S1074" t="s">
        <v>719</v>
      </c>
      <c r="T1074" t="s">
        <v>719</v>
      </c>
      <c r="U1074" t="s">
        <v>4326</v>
      </c>
      <c r="V1074">
        <v>32040</v>
      </c>
      <c r="W1074" t="s">
        <v>61</v>
      </c>
      <c r="X1074" t="b">
        <v>1</v>
      </c>
      <c r="Y1074" t="s">
        <v>719</v>
      </c>
      <c r="Z1074" t="s">
        <v>719</v>
      </c>
      <c r="AA1074">
        <v>32040</v>
      </c>
      <c r="AB1074" t="s">
        <v>61</v>
      </c>
      <c r="AC1074">
        <v>12916</v>
      </c>
      <c r="AD1074" t="s">
        <v>123</v>
      </c>
      <c r="AE1074">
        <v>80864</v>
      </c>
      <c r="AF1074" t="s">
        <v>45</v>
      </c>
      <c r="AG1074">
        <v>80840</v>
      </c>
      <c r="AH1074" t="s">
        <v>116</v>
      </c>
      <c r="AI1074">
        <v>28216</v>
      </c>
      <c r="AJ1074" t="s">
        <v>142</v>
      </c>
      <c r="AK1074">
        <v>1224</v>
      </c>
      <c r="AL1074" t="s">
        <v>91</v>
      </c>
      <c r="AM1074">
        <v>2</v>
      </c>
      <c r="AN1074" t="s">
        <v>152</v>
      </c>
      <c r="AO1074">
        <v>131567</v>
      </c>
      <c r="AP1074" t="s">
        <v>153</v>
      </c>
    </row>
    <row r="1075" spans="1:42" x14ac:dyDescent="0.2">
      <c r="A1075">
        <v>1074</v>
      </c>
      <c r="B1075" t="s">
        <v>1449</v>
      </c>
      <c r="C1075" t="s">
        <v>61</v>
      </c>
      <c r="D1075">
        <v>32040</v>
      </c>
      <c r="E1075" t="s">
        <v>684</v>
      </c>
      <c r="F1075" t="s">
        <v>683</v>
      </c>
      <c r="G1075" t="s">
        <v>683</v>
      </c>
      <c r="H1075" t="s">
        <v>1471</v>
      </c>
      <c r="I1075" t="s">
        <v>4723</v>
      </c>
      <c r="J1075" t="s">
        <v>719</v>
      </c>
      <c r="K1075">
        <v>-1</v>
      </c>
      <c r="L1075">
        <v>825</v>
      </c>
      <c r="M1075" t="s">
        <v>1470</v>
      </c>
      <c r="N1075">
        <v>0</v>
      </c>
      <c r="O1075">
        <v>-11073</v>
      </c>
      <c r="P1075">
        <v>-11898</v>
      </c>
      <c r="Q1075">
        <v>12</v>
      </c>
      <c r="R1075" t="s">
        <v>719</v>
      </c>
      <c r="S1075" t="s">
        <v>719</v>
      </c>
      <c r="T1075" t="s">
        <v>719</v>
      </c>
      <c r="U1075" t="s">
        <v>4326</v>
      </c>
      <c r="V1075">
        <v>32040</v>
      </c>
      <c r="W1075" t="s">
        <v>61</v>
      </c>
      <c r="X1075" t="b">
        <v>1</v>
      </c>
      <c r="Y1075" t="s">
        <v>719</v>
      </c>
      <c r="Z1075" t="s">
        <v>719</v>
      </c>
      <c r="AA1075">
        <v>32040</v>
      </c>
      <c r="AB1075" t="s">
        <v>61</v>
      </c>
      <c r="AC1075">
        <v>12916</v>
      </c>
      <c r="AD1075" t="s">
        <v>123</v>
      </c>
      <c r="AE1075">
        <v>80864</v>
      </c>
      <c r="AF1075" t="s">
        <v>45</v>
      </c>
      <c r="AG1075">
        <v>80840</v>
      </c>
      <c r="AH1075" t="s">
        <v>116</v>
      </c>
      <c r="AI1075">
        <v>28216</v>
      </c>
      <c r="AJ1075" t="s">
        <v>142</v>
      </c>
      <c r="AK1075">
        <v>1224</v>
      </c>
      <c r="AL1075" t="s">
        <v>91</v>
      </c>
      <c r="AM1075">
        <v>2</v>
      </c>
      <c r="AN1075" t="s">
        <v>152</v>
      </c>
      <c r="AO1075">
        <v>131567</v>
      </c>
      <c r="AP1075" t="s">
        <v>153</v>
      </c>
    </row>
    <row r="1076" spans="1:42" x14ac:dyDescent="0.2">
      <c r="A1076">
        <v>1075</v>
      </c>
      <c r="B1076" t="s">
        <v>1449</v>
      </c>
      <c r="C1076" t="s">
        <v>61</v>
      </c>
      <c r="D1076">
        <v>32040</v>
      </c>
      <c r="E1076" t="s">
        <v>680</v>
      </c>
      <c r="F1076" t="s">
        <v>679</v>
      </c>
      <c r="G1076" t="s">
        <v>679</v>
      </c>
      <c r="H1076" t="s">
        <v>1469</v>
      </c>
      <c r="I1076" t="s">
        <v>4722</v>
      </c>
      <c r="J1076" t="s">
        <v>719</v>
      </c>
      <c r="K1076">
        <v>-1</v>
      </c>
      <c r="L1076">
        <v>1248</v>
      </c>
      <c r="M1076" t="s">
        <v>1468</v>
      </c>
      <c r="N1076">
        <v>0</v>
      </c>
      <c r="O1076">
        <v>-9560</v>
      </c>
      <c r="P1076">
        <v>-10808</v>
      </c>
      <c r="Q1076">
        <v>11</v>
      </c>
      <c r="R1076" t="s">
        <v>719</v>
      </c>
      <c r="S1076" t="s">
        <v>719</v>
      </c>
      <c r="T1076" t="s">
        <v>719</v>
      </c>
      <c r="U1076" t="s">
        <v>4326</v>
      </c>
      <c r="V1076">
        <v>32040</v>
      </c>
      <c r="W1076" t="s">
        <v>61</v>
      </c>
      <c r="X1076" t="b">
        <v>1</v>
      </c>
      <c r="Y1076" t="s">
        <v>719</v>
      </c>
      <c r="Z1076" t="s">
        <v>719</v>
      </c>
      <c r="AA1076">
        <v>32040</v>
      </c>
      <c r="AB1076" t="s">
        <v>61</v>
      </c>
      <c r="AC1076">
        <v>12916</v>
      </c>
      <c r="AD1076" t="s">
        <v>123</v>
      </c>
      <c r="AE1076">
        <v>80864</v>
      </c>
      <c r="AF1076" t="s">
        <v>45</v>
      </c>
      <c r="AG1076">
        <v>80840</v>
      </c>
      <c r="AH1076" t="s">
        <v>116</v>
      </c>
      <c r="AI1076">
        <v>28216</v>
      </c>
      <c r="AJ1076" t="s">
        <v>142</v>
      </c>
      <c r="AK1076">
        <v>1224</v>
      </c>
      <c r="AL1076" t="s">
        <v>91</v>
      </c>
      <c r="AM1076">
        <v>2</v>
      </c>
      <c r="AN1076" t="s">
        <v>152</v>
      </c>
      <c r="AO1076">
        <v>131567</v>
      </c>
      <c r="AP1076" t="s">
        <v>153</v>
      </c>
    </row>
    <row r="1077" spans="1:42" x14ac:dyDescent="0.2">
      <c r="A1077">
        <v>1076</v>
      </c>
      <c r="B1077" t="s">
        <v>1449</v>
      </c>
      <c r="C1077" t="s">
        <v>61</v>
      </c>
      <c r="D1077">
        <v>32040</v>
      </c>
      <c r="E1077" t="s">
        <v>497</v>
      </c>
      <c r="F1077" t="s">
        <v>429</v>
      </c>
      <c r="G1077" t="s">
        <v>429</v>
      </c>
      <c r="H1077" t="s">
        <v>1467</v>
      </c>
      <c r="I1077" t="s">
        <v>4721</v>
      </c>
      <c r="J1077" t="s">
        <v>719</v>
      </c>
      <c r="K1077">
        <v>-1</v>
      </c>
      <c r="L1077">
        <v>993</v>
      </c>
      <c r="M1077" t="s">
        <v>1466</v>
      </c>
      <c r="N1077">
        <v>0</v>
      </c>
      <c r="O1077">
        <v>-8382</v>
      </c>
      <c r="P1077">
        <v>-9375</v>
      </c>
      <c r="Q1077">
        <v>10</v>
      </c>
      <c r="R1077" t="s">
        <v>719</v>
      </c>
      <c r="S1077" t="s">
        <v>719</v>
      </c>
      <c r="T1077" t="s">
        <v>719</v>
      </c>
      <c r="U1077" t="s">
        <v>4326</v>
      </c>
      <c r="V1077">
        <v>32040</v>
      </c>
      <c r="W1077" t="s">
        <v>61</v>
      </c>
      <c r="X1077" t="b">
        <v>1</v>
      </c>
      <c r="Y1077" t="s">
        <v>719</v>
      </c>
      <c r="Z1077" t="s">
        <v>719</v>
      </c>
      <c r="AA1077">
        <v>32040</v>
      </c>
      <c r="AB1077" t="s">
        <v>61</v>
      </c>
      <c r="AC1077">
        <v>12916</v>
      </c>
      <c r="AD1077" t="s">
        <v>123</v>
      </c>
      <c r="AE1077">
        <v>80864</v>
      </c>
      <c r="AF1077" t="s">
        <v>45</v>
      </c>
      <c r="AG1077">
        <v>80840</v>
      </c>
      <c r="AH1077" t="s">
        <v>116</v>
      </c>
      <c r="AI1077">
        <v>28216</v>
      </c>
      <c r="AJ1077" t="s">
        <v>142</v>
      </c>
      <c r="AK1077">
        <v>1224</v>
      </c>
      <c r="AL1077" t="s">
        <v>91</v>
      </c>
      <c r="AM1077">
        <v>2</v>
      </c>
      <c r="AN1077" t="s">
        <v>152</v>
      </c>
      <c r="AO1077">
        <v>131567</v>
      </c>
      <c r="AP1077" t="s">
        <v>153</v>
      </c>
    </row>
    <row r="1078" spans="1:42" x14ac:dyDescent="0.2">
      <c r="A1078">
        <v>1077</v>
      </c>
      <c r="B1078" t="s">
        <v>1449</v>
      </c>
      <c r="C1078" t="s">
        <v>61</v>
      </c>
      <c r="D1078">
        <v>32040</v>
      </c>
      <c r="E1078" t="s">
        <v>305</v>
      </c>
      <c r="F1078" t="s">
        <v>304</v>
      </c>
      <c r="G1078" t="s">
        <v>304</v>
      </c>
      <c r="H1078" t="s">
        <v>1465</v>
      </c>
      <c r="I1078" t="s">
        <v>4720</v>
      </c>
      <c r="J1078" t="s">
        <v>719</v>
      </c>
      <c r="K1078">
        <v>-1</v>
      </c>
      <c r="L1078">
        <v>1086</v>
      </c>
      <c r="M1078" t="s">
        <v>1464</v>
      </c>
      <c r="N1078">
        <v>0</v>
      </c>
      <c r="O1078">
        <v>-7068</v>
      </c>
      <c r="P1078">
        <v>-8154</v>
      </c>
      <c r="Q1078">
        <v>9</v>
      </c>
      <c r="R1078" t="s">
        <v>4316</v>
      </c>
      <c r="S1078" t="s">
        <v>719</v>
      </c>
      <c r="T1078" t="s">
        <v>719</v>
      </c>
      <c r="U1078" t="s">
        <v>4326</v>
      </c>
      <c r="V1078">
        <v>32040</v>
      </c>
      <c r="W1078" t="s">
        <v>61</v>
      </c>
      <c r="X1078" t="b">
        <v>1</v>
      </c>
      <c r="Y1078" t="s">
        <v>719</v>
      </c>
      <c r="Z1078" t="s">
        <v>719</v>
      </c>
      <c r="AA1078">
        <v>32040</v>
      </c>
      <c r="AB1078" t="s">
        <v>61</v>
      </c>
      <c r="AC1078">
        <v>12916</v>
      </c>
      <c r="AD1078" t="s">
        <v>123</v>
      </c>
      <c r="AE1078">
        <v>80864</v>
      </c>
      <c r="AF1078" t="s">
        <v>45</v>
      </c>
      <c r="AG1078">
        <v>80840</v>
      </c>
      <c r="AH1078" t="s">
        <v>116</v>
      </c>
      <c r="AI1078">
        <v>28216</v>
      </c>
      <c r="AJ1078" t="s">
        <v>142</v>
      </c>
      <c r="AK1078">
        <v>1224</v>
      </c>
      <c r="AL1078" t="s">
        <v>91</v>
      </c>
      <c r="AM1078">
        <v>2</v>
      </c>
      <c r="AN1078" t="s">
        <v>152</v>
      </c>
      <c r="AO1078">
        <v>131567</v>
      </c>
      <c r="AP1078" t="s">
        <v>153</v>
      </c>
    </row>
    <row r="1079" spans="1:42" x14ac:dyDescent="0.2">
      <c r="A1079">
        <v>1078</v>
      </c>
      <c r="B1079" t="s">
        <v>1449</v>
      </c>
      <c r="C1079" t="s">
        <v>61</v>
      </c>
      <c r="D1079">
        <v>32040</v>
      </c>
      <c r="E1079" t="s">
        <v>672</v>
      </c>
      <c r="F1079" t="s">
        <v>671</v>
      </c>
      <c r="G1079" t="s">
        <v>671</v>
      </c>
      <c r="H1079" t="s">
        <v>1463</v>
      </c>
      <c r="I1079" t="s">
        <v>4719</v>
      </c>
      <c r="J1079" t="s">
        <v>719</v>
      </c>
      <c r="K1079">
        <v>1</v>
      </c>
      <c r="L1079">
        <v>327</v>
      </c>
      <c r="M1079" t="s">
        <v>1462</v>
      </c>
      <c r="N1079">
        <v>0</v>
      </c>
      <c r="O1079">
        <v>-6693</v>
      </c>
      <c r="P1079">
        <v>-7020</v>
      </c>
      <c r="Q1079">
        <v>8</v>
      </c>
      <c r="R1079" t="s">
        <v>719</v>
      </c>
      <c r="S1079" t="s">
        <v>719</v>
      </c>
      <c r="T1079" t="s">
        <v>719</v>
      </c>
      <c r="U1079" t="s">
        <v>4326</v>
      </c>
      <c r="V1079">
        <v>32040</v>
      </c>
      <c r="W1079" t="s">
        <v>61</v>
      </c>
      <c r="X1079" t="b">
        <v>1</v>
      </c>
      <c r="Y1079" t="s">
        <v>719</v>
      </c>
      <c r="Z1079" t="s">
        <v>719</v>
      </c>
      <c r="AA1079">
        <v>32040</v>
      </c>
      <c r="AB1079" t="s">
        <v>61</v>
      </c>
      <c r="AC1079">
        <v>12916</v>
      </c>
      <c r="AD1079" t="s">
        <v>123</v>
      </c>
      <c r="AE1079">
        <v>80864</v>
      </c>
      <c r="AF1079" t="s">
        <v>45</v>
      </c>
      <c r="AG1079">
        <v>80840</v>
      </c>
      <c r="AH1079" t="s">
        <v>116</v>
      </c>
      <c r="AI1079">
        <v>28216</v>
      </c>
      <c r="AJ1079" t="s">
        <v>142</v>
      </c>
      <c r="AK1079">
        <v>1224</v>
      </c>
      <c r="AL1079" t="s">
        <v>91</v>
      </c>
      <c r="AM1079">
        <v>2</v>
      </c>
      <c r="AN1079" t="s">
        <v>152</v>
      </c>
      <c r="AO1079">
        <v>131567</v>
      </c>
      <c r="AP1079" t="s">
        <v>153</v>
      </c>
    </row>
    <row r="1080" spans="1:42" x14ac:dyDescent="0.2">
      <c r="A1080">
        <v>1079</v>
      </c>
      <c r="B1080" t="s">
        <v>1449</v>
      </c>
      <c r="C1080" t="s">
        <v>61</v>
      </c>
      <c r="D1080">
        <v>32040</v>
      </c>
      <c r="E1080" t="s">
        <v>668</v>
      </c>
      <c r="F1080" t="s">
        <v>667</v>
      </c>
      <c r="G1080" t="s">
        <v>667</v>
      </c>
      <c r="H1080" t="s">
        <v>1461</v>
      </c>
      <c r="I1080" t="s">
        <v>4718</v>
      </c>
      <c r="J1080" t="s">
        <v>719</v>
      </c>
      <c r="K1080">
        <v>1</v>
      </c>
      <c r="L1080">
        <v>1293</v>
      </c>
      <c r="M1080" t="s">
        <v>1460</v>
      </c>
      <c r="N1080">
        <v>0</v>
      </c>
      <c r="O1080">
        <v>-5327</v>
      </c>
      <c r="P1080">
        <v>-6620</v>
      </c>
      <c r="Q1080">
        <v>7</v>
      </c>
      <c r="R1080" t="s">
        <v>719</v>
      </c>
      <c r="S1080" t="s">
        <v>719</v>
      </c>
      <c r="T1080" t="s">
        <v>719</v>
      </c>
      <c r="U1080" t="s">
        <v>4326</v>
      </c>
      <c r="V1080">
        <v>32040</v>
      </c>
      <c r="W1080" t="s">
        <v>61</v>
      </c>
      <c r="X1080" t="b">
        <v>1</v>
      </c>
      <c r="Y1080" t="s">
        <v>719</v>
      </c>
      <c r="Z1080" t="s">
        <v>719</v>
      </c>
      <c r="AA1080">
        <v>32040</v>
      </c>
      <c r="AB1080" t="s">
        <v>61</v>
      </c>
      <c r="AC1080">
        <v>12916</v>
      </c>
      <c r="AD1080" t="s">
        <v>123</v>
      </c>
      <c r="AE1080">
        <v>80864</v>
      </c>
      <c r="AF1080" t="s">
        <v>45</v>
      </c>
      <c r="AG1080">
        <v>80840</v>
      </c>
      <c r="AH1080" t="s">
        <v>116</v>
      </c>
      <c r="AI1080">
        <v>28216</v>
      </c>
      <c r="AJ1080" t="s">
        <v>142</v>
      </c>
      <c r="AK1080">
        <v>1224</v>
      </c>
      <c r="AL1080" t="s">
        <v>91</v>
      </c>
      <c r="AM1080">
        <v>2</v>
      </c>
      <c r="AN1080" t="s">
        <v>152</v>
      </c>
      <c r="AO1080">
        <v>131567</v>
      </c>
      <c r="AP1080" t="s">
        <v>153</v>
      </c>
    </row>
    <row r="1081" spans="1:42" x14ac:dyDescent="0.2">
      <c r="A1081">
        <v>1080</v>
      </c>
      <c r="B1081" t="s">
        <v>1449</v>
      </c>
      <c r="C1081" t="s">
        <v>61</v>
      </c>
      <c r="D1081">
        <v>32040</v>
      </c>
      <c r="E1081" t="s">
        <v>497</v>
      </c>
      <c r="F1081" t="s">
        <v>429</v>
      </c>
      <c r="G1081" t="s">
        <v>429</v>
      </c>
      <c r="H1081" t="s">
        <v>1459</v>
      </c>
      <c r="I1081" t="s">
        <v>4717</v>
      </c>
      <c r="J1081" t="s">
        <v>719</v>
      </c>
      <c r="K1081">
        <v>-1</v>
      </c>
      <c r="L1081">
        <v>171</v>
      </c>
      <c r="M1081" t="s">
        <v>1458</v>
      </c>
      <c r="N1081">
        <v>0</v>
      </c>
      <c r="O1081">
        <v>-4983</v>
      </c>
      <c r="P1081">
        <v>-5154</v>
      </c>
      <c r="Q1081">
        <v>6</v>
      </c>
      <c r="R1081" t="s">
        <v>719</v>
      </c>
      <c r="S1081" t="s">
        <v>719</v>
      </c>
      <c r="T1081" t="s">
        <v>719</v>
      </c>
      <c r="U1081" t="s">
        <v>4326</v>
      </c>
      <c r="V1081">
        <v>32040</v>
      </c>
      <c r="W1081" t="s">
        <v>61</v>
      </c>
      <c r="X1081" t="b">
        <v>1</v>
      </c>
      <c r="Y1081" t="s">
        <v>719</v>
      </c>
      <c r="Z1081" t="s">
        <v>719</v>
      </c>
      <c r="AA1081">
        <v>32040</v>
      </c>
      <c r="AB1081" t="s">
        <v>61</v>
      </c>
      <c r="AC1081">
        <v>12916</v>
      </c>
      <c r="AD1081" t="s">
        <v>123</v>
      </c>
      <c r="AE1081">
        <v>80864</v>
      </c>
      <c r="AF1081" t="s">
        <v>45</v>
      </c>
      <c r="AG1081">
        <v>80840</v>
      </c>
      <c r="AH1081" t="s">
        <v>116</v>
      </c>
      <c r="AI1081">
        <v>28216</v>
      </c>
      <c r="AJ1081" t="s">
        <v>142</v>
      </c>
      <c r="AK1081">
        <v>1224</v>
      </c>
      <c r="AL1081" t="s">
        <v>91</v>
      </c>
      <c r="AM1081">
        <v>2</v>
      </c>
      <c r="AN1081" t="s">
        <v>152</v>
      </c>
      <c r="AO1081">
        <v>131567</v>
      </c>
      <c r="AP1081" t="s">
        <v>153</v>
      </c>
    </row>
    <row r="1082" spans="1:42" x14ac:dyDescent="0.2">
      <c r="A1082">
        <v>1081</v>
      </c>
      <c r="B1082" t="s">
        <v>1449</v>
      </c>
      <c r="C1082" t="s">
        <v>61</v>
      </c>
      <c r="D1082">
        <v>32040</v>
      </c>
      <c r="E1082" t="s">
        <v>497</v>
      </c>
      <c r="F1082" t="s">
        <v>429</v>
      </c>
      <c r="G1082" t="s">
        <v>429</v>
      </c>
      <c r="H1082" t="s">
        <v>1457</v>
      </c>
      <c r="I1082" t="s">
        <v>4716</v>
      </c>
      <c r="J1082" t="s">
        <v>719</v>
      </c>
      <c r="K1082">
        <v>-1</v>
      </c>
      <c r="L1082">
        <v>555</v>
      </c>
      <c r="M1082" t="s">
        <v>1456</v>
      </c>
      <c r="N1082">
        <v>0</v>
      </c>
      <c r="O1082">
        <v>-4304</v>
      </c>
      <c r="P1082">
        <v>-4859</v>
      </c>
      <c r="Q1082">
        <v>5</v>
      </c>
      <c r="R1082" t="s">
        <v>719</v>
      </c>
      <c r="S1082" t="s">
        <v>719</v>
      </c>
      <c r="T1082" t="s">
        <v>719</v>
      </c>
      <c r="U1082" t="s">
        <v>4326</v>
      </c>
      <c r="V1082">
        <v>32040</v>
      </c>
      <c r="W1082" t="s">
        <v>61</v>
      </c>
      <c r="X1082" t="b">
        <v>1</v>
      </c>
      <c r="Y1082" t="s">
        <v>719</v>
      </c>
      <c r="Z1082" t="s">
        <v>719</v>
      </c>
      <c r="AA1082">
        <v>32040</v>
      </c>
      <c r="AB1082" t="s">
        <v>61</v>
      </c>
      <c r="AC1082">
        <v>12916</v>
      </c>
      <c r="AD1082" t="s">
        <v>123</v>
      </c>
      <c r="AE1082">
        <v>80864</v>
      </c>
      <c r="AF1082" t="s">
        <v>45</v>
      </c>
      <c r="AG1082">
        <v>80840</v>
      </c>
      <c r="AH1082" t="s">
        <v>116</v>
      </c>
      <c r="AI1082">
        <v>28216</v>
      </c>
      <c r="AJ1082" t="s">
        <v>142</v>
      </c>
      <c r="AK1082">
        <v>1224</v>
      </c>
      <c r="AL1082" t="s">
        <v>91</v>
      </c>
      <c r="AM1082">
        <v>2</v>
      </c>
      <c r="AN1082" t="s">
        <v>152</v>
      </c>
      <c r="AO1082">
        <v>131567</v>
      </c>
      <c r="AP1082" t="s">
        <v>153</v>
      </c>
    </row>
    <row r="1083" spans="1:42" x14ac:dyDescent="0.2">
      <c r="A1083">
        <v>1082</v>
      </c>
      <c r="B1083" t="s">
        <v>1449</v>
      </c>
      <c r="C1083" t="s">
        <v>61</v>
      </c>
      <c r="D1083">
        <v>32040</v>
      </c>
      <c r="E1083" t="s">
        <v>660</v>
      </c>
      <c r="F1083" t="s">
        <v>659</v>
      </c>
      <c r="G1083" t="s">
        <v>659</v>
      </c>
      <c r="H1083" t="s">
        <v>1455</v>
      </c>
      <c r="I1083" t="s">
        <v>4715</v>
      </c>
      <c r="J1083" t="s">
        <v>719</v>
      </c>
      <c r="K1083">
        <v>1</v>
      </c>
      <c r="L1083">
        <v>699</v>
      </c>
      <c r="M1083" t="s">
        <v>1454</v>
      </c>
      <c r="N1083">
        <v>0</v>
      </c>
      <c r="O1083">
        <v>-3583</v>
      </c>
      <c r="P1083">
        <v>-4282</v>
      </c>
      <c r="Q1083">
        <v>4</v>
      </c>
      <c r="R1083" t="s">
        <v>719</v>
      </c>
      <c r="S1083" t="s">
        <v>719</v>
      </c>
      <c r="T1083" t="s">
        <v>719</v>
      </c>
      <c r="U1083" t="s">
        <v>4326</v>
      </c>
      <c r="V1083">
        <v>32040</v>
      </c>
      <c r="W1083" t="s">
        <v>61</v>
      </c>
      <c r="X1083" t="b">
        <v>1</v>
      </c>
      <c r="Y1083" t="s">
        <v>719</v>
      </c>
      <c r="Z1083" t="s">
        <v>719</v>
      </c>
      <c r="AA1083">
        <v>32040</v>
      </c>
      <c r="AB1083" t="s">
        <v>61</v>
      </c>
      <c r="AC1083">
        <v>12916</v>
      </c>
      <c r="AD1083" t="s">
        <v>123</v>
      </c>
      <c r="AE1083">
        <v>80864</v>
      </c>
      <c r="AF1083" t="s">
        <v>45</v>
      </c>
      <c r="AG1083">
        <v>80840</v>
      </c>
      <c r="AH1083" t="s">
        <v>116</v>
      </c>
      <c r="AI1083">
        <v>28216</v>
      </c>
      <c r="AJ1083" t="s">
        <v>142</v>
      </c>
      <c r="AK1083">
        <v>1224</v>
      </c>
      <c r="AL1083" t="s">
        <v>91</v>
      </c>
      <c r="AM1083">
        <v>2</v>
      </c>
      <c r="AN1083" t="s">
        <v>152</v>
      </c>
      <c r="AO1083">
        <v>131567</v>
      </c>
      <c r="AP1083" t="s">
        <v>153</v>
      </c>
    </row>
    <row r="1084" spans="1:42" x14ac:dyDescent="0.2">
      <c r="A1084">
        <v>1083</v>
      </c>
      <c r="B1084" t="s">
        <v>1449</v>
      </c>
      <c r="C1084" t="s">
        <v>61</v>
      </c>
      <c r="D1084">
        <v>32040</v>
      </c>
      <c r="E1084" t="s">
        <v>656</v>
      </c>
      <c r="F1084" t="s">
        <v>655</v>
      </c>
      <c r="G1084" t="s">
        <v>655</v>
      </c>
      <c r="H1084" t="s">
        <v>1453</v>
      </c>
      <c r="I1084" t="s">
        <v>4714</v>
      </c>
      <c r="J1084" t="s">
        <v>719</v>
      </c>
      <c r="K1084">
        <v>-1</v>
      </c>
      <c r="L1084">
        <v>1158</v>
      </c>
      <c r="M1084" t="s">
        <v>1452</v>
      </c>
      <c r="N1084">
        <v>0</v>
      </c>
      <c r="O1084">
        <v>-2332</v>
      </c>
      <c r="P1084">
        <v>-3490</v>
      </c>
      <c r="Q1084">
        <v>3</v>
      </c>
      <c r="R1084" t="s">
        <v>719</v>
      </c>
      <c r="S1084" t="s">
        <v>719</v>
      </c>
      <c r="T1084" t="s">
        <v>719</v>
      </c>
      <c r="U1084" t="s">
        <v>4326</v>
      </c>
      <c r="V1084">
        <v>32040</v>
      </c>
      <c r="W1084" t="s">
        <v>61</v>
      </c>
      <c r="X1084" t="b">
        <v>1</v>
      </c>
      <c r="Y1084" t="s">
        <v>719</v>
      </c>
      <c r="Z1084" t="s">
        <v>719</v>
      </c>
      <c r="AA1084">
        <v>32040</v>
      </c>
      <c r="AB1084" t="s">
        <v>61</v>
      </c>
      <c r="AC1084">
        <v>12916</v>
      </c>
      <c r="AD1084" t="s">
        <v>123</v>
      </c>
      <c r="AE1084">
        <v>80864</v>
      </c>
      <c r="AF1084" t="s">
        <v>45</v>
      </c>
      <c r="AG1084">
        <v>80840</v>
      </c>
      <c r="AH1084" t="s">
        <v>116</v>
      </c>
      <c r="AI1084">
        <v>28216</v>
      </c>
      <c r="AJ1084" t="s">
        <v>142</v>
      </c>
      <c r="AK1084">
        <v>1224</v>
      </c>
      <c r="AL1084" t="s">
        <v>91</v>
      </c>
      <c r="AM1084">
        <v>2</v>
      </c>
      <c r="AN1084" t="s">
        <v>152</v>
      </c>
      <c r="AO1084">
        <v>131567</v>
      </c>
      <c r="AP1084" t="s">
        <v>153</v>
      </c>
    </row>
    <row r="1085" spans="1:42" x14ac:dyDescent="0.2">
      <c r="A1085">
        <v>1084</v>
      </c>
      <c r="B1085" t="s">
        <v>1449</v>
      </c>
      <c r="C1085" t="s">
        <v>61</v>
      </c>
      <c r="D1085">
        <v>32040</v>
      </c>
      <c r="E1085" t="s">
        <v>652</v>
      </c>
      <c r="F1085" t="s">
        <v>651</v>
      </c>
      <c r="G1085" t="s">
        <v>651</v>
      </c>
      <c r="H1085" t="s">
        <v>1451</v>
      </c>
      <c r="I1085" t="s">
        <v>4713</v>
      </c>
      <c r="J1085" t="s">
        <v>719</v>
      </c>
      <c r="K1085">
        <v>1</v>
      </c>
      <c r="L1085">
        <v>255</v>
      </c>
      <c r="M1085" t="s">
        <v>1450</v>
      </c>
      <c r="N1085">
        <v>0</v>
      </c>
      <c r="O1085">
        <v>-2003</v>
      </c>
      <c r="P1085">
        <v>-2258</v>
      </c>
      <c r="Q1085">
        <v>2</v>
      </c>
      <c r="R1085" t="s">
        <v>719</v>
      </c>
      <c r="S1085" t="s">
        <v>719</v>
      </c>
      <c r="T1085" t="s">
        <v>719</v>
      </c>
      <c r="U1085" t="s">
        <v>4326</v>
      </c>
      <c r="V1085">
        <v>32040</v>
      </c>
      <c r="W1085" t="s">
        <v>61</v>
      </c>
      <c r="X1085" t="b">
        <v>1</v>
      </c>
      <c r="Y1085" t="s">
        <v>719</v>
      </c>
      <c r="Z1085" t="s">
        <v>719</v>
      </c>
      <c r="AA1085">
        <v>32040</v>
      </c>
      <c r="AB1085" t="s">
        <v>61</v>
      </c>
      <c r="AC1085">
        <v>12916</v>
      </c>
      <c r="AD1085" t="s">
        <v>123</v>
      </c>
      <c r="AE1085">
        <v>80864</v>
      </c>
      <c r="AF1085" t="s">
        <v>45</v>
      </c>
      <c r="AG1085">
        <v>80840</v>
      </c>
      <c r="AH1085" t="s">
        <v>116</v>
      </c>
      <c r="AI1085">
        <v>28216</v>
      </c>
      <c r="AJ1085" t="s">
        <v>142</v>
      </c>
      <c r="AK1085">
        <v>1224</v>
      </c>
      <c r="AL1085" t="s">
        <v>91</v>
      </c>
      <c r="AM1085">
        <v>2</v>
      </c>
      <c r="AN1085" t="s">
        <v>152</v>
      </c>
      <c r="AO1085">
        <v>131567</v>
      </c>
      <c r="AP1085" t="s">
        <v>153</v>
      </c>
    </row>
    <row r="1086" spans="1:42" x14ac:dyDescent="0.2">
      <c r="A1086">
        <v>1085</v>
      </c>
      <c r="B1086" t="s">
        <v>1449</v>
      </c>
      <c r="C1086" t="s">
        <v>61</v>
      </c>
      <c r="D1086">
        <v>32040</v>
      </c>
      <c r="E1086" t="s">
        <v>1448</v>
      </c>
      <c r="F1086" t="s">
        <v>1447</v>
      </c>
      <c r="G1086" t="s">
        <v>1447</v>
      </c>
      <c r="H1086" t="s">
        <v>1446</v>
      </c>
      <c r="I1086" t="s">
        <v>4712</v>
      </c>
      <c r="J1086" t="s">
        <v>719</v>
      </c>
      <c r="K1086">
        <v>1</v>
      </c>
      <c r="L1086">
        <v>1827</v>
      </c>
      <c r="M1086" t="s">
        <v>1445</v>
      </c>
      <c r="N1086">
        <v>0</v>
      </c>
      <c r="O1086">
        <v>-46</v>
      </c>
      <c r="P1086">
        <v>-1873</v>
      </c>
      <c r="Q1086">
        <v>1</v>
      </c>
      <c r="R1086" t="s">
        <v>719</v>
      </c>
      <c r="S1086" t="s">
        <v>719</v>
      </c>
      <c r="T1086" t="s">
        <v>719</v>
      </c>
      <c r="U1086" t="s">
        <v>4326</v>
      </c>
      <c r="V1086">
        <v>32040</v>
      </c>
      <c r="W1086" t="s">
        <v>61</v>
      </c>
      <c r="X1086" t="b">
        <v>1</v>
      </c>
      <c r="Y1086" t="s">
        <v>719</v>
      </c>
      <c r="Z1086" t="s">
        <v>719</v>
      </c>
      <c r="AA1086">
        <v>32040</v>
      </c>
      <c r="AB1086" t="s">
        <v>61</v>
      </c>
      <c r="AC1086">
        <v>12916</v>
      </c>
      <c r="AD1086" t="s">
        <v>123</v>
      </c>
      <c r="AE1086">
        <v>80864</v>
      </c>
      <c r="AF1086" t="s">
        <v>45</v>
      </c>
      <c r="AG1086">
        <v>80840</v>
      </c>
      <c r="AH1086" t="s">
        <v>116</v>
      </c>
      <c r="AI1086">
        <v>28216</v>
      </c>
      <c r="AJ1086" t="s">
        <v>142</v>
      </c>
      <c r="AK1086">
        <v>1224</v>
      </c>
      <c r="AL1086" t="s">
        <v>91</v>
      </c>
      <c r="AM1086">
        <v>2</v>
      </c>
      <c r="AN1086" t="s">
        <v>152</v>
      </c>
      <c r="AO1086">
        <v>131567</v>
      </c>
      <c r="AP1086" t="s">
        <v>153</v>
      </c>
    </row>
    <row r="1087" spans="1:42" x14ac:dyDescent="0.2">
      <c r="A1087">
        <v>1086</v>
      </c>
      <c r="B1087" t="s">
        <v>1407</v>
      </c>
      <c r="C1087" t="s">
        <v>28</v>
      </c>
      <c r="D1087">
        <v>225324</v>
      </c>
      <c r="E1087" t="s">
        <v>1444</v>
      </c>
      <c r="F1087" t="s">
        <v>1443</v>
      </c>
      <c r="G1087" t="s">
        <v>1443</v>
      </c>
      <c r="H1087" t="s">
        <v>1442</v>
      </c>
      <c r="I1087" t="s">
        <v>4711</v>
      </c>
      <c r="J1087" t="s">
        <v>719</v>
      </c>
      <c r="K1087">
        <v>-1</v>
      </c>
      <c r="L1087">
        <v>482</v>
      </c>
      <c r="M1087" t="s">
        <v>1441</v>
      </c>
      <c r="N1087">
        <v>1</v>
      </c>
      <c r="O1087">
        <v>-14534</v>
      </c>
      <c r="P1087">
        <v>-15016</v>
      </c>
      <c r="Q1087">
        <v>17</v>
      </c>
      <c r="R1087" t="s">
        <v>719</v>
      </c>
      <c r="S1087">
        <v>1</v>
      </c>
      <c r="T1087" t="s">
        <v>4694</v>
      </c>
      <c r="U1087" t="s">
        <v>4326</v>
      </c>
      <c r="V1087">
        <v>225324</v>
      </c>
      <c r="W1087" t="s">
        <v>28</v>
      </c>
      <c r="X1087" t="b">
        <v>1</v>
      </c>
      <c r="Y1087" t="s">
        <v>719</v>
      </c>
      <c r="Z1087" t="s">
        <v>719</v>
      </c>
      <c r="AA1087">
        <v>225324</v>
      </c>
      <c r="AB1087" t="s">
        <v>28</v>
      </c>
      <c r="AC1087">
        <v>212791</v>
      </c>
      <c r="AD1087" t="s">
        <v>107</v>
      </c>
      <c r="AE1087">
        <v>451274</v>
      </c>
      <c r="AF1087" t="s">
        <v>136</v>
      </c>
      <c r="AG1087">
        <v>204441</v>
      </c>
      <c r="AH1087" t="s">
        <v>150</v>
      </c>
      <c r="AI1087">
        <v>28211</v>
      </c>
      <c r="AJ1087" t="s">
        <v>151</v>
      </c>
      <c r="AK1087">
        <v>1224</v>
      </c>
      <c r="AL1087" t="s">
        <v>91</v>
      </c>
      <c r="AM1087">
        <v>2</v>
      </c>
      <c r="AN1087" t="s">
        <v>152</v>
      </c>
      <c r="AO1087">
        <v>131567</v>
      </c>
      <c r="AP1087" t="s">
        <v>153</v>
      </c>
    </row>
    <row r="1088" spans="1:42" x14ac:dyDescent="0.2">
      <c r="A1088">
        <v>1087</v>
      </c>
      <c r="B1088" t="s">
        <v>1407</v>
      </c>
      <c r="C1088" t="s">
        <v>28</v>
      </c>
      <c r="D1088">
        <v>225324</v>
      </c>
      <c r="E1088" t="s">
        <v>1440</v>
      </c>
      <c r="F1088" t="s">
        <v>1439</v>
      </c>
      <c r="G1088" t="s">
        <v>1439</v>
      </c>
      <c r="H1088" t="s">
        <v>1438</v>
      </c>
      <c r="I1088" t="s">
        <v>4710</v>
      </c>
      <c r="J1088" t="s">
        <v>719</v>
      </c>
      <c r="K1088">
        <v>-1</v>
      </c>
      <c r="L1088">
        <v>1257</v>
      </c>
      <c r="M1088" t="s">
        <v>1437</v>
      </c>
      <c r="N1088">
        <v>0</v>
      </c>
      <c r="O1088">
        <v>-13084</v>
      </c>
      <c r="P1088">
        <v>-14341</v>
      </c>
      <c r="Q1088">
        <v>16</v>
      </c>
      <c r="R1088" t="s">
        <v>719</v>
      </c>
      <c r="S1088">
        <v>1</v>
      </c>
      <c r="T1088" t="s">
        <v>4694</v>
      </c>
      <c r="U1088" t="s">
        <v>4326</v>
      </c>
      <c r="V1088">
        <v>225324</v>
      </c>
      <c r="W1088" t="s">
        <v>28</v>
      </c>
      <c r="X1088" t="b">
        <v>1</v>
      </c>
      <c r="Y1088" t="s">
        <v>719</v>
      </c>
      <c r="Z1088" t="s">
        <v>719</v>
      </c>
      <c r="AA1088">
        <v>225324</v>
      </c>
      <c r="AB1088" t="s">
        <v>28</v>
      </c>
      <c r="AC1088">
        <v>212791</v>
      </c>
      <c r="AD1088" t="s">
        <v>107</v>
      </c>
      <c r="AE1088">
        <v>451274</v>
      </c>
      <c r="AF1088" t="s">
        <v>136</v>
      </c>
      <c r="AG1088">
        <v>204441</v>
      </c>
      <c r="AH1088" t="s">
        <v>150</v>
      </c>
      <c r="AI1088">
        <v>28211</v>
      </c>
      <c r="AJ1088" t="s">
        <v>151</v>
      </c>
      <c r="AK1088">
        <v>1224</v>
      </c>
      <c r="AL1088" t="s">
        <v>91</v>
      </c>
      <c r="AM1088">
        <v>2</v>
      </c>
      <c r="AN1088" t="s">
        <v>152</v>
      </c>
      <c r="AO1088">
        <v>131567</v>
      </c>
      <c r="AP1088" t="s">
        <v>153</v>
      </c>
    </row>
    <row r="1089" spans="1:42" x14ac:dyDescent="0.2">
      <c r="A1089">
        <v>1088</v>
      </c>
      <c r="B1089" t="s">
        <v>1407</v>
      </c>
      <c r="C1089" t="s">
        <v>28</v>
      </c>
      <c r="D1089">
        <v>225324</v>
      </c>
      <c r="E1089" t="s">
        <v>692</v>
      </c>
      <c r="F1089" t="s">
        <v>691</v>
      </c>
      <c r="G1089" t="s">
        <v>691</v>
      </c>
      <c r="H1089" t="s">
        <v>1436</v>
      </c>
      <c r="I1089" t="s">
        <v>4709</v>
      </c>
      <c r="J1089" t="s">
        <v>719</v>
      </c>
      <c r="K1089">
        <v>-1</v>
      </c>
      <c r="L1089">
        <v>948</v>
      </c>
      <c r="M1089" t="s">
        <v>1435</v>
      </c>
      <c r="N1089">
        <v>0</v>
      </c>
      <c r="O1089">
        <v>-12078</v>
      </c>
      <c r="P1089">
        <v>-13026</v>
      </c>
      <c r="Q1089">
        <v>15</v>
      </c>
      <c r="R1089" t="s">
        <v>719</v>
      </c>
      <c r="S1089">
        <v>1</v>
      </c>
      <c r="T1089" t="s">
        <v>4694</v>
      </c>
      <c r="U1089" t="s">
        <v>4326</v>
      </c>
      <c r="V1089">
        <v>225324</v>
      </c>
      <c r="W1089" t="s">
        <v>28</v>
      </c>
      <c r="X1089" t="b">
        <v>1</v>
      </c>
      <c r="Y1089" t="s">
        <v>719</v>
      </c>
      <c r="Z1089" t="s">
        <v>719</v>
      </c>
      <c r="AA1089">
        <v>225324</v>
      </c>
      <c r="AB1089" t="s">
        <v>28</v>
      </c>
      <c r="AC1089">
        <v>212791</v>
      </c>
      <c r="AD1089" t="s">
        <v>107</v>
      </c>
      <c r="AE1089">
        <v>451274</v>
      </c>
      <c r="AF1089" t="s">
        <v>136</v>
      </c>
      <c r="AG1089">
        <v>204441</v>
      </c>
      <c r="AH1089" t="s">
        <v>150</v>
      </c>
      <c r="AI1089">
        <v>28211</v>
      </c>
      <c r="AJ1089" t="s">
        <v>151</v>
      </c>
      <c r="AK1089">
        <v>1224</v>
      </c>
      <c r="AL1089" t="s">
        <v>91</v>
      </c>
      <c r="AM1089">
        <v>2</v>
      </c>
      <c r="AN1089" t="s">
        <v>152</v>
      </c>
      <c r="AO1089">
        <v>131567</v>
      </c>
      <c r="AP1089" t="s">
        <v>153</v>
      </c>
    </row>
    <row r="1090" spans="1:42" x14ac:dyDescent="0.2">
      <c r="A1090">
        <v>1089</v>
      </c>
      <c r="B1090" t="s">
        <v>1407</v>
      </c>
      <c r="C1090" t="s">
        <v>28</v>
      </c>
      <c r="D1090">
        <v>225324</v>
      </c>
      <c r="E1090" t="s">
        <v>692</v>
      </c>
      <c r="F1090" t="s">
        <v>691</v>
      </c>
      <c r="G1090" t="s">
        <v>691</v>
      </c>
      <c r="H1090" t="s">
        <v>1434</v>
      </c>
      <c r="I1090" t="s">
        <v>4708</v>
      </c>
      <c r="J1090" t="s">
        <v>719</v>
      </c>
      <c r="K1090">
        <v>-1</v>
      </c>
      <c r="L1090">
        <v>1320</v>
      </c>
      <c r="M1090" t="s">
        <v>1433</v>
      </c>
      <c r="N1090">
        <v>0</v>
      </c>
      <c r="O1090">
        <v>-10762</v>
      </c>
      <c r="P1090">
        <v>-12082</v>
      </c>
      <c r="Q1090">
        <v>14</v>
      </c>
      <c r="R1090" t="s">
        <v>719</v>
      </c>
      <c r="S1090">
        <v>1</v>
      </c>
      <c r="T1090" t="s">
        <v>4694</v>
      </c>
      <c r="U1090" t="s">
        <v>4326</v>
      </c>
      <c r="V1090">
        <v>225324</v>
      </c>
      <c r="W1090" t="s">
        <v>28</v>
      </c>
      <c r="X1090" t="b">
        <v>1</v>
      </c>
      <c r="Y1090" t="s">
        <v>719</v>
      </c>
      <c r="Z1090" t="s">
        <v>719</v>
      </c>
      <c r="AA1090">
        <v>225324</v>
      </c>
      <c r="AB1090" t="s">
        <v>28</v>
      </c>
      <c r="AC1090">
        <v>212791</v>
      </c>
      <c r="AD1090" t="s">
        <v>107</v>
      </c>
      <c r="AE1090">
        <v>451274</v>
      </c>
      <c r="AF1090" t="s">
        <v>136</v>
      </c>
      <c r="AG1090">
        <v>204441</v>
      </c>
      <c r="AH1090" t="s">
        <v>150</v>
      </c>
      <c r="AI1090">
        <v>28211</v>
      </c>
      <c r="AJ1090" t="s">
        <v>151</v>
      </c>
      <c r="AK1090">
        <v>1224</v>
      </c>
      <c r="AL1090" t="s">
        <v>91</v>
      </c>
      <c r="AM1090">
        <v>2</v>
      </c>
      <c r="AN1090" t="s">
        <v>152</v>
      </c>
      <c r="AO1090">
        <v>131567</v>
      </c>
      <c r="AP1090" t="s">
        <v>153</v>
      </c>
    </row>
    <row r="1091" spans="1:42" x14ac:dyDescent="0.2">
      <c r="A1091">
        <v>1090</v>
      </c>
      <c r="B1091" t="s">
        <v>1407</v>
      </c>
      <c r="C1091" t="s">
        <v>28</v>
      </c>
      <c r="D1091">
        <v>225324</v>
      </c>
      <c r="E1091" t="s">
        <v>684</v>
      </c>
      <c r="F1091" t="s">
        <v>683</v>
      </c>
      <c r="G1091" t="s">
        <v>683</v>
      </c>
      <c r="H1091" t="s">
        <v>1432</v>
      </c>
      <c r="I1091" t="s">
        <v>4707</v>
      </c>
      <c r="J1091" t="s">
        <v>719</v>
      </c>
      <c r="K1091">
        <v>-1</v>
      </c>
      <c r="L1091">
        <v>750</v>
      </c>
      <c r="M1091" t="s">
        <v>1431</v>
      </c>
      <c r="N1091">
        <v>0</v>
      </c>
      <c r="O1091">
        <v>-10016</v>
      </c>
      <c r="P1091">
        <v>-10766</v>
      </c>
      <c r="Q1091">
        <v>13</v>
      </c>
      <c r="R1091" t="s">
        <v>719</v>
      </c>
      <c r="S1091">
        <v>1</v>
      </c>
      <c r="T1091" t="s">
        <v>4694</v>
      </c>
      <c r="U1091" t="s">
        <v>4326</v>
      </c>
      <c r="V1091">
        <v>225324</v>
      </c>
      <c r="W1091" t="s">
        <v>28</v>
      </c>
      <c r="X1091" t="b">
        <v>1</v>
      </c>
      <c r="Y1091" t="s">
        <v>719</v>
      </c>
      <c r="Z1091" t="s">
        <v>719</v>
      </c>
      <c r="AA1091">
        <v>225324</v>
      </c>
      <c r="AB1091" t="s">
        <v>28</v>
      </c>
      <c r="AC1091">
        <v>212791</v>
      </c>
      <c r="AD1091" t="s">
        <v>107</v>
      </c>
      <c r="AE1091">
        <v>451274</v>
      </c>
      <c r="AF1091" t="s">
        <v>136</v>
      </c>
      <c r="AG1091">
        <v>204441</v>
      </c>
      <c r="AH1091" t="s">
        <v>150</v>
      </c>
      <c r="AI1091">
        <v>28211</v>
      </c>
      <c r="AJ1091" t="s">
        <v>151</v>
      </c>
      <c r="AK1091">
        <v>1224</v>
      </c>
      <c r="AL1091" t="s">
        <v>91</v>
      </c>
      <c r="AM1091">
        <v>2</v>
      </c>
      <c r="AN1091" t="s">
        <v>152</v>
      </c>
      <c r="AO1091">
        <v>131567</v>
      </c>
      <c r="AP1091" t="s">
        <v>153</v>
      </c>
    </row>
    <row r="1092" spans="1:42" x14ac:dyDescent="0.2">
      <c r="A1092">
        <v>1091</v>
      </c>
      <c r="B1092" t="s">
        <v>1407</v>
      </c>
      <c r="C1092" t="s">
        <v>28</v>
      </c>
      <c r="D1092">
        <v>225324</v>
      </c>
      <c r="E1092" t="s">
        <v>684</v>
      </c>
      <c r="F1092" t="s">
        <v>683</v>
      </c>
      <c r="G1092" t="s">
        <v>683</v>
      </c>
      <c r="H1092" t="s">
        <v>1430</v>
      </c>
      <c r="I1092" t="s">
        <v>4706</v>
      </c>
      <c r="J1092" t="s">
        <v>719</v>
      </c>
      <c r="K1092">
        <v>-1</v>
      </c>
      <c r="L1092">
        <v>696</v>
      </c>
      <c r="M1092" t="s">
        <v>1429</v>
      </c>
      <c r="N1092">
        <v>0</v>
      </c>
      <c r="O1092">
        <v>-9321</v>
      </c>
      <c r="P1092">
        <v>-10017</v>
      </c>
      <c r="Q1092">
        <v>12</v>
      </c>
      <c r="R1092" t="s">
        <v>719</v>
      </c>
      <c r="S1092">
        <v>1</v>
      </c>
      <c r="T1092" t="s">
        <v>4694</v>
      </c>
      <c r="U1092" t="s">
        <v>4326</v>
      </c>
      <c r="V1092">
        <v>225324</v>
      </c>
      <c r="W1092" t="s">
        <v>28</v>
      </c>
      <c r="X1092" t="b">
        <v>1</v>
      </c>
      <c r="Y1092" t="s">
        <v>719</v>
      </c>
      <c r="Z1092" t="s">
        <v>719</v>
      </c>
      <c r="AA1092">
        <v>225324</v>
      </c>
      <c r="AB1092" t="s">
        <v>28</v>
      </c>
      <c r="AC1092">
        <v>212791</v>
      </c>
      <c r="AD1092" t="s">
        <v>107</v>
      </c>
      <c r="AE1092">
        <v>451274</v>
      </c>
      <c r="AF1092" t="s">
        <v>136</v>
      </c>
      <c r="AG1092">
        <v>204441</v>
      </c>
      <c r="AH1092" t="s">
        <v>150</v>
      </c>
      <c r="AI1092">
        <v>28211</v>
      </c>
      <c r="AJ1092" t="s">
        <v>151</v>
      </c>
      <c r="AK1092">
        <v>1224</v>
      </c>
      <c r="AL1092" t="s">
        <v>91</v>
      </c>
      <c r="AM1092">
        <v>2</v>
      </c>
      <c r="AN1092" t="s">
        <v>152</v>
      </c>
      <c r="AO1092">
        <v>131567</v>
      </c>
      <c r="AP1092" t="s">
        <v>153</v>
      </c>
    </row>
    <row r="1093" spans="1:42" x14ac:dyDescent="0.2">
      <c r="A1093">
        <v>1092</v>
      </c>
      <c r="B1093" t="s">
        <v>1407</v>
      </c>
      <c r="C1093" t="s">
        <v>28</v>
      </c>
      <c r="D1093">
        <v>225324</v>
      </c>
      <c r="E1093" t="s">
        <v>430</v>
      </c>
      <c r="F1093" t="s">
        <v>429</v>
      </c>
      <c r="G1093" t="s">
        <v>429</v>
      </c>
      <c r="H1093" t="s">
        <v>1428</v>
      </c>
      <c r="I1093" t="s">
        <v>4705</v>
      </c>
      <c r="J1093" t="s">
        <v>719</v>
      </c>
      <c r="K1093">
        <v>1</v>
      </c>
      <c r="L1093">
        <v>237</v>
      </c>
      <c r="M1093" t="s">
        <v>1427</v>
      </c>
      <c r="N1093">
        <v>0</v>
      </c>
      <c r="O1093">
        <v>-9011</v>
      </c>
      <c r="P1093">
        <v>-9248</v>
      </c>
      <c r="Q1093">
        <v>11</v>
      </c>
      <c r="R1093" t="s">
        <v>719</v>
      </c>
      <c r="S1093">
        <v>1</v>
      </c>
      <c r="T1093" t="s">
        <v>4694</v>
      </c>
      <c r="U1093" t="s">
        <v>4326</v>
      </c>
      <c r="V1093">
        <v>225324</v>
      </c>
      <c r="W1093" t="s">
        <v>28</v>
      </c>
      <c r="X1093" t="b">
        <v>1</v>
      </c>
      <c r="Y1093" t="s">
        <v>719</v>
      </c>
      <c r="Z1093" t="s">
        <v>719</v>
      </c>
      <c r="AA1093">
        <v>225324</v>
      </c>
      <c r="AB1093" t="s">
        <v>28</v>
      </c>
      <c r="AC1093">
        <v>212791</v>
      </c>
      <c r="AD1093" t="s">
        <v>107</v>
      </c>
      <c r="AE1093">
        <v>451274</v>
      </c>
      <c r="AF1093" t="s">
        <v>136</v>
      </c>
      <c r="AG1093">
        <v>204441</v>
      </c>
      <c r="AH1093" t="s">
        <v>150</v>
      </c>
      <c r="AI1093">
        <v>28211</v>
      </c>
      <c r="AJ1093" t="s">
        <v>151</v>
      </c>
      <c r="AK1093">
        <v>1224</v>
      </c>
      <c r="AL1093" t="s">
        <v>91</v>
      </c>
      <c r="AM1093">
        <v>2</v>
      </c>
      <c r="AN1093" t="s">
        <v>152</v>
      </c>
      <c r="AO1093">
        <v>131567</v>
      </c>
      <c r="AP1093" t="s">
        <v>153</v>
      </c>
    </row>
    <row r="1094" spans="1:42" x14ac:dyDescent="0.2">
      <c r="A1094">
        <v>1093</v>
      </c>
      <c r="B1094" t="s">
        <v>1407</v>
      </c>
      <c r="C1094" t="s">
        <v>28</v>
      </c>
      <c r="D1094">
        <v>225324</v>
      </c>
      <c r="E1094" t="s">
        <v>430</v>
      </c>
      <c r="F1094" t="s">
        <v>429</v>
      </c>
      <c r="G1094" t="s">
        <v>429</v>
      </c>
      <c r="H1094" t="s">
        <v>1426</v>
      </c>
      <c r="I1094" t="s">
        <v>4704</v>
      </c>
      <c r="J1094" t="s">
        <v>719</v>
      </c>
      <c r="K1094">
        <v>1</v>
      </c>
      <c r="L1094">
        <v>234</v>
      </c>
      <c r="M1094" t="s">
        <v>1425</v>
      </c>
      <c r="N1094">
        <v>0</v>
      </c>
      <c r="O1094">
        <v>-8781</v>
      </c>
      <c r="P1094">
        <v>-9015</v>
      </c>
      <c r="Q1094">
        <v>10</v>
      </c>
      <c r="R1094" t="s">
        <v>719</v>
      </c>
      <c r="S1094">
        <v>1</v>
      </c>
      <c r="T1094" t="s">
        <v>4694</v>
      </c>
      <c r="U1094" t="s">
        <v>4326</v>
      </c>
      <c r="V1094">
        <v>225324</v>
      </c>
      <c r="W1094" t="s">
        <v>28</v>
      </c>
      <c r="X1094" t="b">
        <v>1</v>
      </c>
      <c r="Y1094" t="s">
        <v>719</v>
      </c>
      <c r="Z1094" t="s">
        <v>719</v>
      </c>
      <c r="AA1094">
        <v>225324</v>
      </c>
      <c r="AB1094" t="s">
        <v>28</v>
      </c>
      <c r="AC1094">
        <v>212791</v>
      </c>
      <c r="AD1094" t="s">
        <v>107</v>
      </c>
      <c r="AE1094">
        <v>451274</v>
      </c>
      <c r="AF1094" t="s">
        <v>136</v>
      </c>
      <c r="AG1094">
        <v>204441</v>
      </c>
      <c r="AH1094" t="s">
        <v>150</v>
      </c>
      <c r="AI1094">
        <v>28211</v>
      </c>
      <c r="AJ1094" t="s">
        <v>151</v>
      </c>
      <c r="AK1094">
        <v>1224</v>
      </c>
      <c r="AL1094" t="s">
        <v>91</v>
      </c>
      <c r="AM1094">
        <v>2</v>
      </c>
      <c r="AN1094" t="s">
        <v>152</v>
      </c>
      <c r="AO1094">
        <v>131567</v>
      </c>
      <c r="AP1094" t="s">
        <v>153</v>
      </c>
    </row>
    <row r="1095" spans="1:42" x14ac:dyDescent="0.2">
      <c r="A1095">
        <v>1094</v>
      </c>
      <c r="B1095" t="s">
        <v>1407</v>
      </c>
      <c r="C1095" t="s">
        <v>28</v>
      </c>
      <c r="D1095">
        <v>225324</v>
      </c>
      <c r="E1095" t="s">
        <v>430</v>
      </c>
      <c r="F1095" t="s">
        <v>429</v>
      </c>
      <c r="G1095" t="s">
        <v>429</v>
      </c>
      <c r="H1095" t="s">
        <v>1424</v>
      </c>
      <c r="I1095" t="s">
        <v>4703</v>
      </c>
      <c r="J1095" t="s">
        <v>719</v>
      </c>
      <c r="K1095">
        <v>1</v>
      </c>
      <c r="L1095">
        <v>207</v>
      </c>
      <c r="M1095" t="s">
        <v>1423</v>
      </c>
      <c r="N1095">
        <v>0</v>
      </c>
      <c r="O1095">
        <v>-8514</v>
      </c>
      <c r="P1095">
        <v>-8721</v>
      </c>
      <c r="Q1095">
        <v>9</v>
      </c>
      <c r="R1095" t="s">
        <v>719</v>
      </c>
      <c r="S1095">
        <v>1</v>
      </c>
      <c r="T1095" t="s">
        <v>4694</v>
      </c>
      <c r="U1095" t="s">
        <v>4326</v>
      </c>
      <c r="V1095">
        <v>225324</v>
      </c>
      <c r="W1095" t="s">
        <v>28</v>
      </c>
      <c r="X1095" t="b">
        <v>1</v>
      </c>
      <c r="Y1095" t="s">
        <v>719</v>
      </c>
      <c r="Z1095" t="s">
        <v>719</v>
      </c>
      <c r="AA1095">
        <v>225324</v>
      </c>
      <c r="AB1095" t="s">
        <v>28</v>
      </c>
      <c r="AC1095">
        <v>212791</v>
      </c>
      <c r="AD1095" t="s">
        <v>107</v>
      </c>
      <c r="AE1095">
        <v>451274</v>
      </c>
      <c r="AF1095" t="s">
        <v>136</v>
      </c>
      <c r="AG1095">
        <v>204441</v>
      </c>
      <c r="AH1095" t="s">
        <v>150</v>
      </c>
      <c r="AI1095">
        <v>28211</v>
      </c>
      <c r="AJ1095" t="s">
        <v>151</v>
      </c>
      <c r="AK1095">
        <v>1224</v>
      </c>
      <c r="AL1095" t="s">
        <v>91</v>
      </c>
      <c r="AM1095">
        <v>2</v>
      </c>
      <c r="AN1095" t="s">
        <v>152</v>
      </c>
      <c r="AO1095">
        <v>131567</v>
      </c>
      <c r="AP1095" t="s">
        <v>153</v>
      </c>
    </row>
    <row r="1096" spans="1:42" x14ac:dyDescent="0.2">
      <c r="A1096">
        <v>1095</v>
      </c>
      <c r="B1096" t="s">
        <v>1407</v>
      </c>
      <c r="C1096" t="s">
        <v>28</v>
      </c>
      <c r="D1096">
        <v>225324</v>
      </c>
      <c r="E1096" t="s">
        <v>430</v>
      </c>
      <c r="F1096" t="s">
        <v>429</v>
      </c>
      <c r="G1096" t="s">
        <v>429</v>
      </c>
      <c r="H1096" t="s">
        <v>1422</v>
      </c>
      <c r="I1096" t="s">
        <v>4702</v>
      </c>
      <c r="J1096" t="s">
        <v>719</v>
      </c>
      <c r="K1096">
        <v>1</v>
      </c>
      <c r="L1096">
        <v>372</v>
      </c>
      <c r="M1096" t="s">
        <v>1421</v>
      </c>
      <c r="N1096">
        <v>0</v>
      </c>
      <c r="O1096">
        <v>-7952</v>
      </c>
      <c r="P1096">
        <v>-8324</v>
      </c>
      <c r="Q1096">
        <v>8</v>
      </c>
      <c r="R1096" t="s">
        <v>719</v>
      </c>
      <c r="S1096">
        <v>1</v>
      </c>
      <c r="T1096" t="s">
        <v>4694</v>
      </c>
      <c r="U1096" t="s">
        <v>4326</v>
      </c>
      <c r="V1096">
        <v>225324</v>
      </c>
      <c r="W1096" t="s">
        <v>28</v>
      </c>
      <c r="X1096" t="b">
        <v>1</v>
      </c>
      <c r="Y1096" t="s">
        <v>719</v>
      </c>
      <c r="Z1096" t="s">
        <v>719</v>
      </c>
      <c r="AA1096">
        <v>225324</v>
      </c>
      <c r="AB1096" t="s">
        <v>28</v>
      </c>
      <c r="AC1096">
        <v>212791</v>
      </c>
      <c r="AD1096" t="s">
        <v>107</v>
      </c>
      <c r="AE1096">
        <v>451274</v>
      </c>
      <c r="AF1096" t="s">
        <v>136</v>
      </c>
      <c r="AG1096">
        <v>204441</v>
      </c>
      <c r="AH1096" t="s">
        <v>150</v>
      </c>
      <c r="AI1096">
        <v>28211</v>
      </c>
      <c r="AJ1096" t="s">
        <v>151</v>
      </c>
      <c r="AK1096">
        <v>1224</v>
      </c>
      <c r="AL1096" t="s">
        <v>91</v>
      </c>
      <c r="AM1096">
        <v>2</v>
      </c>
      <c r="AN1096" t="s">
        <v>152</v>
      </c>
      <c r="AO1096">
        <v>131567</v>
      </c>
      <c r="AP1096" t="s">
        <v>153</v>
      </c>
    </row>
    <row r="1097" spans="1:42" x14ac:dyDescent="0.2">
      <c r="A1097">
        <v>1096</v>
      </c>
      <c r="B1097" t="s">
        <v>1407</v>
      </c>
      <c r="C1097" t="s">
        <v>28</v>
      </c>
      <c r="D1097">
        <v>225324</v>
      </c>
      <c r="E1097" t="s">
        <v>305</v>
      </c>
      <c r="F1097" t="s">
        <v>304</v>
      </c>
      <c r="G1097" t="s">
        <v>304</v>
      </c>
      <c r="H1097" t="s">
        <v>234</v>
      </c>
      <c r="I1097" t="s">
        <v>4701</v>
      </c>
      <c r="J1097">
        <v>49</v>
      </c>
      <c r="K1097">
        <v>-1</v>
      </c>
      <c r="L1097">
        <v>873</v>
      </c>
      <c r="M1097" t="s">
        <v>1420</v>
      </c>
      <c r="N1097">
        <v>0</v>
      </c>
      <c r="O1097">
        <v>-7081</v>
      </c>
      <c r="P1097">
        <v>-7954</v>
      </c>
      <c r="Q1097">
        <v>7</v>
      </c>
      <c r="R1097" t="s">
        <v>4316</v>
      </c>
      <c r="S1097">
        <v>1</v>
      </c>
      <c r="T1097" t="s">
        <v>4694</v>
      </c>
      <c r="U1097" t="s">
        <v>4332</v>
      </c>
      <c r="V1097">
        <v>225324</v>
      </c>
      <c r="W1097" t="s">
        <v>28</v>
      </c>
      <c r="X1097" t="b">
        <v>1</v>
      </c>
      <c r="Y1097" t="s">
        <v>719</v>
      </c>
      <c r="Z1097" t="s">
        <v>719</v>
      </c>
      <c r="AA1097">
        <v>225324</v>
      </c>
      <c r="AB1097" t="s">
        <v>28</v>
      </c>
      <c r="AC1097">
        <v>212791</v>
      </c>
      <c r="AD1097" t="s">
        <v>107</v>
      </c>
      <c r="AE1097">
        <v>451274</v>
      </c>
      <c r="AF1097" t="s">
        <v>136</v>
      </c>
      <c r="AG1097">
        <v>204441</v>
      </c>
      <c r="AH1097" t="s">
        <v>150</v>
      </c>
      <c r="AI1097">
        <v>28211</v>
      </c>
      <c r="AJ1097" t="s">
        <v>151</v>
      </c>
      <c r="AK1097">
        <v>1224</v>
      </c>
      <c r="AL1097" t="s">
        <v>91</v>
      </c>
      <c r="AM1097">
        <v>2</v>
      </c>
      <c r="AN1097" t="s">
        <v>152</v>
      </c>
      <c r="AO1097">
        <v>131567</v>
      </c>
      <c r="AP1097" t="s">
        <v>153</v>
      </c>
    </row>
    <row r="1098" spans="1:42" x14ac:dyDescent="0.2">
      <c r="A1098">
        <v>1097</v>
      </c>
      <c r="B1098" t="s">
        <v>1407</v>
      </c>
      <c r="C1098" t="s">
        <v>28</v>
      </c>
      <c r="D1098">
        <v>225324</v>
      </c>
      <c r="E1098" t="s">
        <v>302</v>
      </c>
      <c r="F1098" t="s">
        <v>301</v>
      </c>
      <c r="G1098" t="s">
        <v>301</v>
      </c>
      <c r="H1098" t="s">
        <v>1419</v>
      </c>
      <c r="I1098" t="s">
        <v>4700</v>
      </c>
      <c r="J1098">
        <v>57</v>
      </c>
      <c r="K1098">
        <v>-1</v>
      </c>
      <c r="L1098">
        <v>1254</v>
      </c>
      <c r="M1098" t="s">
        <v>1418</v>
      </c>
      <c r="N1098">
        <v>0</v>
      </c>
      <c r="O1098">
        <v>-5818</v>
      </c>
      <c r="P1098">
        <v>-7072</v>
      </c>
      <c r="Q1098">
        <v>6</v>
      </c>
      <c r="R1098" t="s">
        <v>4317</v>
      </c>
      <c r="S1098">
        <v>1</v>
      </c>
      <c r="T1098" t="s">
        <v>4694</v>
      </c>
      <c r="U1098" t="s">
        <v>4332</v>
      </c>
      <c r="V1098">
        <v>225324</v>
      </c>
      <c r="W1098" t="s">
        <v>28</v>
      </c>
      <c r="X1098" t="b">
        <v>1</v>
      </c>
      <c r="Y1098" t="s">
        <v>719</v>
      </c>
      <c r="Z1098" t="s">
        <v>719</v>
      </c>
      <c r="AA1098">
        <v>225324</v>
      </c>
      <c r="AB1098" t="s">
        <v>28</v>
      </c>
      <c r="AC1098">
        <v>212791</v>
      </c>
      <c r="AD1098" t="s">
        <v>107</v>
      </c>
      <c r="AE1098">
        <v>451274</v>
      </c>
      <c r="AF1098" t="s">
        <v>136</v>
      </c>
      <c r="AG1098">
        <v>204441</v>
      </c>
      <c r="AH1098" t="s">
        <v>150</v>
      </c>
      <c r="AI1098">
        <v>28211</v>
      </c>
      <c r="AJ1098" t="s">
        <v>151</v>
      </c>
      <c r="AK1098">
        <v>1224</v>
      </c>
      <c r="AL1098" t="s">
        <v>91</v>
      </c>
      <c r="AM1098">
        <v>2</v>
      </c>
      <c r="AN1098" t="s">
        <v>152</v>
      </c>
      <c r="AO1098">
        <v>131567</v>
      </c>
      <c r="AP1098" t="s">
        <v>153</v>
      </c>
    </row>
    <row r="1099" spans="1:42" x14ac:dyDescent="0.2">
      <c r="A1099">
        <v>1098</v>
      </c>
      <c r="B1099" t="s">
        <v>1407</v>
      </c>
      <c r="C1099" t="s">
        <v>28</v>
      </c>
      <c r="D1099">
        <v>225324</v>
      </c>
      <c r="E1099" t="s">
        <v>614</v>
      </c>
      <c r="F1099" t="s">
        <v>613</v>
      </c>
      <c r="G1099" t="s">
        <v>613</v>
      </c>
      <c r="H1099" t="s">
        <v>1417</v>
      </c>
      <c r="I1099" t="s">
        <v>4699</v>
      </c>
      <c r="J1099">
        <v>53</v>
      </c>
      <c r="K1099">
        <v>-1</v>
      </c>
      <c r="L1099">
        <v>465</v>
      </c>
      <c r="M1099" t="s">
        <v>1416</v>
      </c>
      <c r="N1099">
        <v>0</v>
      </c>
      <c r="O1099">
        <v>-5350</v>
      </c>
      <c r="P1099">
        <v>-5815</v>
      </c>
      <c r="Q1099">
        <v>5</v>
      </c>
      <c r="R1099" t="s">
        <v>4319</v>
      </c>
      <c r="S1099">
        <v>1</v>
      </c>
      <c r="T1099" t="s">
        <v>4694</v>
      </c>
      <c r="U1099" t="s">
        <v>4332</v>
      </c>
      <c r="V1099">
        <v>225324</v>
      </c>
      <c r="W1099" t="s">
        <v>28</v>
      </c>
      <c r="X1099" t="b">
        <v>1</v>
      </c>
      <c r="Y1099" t="s">
        <v>719</v>
      </c>
      <c r="Z1099" t="s">
        <v>719</v>
      </c>
      <c r="AA1099">
        <v>225324</v>
      </c>
      <c r="AB1099" t="s">
        <v>28</v>
      </c>
      <c r="AC1099">
        <v>212791</v>
      </c>
      <c r="AD1099" t="s">
        <v>107</v>
      </c>
      <c r="AE1099">
        <v>451274</v>
      </c>
      <c r="AF1099" t="s">
        <v>136</v>
      </c>
      <c r="AG1099">
        <v>204441</v>
      </c>
      <c r="AH1099" t="s">
        <v>150</v>
      </c>
      <c r="AI1099">
        <v>28211</v>
      </c>
      <c r="AJ1099" t="s">
        <v>151</v>
      </c>
      <c r="AK1099">
        <v>1224</v>
      </c>
      <c r="AL1099" t="s">
        <v>91</v>
      </c>
      <c r="AM1099">
        <v>2</v>
      </c>
      <c r="AN1099" t="s">
        <v>152</v>
      </c>
      <c r="AO1099">
        <v>131567</v>
      </c>
      <c r="AP1099" t="s">
        <v>153</v>
      </c>
    </row>
    <row r="1100" spans="1:42" x14ac:dyDescent="0.2">
      <c r="A1100">
        <v>1099</v>
      </c>
      <c r="B1100" t="s">
        <v>1407</v>
      </c>
      <c r="C1100" t="s">
        <v>28</v>
      </c>
      <c r="D1100">
        <v>225324</v>
      </c>
      <c r="E1100" t="s">
        <v>290</v>
      </c>
      <c r="F1100" t="s">
        <v>289</v>
      </c>
      <c r="G1100" t="s">
        <v>289</v>
      </c>
      <c r="H1100" t="s">
        <v>1415</v>
      </c>
      <c r="I1100" t="s">
        <v>4698</v>
      </c>
      <c r="J1100">
        <v>50</v>
      </c>
      <c r="K1100">
        <v>-1</v>
      </c>
      <c r="L1100">
        <v>924</v>
      </c>
      <c r="M1100" t="s">
        <v>1414</v>
      </c>
      <c r="N1100">
        <v>0</v>
      </c>
      <c r="O1100">
        <v>-4344</v>
      </c>
      <c r="P1100">
        <v>-5268</v>
      </c>
      <c r="Q1100">
        <v>4</v>
      </c>
      <c r="R1100" t="s">
        <v>4320</v>
      </c>
      <c r="S1100">
        <v>1</v>
      </c>
      <c r="T1100" t="s">
        <v>4694</v>
      </c>
      <c r="U1100" t="s">
        <v>4332</v>
      </c>
      <c r="V1100">
        <v>225324</v>
      </c>
      <c r="W1100" t="s">
        <v>28</v>
      </c>
      <c r="X1100" t="b">
        <v>1</v>
      </c>
      <c r="Y1100" t="s">
        <v>719</v>
      </c>
      <c r="Z1100" t="s">
        <v>719</v>
      </c>
      <c r="AA1100">
        <v>225324</v>
      </c>
      <c r="AB1100" t="s">
        <v>28</v>
      </c>
      <c r="AC1100">
        <v>212791</v>
      </c>
      <c r="AD1100" t="s">
        <v>107</v>
      </c>
      <c r="AE1100">
        <v>451274</v>
      </c>
      <c r="AF1100" t="s">
        <v>136</v>
      </c>
      <c r="AG1100">
        <v>204441</v>
      </c>
      <c r="AH1100" t="s">
        <v>150</v>
      </c>
      <c r="AI1100">
        <v>28211</v>
      </c>
      <c r="AJ1100" t="s">
        <v>151</v>
      </c>
      <c r="AK1100">
        <v>1224</v>
      </c>
      <c r="AL1100" t="s">
        <v>91</v>
      </c>
      <c r="AM1100">
        <v>2</v>
      </c>
      <c r="AN1100" t="s">
        <v>152</v>
      </c>
      <c r="AO1100">
        <v>131567</v>
      </c>
      <c r="AP1100" t="s">
        <v>153</v>
      </c>
    </row>
    <row r="1101" spans="1:42" x14ac:dyDescent="0.2">
      <c r="A1101">
        <v>1100</v>
      </c>
      <c r="B1101" t="s">
        <v>1407</v>
      </c>
      <c r="C1101" t="s">
        <v>28</v>
      </c>
      <c r="D1101">
        <v>225324</v>
      </c>
      <c r="E1101" t="s">
        <v>1413</v>
      </c>
      <c r="F1101" t="s">
        <v>1412</v>
      </c>
      <c r="G1101" t="s">
        <v>1412</v>
      </c>
      <c r="H1101" t="s">
        <v>1411</v>
      </c>
      <c r="I1101" t="s">
        <v>4697</v>
      </c>
      <c r="J1101" t="s">
        <v>719</v>
      </c>
      <c r="K1101">
        <v>1</v>
      </c>
      <c r="L1101">
        <v>393</v>
      </c>
      <c r="M1101" t="s">
        <v>1410</v>
      </c>
      <c r="N1101">
        <v>0</v>
      </c>
      <c r="O1101">
        <v>-3907</v>
      </c>
      <c r="P1101">
        <v>-4300</v>
      </c>
      <c r="Q1101">
        <v>3</v>
      </c>
      <c r="R1101" t="s">
        <v>719</v>
      </c>
      <c r="S1101">
        <v>1</v>
      </c>
      <c r="T1101" t="s">
        <v>4694</v>
      </c>
      <c r="U1101" t="s">
        <v>4326</v>
      </c>
      <c r="V1101">
        <v>225324</v>
      </c>
      <c r="W1101" t="s">
        <v>28</v>
      </c>
      <c r="X1101" t="b">
        <v>1</v>
      </c>
      <c r="Y1101" t="s">
        <v>719</v>
      </c>
      <c r="Z1101" t="s">
        <v>719</v>
      </c>
      <c r="AA1101">
        <v>225324</v>
      </c>
      <c r="AB1101" t="s">
        <v>28</v>
      </c>
      <c r="AC1101">
        <v>212791</v>
      </c>
      <c r="AD1101" t="s">
        <v>107</v>
      </c>
      <c r="AE1101">
        <v>451274</v>
      </c>
      <c r="AF1101" t="s">
        <v>136</v>
      </c>
      <c r="AG1101">
        <v>204441</v>
      </c>
      <c r="AH1101" t="s">
        <v>150</v>
      </c>
      <c r="AI1101">
        <v>28211</v>
      </c>
      <c r="AJ1101" t="s">
        <v>151</v>
      </c>
      <c r="AK1101">
        <v>1224</v>
      </c>
      <c r="AL1101" t="s">
        <v>91</v>
      </c>
      <c r="AM1101">
        <v>2</v>
      </c>
      <c r="AN1101" t="s">
        <v>152</v>
      </c>
      <c r="AO1101">
        <v>131567</v>
      </c>
      <c r="AP1101" t="s">
        <v>153</v>
      </c>
    </row>
    <row r="1102" spans="1:42" x14ac:dyDescent="0.2">
      <c r="A1102">
        <v>1101</v>
      </c>
      <c r="B1102" t="s">
        <v>1407</v>
      </c>
      <c r="C1102" t="s">
        <v>28</v>
      </c>
      <c r="D1102">
        <v>225324</v>
      </c>
      <c r="E1102" t="s">
        <v>497</v>
      </c>
      <c r="F1102" t="s">
        <v>429</v>
      </c>
      <c r="G1102" t="s">
        <v>429</v>
      </c>
      <c r="H1102" t="s">
        <v>1409</v>
      </c>
      <c r="I1102" t="s">
        <v>4696</v>
      </c>
      <c r="J1102" t="s">
        <v>719</v>
      </c>
      <c r="K1102">
        <v>-1</v>
      </c>
      <c r="L1102">
        <v>453</v>
      </c>
      <c r="M1102" t="s">
        <v>1408</v>
      </c>
      <c r="N1102">
        <v>0</v>
      </c>
      <c r="O1102">
        <v>-3224</v>
      </c>
      <c r="P1102">
        <v>-3677</v>
      </c>
      <c r="Q1102">
        <v>2</v>
      </c>
      <c r="R1102" t="s">
        <v>719</v>
      </c>
      <c r="S1102">
        <v>1</v>
      </c>
      <c r="T1102" t="s">
        <v>4694</v>
      </c>
      <c r="U1102" t="s">
        <v>4326</v>
      </c>
      <c r="V1102">
        <v>225324</v>
      </c>
      <c r="W1102" t="s">
        <v>28</v>
      </c>
      <c r="X1102" t="b">
        <v>1</v>
      </c>
      <c r="Y1102" t="s">
        <v>719</v>
      </c>
      <c r="Z1102" t="s">
        <v>719</v>
      </c>
      <c r="AA1102">
        <v>225324</v>
      </c>
      <c r="AB1102" t="s">
        <v>28</v>
      </c>
      <c r="AC1102">
        <v>212791</v>
      </c>
      <c r="AD1102" t="s">
        <v>107</v>
      </c>
      <c r="AE1102">
        <v>451274</v>
      </c>
      <c r="AF1102" t="s">
        <v>136</v>
      </c>
      <c r="AG1102">
        <v>204441</v>
      </c>
      <c r="AH1102" t="s">
        <v>150</v>
      </c>
      <c r="AI1102">
        <v>28211</v>
      </c>
      <c r="AJ1102" t="s">
        <v>151</v>
      </c>
      <c r="AK1102">
        <v>1224</v>
      </c>
      <c r="AL1102" t="s">
        <v>91</v>
      </c>
      <c r="AM1102">
        <v>2</v>
      </c>
      <c r="AN1102" t="s">
        <v>152</v>
      </c>
      <c r="AO1102">
        <v>131567</v>
      </c>
      <c r="AP1102" t="s">
        <v>153</v>
      </c>
    </row>
    <row r="1103" spans="1:42" x14ac:dyDescent="0.2">
      <c r="A1103">
        <v>1102</v>
      </c>
      <c r="B1103" t="s">
        <v>1407</v>
      </c>
      <c r="C1103" t="s">
        <v>28</v>
      </c>
      <c r="D1103">
        <v>225324</v>
      </c>
      <c r="E1103" t="s">
        <v>1406</v>
      </c>
      <c r="F1103" t="s">
        <v>1405</v>
      </c>
      <c r="G1103" t="s">
        <v>1405</v>
      </c>
      <c r="H1103" t="s">
        <v>1404</v>
      </c>
      <c r="I1103" t="s">
        <v>4695</v>
      </c>
      <c r="J1103" t="s">
        <v>719</v>
      </c>
      <c r="K1103">
        <v>-1</v>
      </c>
      <c r="L1103">
        <v>2484</v>
      </c>
      <c r="M1103" t="s">
        <v>1403</v>
      </c>
      <c r="N1103">
        <v>0</v>
      </c>
      <c r="O1103">
        <v>-353</v>
      </c>
      <c r="P1103">
        <v>-2837</v>
      </c>
      <c r="Q1103">
        <v>1</v>
      </c>
      <c r="R1103" t="s">
        <v>719</v>
      </c>
      <c r="S1103">
        <v>1</v>
      </c>
      <c r="T1103" t="s">
        <v>4694</v>
      </c>
      <c r="U1103" t="s">
        <v>4326</v>
      </c>
      <c r="V1103">
        <v>225324</v>
      </c>
      <c r="W1103" t="s">
        <v>28</v>
      </c>
      <c r="X1103" t="b">
        <v>1</v>
      </c>
      <c r="Y1103" t="s">
        <v>719</v>
      </c>
      <c r="Z1103" t="s">
        <v>719</v>
      </c>
      <c r="AA1103">
        <v>225324</v>
      </c>
      <c r="AB1103" t="s">
        <v>28</v>
      </c>
      <c r="AC1103">
        <v>212791</v>
      </c>
      <c r="AD1103" t="s">
        <v>107</v>
      </c>
      <c r="AE1103">
        <v>451274</v>
      </c>
      <c r="AF1103" t="s">
        <v>136</v>
      </c>
      <c r="AG1103">
        <v>204441</v>
      </c>
      <c r="AH1103" t="s">
        <v>150</v>
      </c>
      <c r="AI1103">
        <v>28211</v>
      </c>
      <c r="AJ1103" t="s">
        <v>151</v>
      </c>
      <c r="AK1103">
        <v>1224</v>
      </c>
      <c r="AL1103" t="s">
        <v>91</v>
      </c>
      <c r="AM1103">
        <v>2</v>
      </c>
      <c r="AN1103" t="s">
        <v>152</v>
      </c>
      <c r="AO1103">
        <v>131567</v>
      </c>
      <c r="AP1103" t="s">
        <v>153</v>
      </c>
    </row>
    <row r="1104" spans="1:42" x14ac:dyDescent="0.2">
      <c r="A1104">
        <v>1103</v>
      </c>
      <c r="B1104" t="s">
        <v>1382</v>
      </c>
      <c r="C1104" t="s">
        <v>58</v>
      </c>
      <c r="D1104">
        <v>1688639</v>
      </c>
      <c r="E1104" t="s">
        <v>1377</v>
      </c>
      <c r="F1104" t="s">
        <v>1376</v>
      </c>
      <c r="G1104" t="s">
        <v>1376</v>
      </c>
      <c r="H1104" t="s">
        <v>1402</v>
      </c>
      <c r="I1104" t="s">
        <v>4693</v>
      </c>
      <c r="J1104" t="s">
        <v>719</v>
      </c>
      <c r="K1104">
        <v>1</v>
      </c>
      <c r="L1104">
        <v>552</v>
      </c>
      <c r="M1104" t="s">
        <v>1401</v>
      </c>
      <c r="N1104">
        <v>0</v>
      </c>
      <c r="O1104">
        <v>-9259</v>
      </c>
      <c r="P1104">
        <v>-9811</v>
      </c>
      <c r="Q1104">
        <v>10</v>
      </c>
      <c r="R1104" t="s">
        <v>719</v>
      </c>
      <c r="S1104" t="s">
        <v>719</v>
      </c>
      <c r="T1104" t="s">
        <v>719</v>
      </c>
      <c r="U1104" t="s">
        <v>4326</v>
      </c>
      <c r="V1104">
        <v>1688639</v>
      </c>
      <c r="W1104" t="s">
        <v>58</v>
      </c>
      <c r="X1104" t="b">
        <v>1</v>
      </c>
      <c r="Y1104" t="s">
        <v>719</v>
      </c>
      <c r="Z1104" t="s">
        <v>719</v>
      </c>
      <c r="AA1104">
        <v>1688639</v>
      </c>
      <c r="AB1104" t="s">
        <v>58</v>
      </c>
      <c r="AC1104">
        <v>1344552</v>
      </c>
      <c r="AD1104" t="s">
        <v>121</v>
      </c>
      <c r="AE1104">
        <v>75682</v>
      </c>
      <c r="AF1104" t="s">
        <v>141</v>
      </c>
      <c r="AG1104">
        <v>80840</v>
      </c>
      <c r="AH1104" t="s">
        <v>116</v>
      </c>
      <c r="AI1104">
        <v>28216</v>
      </c>
      <c r="AJ1104" t="s">
        <v>142</v>
      </c>
      <c r="AK1104">
        <v>1224</v>
      </c>
      <c r="AL1104" t="s">
        <v>91</v>
      </c>
      <c r="AM1104">
        <v>2</v>
      </c>
      <c r="AN1104" t="s">
        <v>152</v>
      </c>
      <c r="AO1104">
        <v>131567</v>
      </c>
      <c r="AP1104" t="s">
        <v>153</v>
      </c>
    </row>
    <row r="1105" spans="1:42" x14ac:dyDescent="0.2">
      <c r="A1105">
        <v>1104</v>
      </c>
      <c r="B1105" t="s">
        <v>1382</v>
      </c>
      <c r="C1105" t="s">
        <v>58</v>
      </c>
      <c r="D1105">
        <v>1688639</v>
      </c>
      <c r="E1105" t="s">
        <v>1373</v>
      </c>
      <c r="F1105" t="s">
        <v>1372</v>
      </c>
      <c r="G1105" t="s">
        <v>1372</v>
      </c>
      <c r="H1105" t="s">
        <v>1400</v>
      </c>
      <c r="I1105" t="s">
        <v>4692</v>
      </c>
      <c r="J1105" t="s">
        <v>719</v>
      </c>
      <c r="K1105">
        <v>1</v>
      </c>
      <c r="L1105">
        <v>885</v>
      </c>
      <c r="M1105" t="s">
        <v>1399</v>
      </c>
      <c r="N1105">
        <v>0</v>
      </c>
      <c r="O1105">
        <v>-8297</v>
      </c>
      <c r="P1105">
        <v>-9182</v>
      </c>
      <c r="Q1105">
        <v>9</v>
      </c>
      <c r="R1105" t="s">
        <v>719</v>
      </c>
      <c r="S1105" t="s">
        <v>719</v>
      </c>
      <c r="T1105" t="s">
        <v>719</v>
      </c>
      <c r="U1105" t="s">
        <v>4326</v>
      </c>
      <c r="V1105">
        <v>1688639</v>
      </c>
      <c r="W1105" t="s">
        <v>58</v>
      </c>
      <c r="X1105" t="b">
        <v>1</v>
      </c>
      <c r="Y1105" t="s">
        <v>719</v>
      </c>
      <c r="Z1105" t="s">
        <v>719</v>
      </c>
      <c r="AA1105">
        <v>1688639</v>
      </c>
      <c r="AB1105" t="s">
        <v>58</v>
      </c>
      <c r="AC1105">
        <v>1344552</v>
      </c>
      <c r="AD1105" t="s">
        <v>121</v>
      </c>
      <c r="AE1105">
        <v>75682</v>
      </c>
      <c r="AF1105" t="s">
        <v>141</v>
      </c>
      <c r="AG1105">
        <v>80840</v>
      </c>
      <c r="AH1105" t="s">
        <v>116</v>
      </c>
      <c r="AI1105">
        <v>28216</v>
      </c>
      <c r="AJ1105" t="s">
        <v>142</v>
      </c>
      <c r="AK1105">
        <v>1224</v>
      </c>
      <c r="AL1105" t="s">
        <v>91</v>
      </c>
      <c r="AM1105">
        <v>2</v>
      </c>
      <c r="AN1105" t="s">
        <v>152</v>
      </c>
      <c r="AO1105">
        <v>131567</v>
      </c>
      <c r="AP1105" t="s">
        <v>153</v>
      </c>
    </row>
    <row r="1106" spans="1:42" x14ac:dyDescent="0.2">
      <c r="A1106">
        <v>1105</v>
      </c>
      <c r="B1106" t="s">
        <v>1382</v>
      </c>
      <c r="C1106" t="s">
        <v>58</v>
      </c>
      <c r="D1106">
        <v>1688639</v>
      </c>
      <c r="E1106" t="s">
        <v>305</v>
      </c>
      <c r="F1106" t="s">
        <v>304</v>
      </c>
      <c r="G1106" t="s">
        <v>304</v>
      </c>
      <c r="H1106" t="s">
        <v>1398</v>
      </c>
      <c r="I1106" t="s">
        <v>4691</v>
      </c>
      <c r="J1106" t="s">
        <v>719</v>
      </c>
      <c r="K1106">
        <v>-1</v>
      </c>
      <c r="L1106">
        <v>1017</v>
      </c>
      <c r="M1106" t="s">
        <v>1397</v>
      </c>
      <c r="N1106">
        <v>0</v>
      </c>
      <c r="O1106">
        <v>-7086</v>
      </c>
      <c r="P1106">
        <v>-8103</v>
      </c>
      <c r="Q1106">
        <v>8</v>
      </c>
      <c r="R1106" t="s">
        <v>4316</v>
      </c>
      <c r="S1106" t="s">
        <v>719</v>
      </c>
      <c r="T1106" t="s">
        <v>719</v>
      </c>
      <c r="U1106" t="s">
        <v>4326</v>
      </c>
      <c r="V1106">
        <v>1688639</v>
      </c>
      <c r="W1106" t="s">
        <v>58</v>
      </c>
      <c r="X1106" t="b">
        <v>1</v>
      </c>
      <c r="Y1106" t="s">
        <v>719</v>
      </c>
      <c r="Z1106" t="s">
        <v>719</v>
      </c>
      <c r="AA1106">
        <v>1688639</v>
      </c>
      <c r="AB1106" t="s">
        <v>58</v>
      </c>
      <c r="AC1106">
        <v>1344552</v>
      </c>
      <c r="AD1106" t="s">
        <v>121</v>
      </c>
      <c r="AE1106">
        <v>75682</v>
      </c>
      <c r="AF1106" t="s">
        <v>141</v>
      </c>
      <c r="AG1106">
        <v>80840</v>
      </c>
      <c r="AH1106" t="s">
        <v>116</v>
      </c>
      <c r="AI1106">
        <v>28216</v>
      </c>
      <c r="AJ1106" t="s">
        <v>142</v>
      </c>
      <c r="AK1106">
        <v>1224</v>
      </c>
      <c r="AL1106" t="s">
        <v>91</v>
      </c>
      <c r="AM1106">
        <v>2</v>
      </c>
      <c r="AN1106" t="s">
        <v>152</v>
      </c>
      <c r="AO1106">
        <v>131567</v>
      </c>
      <c r="AP1106" t="s">
        <v>153</v>
      </c>
    </row>
    <row r="1107" spans="1:42" x14ac:dyDescent="0.2">
      <c r="A1107">
        <v>1106</v>
      </c>
      <c r="B1107" t="s">
        <v>1382</v>
      </c>
      <c r="C1107" t="s">
        <v>58</v>
      </c>
      <c r="D1107">
        <v>1688639</v>
      </c>
      <c r="E1107" t="s">
        <v>1363</v>
      </c>
      <c r="F1107" t="s">
        <v>1362</v>
      </c>
      <c r="G1107" t="s">
        <v>1362</v>
      </c>
      <c r="H1107" t="s">
        <v>1396</v>
      </c>
      <c r="I1107" t="s">
        <v>4690</v>
      </c>
      <c r="J1107" t="s">
        <v>719</v>
      </c>
      <c r="K1107">
        <v>-1</v>
      </c>
      <c r="L1107">
        <v>1785</v>
      </c>
      <c r="M1107" t="s">
        <v>1395</v>
      </c>
      <c r="N1107">
        <v>0</v>
      </c>
      <c r="O1107">
        <v>-5213</v>
      </c>
      <c r="P1107">
        <v>-6998</v>
      </c>
      <c r="Q1107">
        <v>7</v>
      </c>
      <c r="R1107" t="s">
        <v>719</v>
      </c>
      <c r="S1107" t="s">
        <v>719</v>
      </c>
      <c r="T1107" t="s">
        <v>719</v>
      </c>
      <c r="U1107" t="s">
        <v>4326</v>
      </c>
      <c r="V1107">
        <v>1688639</v>
      </c>
      <c r="W1107" t="s">
        <v>58</v>
      </c>
      <c r="X1107" t="b">
        <v>1</v>
      </c>
      <c r="Y1107" t="s">
        <v>719</v>
      </c>
      <c r="Z1107" t="s">
        <v>719</v>
      </c>
      <c r="AA1107">
        <v>1688639</v>
      </c>
      <c r="AB1107" t="s">
        <v>58</v>
      </c>
      <c r="AC1107">
        <v>1344552</v>
      </c>
      <c r="AD1107" t="s">
        <v>121</v>
      </c>
      <c r="AE1107">
        <v>75682</v>
      </c>
      <c r="AF1107" t="s">
        <v>141</v>
      </c>
      <c r="AG1107">
        <v>80840</v>
      </c>
      <c r="AH1107" t="s">
        <v>116</v>
      </c>
      <c r="AI1107">
        <v>28216</v>
      </c>
      <c r="AJ1107" t="s">
        <v>142</v>
      </c>
      <c r="AK1107">
        <v>1224</v>
      </c>
      <c r="AL1107" t="s">
        <v>91</v>
      </c>
      <c r="AM1107">
        <v>2</v>
      </c>
      <c r="AN1107" t="s">
        <v>152</v>
      </c>
      <c r="AO1107">
        <v>131567</v>
      </c>
      <c r="AP1107" t="s">
        <v>153</v>
      </c>
    </row>
    <row r="1108" spans="1:42" x14ac:dyDescent="0.2">
      <c r="A1108">
        <v>1107</v>
      </c>
      <c r="B1108" t="s">
        <v>1382</v>
      </c>
      <c r="C1108" t="s">
        <v>58</v>
      </c>
      <c r="D1108">
        <v>1688639</v>
      </c>
      <c r="E1108" t="s">
        <v>1359</v>
      </c>
      <c r="F1108" t="s">
        <v>1358</v>
      </c>
      <c r="G1108" t="s">
        <v>1358</v>
      </c>
      <c r="H1108" t="s">
        <v>1394</v>
      </c>
      <c r="I1108" t="s">
        <v>4689</v>
      </c>
      <c r="J1108" t="s">
        <v>719</v>
      </c>
      <c r="K1108">
        <v>-1</v>
      </c>
      <c r="L1108">
        <v>783</v>
      </c>
      <c r="M1108" t="s">
        <v>1393</v>
      </c>
      <c r="N1108">
        <v>0</v>
      </c>
      <c r="O1108">
        <v>-4347</v>
      </c>
      <c r="P1108">
        <v>-5130</v>
      </c>
      <c r="Q1108">
        <v>6</v>
      </c>
      <c r="R1108" t="s">
        <v>719</v>
      </c>
      <c r="S1108" t="s">
        <v>719</v>
      </c>
      <c r="T1108" t="s">
        <v>719</v>
      </c>
      <c r="U1108" t="s">
        <v>4326</v>
      </c>
      <c r="V1108">
        <v>1688639</v>
      </c>
      <c r="W1108" t="s">
        <v>58</v>
      </c>
      <c r="X1108" t="b">
        <v>1</v>
      </c>
      <c r="Y1108" t="s">
        <v>719</v>
      </c>
      <c r="Z1108" t="s">
        <v>719</v>
      </c>
      <c r="AA1108">
        <v>1688639</v>
      </c>
      <c r="AB1108" t="s">
        <v>58</v>
      </c>
      <c r="AC1108">
        <v>1344552</v>
      </c>
      <c r="AD1108" t="s">
        <v>121</v>
      </c>
      <c r="AE1108">
        <v>75682</v>
      </c>
      <c r="AF1108" t="s">
        <v>141</v>
      </c>
      <c r="AG1108">
        <v>80840</v>
      </c>
      <c r="AH1108" t="s">
        <v>116</v>
      </c>
      <c r="AI1108">
        <v>28216</v>
      </c>
      <c r="AJ1108" t="s">
        <v>142</v>
      </c>
      <c r="AK1108">
        <v>1224</v>
      </c>
      <c r="AL1108" t="s">
        <v>91</v>
      </c>
      <c r="AM1108">
        <v>2</v>
      </c>
      <c r="AN1108" t="s">
        <v>152</v>
      </c>
      <c r="AO1108">
        <v>131567</v>
      </c>
      <c r="AP1108" t="s">
        <v>153</v>
      </c>
    </row>
    <row r="1109" spans="1:42" x14ac:dyDescent="0.2">
      <c r="A1109">
        <v>1108</v>
      </c>
      <c r="B1109" t="s">
        <v>1382</v>
      </c>
      <c r="C1109" t="s">
        <v>58</v>
      </c>
      <c r="D1109">
        <v>1688639</v>
      </c>
      <c r="E1109" t="s">
        <v>1392</v>
      </c>
      <c r="F1109" t="s">
        <v>1391</v>
      </c>
      <c r="G1109" t="s">
        <v>1391</v>
      </c>
      <c r="H1109" t="s">
        <v>1390</v>
      </c>
      <c r="I1109" t="s">
        <v>4688</v>
      </c>
      <c r="J1109" t="s">
        <v>719</v>
      </c>
      <c r="K1109">
        <v>1</v>
      </c>
      <c r="L1109">
        <v>1047</v>
      </c>
      <c r="M1109" t="s">
        <v>1389</v>
      </c>
      <c r="N1109">
        <v>0</v>
      </c>
      <c r="O1109">
        <v>-3291</v>
      </c>
      <c r="P1109">
        <v>-4338</v>
      </c>
      <c r="Q1109">
        <v>5</v>
      </c>
      <c r="R1109" t="s">
        <v>719</v>
      </c>
      <c r="S1109" t="s">
        <v>719</v>
      </c>
      <c r="T1109" t="s">
        <v>719</v>
      </c>
      <c r="U1109" t="s">
        <v>4326</v>
      </c>
      <c r="V1109">
        <v>1688639</v>
      </c>
      <c r="W1109" t="s">
        <v>58</v>
      </c>
      <c r="X1109" t="b">
        <v>1</v>
      </c>
      <c r="Y1109" t="s">
        <v>719</v>
      </c>
      <c r="Z1109" t="s">
        <v>719</v>
      </c>
      <c r="AA1109">
        <v>1688639</v>
      </c>
      <c r="AB1109" t="s">
        <v>58</v>
      </c>
      <c r="AC1109">
        <v>1344552</v>
      </c>
      <c r="AD1109" t="s">
        <v>121</v>
      </c>
      <c r="AE1109">
        <v>75682</v>
      </c>
      <c r="AF1109" t="s">
        <v>141</v>
      </c>
      <c r="AG1109">
        <v>80840</v>
      </c>
      <c r="AH1109" t="s">
        <v>116</v>
      </c>
      <c r="AI1109">
        <v>28216</v>
      </c>
      <c r="AJ1109" t="s">
        <v>142</v>
      </c>
      <c r="AK1109">
        <v>1224</v>
      </c>
      <c r="AL1109" t="s">
        <v>91</v>
      </c>
      <c r="AM1109">
        <v>2</v>
      </c>
      <c r="AN1109" t="s">
        <v>152</v>
      </c>
      <c r="AO1109">
        <v>131567</v>
      </c>
      <c r="AP1109" t="s">
        <v>153</v>
      </c>
    </row>
    <row r="1110" spans="1:42" x14ac:dyDescent="0.2">
      <c r="A1110">
        <v>1109</v>
      </c>
      <c r="B1110" t="s">
        <v>1382</v>
      </c>
      <c r="C1110" t="s">
        <v>58</v>
      </c>
      <c r="D1110">
        <v>1688639</v>
      </c>
      <c r="E1110" t="s">
        <v>643</v>
      </c>
      <c r="F1110" t="s">
        <v>642</v>
      </c>
      <c r="G1110" t="s">
        <v>642</v>
      </c>
      <c r="H1110" t="s">
        <v>1388</v>
      </c>
      <c r="I1110" t="s">
        <v>4687</v>
      </c>
      <c r="J1110" t="s">
        <v>719</v>
      </c>
      <c r="K1110">
        <v>1</v>
      </c>
      <c r="L1110">
        <v>1215</v>
      </c>
      <c r="M1110" t="s">
        <v>1387</v>
      </c>
      <c r="N1110">
        <v>0</v>
      </c>
      <c r="O1110">
        <v>-2074</v>
      </c>
      <c r="P1110">
        <v>-3289</v>
      </c>
      <c r="Q1110">
        <v>4</v>
      </c>
      <c r="R1110" t="s">
        <v>719</v>
      </c>
      <c r="S1110" t="s">
        <v>719</v>
      </c>
      <c r="T1110" t="s">
        <v>719</v>
      </c>
      <c r="U1110" t="s">
        <v>4326</v>
      </c>
      <c r="V1110">
        <v>1688639</v>
      </c>
      <c r="W1110" t="s">
        <v>58</v>
      </c>
      <c r="X1110" t="b">
        <v>1</v>
      </c>
      <c r="Y1110" t="s">
        <v>719</v>
      </c>
      <c r="Z1110" t="s">
        <v>719</v>
      </c>
      <c r="AA1110">
        <v>1688639</v>
      </c>
      <c r="AB1110" t="s">
        <v>58</v>
      </c>
      <c r="AC1110">
        <v>1344552</v>
      </c>
      <c r="AD1110" t="s">
        <v>121</v>
      </c>
      <c r="AE1110">
        <v>75682</v>
      </c>
      <c r="AF1110" t="s">
        <v>141</v>
      </c>
      <c r="AG1110">
        <v>80840</v>
      </c>
      <c r="AH1110" t="s">
        <v>116</v>
      </c>
      <c r="AI1110">
        <v>28216</v>
      </c>
      <c r="AJ1110" t="s">
        <v>142</v>
      </c>
      <c r="AK1110">
        <v>1224</v>
      </c>
      <c r="AL1110" t="s">
        <v>91</v>
      </c>
      <c r="AM1110">
        <v>2</v>
      </c>
      <c r="AN1110" t="s">
        <v>152</v>
      </c>
      <c r="AO1110">
        <v>131567</v>
      </c>
      <c r="AP1110" t="s">
        <v>153</v>
      </c>
    </row>
    <row r="1111" spans="1:42" x14ac:dyDescent="0.2">
      <c r="A1111">
        <v>1110</v>
      </c>
      <c r="B1111" t="s">
        <v>1382</v>
      </c>
      <c r="C1111" t="s">
        <v>58</v>
      </c>
      <c r="D1111">
        <v>1688639</v>
      </c>
      <c r="E1111" t="s">
        <v>497</v>
      </c>
      <c r="F1111" t="s">
        <v>429</v>
      </c>
      <c r="G1111" t="s">
        <v>429</v>
      </c>
      <c r="H1111" t="s">
        <v>1386</v>
      </c>
      <c r="I1111" t="s">
        <v>4686</v>
      </c>
      <c r="J1111" t="s">
        <v>719</v>
      </c>
      <c r="K1111">
        <v>-1</v>
      </c>
      <c r="L1111">
        <v>261</v>
      </c>
      <c r="M1111" t="s">
        <v>1385</v>
      </c>
      <c r="N1111">
        <v>0</v>
      </c>
      <c r="O1111">
        <v>-1785</v>
      </c>
      <c r="P1111">
        <v>-2046</v>
      </c>
      <c r="Q1111">
        <v>3</v>
      </c>
      <c r="R1111" t="s">
        <v>719</v>
      </c>
      <c r="S1111" t="s">
        <v>719</v>
      </c>
      <c r="T1111" t="s">
        <v>719</v>
      </c>
      <c r="U1111" t="s">
        <v>4326</v>
      </c>
      <c r="V1111">
        <v>1688639</v>
      </c>
      <c r="W1111" t="s">
        <v>58</v>
      </c>
      <c r="X1111" t="b">
        <v>1</v>
      </c>
      <c r="Y1111" t="s">
        <v>719</v>
      </c>
      <c r="Z1111" t="s">
        <v>719</v>
      </c>
      <c r="AA1111">
        <v>1688639</v>
      </c>
      <c r="AB1111" t="s">
        <v>58</v>
      </c>
      <c r="AC1111">
        <v>1344552</v>
      </c>
      <c r="AD1111" t="s">
        <v>121</v>
      </c>
      <c r="AE1111">
        <v>75682</v>
      </c>
      <c r="AF1111" t="s">
        <v>141</v>
      </c>
      <c r="AG1111">
        <v>80840</v>
      </c>
      <c r="AH1111" t="s">
        <v>116</v>
      </c>
      <c r="AI1111">
        <v>28216</v>
      </c>
      <c r="AJ1111" t="s">
        <v>142</v>
      </c>
      <c r="AK1111">
        <v>1224</v>
      </c>
      <c r="AL1111" t="s">
        <v>91</v>
      </c>
      <c r="AM1111">
        <v>2</v>
      </c>
      <c r="AN1111" t="s">
        <v>152</v>
      </c>
      <c r="AO1111">
        <v>131567</v>
      </c>
      <c r="AP1111" t="s">
        <v>153</v>
      </c>
    </row>
    <row r="1112" spans="1:42" x14ac:dyDescent="0.2">
      <c r="A1112">
        <v>1111</v>
      </c>
      <c r="B1112" t="s">
        <v>1382</v>
      </c>
      <c r="C1112" t="s">
        <v>58</v>
      </c>
      <c r="D1112">
        <v>1688639</v>
      </c>
      <c r="E1112" t="s">
        <v>656</v>
      </c>
      <c r="F1112" t="s">
        <v>655</v>
      </c>
      <c r="G1112" t="s">
        <v>655</v>
      </c>
      <c r="H1112" t="s">
        <v>1384</v>
      </c>
      <c r="I1112" t="s">
        <v>4685</v>
      </c>
      <c r="J1112" t="s">
        <v>719</v>
      </c>
      <c r="K1112">
        <v>-1</v>
      </c>
      <c r="L1112">
        <v>1071</v>
      </c>
      <c r="M1112" t="s">
        <v>1383</v>
      </c>
      <c r="N1112">
        <v>0</v>
      </c>
      <c r="O1112">
        <v>-561</v>
      </c>
      <c r="P1112">
        <v>-1632</v>
      </c>
      <c r="Q1112">
        <v>2</v>
      </c>
      <c r="R1112" t="s">
        <v>719</v>
      </c>
      <c r="S1112" t="s">
        <v>719</v>
      </c>
      <c r="T1112" t="s">
        <v>719</v>
      </c>
      <c r="U1112" t="s">
        <v>4326</v>
      </c>
      <c r="V1112">
        <v>1688639</v>
      </c>
      <c r="W1112" t="s">
        <v>58</v>
      </c>
      <c r="X1112" t="b">
        <v>1</v>
      </c>
      <c r="Y1112" t="s">
        <v>719</v>
      </c>
      <c r="Z1112" t="s">
        <v>719</v>
      </c>
      <c r="AA1112">
        <v>1688639</v>
      </c>
      <c r="AB1112" t="s">
        <v>58</v>
      </c>
      <c r="AC1112">
        <v>1344552</v>
      </c>
      <c r="AD1112" t="s">
        <v>121</v>
      </c>
      <c r="AE1112">
        <v>75682</v>
      </c>
      <c r="AF1112" t="s">
        <v>141</v>
      </c>
      <c r="AG1112">
        <v>80840</v>
      </c>
      <c r="AH1112" t="s">
        <v>116</v>
      </c>
      <c r="AI1112">
        <v>28216</v>
      </c>
      <c r="AJ1112" t="s">
        <v>142</v>
      </c>
      <c r="AK1112">
        <v>1224</v>
      </c>
      <c r="AL1112" t="s">
        <v>91</v>
      </c>
      <c r="AM1112">
        <v>2</v>
      </c>
      <c r="AN1112" t="s">
        <v>152</v>
      </c>
      <c r="AO1112">
        <v>131567</v>
      </c>
      <c r="AP1112" t="s">
        <v>153</v>
      </c>
    </row>
    <row r="1113" spans="1:42" x14ac:dyDescent="0.2">
      <c r="A1113">
        <v>1112</v>
      </c>
      <c r="B1113" t="s">
        <v>1382</v>
      </c>
      <c r="C1113" t="s">
        <v>58</v>
      </c>
      <c r="D1113">
        <v>1688639</v>
      </c>
      <c r="E1113" t="s">
        <v>1381</v>
      </c>
      <c r="F1113" t="s">
        <v>1380</v>
      </c>
      <c r="G1113" t="s">
        <v>1380</v>
      </c>
      <c r="H1113" t="s">
        <v>1379</v>
      </c>
      <c r="I1113" t="s">
        <v>4684</v>
      </c>
      <c r="J1113" t="s">
        <v>719</v>
      </c>
      <c r="K1113">
        <v>-1</v>
      </c>
      <c r="L1113">
        <v>338</v>
      </c>
      <c r="M1113" t="s">
        <v>1378</v>
      </c>
      <c r="N1113">
        <v>1</v>
      </c>
      <c r="O1113">
        <v>0</v>
      </c>
      <c r="P1113">
        <v>-338</v>
      </c>
      <c r="Q1113">
        <v>1</v>
      </c>
      <c r="R1113" t="s">
        <v>719</v>
      </c>
      <c r="S1113" t="s">
        <v>719</v>
      </c>
      <c r="T1113" t="s">
        <v>719</v>
      </c>
      <c r="U1113" t="s">
        <v>4326</v>
      </c>
      <c r="V1113">
        <v>1688639</v>
      </c>
      <c r="W1113" t="s">
        <v>58</v>
      </c>
      <c r="X1113" t="b">
        <v>1</v>
      </c>
      <c r="Y1113" t="s">
        <v>719</v>
      </c>
      <c r="Z1113" t="s">
        <v>719</v>
      </c>
      <c r="AA1113">
        <v>1688639</v>
      </c>
      <c r="AB1113" t="s">
        <v>58</v>
      </c>
      <c r="AC1113">
        <v>1344552</v>
      </c>
      <c r="AD1113" t="s">
        <v>121</v>
      </c>
      <c r="AE1113">
        <v>75682</v>
      </c>
      <c r="AF1113" t="s">
        <v>141</v>
      </c>
      <c r="AG1113">
        <v>80840</v>
      </c>
      <c r="AH1113" t="s">
        <v>116</v>
      </c>
      <c r="AI1113">
        <v>28216</v>
      </c>
      <c r="AJ1113" t="s">
        <v>142</v>
      </c>
      <c r="AK1113">
        <v>1224</v>
      </c>
      <c r="AL1113" t="s">
        <v>91</v>
      </c>
      <c r="AM1113">
        <v>2</v>
      </c>
      <c r="AN1113" t="s">
        <v>152</v>
      </c>
      <c r="AO1113">
        <v>131567</v>
      </c>
      <c r="AP1113" t="s">
        <v>153</v>
      </c>
    </row>
    <row r="1114" spans="1:42" x14ac:dyDescent="0.2">
      <c r="A1114">
        <v>1113</v>
      </c>
      <c r="B1114" t="s">
        <v>1350</v>
      </c>
      <c r="C1114" t="s">
        <v>258</v>
      </c>
      <c r="D1114">
        <v>1095769</v>
      </c>
      <c r="E1114" t="s">
        <v>1377</v>
      </c>
      <c r="F1114" t="s">
        <v>1376</v>
      </c>
      <c r="G1114" t="s">
        <v>1376</v>
      </c>
      <c r="H1114" t="s">
        <v>1375</v>
      </c>
      <c r="I1114" t="s">
        <v>4683</v>
      </c>
      <c r="J1114" t="s">
        <v>719</v>
      </c>
      <c r="K1114">
        <v>1</v>
      </c>
      <c r="L1114">
        <v>552</v>
      </c>
      <c r="M1114" t="s">
        <v>1374</v>
      </c>
      <c r="N1114">
        <v>0</v>
      </c>
      <c r="O1114">
        <v>-10326</v>
      </c>
      <c r="P1114">
        <v>-10878</v>
      </c>
      <c r="Q1114">
        <v>9</v>
      </c>
      <c r="R1114" t="s">
        <v>719</v>
      </c>
      <c r="S1114" t="s">
        <v>719</v>
      </c>
      <c r="T1114" t="s">
        <v>719</v>
      </c>
      <c r="U1114" t="s">
        <v>4326</v>
      </c>
      <c r="V1114">
        <v>1095769</v>
      </c>
      <c r="W1114" t="s">
        <v>258</v>
      </c>
      <c r="X1114" t="b">
        <v>1</v>
      </c>
      <c r="Y1114">
        <v>1095769</v>
      </c>
      <c r="Z1114" t="s">
        <v>258</v>
      </c>
      <c r="AA1114">
        <v>1465823</v>
      </c>
      <c r="AB1114" t="s">
        <v>73</v>
      </c>
      <c r="AC1114">
        <v>1344552</v>
      </c>
      <c r="AD1114" t="s">
        <v>121</v>
      </c>
      <c r="AE1114">
        <v>75682</v>
      </c>
      <c r="AF1114" t="s">
        <v>141</v>
      </c>
      <c r="AG1114">
        <v>80840</v>
      </c>
      <c r="AH1114" t="s">
        <v>116</v>
      </c>
      <c r="AI1114">
        <v>28216</v>
      </c>
      <c r="AJ1114" t="s">
        <v>142</v>
      </c>
      <c r="AK1114">
        <v>1224</v>
      </c>
      <c r="AL1114" t="s">
        <v>91</v>
      </c>
      <c r="AM1114">
        <v>2</v>
      </c>
      <c r="AN1114" t="s">
        <v>152</v>
      </c>
      <c r="AO1114">
        <v>131567</v>
      </c>
      <c r="AP1114" t="s">
        <v>153</v>
      </c>
    </row>
    <row r="1115" spans="1:42" x14ac:dyDescent="0.2">
      <c r="A1115">
        <v>1114</v>
      </c>
      <c r="B1115" t="s">
        <v>1350</v>
      </c>
      <c r="C1115" t="s">
        <v>258</v>
      </c>
      <c r="D1115">
        <v>1095769</v>
      </c>
      <c r="E1115" t="s">
        <v>1373</v>
      </c>
      <c r="F1115" t="s">
        <v>1372</v>
      </c>
      <c r="G1115" t="s">
        <v>1372</v>
      </c>
      <c r="H1115" t="s">
        <v>1371</v>
      </c>
      <c r="I1115" t="s">
        <v>4682</v>
      </c>
      <c r="J1115" t="s">
        <v>719</v>
      </c>
      <c r="K1115">
        <v>1</v>
      </c>
      <c r="L1115">
        <v>852</v>
      </c>
      <c r="M1115" t="s">
        <v>1370</v>
      </c>
      <c r="N1115">
        <v>0</v>
      </c>
      <c r="O1115">
        <v>-9236</v>
      </c>
      <c r="P1115">
        <v>-10088</v>
      </c>
      <c r="Q1115">
        <v>8</v>
      </c>
      <c r="R1115" t="s">
        <v>719</v>
      </c>
      <c r="S1115" t="s">
        <v>719</v>
      </c>
      <c r="T1115" t="s">
        <v>719</v>
      </c>
      <c r="U1115" t="s">
        <v>4326</v>
      </c>
      <c r="V1115">
        <v>1095769</v>
      </c>
      <c r="W1115" t="s">
        <v>258</v>
      </c>
      <c r="X1115" t="b">
        <v>1</v>
      </c>
      <c r="Y1115">
        <v>1095769</v>
      </c>
      <c r="Z1115" t="s">
        <v>258</v>
      </c>
      <c r="AA1115">
        <v>1465823</v>
      </c>
      <c r="AB1115" t="s">
        <v>73</v>
      </c>
      <c r="AC1115">
        <v>1344552</v>
      </c>
      <c r="AD1115" t="s">
        <v>121</v>
      </c>
      <c r="AE1115">
        <v>75682</v>
      </c>
      <c r="AF1115" t="s">
        <v>141</v>
      </c>
      <c r="AG1115">
        <v>80840</v>
      </c>
      <c r="AH1115" t="s">
        <v>116</v>
      </c>
      <c r="AI1115">
        <v>28216</v>
      </c>
      <c r="AJ1115" t="s">
        <v>142</v>
      </c>
      <c r="AK1115">
        <v>1224</v>
      </c>
      <c r="AL1115" t="s">
        <v>91</v>
      </c>
      <c r="AM1115">
        <v>2</v>
      </c>
      <c r="AN1115" t="s">
        <v>152</v>
      </c>
      <c r="AO1115">
        <v>131567</v>
      </c>
      <c r="AP1115" t="s">
        <v>153</v>
      </c>
    </row>
    <row r="1116" spans="1:42" x14ac:dyDescent="0.2">
      <c r="A1116">
        <v>1115</v>
      </c>
      <c r="B1116" t="s">
        <v>1350</v>
      </c>
      <c r="C1116" t="s">
        <v>258</v>
      </c>
      <c r="D1116">
        <v>1095769</v>
      </c>
      <c r="E1116" t="s">
        <v>1369</v>
      </c>
      <c r="F1116" t="s">
        <v>1368</v>
      </c>
      <c r="G1116" t="s">
        <v>1368</v>
      </c>
      <c r="H1116" t="s">
        <v>1367</v>
      </c>
      <c r="I1116" t="s">
        <v>4681</v>
      </c>
      <c r="J1116" t="s">
        <v>719</v>
      </c>
      <c r="K1116">
        <v>-1</v>
      </c>
      <c r="L1116">
        <v>912</v>
      </c>
      <c r="M1116" t="s">
        <v>1366</v>
      </c>
      <c r="N1116">
        <v>0</v>
      </c>
      <c r="O1116">
        <v>-8219</v>
      </c>
      <c r="P1116">
        <v>-9131</v>
      </c>
      <c r="Q1116">
        <v>7</v>
      </c>
      <c r="R1116" t="s">
        <v>719</v>
      </c>
      <c r="S1116" t="s">
        <v>719</v>
      </c>
      <c r="T1116" t="s">
        <v>719</v>
      </c>
      <c r="U1116" t="s">
        <v>4326</v>
      </c>
      <c r="V1116">
        <v>1095769</v>
      </c>
      <c r="W1116" t="s">
        <v>258</v>
      </c>
      <c r="X1116" t="b">
        <v>1</v>
      </c>
      <c r="Y1116">
        <v>1095769</v>
      </c>
      <c r="Z1116" t="s">
        <v>258</v>
      </c>
      <c r="AA1116">
        <v>1465823</v>
      </c>
      <c r="AB1116" t="s">
        <v>73</v>
      </c>
      <c r="AC1116">
        <v>1344552</v>
      </c>
      <c r="AD1116" t="s">
        <v>121</v>
      </c>
      <c r="AE1116">
        <v>75682</v>
      </c>
      <c r="AF1116" t="s">
        <v>141</v>
      </c>
      <c r="AG1116">
        <v>80840</v>
      </c>
      <c r="AH1116" t="s">
        <v>116</v>
      </c>
      <c r="AI1116">
        <v>28216</v>
      </c>
      <c r="AJ1116" t="s">
        <v>142</v>
      </c>
      <c r="AK1116">
        <v>1224</v>
      </c>
      <c r="AL1116" t="s">
        <v>91</v>
      </c>
      <c r="AM1116">
        <v>2</v>
      </c>
      <c r="AN1116" t="s">
        <v>152</v>
      </c>
      <c r="AO1116">
        <v>131567</v>
      </c>
      <c r="AP1116" t="s">
        <v>153</v>
      </c>
    </row>
    <row r="1117" spans="1:42" x14ac:dyDescent="0.2">
      <c r="A1117">
        <v>1116</v>
      </c>
      <c r="B1117" t="s">
        <v>1350</v>
      </c>
      <c r="C1117" t="s">
        <v>258</v>
      </c>
      <c r="D1117">
        <v>1095769</v>
      </c>
      <c r="E1117" t="s">
        <v>305</v>
      </c>
      <c r="F1117" t="s">
        <v>304</v>
      </c>
      <c r="G1117" t="s">
        <v>304</v>
      </c>
      <c r="H1117" t="s">
        <v>1365</v>
      </c>
      <c r="I1117" t="s">
        <v>4680</v>
      </c>
      <c r="J1117" t="s">
        <v>719</v>
      </c>
      <c r="K1117">
        <v>-1</v>
      </c>
      <c r="L1117">
        <v>993</v>
      </c>
      <c r="M1117" t="s">
        <v>1364</v>
      </c>
      <c r="N1117">
        <v>0</v>
      </c>
      <c r="O1117">
        <v>-7202</v>
      </c>
      <c r="P1117">
        <v>-8195</v>
      </c>
      <c r="Q1117">
        <v>6</v>
      </c>
      <c r="R1117" t="s">
        <v>4316</v>
      </c>
      <c r="S1117" t="s">
        <v>719</v>
      </c>
      <c r="T1117" t="s">
        <v>719</v>
      </c>
      <c r="U1117" t="s">
        <v>4326</v>
      </c>
      <c r="V1117">
        <v>1095769</v>
      </c>
      <c r="W1117" t="s">
        <v>258</v>
      </c>
      <c r="X1117" t="b">
        <v>1</v>
      </c>
      <c r="Y1117">
        <v>1095769</v>
      </c>
      <c r="Z1117" t="s">
        <v>258</v>
      </c>
      <c r="AA1117">
        <v>1465823</v>
      </c>
      <c r="AB1117" t="s">
        <v>73</v>
      </c>
      <c r="AC1117">
        <v>1344552</v>
      </c>
      <c r="AD1117" t="s">
        <v>121</v>
      </c>
      <c r="AE1117">
        <v>75682</v>
      </c>
      <c r="AF1117" t="s">
        <v>141</v>
      </c>
      <c r="AG1117">
        <v>80840</v>
      </c>
      <c r="AH1117" t="s">
        <v>116</v>
      </c>
      <c r="AI1117">
        <v>28216</v>
      </c>
      <c r="AJ1117" t="s">
        <v>142</v>
      </c>
      <c r="AK1117">
        <v>1224</v>
      </c>
      <c r="AL1117" t="s">
        <v>91</v>
      </c>
      <c r="AM1117">
        <v>2</v>
      </c>
      <c r="AN1117" t="s">
        <v>152</v>
      </c>
      <c r="AO1117">
        <v>131567</v>
      </c>
      <c r="AP1117" t="s">
        <v>153</v>
      </c>
    </row>
    <row r="1118" spans="1:42" x14ac:dyDescent="0.2">
      <c r="A1118">
        <v>1117</v>
      </c>
      <c r="B1118" t="s">
        <v>1350</v>
      </c>
      <c r="C1118" t="s">
        <v>258</v>
      </c>
      <c r="D1118">
        <v>1095769</v>
      </c>
      <c r="E1118" t="s">
        <v>1363</v>
      </c>
      <c r="F1118" t="s">
        <v>1362</v>
      </c>
      <c r="G1118" t="s">
        <v>1362</v>
      </c>
      <c r="H1118" t="s">
        <v>1361</v>
      </c>
      <c r="I1118" t="s">
        <v>4679</v>
      </c>
      <c r="J1118" t="s">
        <v>719</v>
      </c>
      <c r="K1118">
        <v>-1</v>
      </c>
      <c r="L1118">
        <v>1773</v>
      </c>
      <c r="M1118" t="s">
        <v>1360</v>
      </c>
      <c r="N1118">
        <v>0</v>
      </c>
      <c r="O1118">
        <v>-5297</v>
      </c>
      <c r="P1118">
        <v>-7070</v>
      </c>
      <c r="Q1118">
        <v>5</v>
      </c>
      <c r="R1118" t="s">
        <v>719</v>
      </c>
      <c r="S1118" t="s">
        <v>719</v>
      </c>
      <c r="T1118" t="s">
        <v>719</v>
      </c>
      <c r="U1118" t="s">
        <v>4326</v>
      </c>
      <c r="V1118">
        <v>1095769</v>
      </c>
      <c r="W1118" t="s">
        <v>258</v>
      </c>
      <c r="X1118" t="b">
        <v>1</v>
      </c>
      <c r="Y1118">
        <v>1095769</v>
      </c>
      <c r="Z1118" t="s">
        <v>258</v>
      </c>
      <c r="AA1118">
        <v>1465823</v>
      </c>
      <c r="AB1118" t="s">
        <v>73</v>
      </c>
      <c r="AC1118">
        <v>1344552</v>
      </c>
      <c r="AD1118" t="s">
        <v>121</v>
      </c>
      <c r="AE1118">
        <v>75682</v>
      </c>
      <c r="AF1118" t="s">
        <v>141</v>
      </c>
      <c r="AG1118">
        <v>80840</v>
      </c>
      <c r="AH1118" t="s">
        <v>116</v>
      </c>
      <c r="AI1118">
        <v>28216</v>
      </c>
      <c r="AJ1118" t="s">
        <v>142</v>
      </c>
      <c r="AK1118">
        <v>1224</v>
      </c>
      <c r="AL1118" t="s">
        <v>91</v>
      </c>
      <c r="AM1118">
        <v>2</v>
      </c>
      <c r="AN1118" t="s">
        <v>152</v>
      </c>
      <c r="AO1118">
        <v>131567</v>
      </c>
      <c r="AP1118" t="s">
        <v>153</v>
      </c>
    </row>
    <row r="1119" spans="1:42" x14ac:dyDescent="0.2">
      <c r="A1119">
        <v>1118</v>
      </c>
      <c r="B1119" t="s">
        <v>1350</v>
      </c>
      <c r="C1119" t="s">
        <v>258</v>
      </c>
      <c r="D1119">
        <v>1095769</v>
      </c>
      <c r="E1119" t="s">
        <v>1359</v>
      </c>
      <c r="F1119" t="s">
        <v>1358</v>
      </c>
      <c r="G1119" t="s">
        <v>1358</v>
      </c>
      <c r="H1119" t="s">
        <v>1357</v>
      </c>
      <c r="I1119" t="s">
        <v>4678</v>
      </c>
      <c r="J1119" t="s">
        <v>719</v>
      </c>
      <c r="K1119">
        <v>-1</v>
      </c>
      <c r="L1119">
        <v>861</v>
      </c>
      <c r="M1119" t="s">
        <v>1356</v>
      </c>
      <c r="N1119">
        <v>0</v>
      </c>
      <c r="O1119">
        <v>-4327</v>
      </c>
      <c r="P1119">
        <v>-5188</v>
      </c>
      <c r="Q1119">
        <v>4</v>
      </c>
      <c r="R1119" t="s">
        <v>719</v>
      </c>
      <c r="S1119" t="s">
        <v>719</v>
      </c>
      <c r="T1119" t="s">
        <v>719</v>
      </c>
      <c r="U1119" t="s">
        <v>4326</v>
      </c>
      <c r="V1119">
        <v>1095769</v>
      </c>
      <c r="W1119" t="s">
        <v>258</v>
      </c>
      <c r="X1119" t="b">
        <v>1</v>
      </c>
      <c r="Y1119">
        <v>1095769</v>
      </c>
      <c r="Z1119" t="s">
        <v>258</v>
      </c>
      <c r="AA1119">
        <v>1465823</v>
      </c>
      <c r="AB1119" t="s">
        <v>73</v>
      </c>
      <c r="AC1119">
        <v>1344552</v>
      </c>
      <c r="AD1119" t="s">
        <v>121</v>
      </c>
      <c r="AE1119">
        <v>75682</v>
      </c>
      <c r="AF1119" t="s">
        <v>141</v>
      </c>
      <c r="AG1119">
        <v>80840</v>
      </c>
      <c r="AH1119" t="s">
        <v>116</v>
      </c>
      <c r="AI1119">
        <v>28216</v>
      </c>
      <c r="AJ1119" t="s">
        <v>142</v>
      </c>
      <c r="AK1119">
        <v>1224</v>
      </c>
      <c r="AL1119" t="s">
        <v>91</v>
      </c>
      <c r="AM1119">
        <v>2</v>
      </c>
      <c r="AN1119" t="s">
        <v>152</v>
      </c>
      <c r="AO1119">
        <v>131567</v>
      </c>
      <c r="AP1119" t="s">
        <v>153</v>
      </c>
    </row>
    <row r="1120" spans="1:42" x14ac:dyDescent="0.2">
      <c r="A1120">
        <v>1119</v>
      </c>
      <c r="B1120" t="s">
        <v>1350</v>
      </c>
      <c r="C1120" t="s">
        <v>258</v>
      </c>
      <c r="D1120">
        <v>1095769</v>
      </c>
      <c r="E1120" t="s">
        <v>643</v>
      </c>
      <c r="F1120" t="s">
        <v>642</v>
      </c>
      <c r="G1120" t="s">
        <v>642</v>
      </c>
      <c r="H1120" t="s">
        <v>1355</v>
      </c>
      <c r="I1120" t="s">
        <v>4677</v>
      </c>
      <c r="J1120" t="s">
        <v>719</v>
      </c>
      <c r="K1120">
        <v>1</v>
      </c>
      <c r="L1120">
        <v>1194</v>
      </c>
      <c r="M1120" t="s">
        <v>1354</v>
      </c>
      <c r="N1120">
        <v>0</v>
      </c>
      <c r="O1120">
        <v>-3176</v>
      </c>
      <c r="P1120">
        <v>-4370</v>
      </c>
      <c r="Q1120">
        <v>3</v>
      </c>
      <c r="R1120" t="s">
        <v>719</v>
      </c>
      <c r="S1120" t="s">
        <v>719</v>
      </c>
      <c r="T1120" t="s">
        <v>719</v>
      </c>
      <c r="U1120" t="s">
        <v>4326</v>
      </c>
      <c r="V1120">
        <v>1095769</v>
      </c>
      <c r="W1120" t="s">
        <v>258</v>
      </c>
      <c r="X1120" t="b">
        <v>1</v>
      </c>
      <c r="Y1120">
        <v>1095769</v>
      </c>
      <c r="Z1120" t="s">
        <v>258</v>
      </c>
      <c r="AA1120">
        <v>1465823</v>
      </c>
      <c r="AB1120" t="s">
        <v>73</v>
      </c>
      <c r="AC1120">
        <v>1344552</v>
      </c>
      <c r="AD1120" t="s">
        <v>121</v>
      </c>
      <c r="AE1120">
        <v>75682</v>
      </c>
      <c r="AF1120" t="s">
        <v>141</v>
      </c>
      <c r="AG1120">
        <v>80840</v>
      </c>
      <c r="AH1120" t="s">
        <v>116</v>
      </c>
      <c r="AI1120">
        <v>28216</v>
      </c>
      <c r="AJ1120" t="s">
        <v>142</v>
      </c>
      <c r="AK1120">
        <v>1224</v>
      </c>
      <c r="AL1120" t="s">
        <v>91</v>
      </c>
      <c r="AM1120">
        <v>2</v>
      </c>
      <c r="AN1120" t="s">
        <v>152</v>
      </c>
      <c r="AO1120">
        <v>131567</v>
      </c>
      <c r="AP1120" t="s">
        <v>153</v>
      </c>
    </row>
    <row r="1121" spans="1:42" x14ac:dyDescent="0.2">
      <c r="A1121">
        <v>1120</v>
      </c>
      <c r="B1121" t="s">
        <v>1350</v>
      </c>
      <c r="C1121" t="s">
        <v>258</v>
      </c>
      <c r="D1121">
        <v>1095769</v>
      </c>
      <c r="E1121" t="s">
        <v>1353</v>
      </c>
      <c r="F1121" t="s">
        <v>849</v>
      </c>
      <c r="G1121" t="s">
        <v>849</v>
      </c>
      <c r="H1121" t="s">
        <v>1352</v>
      </c>
      <c r="I1121" t="s">
        <v>4676</v>
      </c>
      <c r="J1121" t="s">
        <v>719</v>
      </c>
      <c r="K1121">
        <v>-1</v>
      </c>
      <c r="L1121">
        <v>2079</v>
      </c>
      <c r="M1121" t="s">
        <v>1351</v>
      </c>
      <c r="N1121">
        <v>0</v>
      </c>
      <c r="O1121">
        <v>-737</v>
      </c>
      <c r="P1121">
        <v>-2816</v>
      </c>
      <c r="Q1121">
        <v>2</v>
      </c>
      <c r="R1121" t="s">
        <v>719</v>
      </c>
      <c r="S1121" t="s">
        <v>719</v>
      </c>
      <c r="T1121" t="s">
        <v>719</v>
      </c>
      <c r="U1121" t="s">
        <v>4326</v>
      </c>
      <c r="V1121">
        <v>1095769</v>
      </c>
      <c r="W1121" t="s">
        <v>258</v>
      </c>
      <c r="X1121" t="b">
        <v>1</v>
      </c>
      <c r="Y1121">
        <v>1095769</v>
      </c>
      <c r="Z1121" t="s">
        <v>258</v>
      </c>
      <c r="AA1121">
        <v>1465823</v>
      </c>
      <c r="AB1121" t="s">
        <v>73</v>
      </c>
      <c r="AC1121">
        <v>1344552</v>
      </c>
      <c r="AD1121" t="s">
        <v>121</v>
      </c>
      <c r="AE1121">
        <v>75682</v>
      </c>
      <c r="AF1121" t="s">
        <v>141</v>
      </c>
      <c r="AG1121">
        <v>80840</v>
      </c>
      <c r="AH1121" t="s">
        <v>116</v>
      </c>
      <c r="AI1121">
        <v>28216</v>
      </c>
      <c r="AJ1121" t="s">
        <v>142</v>
      </c>
      <c r="AK1121">
        <v>1224</v>
      </c>
      <c r="AL1121" t="s">
        <v>91</v>
      </c>
      <c r="AM1121">
        <v>2</v>
      </c>
      <c r="AN1121" t="s">
        <v>152</v>
      </c>
      <c r="AO1121">
        <v>131567</v>
      </c>
      <c r="AP1121" t="s">
        <v>153</v>
      </c>
    </row>
    <row r="1122" spans="1:42" x14ac:dyDescent="0.2">
      <c r="A1122">
        <v>1121</v>
      </c>
      <c r="B1122" t="s">
        <v>1350</v>
      </c>
      <c r="C1122" t="s">
        <v>258</v>
      </c>
      <c r="D1122">
        <v>1095769</v>
      </c>
      <c r="E1122" t="s">
        <v>656</v>
      </c>
      <c r="F1122" t="s">
        <v>655</v>
      </c>
      <c r="G1122" t="s">
        <v>655</v>
      </c>
      <c r="H1122" t="s">
        <v>1349</v>
      </c>
      <c r="I1122" t="s">
        <v>4675</v>
      </c>
      <c r="J1122" t="s">
        <v>719</v>
      </c>
      <c r="K1122">
        <v>-1</v>
      </c>
      <c r="L1122">
        <v>647</v>
      </c>
      <c r="M1122" t="s">
        <v>1348</v>
      </c>
      <c r="N1122">
        <v>1</v>
      </c>
      <c r="O1122">
        <v>0</v>
      </c>
      <c r="P1122">
        <v>-647</v>
      </c>
      <c r="Q1122">
        <v>1</v>
      </c>
      <c r="R1122" t="s">
        <v>719</v>
      </c>
      <c r="S1122" t="s">
        <v>719</v>
      </c>
      <c r="T1122" t="s">
        <v>719</v>
      </c>
      <c r="U1122" t="s">
        <v>4326</v>
      </c>
      <c r="V1122">
        <v>1095769</v>
      </c>
      <c r="W1122" t="s">
        <v>258</v>
      </c>
      <c r="X1122" t="b">
        <v>1</v>
      </c>
      <c r="Y1122">
        <v>1095769</v>
      </c>
      <c r="Z1122" t="s">
        <v>258</v>
      </c>
      <c r="AA1122">
        <v>1465823</v>
      </c>
      <c r="AB1122" t="s">
        <v>73</v>
      </c>
      <c r="AC1122">
        <v>1344552</v>
      </c>
      <c r="AD1122" t="s">
        <v>121</v>
      </c>
      <c r="AE1122">
        <v>75682</v>
      </c>
      <c r="AF1122" t="s">
        <v>141</v>
      </c>
      <c r="AG1122">
        <v>80840</v>
      </c>
      <c r="AH1122" t="s">
        <v>116</v>
      </c>
      <c r="AI1122">
        <v>28216</v>
      </c>
      <c r="AJ1122" t="s">
        <v>142</v>
      </c>
      <c r="AK1122">
        <v>1224</v>
      </c>
      <c r="AL1122" t="s">
        <v>91</v>
      </c>
      <c r="AM1122">
        <v>2</v>
      </c>
      <c r="AN1122" t="s">
        <v>152</v>
      </c>
      <c r="AO1122">
        <v>131567</v>
      </c>
      <c r="AP1122" t="s">
        <v>153</v>
      </c>
    </row>
    <row r="1123" spans="1:42" x14ac:dyDescent="0.2">
      <c r="A1123">
        <v>1122</v>
      </c>
      <c r="B1123" t="s">
        <v>1297</v>
      </c>
      <c r="C1123" t="s">
        <v>269</v>
      </c>
      <c r="D1123">
        <v>2740529</v>
      </c>
      <c r="E1123" t="s">
        <v>1347</v>
      </c>
      <c r="F1123" t="s">
        <v>1346</v>
      </c>
      <c r="G1123" t="s">
        <v>1346</v>
      </c>
      <c r="H1123" t="s">
        <v>1345</v>
      </c>
      <c r="I1123" t="s">
        <v>4674</v>
      </c>
      <c r="J1123" t="s">
        <v>719</v>
      </c>
      <c r="K1123">
        <v>1</v>
      </c>
      <c r="L1123">
        <v>752</v>
      </c>
      <c r="M1123" t="s">
        <v>1344</v>
      </c>
      <c r="N1123">
        <v>1</v>
      </c>
      <c r="O1123">
        <v>-14413</v>
      </c>
      <c r="P1123">
        <v>-15165</v>
      </c>
      <c r="Q1123">
        <v>15</v>
      </c>
      <c r="R1123" t="s">
        <v>719</v>
      </c>
      <c r="S1123" t="s">
        <v>719</v>
      </c>
      <c r="T1123" t="s">
        <v>719</v>
      </c>
      <c r="U1123" t="s">
        <v>4326</v>
      </c>
      <c r="V1123">
        <v>2740529</v>
      </c>
      <c r="W1123" t="s">
        <v>269</v>
      </c>
      <c r="X1123" t="b">
        <v>1</v>
      </c>
      <c r="Y1123">
        <v>2740529</v>
      </c>
      <c r="Z1123" t="s">
        <v>269</v>
      </c>
      <c r="AA1123">
        <v>2617746</v>
      </c>
      <c r="AB1123" t="s">
        <v>4325</v>
      </c>
      <c r="AC1123">
        <v>186650</v>
      </c>
      <c r="AD1123" t="s">
        <v>77</v>
      </c>
      <c r="AE1123">
        <v>119045</v>
      </c>
      <c r="AF1123" t="s">
        <v>129</v>
      </c>
      <c r="AG1123">
        <v>356</v>
      </c>
      <c r="AH1123" t="s">
        <v>137</v>
      </c>
      <c r="AI1123">
        <v>28211</v>
      </c>
      <c r="AJ1123" t="s">
        <v>151</v>
      </c>
      <c r="AK1123">
        <v>1224</v>
      </c>
      <c r="AL1123" t="s">
        <v>91</v>
      </c>
      <c r="AM1123">
        <v>2</v>
      </c>
      <c r="AN1123" t="s">
        <v>152</v>
      </c>
      <c r="AO1123">
        <v>131567</v>
      </c>
      <c r="AP1123" t="s">
        <v>153</v>
      </c>
    </row>
    <row r="1124" spans="1:42" x14ac:dyDescent="0.2">
      <c r="A1124">
        <v>1123</v>
      </c>
      <c r="B1124" t="s">
        <v>1297</v>
      </c>
      <c r="C1124" t="s">
        <v>269</v>
      </c>
      <c r="D1124">
        <v>2740529</v>
      </c>
      <c r="E1124" t="s">
        <v>1343</v>
      </c>
      <c r="F1124" t="s">
        <v>1342</v>
      </c>
      <c r="G1124" t="s">
        <v>1342</v>
      </c>
      <c r="H1124" t="s">
        <v>1341</v>
      </c>
      <c r="I1124" t="s">
        <v>4673</v>
      </c>
      <c r="J1124" t="s">
        <v>719</v>
      </c>
      <c r="K1124">
        <v>-1</v>
      </c>
      <c r="L1124">
        <v>1311</v>
      </c>
      <c r="M1124" t="s">
        <v>1340</v>
      </c>
      <c r="N1124">
        <v>0</v>
      </c>
      <c r="O1124">
        <v>-12989</v>
      </c>
      <c r="P1124">
        <v>-14300</v>
      </c>
      <c r="Q1124">
        <v>14</v>
      </c>
      <c r="R1124" t="s">
        <v>719</v>
      </c>
      <c r="S1124" t="s">
        <v>719</v>
      </c>
      <c r="T1124" t="s">
        <v>719</v>
      </c>
      <c r="U1124" t="s">
        <v>4326</v>
      </c>
      <c r="V1124">
        <v>2740529</v>
      </c>
      <c r="W1124" t="s">
        <v>269</v>
      </c>
      <c r="X1124" t="b">
        <v>1</v>
      </c>
      <c r="Y1124">
        <v>2740529</v>
      </c>
      <c r="Z1124" t="s">
        <v>269</v>
      </c>
      <c r="AA1124">
        <v>2617746</v>
      </c>
      <c r="AB1124" t="s">
        <v>4325</v>
      </c>
      <c r="AC1124">
        <v>186650</v>
      </c>
      <c r="AD1124" t="s">
        <v>77</v>
      </c>
      <c r="AE1124">
        <v>119045</v>
      </c>
      <c r="AF1124" t="s">
        <v>129</v>
      </c>
      <c r="AG1124">
        <v>356</v>
      </c>
      <c r="AH1124" t="s">
        <v>137</v>
      </c>
      <c r="AI1124">
        <v>28211</v>
      </c>
      <c r="AJ1124" t="s">
        <v>151</v>
      </c>
      <c r="AK1124">
        <v>1224</v>
      </c>
      <c r="AL1124" t="s">
        <v>91</v>
      </c>
      <c r="AM1124">
        <v>2</v>
      </c>
      <c r="AN1124" t="s">
        <v>152</v>
      </c>
      <c r="AO1124">
        <v>131567</v>
      </c>
      <c r="AP1124" t="s">
        <v>153</v>
      </c>
    </row>
    <row r="1125" spans="1:42" x14ac:dyDescent="0.2">
      <c r="A1125">
        <v>1124</v>
      </c>
      <c r="B1125" t="s">
        <v>1297</v>
      </c>
      <c r="C1125" t="s">
        <v>269</v>
      </c>
      <c r="D1125">
        <v>2740529</v>
      </c>
      <c r="E1125" t="s">
        <v>1339</v>
      </c>
      <c r="F1125" t="s">
        <v>1338</v>
      </c>
      <c r="G1125" t="s">
        <v>1338</v>
      </c>
      <c r="H1125" t="s">
        <v>1337</v>
      </c>
      <c r="I1125" t="s">
        <v>4672</v>
      </c>
      <c r="J1125" t="s">
        <v>719</v>
      </c>
      <c r="K1125">
        <v>-1</v>
      </c>
      <c r="L1125">
        <v>1878</v>
      </c>
      <c r="M1125" t="s">
        <v>1336</v>
      </c>
      <c r="N1125">
        <v>0</v>
      </c>
      <c r="O1125">
        <v>-10924</v>
      </c>
      <c r="P1125">
        <v>-12802</v>
      </c>
      <c r="Q1125">
        <v>13</v>
      </c>
      <c r="R1125" t="s">
        <v>719</v>
      </c>
      <c r="S1125" t="s">
        <v>719</v>
      </c>
      <c r="T1125" t="s">
        <v>719</v>
      </c>
      <c r="U1125" t="s">
        <v>4326</v>
      </c>
      <c r="V1125">
        <v>2740529</v>
      </c>
      <c r="W1125" t="s">
        <v>269</v>
      </c>
      <c r="X1125" t="b">
        <v>1</v>
      </c>
      <c r="Y1125">
        <v>2740529</v>
      </c>
      <c r="Z1125" t="s">
        <v>269</v>
      </c>
      <c r="AA1125">
        <v>2617746</v>
      </c>
      <c r="AB1125" t="s">
        <v>4325</v>
      </c>
      <c r="AC1125">
        <v>186650</v>
      </c>
      <c r="AD1125" t="s">
        <v>77</v>
      </c>
      <c r="AE1125">
        <v>119045</v>
      </c>
      <c r="AF1125" t="s">
        <v>129</v>
      </c>
      <c r="AG1125">
        <v>356</v>
      </c>
      <c r="AH1125" t="s">
        <v>137</v>
      </c>
      <c r="AI1125">
        <v>28211</v>
      </c>
      <c r="AJ1125" t="s">
        <v>151</v>
      </c>
      <c r="AK1125">
        <v>1224</v>
      </c>
      <c r="AL1125" t="s">
        <v>91</v>
      </c>
      <c r="AM1125">
        <v>2</v>
      </c>
      <c r="AN1125" t="s">
        <v>152</v>
      </c>
      <c r="AO1125">
        <v>131567</v>
      </c>
      <c r="AP1125" t="s">
        <v>153</v>
      </c>
    </row>
    <row r="1126" spans="1:42" x14ac:dyDescent="0.2">
      <c r="A1126">
        <v>1125</v>
      </c>
      <c r="B1126" t="s">
        <v>1297</v>
      </c>
      <c r="C1126" t="s">
        <v>269</v>
      </c>
      <c r="D1126">
        <v>2740529</v>
      </c>
      <c r="E1126" t="s">
        <v>1335</v>
      </c>
      <c r="F1126" t="s">
        <v>1334</v>
      </c>
      <c r="G1126" t="s">
        <v>1334</v>
      </c>
      <c r="H1126" t="s">
        <v>1333</v>
      </c>
      <c r="I1126" t="s">
        <v>4671</v>
      </c>
      <c r="J1126" t="s">
        <v>719</v>
      </c>
      <c r="K1126">
        <v>-1</v>
      </c>
      <c r="L1126">
        <v>642</v>
      </c>
      <c r="M1126" t="s">
        <v>1332</v>
      </c>
      <c r="N1126">
        <v>0</v>
      </c>
      <c r="O1126">
        <v>-10286</v>
      </c>
      <c r="P1126">
        <v>-10928</v>
      </c>
      <c r="Q1126">
        <v>12</v>
      </c>
      <c r="R1126" t="s">
        <v>719</v>
      </c>
      <c r="S1126" t="s">
        <v>719</v>
      </c>
      <c r="T1126" t="s">
        <v>719</v>
      </c>
      <c r="U1126" t="s">
        <v>4326</v>
      </c>
      <c r="V1126">
        <v>2740529</v>
      </c>
      <c r="W1126" t="s">
        <v>269</v>
      </c>
      <c r="X1126" t="b">
        <v>1</v>
      </c>
      <c r="Y1126">
        <v>2740529</v>
      </c>
      <c r="Z1126" t="s">
        <v>269</v>
      </c>
      <c r="AA1126">
        <v>2617746</v>
      </c>
      <c r="AB1126" t="s">
        <v>4325</v>
      </c>
      <c r="AC1126">
        <v>186650</v>
      </c>
      <c r="AD1126" t="s">
        <v>77</v>
      </c>
      <c r="AE1126">
        <v>119045</v>
      </c>
      <c r="AF1126" t="s">
        <v>129</v>
      </c>
      <c r="AG1126">
        <v>356</v>
      </c>
      <c r="AH1126" t="s">
        <v>137</v>
      </c>
      <c r="AI1126">
        <v>28211</v>
      </c>
      <c r="AJ1126" t="s">
        <v>151</v>
      </c>
      <c r="AK1126">
        <v>1224</v>
      </c>
      <c r="AL1126" t="s">
        <v>91</v>
      </c>
      <c r="AM1126">
        <v>2</v>
      </c>
      <c r="AN1126" t="s">
        <v>152</v>
      </c>
      <c r="AO1126">
        <v>131567</v>
      </c>
      <c r="AP1126" t="s">
        <v>153</v>
      </c>
    </row>
    <row r="1127" spans="1:42" x14ac:dyDescent="0.2">
      <c r="A1127">
        <v>1126</v>
      </c>
      <c r="B1127" t="s">
        <v>1297</v>
      </c>
      <c r="C1127" t="s">
        <v>269</v>
      </c>
      <c r="D1127">
        <v>2740529</v>
      </c>
      <c r="E1127" t="s">
        <v>1331</v>
      </c>
      <c r="F1127" t="s">
        <v>1330</v>
      </c>
      <c r="G1127" t="s">
        <v>1330</v>
      </c>
      <c r="H1127" t="s">
        <v>1329</v>
      </c>
      <c r="I1127" t="s">
        <v>4670</v>
      </c>
      <c r="J1127" t="s">
        <v>719</v>
      </c>
      <c r="K1127">
        <v>-1</v>
      </c>
      <c r="L1127">
        <v>837</v>
      </c>
      <c r="M1127" t="s">
        <v>1328</v>
      </c>
      <c r="N1127">
        <v>0</v>
      </c>
      <c r="O1127">
        <v>-9453</v>
      </c>
      <c r="P1127">
        <v>-10290</v>
      </c>
      <c r="Q1127">
        <v>11</v>
      </c>
      <c r="R1127" t="s">
        <v>719</v>
      </c>
      <c r="S1127" t="s">
        <v>719</v>
      </c>
      <c r="T1127" t="s">
        <v>719</v>
      </c>
      <c r="U1127" t="s">
        <v>4326</v>
      </c>
      <c r="V1127">
        <v>2740529</v>
      </c>
      <c r="W1127" t="s">
        <v>269</v>
      </c>
      <c r="X1127" t="b">
        <v>1</v>
      </c>
      <c r="Y1127">
        <v>2740529</v>
      </c>
      <c r="Z1127" t="s">
        <v>269</v>
      </c>
      <c r="AA1127">
        <v>2617746</v>
      </c>
      <c r="AB1127" t="s">
        <v>4325</v>
      </c>
      <c r="AC1127">
        <v>186650</v>
      </c>
      <c r="AD1127" t="s">
        <v>77</v>
      </c>
      <c r="AE1127">
        <v>119045</v>
      </c>
      <c r="AF1127" t="s">
        <v>129</v>
      </c>
      <c r="AG1127">
        <v>356</v>
      </c>
      <c r="AH1127" t="s">
        <v>137</v>
      </c>
      <c r="AI1127">
        <v>28211</v>
      </c>
      <c r="AJ1127" t="s">
        <v>151</v>
      </c>
      <c r="AK1127">
        <v>1224</v>
      </c>
      <c r="AL1127" t="s">
        <v>91</v>
      </c>
      <c r="AM1127">
        <v>2</v>
      </c>
      <c r="AN1127" t="s">
        <v>152</v>
      </c>
      <c r="AO1127">
        <v>131567</v>
      </c>
      <c r="AP1127" t="s">
        <v>153</v>
      </c>
    </row>
    <row r="1128" spans="1:42" x14ac:dyDescent="0.2">
      <c r="A1128">
        <v>1127</v>
      </c>
      <c r="B1128" t="s">
        <v>1297</v>
      </c>
      <c r="C1128" t="s">
        <v>269</v>
      </c>
      <c r="D1128">
        <v>2740529</v>
      </c>
      <c r="E1128" t="s">
        <v>1327</v>
      </c>
      <c r="F1128" t="s">
        <v>1326</v>
      </c>
      <c r="G1128" t="s">
        <v>1326</v>
      </c>
      <c r="H1128" t="s">
        <v>1325</v>
      </c>
      <c r="I1128" t="s">
        <v>4669</v>
      </c>
      <c r="J1128" t="s">
        <v>719</v>
      </c>
      <c r="K1128">
        <v>-1</v>
      </c>
      <c r="L1128">
        <v>876</v>
      </c>
      <c r="M1128" t="s">
        <v>1324</v>
      </c>
      <c r="N1128">
        <v>0</v>
      </c>
      <c r="O1128">
        <v>-8551</v>
      </c>
      <c r="P1128">
        <v>-9427</v>
      </c>
      <c r="Q1128">
        <v>10</v>
      </c>
      <c r="R1128" t="s">
        <v>719</v>
      </c>
      <c r="S1128" t="s">
        <v>719</v>
      </c>
      <c r="T1128" t="s">
        <v>719</v>
      </c>
      <c r="U1128" t="s">
        <v>4326</v>
      </c>
      <c r="V1128">
        <v>2740529</v>
      </c>
      <c r="W1128" t="s">
        <v>269</v>
      </c>
      <c r="X1128" t="b">
        <v>1</v>
      </c>
      <c r="Y1128">
        <v>2740529</v>
      </c>
      <c r="Z1128" t="s">
        <v>269</v>
      </c>
      <c r="AA1128">
        <v>2617746</v>
      </c>
      <c r="AB1128" t="s">
        <v>4325</v>
      </c>
      <c r="AC1128">
        <v>186650</v>
      </c>
      <c r="AD1128" t="s">
        <v>77</v>
      </c>
      <c r="AE1128">
        <v>119045</v>
      </c>
      <c r="AF1128" t="s">
        <v>129</v>
      </c>
      <c r="AG1128">
        <v>356</v>
      </c>
      <c r="AH1128" t="s">
        <v>137</v>
      </c>
      <c r="AI1128">
        <v>28211</v>
      </c>
      <c r="AJ1128" t="s">
        <v>151</v>
      </c>
      <c r="AK1128">
        <v>1224</v>
      </c>
      <c r="AL1128" t="s">
        <v>91</v>
      </c>
      <c r="AM1128">
        <v>2</v>
      </c>
      <c r="AN1128" t="s">
        <v>152</v>
      </c>
      <c r="AO1128">
        <v>131567</v>
      </c>
      <c r="AP1128" t="s">
        <v>153</v>
      </c>
    </row>
    <row r="1129" spans="1:42" x14ac:dyDescent="0.2">
      <c r="A1129">
        <v>1128</v>
      </c>
      <c r="B1129" t="s">
        <v>1297</v>
      </c>
      <c r="C1129" t="s">
        <v>269</v>
      </c>
      <c r="D1129">
        <v>2740529</v>
      </c>
      <c r="E1129" t="s">
        <v>1323</v>
      </c>
      <c r="F1129" t="s">
        <v>1322</v>
      </c>
      <c r="G1129" t="s">
        <v>1322</v>
      </c>
      <c r="H1129" t="s">
        <v>1321</v>
      </c>
      <c r="I1129" t="s">
        <v>4668</v>
      </c>
      <c r="J1129" t="s">
        <v>719</v>
      </c>
      <c r="K1129">
        <v>1</v>
      </c>
      <c r="L1129">
        <v>411</v>
      </c>
      <c r="M1129" t="s">
        <v>1320</v>
      </c>
      <c r="N1129">
        <v>0</v>
      </c>
      <c r="O1129">
        <v>-8062</v>
      </c>
      <c r="P1129">
        <v>-8473</v>
      </c>
      <c r="Q1129">
        <v>9</v>
      </c>
      <c r="R1129" t="s">
        <v>719</v>
      </c>
      <c r="S1129" t="s">
        <v>719</v>
      </c>
      <c r="T1129" t="s">
        <v>719</v>
      </c>
      <c r="U1129" t="s">
        <v>4326</v>
      </c>
      <c r="V1129">
        <v>2740529</v>
      </c>
      <c r="W1129" t="s">
        <v>269</v>
      </c>
      <c r="X1129" t="b">
        <v>1</v>
      </c>
      <c r="Y1129">
        <v>2740529</v>
      </c>
      <c r="Z1129" t="s">
        <v>269</v>
      </c>
      <c r="AA1129">
        <v>2617746</v>
      </c>
      <c r="AB1129" t="s">
        <v>4325</v>
      </c>
      <c r="AC1129">
        <v>186650</v>
      </c>
      <c r="AD1129" t="s">
        <v>77</v>
      </c>
      <c r="AE1129">
        <v>119045</v>
      </c>
      <c r="AF1129" t="s">
        <v>129</v>
      </c>
      <c r="AG1129">
        <v>356</v>
      </c>
      <c r="AH1129" t="s">
        <v>137</v>
      </c>
      <c r="AI1129">
        <v>28211</v>
      </c>
      <c r="AJ1129" t="s">
        <v>151</v>
      </c>
      <c r="AK1129">
        <v>1224</v>
      </c>
      <c r="AL1129" t="s">
        <v>91</v>
      </c>
      <c r="AM1129">
        <v>2</v>
      </c>
      <c r="AN1129" t="s">
        <v>152</v>
      </c>
      <c r="AO1129">
        <v>131567</v>
      </c>
      <c r="AP1129" t="s">
        <v>153</v>
      </c>
    </row>
    <row r="1130" spans="1:42" x14ac:dyDescent="0.2">
      <c r="A1130">
        <v>1129</v>
      </c>
      <c r="B1130" t="s">
        <v>1297</v>
      </c>
      <c r="C1130" t="s">
        <v>269</v>
      </c>
      <c r="D1130">
        <v>2740529</v>
      </c>
      <c r="E1130" t="s">
        <v>305</v>
      </c>
      <c r="F1130" t="s">
        <v>304</v>
      </c>
      <c r="G1130" t="s">
        <v>304</v>
      </c>
      <c r="H1130" t="s">
        <v>1319</v>
      </c>
      <c r="I1130" t="s">
        <v>4667</v>
      </c>
      <c r="J1130" t="s">
        <v>719</v>
      </c>
      <c r="K1130">
        <v>-1</v>
      </c>
      <c r="L1130">
        <v>999</v>
      </c>
      <c r="M1130" t="s">
        <v>1318</v>
      </c>
      <c r="N1130">
        <v>0</v>
      </c>
      <c r="O1130">
        <v>-6989</v>
      </c>
      <c r="P1130">
        <v>-7988</v>
      </c>
      <c r="Q1130">
        <v>8</v>
      </c>
      <c r="R1130" t="s">
        <v>4316</v>
      </c>
      <c r="S1130" t="s">
        <v>719</v>
      </c>
      <c r="T1130" t="s">
        <v>719</v>
      </c>
      <c r="U1130" t="s">
        <v>4326</v>
      </c>
      <c r="V1130">
        <v>2740529</v>
      </c>
      <c r="W1130" t="s">
        <v>269</v>
      </c>
      <c r="X1130" t="b">
        <v>1</v>
      </c>
      <c r="Y1130">
        <v>2740529</v>
      </c>
      <c r="Z1130" t="s">
        <v>269</v>
      </c>
      <c r="AA1130">
        <v>2617746</v>
      </c>
      <c r="AB1130" t="s">
        <v>4325</v>
      </c>
      <c r="AC1130">
        <v>186650</v>
      </c>
      <c r="AD1130" t="s">
        <v>77</v>
      </c>
      <c r="AE1130">
        <v>119045</v>
      </c>
      <c r="AF1130" t="s">
        <v>129</v>
      </c>
      <c r="AG1130">
        <v>356</v>
      </c>
      <c r="AH1130" t="s">
        <v>137</v>
      </c>
      <c r="AI1130">
        <v>28211</v>
      </c>
      <c r="AJ1130" t="s">
        <v>151</v>
      </c>
      <c r="AK1130">
        <v>1224</v>
      </c>
      <c r="AL1130" t="s">
        <v>91</v>
      </c>
      <c r="AM1130">
        <v>2</v>
      </c>
      <c r="AN1130" t="s">
        <v>152</v>
      </c>
      <c r="AO1130">
        <v>131567</v>
      </c>
      <c r="AP1130" t="s">
        <v>153</v>
      </c>
    </row>
    <row r="1131" spans="1:42" x14ac:dyDescent="0.2">
      <c r="A1131">
        <v>1130</v>
      </c>
      <c r="B1131" t="s">
        <v>1297</v>
      </c>
      <c r="C1131" t="s">
        <v>269</v>
      </c>
      <c r="D1131">
        <v>2740529</v>
      </c>
      <c r="E1131" t="s">
        <v>332</v>
      </c>
      <c r="F1131" t="s">
        <v>331</v>
      </c>
      <c r="G1131" t="s">
        <v>331</v>
      </c>
      <c r="H1131" t="s">
        <v>1317</v>
      </c>
      <c r="I1131" t="s">
        <v>4666</v>
      </c>
      <c r="J1131" t="s">
        <v>719</v>
      </c>
      <c r="K1131">
        <v>-1</v>
      </c>
      <c r="L1131">
        <v>846</v>
      </c>
      <c r="M1131" t="s">
        <v>1316</v>
      </c>
      <c r="N1131">
        <v>0</v>
      </c>
      <c r="O1131">
        <v>-6110</v>
      </c>
      <c r="P1131">
        <v>-6956</v>
      </c>
      <c r="Q1131">
        <v>7</v>
      </c>
      <c r="R1131" t="s">
        <v>719</v>
      </c>
      <c r="S1131" t="s">
        <v>719</v>
      </c>
      <c r="T1131" t="s">
        <v>719</v>
      </c>
      <c r="U1131" t="s">
        <v>4326</v>
      </c>
      <c r="V1131">
        <v>2740529</v>
      </c>
      <c r="W1131" t="s">
        <v>269</v>
      </c>
      <c r="X1131" t="b">
        <v>1</v>
      </c>
      <c r="Y1131">
        <v>2740529</v>
      </c>
      <c r="Z1131" t="s">
        <v>269</v>
      </c>
      <c r="AA1131">
        <v>2617746</v>
      </c>
      <c r="AB1131" t="s">
        <v>4325</v>
      </c>
      <c r="AC1131">
        <v>186650</v>
      </c>
      <c r="AD1131" t="s">
        <v>77</v>
      </c>
      <c r="AE1131">
        <v>119045</v>
      </c>
      <c r="AF1131" t="s">
        <v>129</v>
      </c>
      <c r="AG1131">
        <v>356</v>
      </c>
      <c r="AH1131" t="s">
        <v>137</v>
      </c>
      <c r="AI1131">
        <v>28211</v>
      </c>
      <c r="AJ1131" t="s">
        <v>151</v>
      </c>
      <c r="AK1131">
        <v>1224</v>
      </c>
      <c r="AL1131" t="s">
        <v>91</v>
      </c>
      <c r="AM1131">
        <v>2</v>
      </c>
      <c r="AN1131" t="s">
        <v>152</v>
      </c>
      <c r="AO1131">
        <v>131567</v>
      </c>
      <c r="AP1131" t="s">
        <v>153</v>
      </c>
    </row>
    <row r="1132" spans="1:42" x14ac:dyDescent="0.2">
      <c r="A1132">
        <v>1131</v>
      </c>
      <c r="B1132" t="s">
        <v>1297</v>
      </c>
      <c r="C1132" t="s">
        <v>269</v>
      </c>
      <c r="D1132">
        <v>2740529</v>
      </c>
      <c r="E1132" t="s">
        <v>1315</v>
      </c>
      <c r="F1132" t="s">
        <v>1314</v>
      </c>
      <c r="G1132" t="s">
        <v>1314</v>
      </c>
      <c r="H1132" t="s">
        <v>1313</v>
      </c>
      <c r="I1132" t="s">
        <v>4665</v>
      </c>
      <c r="J1132" t="s">
        <v>719</v>
      </c>
      <c r="K1132">
        <v>1</v>
      </c>
      <c r="L1132">
        <v>1014</v>
      </c>
      <c r="M1132" t="s">
        <v>1312</v>
      </c>
      <c r="N1132">
        <v>0</v>
      </c>
      <c r="O1132">
        <v>-5081</v>
      </c>
      <c r="P1132">
        <v>-6095</v>
      </c>
      <c r="Q1132">
        <v>6</v>
      </c>
      <c r="R1132" t="s">
        <v>719</v>
      </c>
      <c r="S1132" t="s">
        <v>719</v>
      </c>
      <c r="T1132" t="s">
        <v>719</v>
      </c>
      <c r="U1132" t="s">
        <v>4326</v>
      </c>
      <c r="V1132">
        <v>2740529</v>
      </c>
      <c r="W1132" t="s">
        <v>269</v>
      </c>
      <c r="X1132" t="b">
        <v>1</v>
      </c>
      <c r="Y1132">
        <v>2740529</v>
      </c>
      <c r="Z1132" t="s">
        <v>269</v>
      </c>
      <c r="AA1132">
        <v>2617746</v>
      </c>
      <c r="AB1132" t="s">
        <v>4325</v>
      </c>
      <c r="AC1132">
        <v>186650</v>
      </c>
      <c r="AD1132" t="s">
        <v>77</v>
      </c>
      <c r="AE1132">
        <v>119045</v>
      </c>
      <c r="AF1132" t="s">
        <v>129</v>
      </c>
      <c r="AG1132">
        <v>356</v>
      </c>
      <c r="AH1132" t="s">
        <v>137</v>
      </c>
      <c r="AI1132">
        <v>28211</v>
      </c>
      <c r="AJ1132" t="s">
        <v>151</v>
      </c>
      <c r="AK1132">
        <v>1224</v>
      </c>
      <c r="AL1132" t="s">
        <v>91</v>
      </c>
      <c r="AM1132">
        <v>2</v>
      </c>
      <c r="AN1132" t="s">
        <v>152</v>
      </c>
      <c r="AO1132">
        <v>131567</v>
      </c>
      <c r="AP1132" t="s">
        <v>153</v>
      </c>
    </row>
    <row r="1133" spans="1:42" x14ac:dyDescent="0.2">
      <c r="A1133">
        <v>1132</v>
      </c>
      <c r="B1133" t="s">
        <v>1297</v>
      </c>
      <c r="C1133" t="s">
        <v>269</v>
      </c>
      <c r="D1133">
        <v>2740529</v>
      </c>
      <c r="E1133" t="s">
        <v>1311</v>
      </c>
      <c r="F1133" t="s">
        <v>1310</v>
      </c>
      <c r="G1133" t="s">
        <v>1310</v>
      </c>
      <c r="H1133" t="s">
        <v>1309</v>
      </c>
      <c r="I1133" t="s">
        <v>4664</v>
      </c>
      <c r="J1133" t="s">
        <v>719</v>
      </c>
      <c r="K1133">
        <v>1</v>
      </c>
      <c r="L1133">
        <v>1020</v>
      </c>
      <c r="M1133" t="s">
        <v>1308</v>
      </c>
      <c r="N1133">
        <v>0</v>
      </c>
      <c r="O1133">
        <v>-4011</v>
      </c>
      <c r="P1133">
        <v>-5031</v>
      </c>
      <c r="Q1133">
        <v>5</v>
      </c>
      <c r="R1133" t="s">
        <v>719</v>
      </c>
      <c r="S1133" t="s">
        <v>719</v>
      </c>
      <c r="T1133" t="s">
        <v>719</v>
      </c>
      <c r="U1133" t="s">
        <v>4326</v>
      </c>
      <c r="V1133">
        <v>2740529</v>
      </c>
      <c r="W1133" t="s">
        <v>269</v>
      </c>
      <c r="X1133" t="b">
        <v>1</v>
      </c>
      <c r="Y1133">
        <v>2740529</v>
      </c>
      <c r="Z1133" t="s">
        <v>269</v>
      </c>
      <c r="AA1133">
        <v>2617746</v>
      </c>
      <c r="AB1133" t="s">
        <v>4325</v>
      </c>
      <c r="AC1133">
        <v>186650</v>
      </c>
      <c r="AD1133" t="s">
        <v>77</v>
      </c>
      <c r="AE1133">
        <v>119045</v>
      </c>
      <c r="AF1133" t="s">
        <v>129</v>
      </c>
      <c r="AG1133">
        <v>356</v>
      </c>
      <c r="AH1133" t="s">
        <v>137</v>
      </c>
      <c r="AI1133">
        <v>28211</v>
      </c>
      <c r="AJ1133" t="s">
        <v>151</v>
      </c>
      <c r="AK1133">
        <v>1224</v>
      </c>
      <c r="AL1133" t="s">
        <v>91</v>
      </c>
      <c r="AM1133">
        <v>2</v>
      </c>
      <c r="AN1133" t="s">
        <v>152</v>
      </c>
      <c r="AO1133">
        <v>131567</v>
      </c>
      <c r="AP1133" t="s">
        <v>153</v>
      </c>
    </row>
    <row r="1134" spans="1:42" x14ac:dyDescent="0.2">
      <c r="A1134">
        <v>1133</v>
      </c>
      <c r="B1134" t="s">
        <v>1297</v>
      </c>
      <c r="C1134" t="s">
        <v>269</v>
      </c>
      <c r="D1134">
        <v>2740529</v>
      </c>
      <c r="E1134" t="s">
        <v>430</v>
      </c>
      <c r="F1134" t="s">
        <v>429</v>
      </c>
      <c r="G1134" t="s">
        <v>429</v>
      </c>
      <c r="H1134" t="s">
        <v>1307</v>
      </c>
      <c r="I1134" t="s">
        <v>4663</v>
      </c>
      <c r="J1134" t="s">
        <v>719</v>
      </c>
      <c r="K1134">
        <v>1</v>
      </c>
      <c r="L1134">
        <v>528</v>
      </c>
      <c r="M1134" t="s">
        <v>1306</v>
      </c>
      <c r="N1134">
        <v>0</v>
      </c>
      <c r="O1134">
        <v>-3477</v>
      </c>
      <c r="P1134">
        <v>-4005</v>
      </c>
      <c r="Q1134">
        <v>4</v>
      </c>
      <c r="R1134" t="s">
        <v>719</v>
      </c>
      <c r="S1134" t="s">
        <v>719</v>
      </c>
      <c r="T1134" t="s">
        <v>719</v>
      </c>
      <c r="U1134" t="s">
        <v>4326</v>
      </c>
      <c r="V1134">
        <v>2740529</v>
      </c>
      <c r="W1134" t="s">
        <v>269</v>
      </c>
      <c r="X1134" t="b">
        <v>1</v>
      </c>
      <c r="Y1134">
        <v>2740529</v>
      </c>
      <c r="Z1134" t="s">
        <v>269</v>
      </c>
      <c r="AA1134">
        <v>2617746</v>
      </c>
      <c r="AB1134" t="s">
        <v>4325</v>
      </c>
      <c r="AC1134">
        <v>186650</v>
      </c>
      <c r="AD1134" t="s">
        <v>77</v>
      </c>
      <c r="AE1134">
        <v>119045</v>
      </c>
      <c r="AF1134" t="s">
        <v>129</v>
      </c>
      <c r="AG1134">
        <v>356</v>
      </c>
      <c r="AH1134" t="s">
        <v>137</v>
      </c>
      <c r="AI1134">
        <v>28211</v>
      </c>
      <c r="AJ1134" t="s">
        <v>151</v>
      </c>
      <c r="AK1134">
        <v>1224</v>
      </c>
      <c r="AL1134" t="s">
        <v>91</v>
      </c>
      <c r="AM1134">
        <v>2</v>
      </c>
      <c r="AN1134" t="s">
        <v>152</v>
      </c>
      <c r="AO1134">
        <v>131567</v>
      </c>
      <c r="AP1134" t="s">
        <v>153</v>
      </c>
    </row>
    <row r="1135" spans="1:42" x14ac:dyDescent="0.2">
      <c r="A1135">
        <v>1134</v>
      </c>
      <c r="B1135" t="s">
        <v>1297</v>
      </c>
      <c r="C1135" t="s">
        <v>269</v>
      </c>
      <c r="D1135">
        <v>2740529</v>
      </c>
      <c r="E1135" t="s">
        <v>1305</v>
      </c>
      <c r="F1135" t="s">
        <v>1304</v>
      </c>
      <c r="G1135" t="s">
        <v>1304</v>
      </c>
      <c r="H1135" t="s">
        <v>1303</v>
      </c>
      <c r="I1135" t="s">
        <v>4662</v>
      </c>
      <c r="J1135" t="s">
        <v>719</v>
      </c>
      <c r="K1135">
        <v>1</v>
      </c>
      <c r="L1135">
        <v>2625</v>
      </c>
      <c r="M1135" t="s">
        <v>1302</v>
      </c>
      <c r="N1135">
        <v>0</v>
      </c>
      <c r="O1135">
        <v>-866</v>
      </c>
      <c r="P1135">
        <v>-3491</v>
      </c>
      <c r="Q1135">
        <v>3</v>
      </c>
      <c r="R1135" t="s">
        <v>719</v>
      </c>
      <c r="S1135" t="s">
        <v>719</v>
      </c>
      <c r="T1135" t="s">
        <v>719</v>
      </c>
      <c r="U1135" t="s">
        <v>4326</v>
      </c>
      <c r="V1135">
        <v>2740529</v>
      </c>
      <c r="W1135" t="s">
        <v>269</v>
      </c>
      <c r="X1135" t="b">
        <v>1</v>
      </c>
      <c r="Y1135">
        <v>2740529</v>
      </c>
      <c r="Z1135" t="s">
        <v>269</v>
      </c>
      <c r="AA1135">
        <v>2617746</v>
      </c>
      <c r="AB1135" t="s">
        <v>4325</v>
      </c>
      <c r="AC1135">
        <v>186650</v>
      </c>
      <c r="AD1135" t="s">
        <v>77</v>
      </c>
      <c r="AE1135">
        <v>119045</v>
      </c>
      <c r="AF1135" t="s">
        <v>129</v>
      </c>
      <c r="AG1135">
        <v>356</v>
      </c>
      <c r="AH1135" t="s">
        <v>137</v>
      </c>
      <c r="AI1135">
        <v>28211</v>
      </c>
      <c r="AJ1135" t="s">
        <v>151</v>
      </c>
      <c r="AK1135">
        <v>1224</v>
      </c>
      <c r="AL1135" t="s">
        <v>91</v>
      </c>
      <c r="AM1135">
        <v>2</v>
      </c>
      <c r="AN1135" t="s">
        <v>152</v>
      </c>
      <c r="AO1135">
        <v>131567</v>
      </c>
      <c r="AP1135" t="s">
        <v>153</v>
      </c>
    </row>
    <row r="1136" spans="1:42" x14ac:dyDescent="0.2">
      <c r="A1136">
        <v>1135</v>
      </c>
      <c r="B1136" t="s">
        <v>1297</v>
      </c>
      <c r="C1136" t="s">
        <v>269</v>
      </c>
      <c r="D1136">
        <v>2740529</v>
      </c>
      <c r="E1136" t="s">
        <v>1301</v>
      </c>
      <c r="F1136" t="s">
        <v>1300</v>
      </c>
      <c r="G1136" t="s">
        <v>1300</v>
      </c>
      <c r="H1136" t="s">
        <v>1299</v>
      </c>
      <c r="I1136" t="s">
        <v>4661</v>
      </c>
      <c r="J1136" t="s">
        <v>719</v>
      </c>
      <c r="K1136">
        <v>-1</v>
      </c>
      <c r="L1136">
        <v>681</v>
      </c>
      <c r="M1136" t="s">
        <v>1298</v>
      </c>
      <c r="N1136">
        <v>0</v>
      </c>
      <c r="O1136">
        <v>-60</v>
      </c>
      <c r="P1136">
        <v>-741</v>
      </c>
      <c r="Q1136">
        <v>2</v>
      </c>
      <c r="R1136" t="s">
        <v>719</v>
      </c>
      <c r="S1136" t="s">
        <v>719</v>
      </c>
      <c r="T1136" t="s">
        <v>719</v>
      </c>
      <c r="U1136" t="s">
        <v>4326</v>
      </c>
      <c r="V1136">
        <v>2740529</v>
      </c>
      <c r="W1136" t="s">
        <v>269</v>
      </c>
      <c r="X1136" t="b">
        <v>1</v>
      </c>
      <c r="Y1136">
        <v>2740529</v>
      </c>
      <c r="Z1136" t="s">
        <v>269</v>
      </c>
      <c r="AA1136">
        <v>2617746</v>
      </c>
      <c r="AB1136" t="s">
        <v>4325</v>
      </c>
      <c r="AC1136">
        <v>186650</v>
      </c>
      <c r="AD1136" t="s">
        <v>77</v>
      </c>
      <c r="AE1136">
        <v>119045</v>
      </c>
      <c r="AF1136" t="s">
        <v>129</v>
      </c>
      <c r="AG1136">
        <v>356</v>
      </c>
      <c r="AH1136" t="s">
        <v>137</v>
      </c>
      <c r="AI1136">
        <v>28211</v>
      </c>
      <c r="AJ1136" t="s">
        <v>151</v>
      </c>
      <c r="AK1136">
        <v>1224</v>
      </c>
      <c r="AL1136" t="s">
        <v>91</v>
      </c>
      <c r="AM1136">
        <v>2</v>
      </c>
      <c r="AN1136" t="s">
        <v>152</v>
      </c>
      <c r="AO1136">
        <v>131567</v>
      </c>
      <c r="AP1136" t="s">
        <v>153</v>
      </c>
    </row>
    <row r="1137" spans="1:42" x14ac:dyDescent="0.2">
      <c r="A1137">
        <v>1136</v>
      </c>
      <c r="B1137" t="s">
        <v>1297</v>
      </c>
      <c r="C1137" t="s">
        <v>269</v>
      </c>
      <c r="D1137">
        <v>2740529</v>
      </c>
      <c r="E1137" t="s">
        <v>1296</v>
      </c>
      <c r="F1137" t="s">
        <v>1295</v>
      </c>
      <c r="G1137" t="s">
        <v>1295</v>
      </c>
      <c r="H1137" t="s">
        <v>1294</v>
      </c>
      <c r="I1137" t="s">
        <v>4660</v>
      </c>
      <c r="J1137" t="s">
        <v>719</v>
      </c>
      <c r="K1137">
        <v>1</v>
      </c>
      <c r="L1137">
        <v>45</v>
      </c>
      <c r="M1137" t="s">
        <v>1293</v>
      </c>
      <c r="N1137">
        <v>1</v>
      </c>
      <c r="O1137">
        <v>0</v>
      </c>
      <c r="P1137">
        <v>-45</v>
      </c>
      <c r="Q1137">
        <v>1</v>
      </c>
      <c r="R1137" t="s">
        <v>719</v>
      </c>
      <c r="S1137" t="s">
        <v>719</v>
      </c>
      <c r="T1137" t="s">
        <v>719</v>
      </c>
      <c r="U1137" t="s">
        <v>4326</v>
      </c>
      <c r="V1137">
        <v>2740529</v>
      </c>
      <c r="W1137" t="s">
        <v>269</v>
      </c>
      <c r="X1137" t="b">
        <v>1</v>
      </c>
      <c r="Y1137">
        <v>2740529</v>
      </c>
      <c r="Z1137" t="s">
        <v>269</v>
      </c>
      <c r="AA1137">
        <v>2617746</v>
      </c>
      <c r="AB1137" t="s">
        <v>4325</v>
      </c>
      <c r="AC1137">
        <v>186650</v>
      </c>
      <c r="AD1137" t="s">
        <v>77</v>
      </c>
      <c r="AE1137">
        <v>119045</v>
      </c>
      <c r="AF1137" t="s">
        <v>129</v>
      </c>
      <c r="AG1137">
        <v>356</v>
      </c>
      <c r="AH1137" t="s">
        <v>137</v>
      </c>
      <c r="AI1137">
        <v>28211</v>
      </c>
      <c r="AJ1137" t="s">
        <v>151</v>
      </c>
      <c r="AK1137">
        <v>1224</v>
      </c>
      <c r="AL1137" t="s">
        <v>91</v>
      </c>
      <c r="AM1137">
        <v>2</v>
      </c>
      <c r="AN1137" t="s">
        <v>152</v>
      </c>
      <c r="AO1137">
        <v>131567</v>
      </c>
      <c r="AP1137" t="s">
        <v>153</v>
      </c>
    </row>
    <row r="1138" spans="1:42" x14ac:dyDescent="0.2">
      <c r="A1138">
        <v>1137</v>
      </c>
      <c r="B1138" t="s">
        <v>1262</v>
      </c>
      <c r="C1138" t="s">
        <v>264</v>
      </c>
      <c r="D1138">
        <v>1336244</v>
      </c>
      <c r="E1138" t="s">
        <v>1222</v>
      </c>
      <c r="F1138" t="s">
        <v>379</v>
      </c>
      <c r="G1138" t="s">
        <v>379</v>
      </c>
      <c r="H1138" t="s">
        <v>1292</v>
      </c>
      <c r="I1138" t="s">
        <v>4659</v>
      </c>
      <c r="J1138" t="s">
        <v>719</v>
      </c>
      <c r="K1138">
        <v>1</v>
      </c>
      <c r="L1138">
        <v>391</v>
      </c>
      <c r="M1138" t="s">
        <v>1291</v>
      </c>
      <c r="N1138">
        <v>1</v>
      </c>
      <c r="O1138">
        <v>-14653</v>
      </c>
      <c r="P1138">
        <v>-15044</v>
      </c>
      <c r="Q1138">
        <v>17</v>
      </c>
      <c r="R1138" t="s">
        <v>719</v>
      </c>
      <c r="S1138" t="s">
        <v>719</v>
      </c>
      <c r="T1138" t="s">
        <v>719</v>
      </c>
      <c r="U1138" t="s">
        <v>4326</v>
      </c>
      <c r="V1138">
        <v>1336244</v>
      </c>
      <c r="W1138" t="s">
        <v>264</v>
      </c>
      <c r="X1138" t="b">
        <v>1</v>
      </c>
      <c r="Y1138">
        <v>1336244</v>
      </c>
      <c r="Z1138" t="s">
        <v>264</v>
      </c>
      <c r="AA1138">
        <v>230310</v>
      </c>
      <c r="AB1138" t="s">
        <v>65</v>
      </c>
      <c r="AC1138">
        <v>281915</v>
      </c>
      <c r="AD1138" t="s">
        <v>99</v>
      </c>
      <c r="AE1138">
        <v>80864</v>
      </c>
      <c r="AF1138" t="s">
        <v>45</v>
      </c>
      <c r="AG1138">
        <v>80840</v>
      </c>
      <c r="AH1138" t="s">
        <v>116</v>
      </c>
      <c r="AI1138">
        <v>28216</v>
      </c>
      <c r="AJ1138" t="s">
        <v>142</v>
      </c>
      <c r="AK1138">
        <v>1224</v>
      </c>
      <c r="AL1138" t="s">
        <v>91</v>
      </c>
      <c r="AM1138">
        <v>2</v>
      </c>
      <c r="AN1138" t="s">
        <v>152</v>
      </c>
      <c r="AO1138">
        <v>131567</v>
      </c>
      <c r="AP1138" t="s">
        <v>153</v>
      </c>
    </row>
    <row r="1139" spans="1:42" x14ac:dyDescent="0.2">
      <c r="A1139">
        <v>1138</v>
      </c>
      <c r="B1139" t="s">
        <v>1262</v>
      </c>
      <c r="C1139" t="s">
        <v>264</v>
      </c>
      <c r="D1139">
        <v>1336244</v>
      </c>
      <c r="E1139" t="s">
        <v>606</v>
      </c>
      <c r="F1139" t="s">
        <v>605</v>
      </c>
      <c r="G1139" t="s">
        <v>605</v>
      </c>
      <c r="H1139" t="s">
        <v>1290</v>
      </c>
      <c r="I1139" t="s">
        <v>4658</v>
      </c>
      <c r="J1139" t="s">
        <v>719</v>
      </c>
      <c r="K1139">
        <v>-1</v>
      </c>
      <c r="L1139">
        <v>921</v>
      </c>
      <c r="M1139" t="s">
        <v>1289</v>
      </c>
      <c r="N1139">
        <v>0</v>
      </c>
      <c r="O1139">
        <v>-13552</v>
      </c>
      <c r="P1139">
        <v>-14473</v>
      </c>
      <c r="Q1139">
        <v>16</v>
      </c>
      <c r="R1139" t="s">
        <v>719</v>
      </c>
      <c r="S1139" t="s">
        <v>719</v>
      </c>
      <c r="T1139" t="s">
        <v>719</v>
      </c>
      <c r="U1139" t="s">
        <v>4326</v>
      </c>
      <c r="V1139">
        <v>1336244</v>
      </c>
      <c r="W1139" t="s">
        <v>264</v>
      </c>
      <c r="X1139" t="b">
        <v>1</v>
      </c>
      <c r="Y1139">
        <v>1336244</v>
      </c>
      <c r="Z1139" t="s">
        <v>264</v>
      </c>
      <c r="AA1139">
        <v>230310</v>
      </c>
      <c r="AB1139" t="s">
        <v>65</v>
      </c>
      <c r="AC1139">
        <v>281915</v>
      </c>
      <c r="AD1139" t="s">
        <v>99</v>
      </c>
      <c r="AE1139">
        <v>80864</v>
      </c>
      <c r="AF1139" t="s">
        <v>45</v>
      </c>
      <c r="AG1139">
        <v>80840</v>
      </c>
      <c r="AH1139" t="s">
        <v>116</v>
      </c>
      <c r="AI1139">
        <v>28216</v>
      </c>
      <c r="AJ1139" t="s">
        <v>142</v>
      </c>
      <c r="AK1139">
        <v>1224</v>
      </c>
      <c r="AL1139" t="s">
        <v>91</v>
      </c>
      <c r="AM1139">
        <v>2</v>
      </c>
      <c r="AN1139" t="s">
        <v>152</v>
      </c>
      <c r="AO1139">
        <v>131567</v>
      </c>
      <c r="AP1139" t="s">
        <v>153</v>
      </c>
    </row>
    <row r="1140" spans="1:42" x14ac:dyDescent="0.2">
      <c r="A1140">
        <v>1139</v>
      </c>
      <c r="B1140" t="s">
        <v>1262</v>
      </c>
      <c r="C1140" t="s">
        <v>264</v>
      </c>
      <c r="D1140">
        <v>1336244</v>
      </c>
      <c r="E1140" t="s">
        <v>1217</v>
      </c>
      <c r="F1140" t="s">
        <v>582</v>
      </c>
      <c r="G1140" t="s">
        <v>582</v>
      </c>
      <c r="H1140" t="s">
        <v>1216</v>
      </c>
      <c r="I1140" t="s">
        <v>4657</v>
      </c>
      <c r="J1140" t="s">
        <v>719</v>
      </c>
      <c r="K1140">
        <v>1</v>
      </c>
      <c r="L1140">
        <v>375</v>
      </c>
      <c r="M1140" t="s">
        <v>1215</v>
      </c>
      <c r="N1140">
        <v>0</v>
      </c>
      <c r="O1140">
        <v>-13166</v>
      </c>
      <c r="P1140">
        <v>-13541</v>
      </c>
      <c r="Q1140">
        <v>15</v>
      </c>
      <c r="R1140" t="s">
        <v>719</v>
      </c>
      <c r="S1140" t="s">
        <v>719</v>
      </c>
      <c r="T1140" t="s">
        <v>719</v>
      </c>
      <c r="U1140" t="s">
        <v>4326</v>
      </c>
      <c r="V1140">
        <v>1336244</v>
      </c>
      <c r="W1140" t="s">
        <v>264</v>
      </c>
      <c r="X1140" t="b">
        <v>1</v>
      </c>
      <c r="Y1140">
        <v>1336244</v>
      </c>
      <c r="Z1140" t="s">
        <v>264</v>
      </c>
      <c r="AA1140">
        <v>230310</v>
      </c>
      <c r="AB1140" t="s">
        <v>65</v>
      </c>
      <c r="AC1140">
        <v>281915</v>
      </c>
      <c r="AD1140" t="s">
        <v>99</v>
      </c>
      <c r="AE1140">
        <v>80864</v>
      </c>
      <c r="AF1140" t="s">
        <v>45</v>
      </c>
      <c r="AG1140">
        <v>80840</v>
      </c>
      <c r="AH1140" t="s">
        <v>116</v>
      </c>
      <c r="AI1140">
        <v>28216</v>
      </c>
      <c r="AJ1140" t="s">
        <v>142</v>
      </c>
      <c r="AK1140">
        <v>1224</v>
      </c>
      <c r="AL1140" t="s">
        <v>91</v>
      </c>
      <c r="AM1140">
        <v>2</v>
      </c>
      <c r="AN1140" t="s">
        <v>152</v>
      </c>
      <c r="AO1140">
        <v>131567</v>
      </c>
      <c r="AP1140" t="s">
        <v>153</v>
      </c>
    </row>
    <row r="1141" spans="1:42" x14ac:dyDescent="0.2">
      <c r="A1141">
        <v>1140</v>
      </c>
      <c r="B1141" t="s">
        <v>1262</v>
      </c>
      <c r="C1141" t="s">
        <v>264</v>
      </c>
      <c r="D1141">
        <v>1336244</v>
      </c>
      <c r="E1141" t="s">
        <v>1214</v>
      </c>
      <c r="F1141" t="s">
        <v>1213</v>
      </c>
      <c r="G1141" t="s">
        <v>1213</v>
      </c>
      <c r="H1141" t="s">
        <v>1288</v>
      </c>
      <c r="I1141" t="s">
        <v>4656</v>
      </c>
      <c r="J1141" t="s">
        <v>719</v>
      </c>
      <c r="K1141">
        <v>-1</v>
      </c>
      <c r="L1141">
        <v>1218</v>
      </c>
      <c r="M1141" t="s">
        <v>1287</v>
      </c>
      <c r="N1141">
        <v>0</v>
      </c>
      <c r="O1141">
        <v>-11746</v>
      </c>
      <c r="P1141">
        <v>-12964</v>
      </c>
      <c r="Q1141">
        <v>14</v>
      </c>
      <c r="R1141" t="s">
        <v>719</v>
      </c>
      <c r="S1141" t="s">
        <v>719</v>
      </c>
      <c r="T1141" t="s">
        <v>719</v>
      </c>
      <c r="U1141" t="s">
        <v>4326</v>
      </c>
      <c r="V1141">
        <v>1336244</v>
      </c>
      <c r="W1141" t="s">
        <v>264</v>
      </c>
      <c r="X1141" t="b">
        <v>1</v>
      </c>
      <c r="Y1141">
        <v>1336244</v>
      </c>
      <c r="Z1141" t="s">
        <v>264</v>
      </c>
      <c r="AA1141">
        <v>230310</v>
      </c>
      <c r="AB1141" t="s">
        <v>65</v>
      </c>
      <c r="AC1141">
        <v>281915</v>
      </c>
      <c r="AD1141" t="s">
        <v>99</v>
      </c>
      <c r="AE1141">
        <v>80864</v>
      </c>
      <c r="AF1141" t="s">
        <v>45</v>
      </c>
      <c r="AG1141">
        <v>80840</v>
      </c>
      <c r="AH1141" t="s">
        <v>116</v>
      </c>
      <c r="AI1141">
        <v>28216</v>
      </c>
      <c r="AJ1141" t="s">
        <v>142</v>
      </c>
      <c r="AK1141">
        <v>1224</v>
      </c>
      <c r="AL1141" t="s">
        <v>91</v>
      </c>
      <c r="AM1141">
        <v>2</v>
      </c>
      <c r="AN1141" t="s">
        <v>152</v>
      </c>
      <c r="AO1141">
        <v>131567</v>
      </c>
      <c r="AP1141" t="s">
        <v>153</v>
      </c>
    </row>
    <row r="1142" spans="1:42" x14ac:dyDescent="0.2">
      <c r="A1142">
        <v>1141</v>
      </c>
      <c r="B1142" t="s">
        <v>1262</v>
      </c>
      <c r="C1142" t="s">
        <v>264</v>
      </c>
      <c r="D1142">
        <v>1336244</v>
      </c>
      <c r="E1142" t="s">
        <v>430</v>
      </c>
      <c r="F1142" t="s">
        <v>429</v>
      </c>
      <c r="G1142" t="s">
        <v>429</v>
      </c>
      <c r="H1142" t="s">
        <v>1286</v>
      </c>
      <c r="I1142" t="s">
        <v>4655</v>
      </c>
      <c r="J1142" t="s">
        <v>719</v>
      </c>
      <c r="K1142">
        <v>1</v>
      </c>
      <c r="L1142">
        <v>432</v>
      </c>
      <c r="M1142" t="s">
        <v>1285</v>
      </c>
      <c r="N1142">
        <v>0</v>
      </c>
      <c r="O1142">
        <v>-11284</v>
      </c>
      <c r="P1142">
        <v>-11716</v>
      </c>
      <c r="Q1142">
        <v>13</v>
      </c>
      <c r="R1142" t="s">
        <v>719</v>
      </c>
      <c r="S1142" t="s">
        <v>719</v>
      </c>
      <c r="T1142" t="s">
        <v>719</v>
      </c>
      <c r="U1142" t="s">
        <v>4326</v>
      </c>
      <c r="V1142">
        <v>1336244</v>
      </c>
      <c r="W1142" t="s">
        <v>264</v>
      </c>
      <c r="X1142" t="b">
        <v>1</v>
      </c>
      <c r="Y1142">
        <v>1336244</v>
      </c>
      <c r="Z1142" t="s">
        <v>264</v>
      </c>
      <c r="AA1142">
        <v>230310</v>
      </c>
      <c r="AB1142" t="s">
        <v>65</v>
      </c>
      <c r="AC1142">
        <v>281915</v>
      </c>
      <c r="AD1142" t="s">
        <v>99</v>
      </c>
      <c r="AE1142">
        <v>80864</v>
      </c>
      <c r="AF1142" t="s">
        <v>45</v>
      </c>
      <c r="AG1142">
        <v>80840</v>
      </c>
      <c r="AH1142" t="s">
        <v>116</v>
      </c>
      <c r="AI1142">
        <v>28216</v>
      </c>
      <c r="AJ1142" t="s">
        <v>142</v>
      </c>
      <c r="AK1142">
        <v>1224</v>
      </c>
      <c r="AL1142" t="s">
        <v>91</v>
      </c>
      <c r="AM1142">
        <v>2</v>
      </c>
      <c r="AN1142" t="s">
        <v>152</v>
      </c>
      <c r="AO1142">
        <v>131567</v>
      </c>
      <c r="AP1142" t="s">
        <v>153</v>
      </c>
    </row>
    <row r="1143" spans="1:42" x14ac:dyDescent="0.2">
      <c r="A1143">
        <v>1142</v>
      </c>
      <c r="B1143" t="s">
        <v>1262</v>
      </c>
      <c r="C1143" t="s">
        <v>264</v>
      </c>
      <c r="D1143">
        <v>1336244</v>
      </c>
      <c r="E1143" t="s">
        <v>430</v>
      </c>
      <c r="F1143" t="s">
        <v>429</v>
      </c>
      <c r="G1143" t="s">
        <v>429</v>
      </c>
      <c r="H1143" t="s">
        <v>719</v>
      </c>
      <c r="I1143" t="s">
        <v>4654</v>
      </c>
      <c r="J1143" t="s">
        <v>719</v>
      </c>
      <c r="K1143">
        <v>1</v>
      </c>
      <c r="L1143" t="s">
        <v>719</v>
      </c>
      <c r="M1143" t="s">
        <v>719</v>
      </c>
      <c r="N1143" t="s">
        <v>719</v>
      </c>
      <c r="O1143">
        <v>-10895</v>
      </c>
      <c r="P1143">
        <v>-11177</v>
      </c>
      <c r="Q1143">
        <v>12</v>
      </c>
      <c r="R1143" t="s">
        <v>4322</v>
      </c>
      <c r="S1143" t="s">
        <v>719</v>
      </c>
      <c r="T1143" t="s">
        <v>719</v>
      </c>
      <c r="U1143" t="s">
        <v>4326</v>
      </c>
      <c r="V1143">
        <v>1336244</v>
      </c>
      <c r="W1143" t="s">
        <v>264</v>
      </c>
      <c r="X1143" t="b">
        <v>1</v>
      </c>
      <c r="Y1143">
        <v>1336244</v>
      </c>
      <c r="Z1143" t="s">
        <v>264</v>
      </c>
      <c r="AA1143">
        <v>230310</v>
      </c>
      <c r="AB1143" t="s">
        <v>65</v>
      </c>
      <c r="AC1143">
        <v>281915</v>
      </c>
      <c r="AD1143" t="s">
        <v>99</v>
      </c>
      <c r="AE1143">
        <v>80864</v>
      </c>
      <c r="AF1143" t="s">
        <v>45</v>
      </c>
      <c r="AG1143">
        <v>80840</v>
      </c>
      <c r="AH1143" t="s">
        <v>116</v>
      </c>
      <c r="AI1143">
        <v>28216</v>
      </c>
      <c r="AJ1143" t="s">
        <v>142</v>
      </c>
      <c r="AK1143">
        <v>1224</v>
      </c>
      <c r="AL1143" t="s">
        <v>91</v>
      </c>
      <c r="AM1143">
        <v>2</v>
      </c>
      <c r="AN1143" t="s">
        <v>152</v>
      </c>
      <c r="AO1143">
        <v>131567</v>
      </c>
      <c r="AP1143" t="s">
        <v>153</v>
      </c>
    </row>
    <row r="1144" spans="1:42" x14ac:dyDescent="0.2">
      <c r="A1144">
        <v>1143</v>
      </c>
      <c r="B1144" t="s">
        <v>1262</v>
      </c>
      <c r="C1144" t="s">
        <v>264</v>
      </c>
      <c r="D1144">
        <v>1336244</v>
      </c>
      <c r="E1144" t="s">
        <v>1206</v>
      </c>
      <c r="F1144" t="s">
        <v>605</v>
      </c>
      <c r="G1144" t="s">
        <v>605</v>
      </c>
      <c r="H1144" t="s">
        <v>1284</v>
      </c>
      <c r="I1144" t="s">
        <v>4653</v>
      </c>
      <c r="J1144" t="s">
        <v>719</v>
      </c>
      <c r="K1144">
        <v>1</v>
      </c>
      <c r="L1144">
        <v>900</v>
      </c>
      <c r="M1144" t="s">
        <v>1283</v>
      </c>
      <c r="N1144">
        <v>0</v>
      </c>
      <c r="O1144">
        <v>-9937</v>
      </c>
      <c r="P1144">
        <v>-10837</v>
      </c>
      <c r="Q1144">
        <v>11</v>
      </c>
      <c r="R1144" t="s">
        <v>719</v>
      </c>
      <c r="S1144" t="s">
        <v>719</v>
      </c>
      <c r="T1144" t="s">
        <v>719</v>
      </c>
      <c r="U1144" t="s">
        <v>4326</v>
      </c>
      <c r="V1144">
        <v>1336244</v>
      </c>
      <c r="W1144" t="s">
        <v>264</v>
      </c>
      <c r="X1144" t="b">
        <v>1</v>
      </c>
      <c r="Y1144">
        <v>1336244</v>
      </c>
      <c r="Z1144" t="s">
        <v>264</v>
      </c>
      <c r="AA1144">
        <v>230310</v>
      </c>
      <c r="AB1144" t="s">
        <v>65</v>
      </c>
      <c r="AC1144">
        <v>281915</v>
      </c>
      <c r="AD1144" t="s">
        <v>99</v>
      </c>
      <c r="AE1144">
        <v>80864</v>
      </c>
      <c r="AF1144" t="s">
        <v>45</v>
      </c>
      <c r="AG1144">
        <v>80840</v>
      </c>
      <c r="AH1144" t="s">
        <v>116</v>
      </c>
      <c r="AI1144">
        <v>28216</v>
      </c>
      <c r="AJ1144" t="s">
        <v>142</v>
      </c>
      <c r="AK1144">
        <v>1224</v>
      </c>
      <c r="AL1144" t="s">
        <v>91</v>
      </c>
      <c r="AM1144">
        <v>2</v>
      </c>
      <c r="AN1144" t="s">
        <v>152</v>
      </c>
      <c r="AO1144">
        <v>131567</v>
      </c>
      <c r="AP1144" t="s">
        <v>153</v>
      </c>
    </row>
    <row r="1145" spans="1:42" x14ac:dyDescent="0.2">
      <c r="A1145">
        <v>1144</v>
      </c>
      <c r="B1145" t="s">
        <v>1262</v>
      </c>
      <c r="C1145" t="s">
        <v>264</v>
      </c>
      <c r="D1145">
        <v>1336244</v>
      </c>
      <c r="E1145" t="s">
        <v>804</v>
      </c>
      <c r="F1145" t="s">
        <v>803</v>
      </c>
      <c r="G1145" t="s">
        <v>803</v>
      </c>
      <c r="H1145" t="s">
        <v>1282</v>
      </c>
      <c r="I1145" t="s">
        <v>4652</v>
      </c>
      <c r="J1145" t="s">
        <v>719</v>
      </c>
      <c r="K1145">
        <v>-1</v>
      </c>
      <c r="L1145">
        <v>1761</v>
      </c>
      <c r="M1145" t="s">
        <v>1281</v>
      </c>
      <c r="N1145">
        <v>0</v>
      </c>
      <c r="O1145">
        <v>-8084</v>
      </c>
      <c r="P1145">
        <v>-9845</v>
      </c>
      <c r="Q1145">
        <v>10</v>
      </c>
      <c r="R1145" t="s">
        <v>719</v>
      </c>
      <c r="S1145" t="s">
        <v>719</v>
      </c>
      <c r="T1145" t="s">
        <v>719</v>
      </c>
      <c r="U1145" t="s">
        <v>4326</v>
      </c>
      <c r="V1145">
        <v>1336244</v>
      </c>
      <c r="W1145" t="s">
        <v>264</v>
      </c>
      <c r="X1145" t="b">
        <v>1</v>
      </c>
      <c r="Y1145">
        <v>1336244</v>
      </c>
      <c r="Z1145" t="s">
        <v>264</v>
      </c>
      <c r="AA1145">
        <v>230310</v>
      </c>
      <c r="AB1145" t="s">
        <v>65</v>
      </c>
      <c r="AC1145">
        <v>281915</v>
      </c>
      <c r="AD1145" t="s">
        <v>99</v>
      </c>
      <c r="AE1145">
        <v>80864</v>
      </c>
      <c r="AF1145" t="s">
        <v>45</v>
      </c>
      <c r="AG1145">
        <v>80840</v>
      </c>
      <c r="AH1145" t="s">
        <v>116</v>
      </c>
      <c r="AI1145">
        <v>28216</v>
      </c>
      <c r="AJ1145" t="s">
        <v>142</v>
      </c>
      <c r="AK1145">
        <v>1224</v>
      </c>
      <c r="AL1145" t="s">
        <v>91</v>
      </c>
      <c r="AM1145">
        <v>2</v>
      </c>
      <c r="AN1145" t="s">
        <v>152</v>
      </c>
      <c r="AO1145">
        <v>131567</v>
      </c>
      <c r="AP1145" t="s">
        <v>153</v>
      </c>
    </row>
    <row r="1146" spans="1:42" x14ac:dyDescent="0.2">
      <c r="A1146">
        <v>1145</v>
      </c>
      <c r="B1146" t="s">
        <v>1262</v>
      </c>
      <c r="C1146" t="s">
        <v>264</v>
      </c>
      <c r="D1146">
        <v>1336244</v>
      </c>
      <c r="E1146" t="s">
        <v>305</v>
      </c>
      <c r="F1146" t="s">
        <v>304</v>
      </c>
      <c r="G1146" t="s">
        <v>304</v>
      </c>
      <c r="H1146" t="s">
        <v>1280</v>
      </c>
      <c r="I1146" t="s">
        <v>4651</v>
      </c>
      <c r="J1146" t="s">
        <v>719</v>
      </c>
      <c r="K1146">
        <v>-1</v>
      </c>
      <c r="L1146">
        <v>1017</v>
      </c>
      <c r="M1146" t="s">
        <v>1279</v>
      </c>
      <c r="N1146">
        <v>0</v>
      </c>
      <c r="O1146">
        <v>-7034</v>
      </c>
      <c r="P1146">
        <v>-8051</v>
      </c>
      <c r="Q1146">
        <v>9</v>
      </c>
      <c r="R1146" t="s">
        <v>4316</v>
      </c>
      <c r="S1146" t="s">
        <v>719</v>
      </c>
      <c r="T1146" t="s">
        <v>719</v>
      </c>
      <c r="U1146" t="s">
        <v>4326</v>
      </c>
      <c r="V1146">
        <v>1336244</v>
      </c>
      <c r="W1146" t="s">
        <v>264</v>
      </c>
      <c r="X1146" t="b">
        <v>1</v>
      </c>
      <c r="Y1146">
        <v>1336244</v>
      </c>
      <c r="Z1146" t="s">
        <v>264</v>
      </c>
      <c r="AA1146">
        <v>230310</v>
      </c>
      <c r="AB1146" t="s">
        <v>65</v>
      </c>
      <c r="AC1146">
        <v>281915</v>
      </c>
      <c r="AD1146" t="s">
        <v>99</v>
      </c>
      <c r="AE1146">
        <v>80864</v>
      </c>
      <c r="AF1146" t="s">
        <v>45</v>
      </c>
      <c r="AG1146">
        <v>80840</v>
      </c>
      <c r="AH1146" t="s">
        <v>116</v>
      </c>
      <c r="AI1146">
        <v>28216</v>
      </c>
      <c r="AJ1146" t="s">
        <v>142</v>
      </c>
      <c r="AK1146">
        <v>1224</v>
      </c>
      <c r="AL1146" t="s">
        <v>91</v>
      </c>
      <c r="AM1146">
        <v>2</v>
      </c>
      <c r="AN1146" t="s">
        <v>152</v>
      </c>
      <c r="AO1146">
        <v>131567</v>
      </c>
      <c r="AP1146" t="s">
        <v>153</v>
      </c>
    </row>
    <row r="1147" spans="1:42" x14ac:dyDescent="0.2">
      <c r="A1147">
        <v>1146</v>
      </c>
      <c r="B1147" t="s">
        <v>1262</v>
      </c>
      <c r="C1147" t="s">
        <v>264</v>
      </c>
      <c r="D1147">
        <v>1336244</v>
      </c>
      <c r="E1147" t="s">
        <v>305</v>
      </c>
      <c r="F1147" t="s">
        <v>304</v>
      </c>
      <c r="G1147" t="s">
        <v>304</v>
      </c>
      <c r="H1147" t="s">
        <v>1278</v>
      </c>
      <c r="I1147" t="s">
        <v>4650</v>
      </c>
      <c r="J1147" t="s">
        <v>719</v>
      </c>
      <c r="K1147">
        <v>-1</v>
      </c>
      <c r="L1147">
        <v>999</v>
      </c>
      <c r="M1147" t="s">
        <v>1277</v>
      </c>
      <c r="N1147">
        <v>0</v>
      </c>
      <c r="O1147">
        <v>-6003</v>
      </c>
      <c r="P1147">
        <v>-7002</v>
      </c>
      <c r="Q1147">
        <v>8</v>
      </c>
      <c r="R1147" t="s">
        <v>719</v>
      </c>
      <c r="S1147" t="s">
        <v>719</v>
      </c>
      <c r="T1147" t="s">
        <v>719</v>
      </c>
      <c r="U1147" t="s">
        <v>4326</v>
      </c>
      <c r="V1147">
        <v>1336244</v>
      </c>
      <c r="W1147" t="s">
        <v>264</v>
      </c>
      <c r="X1147" t="b">
        <v>1</v>
      </c>
      <c r="Y1147">
        <v>1336244</v>
      </c>
      <c r="Z1147" t="s">
        <v>264</v>
      </c>
      <c r="AA1147">
        <v>230310</v>
      </c>
      <c r="AB1147" t="s">
        <v>65</v>
      </c>
      <c r="AC1147">
        <v>281915</v>
      </c>
      <c r="AD1147" t="s">
        <v>99</v>
      </c>
      <c r="AE1147">
        <v>80864</v>
      </c>
      <c r="AF1147" t="s">
        <v>45</v>
      </c>
      <c r="AG1147">
        <v>80840</v>
      </c>
      <c r="AH1147" t="s">
        <v>116</v>
      </c>
      <c r="AI1147">
        <v>28216</v>
      </c>
      <c r="AJ1147" t="s">
        <v>142</v>
      </c>
      <c r="AK1147">
        <v>1224</v>
      </c>
      <c r="AL1147" t="s">
        <v>91</v>
      </c>
      <c r="AM1147">
        <v>2</v>
      </c>
      <c r="AN1147" t="s">
        <v>152</v>
      </c>
      <c r="AO1147">
        <v>131567</v>
      </c>
      <c r="AP1147" t="s">
        <v>153</v>
      </c>
    </row>
    <row r="1148" spans="1:42" x14ac:dyDescent="0.2">
      <c r="A1148">
        <v>1147</v>
      </c>
      <c r="B1148" t="s">
        <v>1262</v>
      </c>
      <c r="C1148" t="s">
        <v>264</v>
      </c>
      <c r="D1148">
        <v>1336244</v>
      </c>
      <c r="E1148" t="s">
        <v>1197</v>
      </c>
      <c r="F1148" t="s">
        <v>1196</v>
      </c>
      <c r="G1148" t="s">
        <v>1196</v>
      </c>
      <c r="H1148" t="s">
        <v>1276</v>
      </c>
      <c r="I1148" t="s">
        <v>4649</v>
      </c>
      <c r="J1148" t="s">
        <v>719</v>
      </c>
      <c r="K1148">
        <v>-1</v>
      </c>
      <c r="L1148">
        <v>465</v>
      </c>
      <c r="M1148" t="s">
        <v>1275</v>
      </c>
      <c r="N1148">
        <v>0</v>
      </c>
      <c r="O1148">
        <v>-5532</v>
      </c>
      <c r="P1148">
        <v>-5997</v>
      </c>
      <c r="Q1148">
        <v>7</v>
      </c>
      <c r="R1148" t="s">
        <v>719</v>
      </c>
      <c r="S1148" t="s">
        <v>719</v>
      </c>
      <c r="T1148" t="s">
        <v>719</v>
      </c>
      <c r="U1148" t="s">
        <v>4326</v>
      </c>
      <c r="V1148">
        <v>1336244</v>
      </c>
      <c r="W1148" t="s">
        <v>264</v>
      </c>
      <c r="X1148" t="b">
        <v>1</v>
      </c>
      <c r="Y1148">
        <v>1336244</v>
      </c>
      <c r="Z1148" t="s">
        <v>264</v>
      </c>
      <c r="AA1148">
        <v>230310</v>
      </c>
      <c r="AB1148" t="s">
        <v>65</v>
      </c>
      <c r="AC1148">
        <v>281915</v>
      </c>
      <c r="AD1148" t="s">
        <v>99</v>
      </c>
      <c r="AE1148">
        <v>80864</v>
      </c>
      <c r="AF1148" t="s">
        <v>45</v>
      </c>
      <c r="AG1148">
        <v>80840</v>
      </c>
      <c r="AH1148" t="s">
        <v>116</v>
      </c>
      <c r="AI1148">
        <v>28216</v>
      </c>
      <c r="AJ1148" t="s">
        <v>142</v>
      </c>
      <c r="AK1148">
        <v>1224</v>
      </c>
      <c r="AL1148" t="s">
        <v>91</v>
      </c>
      <c r="AM1148">
        <v>2</v>
      </c>
      <c r="AN1148" t="s">
        <v>152</v>
      </c>
      <c r="AO1148">
        <v>131567</v>
      </c>
      <c r="AP1148" t="s">
        <v>153</v>
      </c>
    </row>
    <row r="1149" spans="1:42" x14ac:dyDescent="0.2">
      <c r="A1149">
        <v>1148</v>
      </c>
      <c r="B1149" t="s">
        <v>1262</v>
      </c>
      <c r="C1149" t="s">
        <v>264</v>
      </c>
      <c r="D1149">
        <v>1336244</v>
      </c>
      <c r="E1149" t="s">
        <v>388</v>
      </c>
      <c r="F1149" t="s">
        <v>387</v>
      </c>
      <c r="G1149" t="s">
        <v>387</v>
      </c>
      <c r="H1149" t="s">
        <v>1274</v>
      </c>
      <c r="I1149" t="s">
        <v>4648</v>
      </c>
      <c r="J1149" t="s">
        <v>719</v>
      </c>
      <c r="K1149">
        <v>-1</v>
      </c>
      <c r="L1149">
        <v>1140</v>
      </c>
      <c r="M1149" t="s">
        <v>1273</v>
      </c>
      <c r="N1149">
        <v>0</v>
      </c>
      <c r="O1149">
        <v>-4396</v>
      </c>
      <c r="P1149">
        <v>-5536</v>
      </c>
      <c r="Q1149">
        <v>6</v>
      </c>
      <c r="R1149" t="s">
        <v>719</v>
      </c>
      <c r="S1149" t="s">
        <v>719</v>
      </c>
      <c r="T1149" t="s">
        <v>719</v>
      </c>
      <c r="U1149" t="s">
        <v>4326</v>
      </c>
      <c r="V1149">
        <v>1336244</v>
      </c>
      <c r="W1149" t="s">
        <v>264</v>
      </c>
      <c r="X1149" t="b">
        <v>1</v>
      </c>
      <c r="Y1149">
        <v>1336244</v>
      </c>
      <c r="Z1149" t="s">
        <v>264</v>
      </c>
      <c r="AA1149">
        <v>230310</v>
      </c>
      <c r="AB1149" t="s">
        <v>65</v>
      </c>
      <c r="AC1149">
        <v>281915</v>
      </c>
      <c r="AD1149" t="s">
        <v>99</v>
      </c>
      <c r="AE1149">
        <v>80864</v>
      </c>
      <c r="AF1149" t="s">
        <v>45</v>
      </c>
      <c r="AG1149">
        <v>80840</v>
      </c>
      <c r="AH1149" t="s">
        <v>116</v>
      </c>
      <c r="AI1149">
        <v>28216</v>
      </c>
      <c r="AJ1149" t="s">
        <v>142</v>
      </c>
      <c r="AK1149">
        <v>1224</v>
      </c>
      <c r="AL1149" t="s">
        <v>91</v>
      </c>
      <c r="AM1149">
        <v>2</v>
      </c>
      <c r="AN1149" t="s">
        <v>152</v>
      </c>
      <c r="AO1149">
        <v>131567</v>
      </c>
      <c r="AP1149" t="s">
        <v>153</v>
      </c>
    </row>
    <row r="1150" spans="1:42" x14ac:dyDescent="0.2">
      <c r="A1150">
        <v>1149</v>
      </c>
      <c r="B1150" t="s">
        <v>1262</v>
      </c>
      <c r="C1150" t="s">
        <v>264</v>
      </c>
      <c r="D1150">
        <v>1336244</v>
      </c>
      <c r="E1150" t="s">
        <v>1191</v>
      </c>
      <c r="F1150" t="s">
        <v>1190</v>
      </c>
      <c r="G1150" t="s">
        <v>1190</v>
      </c>
      <c r="H1150" t="s">
        <v>1272</v>
      </c>
      <c r="I1150" t="s">
        <v>4647</v>
      </c>
      <c r="J1150" t="s">
        <v>719</v>
      </c>
      <c r="K1150">
        <v>-1</v>
      </c>
      <c r="L1150">
        <v>564</v>
      </c>
      <c r="M1150" t="s">
        <v>1271</v>
      </c>
      <c r="N1150">
        <v>0</v>
      </c>
      <c r="O1150">
        <v>-3629</v>
      </c>
      <c r="P1150">
        <v>-4193</v>
      </c>
      <c r="Q1150">
        <v>5</v>
      </c>
      <c r="R1150" t="s">
        <v>719</v>
      </c>
      <c r="S1150" t="s">
        <v>719</v>
      </c>
      <c r="T1150" t="s">
        <v>719</v>
      </c>
      <c r="U1150" t="s">
        <v>4326</v>
      </c>
      <c r="V1150">
        <v>1336244</v>
      </c>
      <c r="W1150" t="s">
        <v>264</v>
      </c>
      <c r="X1150" t="b">
        <v>1</v>
      </c>
      <c r="Y1150">
        <v>1336244</v>
      </c>
      <c r="Z1150" t="s">
        <v>264</v>
      </c>
      <c r="AA1150">
        <v>230310</v>
      </c>
      <c r="AB1150" t="s">
        <v>65</v>
      </c>
      <c r="AC1150">
        <v>281915</v>
      </c>
      <c r="AD1150" t="s">
        <v>99</v>
      </c>
      <c r="AE1150">
        <v>80864</v>
      </c>
      <c r="AF1150" t="s">
        <v>45</v>
      </c>
      <c r="AG1150">
        <v>80840</v>
      </c>
      <c r="AH1150" t="s">
        <v>116</v>
      </c>
      <c r="AI1150">
        <v>28216</v>
      </c>
      <c r="AJ1150" t="s">
        <v>142</v>
      </c>
      <c r="AK1150">
        <v>1224</v>
      </c>
      <c r="AL1150" t="s">
        <v>91</v>
      </c>
      <c r="AM1150">
        <v>2</v>
      </c>
      <c r="AN1150" t="s">
        <v>152</v>
      </c>
      <c r="AO1150">
        <v>131567</v>
      </c>
      <c r="AP1150" t="s">
        <v>153</v>
      </c>
    </row>
    <row r="1151" spans="1:42" x14ac:dyDescent="0.2">
      <c r="A1151">
        <v>1150</v>
      </c>
      <c r="B1151" t="s">
        <v>1262</v>
      </c>
      <c r="C1151" t="s">
        <v>264</v>
      </c>
      <c r="D1151">
        <v>1336244</v>
      </c>
      <c r="E1151" t="s">
        <v>1187</v>
      </c>
      <c r="F1151" t="s">
        <v>1186</v>
      </c>
      <c r="G1151" t="s">
        <v>1186</v>
      </c>
      <c r="H1151" t="s">
        <v>1270</v>
      </c>
      <c r="I1151" t="s">
        <v>4646</v>
      </c>
      <c r="J1151" t="s">
        <v>719</v>
      </c>
      <c r="K1151">
        <v>1</v>
      </c>
      <c r="L1151">
        <v>1566</v>
      </c>
      <c r="M1151" t="s">
        <v>1269</v>
      </c>
      <c r="N1151">
        <v>0</v>
      </c>
      <c r="O1151">
        <v>-2051</v>
      </c>
      <c r="P1151">
        <v>-3617</v>
      </c>
      <c r="Q1151">
        <v>4</v>
      </c>
      <c r="R1151" t="s">
        <v>719</v>
      </c>
      <c r="S1151" t="s">
        <v>719</v>
      </c>
      <c r="T1151" t="s">
        <v>719</v>
      </c>
      <c r="U1151" t="s">
        <v>4326</v>
      </c>
      <c r="V1151">
        <v>1336244</v>
      </c>
      <c r="W1151" t="s">
        <v>264</v>
      </c>
      <c r="X1151" t="b">
        <v>1</v>
      </c>
      <c r="Y1151">
        <v>1336244</v>
      </c>
      <c r="Z1151" t="s">
        <v>264</v>
      </c>
      <c r="AA1151">
        <v>230310</v>
      </c>
      <c r="AB1151" t="s">
        <v>65</v>
      </c>
      <c r="AC1151">
        <v>281915</v>
      </c>
      <c r="AD1151" t="s">
        <v>99</v>
      </c>
      <c r="AE1151">
        <v>80864</v>
      </c>
      <c r="AF1151" t="s">
        <v>45</v>
      </c>
      <c r="AG1151">
        <v>80840</v>
      </c>
      <c r="AH1151" t="s">
        <v>116</v>
      </c>
      <c r="AI1151">
        <v>28216</v>
      </c>
      <c r="AJ1151" t="s">
        <v>142</v>
      </c>
      <c r="AK1151">
        <v>1224</v>
      </c>
      <c r="AL1151" t="s">
        <v>91</v>
      </c>
      <c r="AM1151">
        <v>2</v>
      </c>
      <c r="AN1151" t="s">
        <v>152</v>
      </c>
      <c r="AO1151">
        <v>131567</v>
      </c>
      <c r="AP1151" t="s">
        <v>153</v>
      </c>
    </row>
    <row r="1152" spans="1:42" x14ac:dyDescent="0.2">
      <c r="A1152">
        <v>1151</v>
      </c>
      <c r="B1152" t="s">
        <v>1262</v>
      </c>
      <c r="C1152" t="s">
        <v>264</v>
      </c>
      <c r="D1152">
        <v>1336244</v>
      </c>
      <c r="E1152" t="s">
        <v>497</v>
      </c>
      <c r="F1152" t="s">
        <v>429</v>
      </c>
      <c r="G1152" t="s">
        <v>429</v>
      </c>
      <c r="H1152" t="s">
        <v>1268</v>
      </c>
      <c r="I1152" t="s">
        <v>4645</v>
      </c>
      <c r="J1152" t="s">
        <v>719</v>
      </c>
      <c r="K1152">
        <v>-1</v>
      </c>
      <c r="L1152">
        <v>297</v>
      </c>
      <c r="M1152" t="s">
        <v>1267</v>
      </c>
      <c r="N1152">
        <v>0</v>
      </c>
      <c r="O1152">
        <v>-1436</v>
      </c>
      <c r="P1152">
        <v>-1733</v>
      </c>
      <c r="Q1152">
        <v>3</v>
      </c>
      <c r="R1152" t="s">
        <v>719</v>
      </c>
      <c r="S1152" t="s">
        <v>719</v>
      </c>
      <c r="T1152" t="s">
        <v>719</v>
      </c>
      <c r="U1152" t="s">
        <v>4326</v>
      </c>
      <c r="V1152">
        <v>1336244</v>
      </c>
      <c r="W1152" t="s">
        <v>264</v>
      </c>
      <c r="X1152" t="b">
        <v>1</v>
      </c>
      <c r="Y1152">
        <v>1336244</v>
      </c>
      <c r="Z1152" t="s">
        <v>264</v>
      </c>
      <c r="AA1152">
        <v>230310</v>
      </c>
      <c r="AB1152" t="s">
        <v>65</v>
      </c>
      <c r="AC1152">
        <v>281915</v>
      </c>
      <c r="AD1152" t="s">
        <v>99</v>
      </c>
      <c r="AE1152">
        <v>80864</v>
      </c>
      <c r="AF1152" t="s">
        <v>45</v>
      </c>
      <c r="AG1152">
        <v>80840</v>
      </c>
      <c r="AH1152" t="s">
        <v>116</v>
      </c>
      <c r="AI1152">
        <v>28216</v>
      </c>
      <c r="AJ1152" t="s">
        <v>142</v>
      </c>
      <c r="AK1152">
        <v>1224</v>
      </c>
      <c r="AL1152" t="s">
        <v>91</v>
      </c>
      <c r="AM1152">
        <v>2</v>
      </c>
      <c r="AN1152" t="s">
        <v>152</v>
      </c>
      <c r="AO1152">
        <v>131567</v>
      </c>
      <c r="AP1152" t="s">
        <v>153</v>
      </c>
    </row>
    <row r="1153" spans="1:42" x14ac:dyDescent="0.2">
      <c r="A1153">
        <v>1152</v>
      </c>
      <c r="B1153" t="s">
        <v>1262</v>
      </c>
      <c r="C1153" t="s">
        <v>264</v>
      </c>
      <c r="D1153">
        <v>1336244</v>
      </c>
      <c r="E1153" t="s">
        <v>1266</v>
      </c>
      <c r="F1153" t="s">
        <v>1265</v>
      </c>
      <c r="G1153" t="s">
        <v>1265</v>
      </c>
      <c r="H1153" t="s">
        <v>1264</v>
      </c>
      <c r="I1153" t="s">
        <v>4644</v>
      </c>
      <c r="J1153" t="s">
        <v>719</v>
      </c>
      <c r="K1153">
        <v>-1</v>
      </c>
      <c r="L1153">
        <v>297</v>
      </c>
      <c r="M1153" t="s">
        <v>1263</v>
      </c>
      <c r="N1153">
        <v>0</v>
      </c>
      <c r="O1153">
        <v>-1065</v>
      </c>
      <c r="P1153">
        <v>-1362</v>
      </c>
      <c r="Q1153">
        <v>2</v>
      </c>
      <c r="R1153" t="s">
        <v>719</v>
      </c>
      <c r="S1153" t="s">
        <v>719</v>
      </c>
      <c r="T1153" t="s">
        <v>719</v>
      </c>
      <c r="U1153" t="s">
        <v>4326</v>
      </c>
      <c r="V1153">
        <v>1336244</v>
      </c>
      <c r="W1153" t="s">
        <v>264</v>
      </c>
      <c r="X1153" t="b">
        <v>1</v>
      </c>
      <c r="Y1153">
        <v>1336244</v>
      </c>
      <c r="Z1153" t="s">
        <v>264</v>
      </c>
      <c r="AA1153">
        <v>230310</v>
      </c>
      <c r="AB1153" t="s">
        <v>65</v>
      </c>
      <c r="AC1153">
        <v>281915</v>
      </c>
      <c r="AD1153" t="s">
        <v>99</v>
      </c>
      <c r="AE1153">
        <v>80864</v>
      </c>
      <c r="AF1153" t="s">
        <v>45</v>
      </c>
      <c r="AG1153">
        <v>80840</v>
      </c>
      <c r="AH1153" t="s">
        <v>116</v>
      </c>
      <c r="AI1153">
        <v>28216</v>
      </c>
      <c r="AJ1153" t="s">
        <v>142</v>
      </c>
      <c r="AK1153">
        <v>1224</v>
      </c>
      <c r="AL1153" t="s">
        <v>91</v>
      </c>
      <c r="AM1153">
        <v>2</v>
      </c>
      <c r="AN1153" t="s">
        <v>152</v>
      </c>
      <c r="AO1153">
        <v>131567</v>
      </c>
      <c r="AP1153" t="s">
        <v>153</v>
      </c>
    </row>
    <row r="1154" spans="1:42" x14ac:dyDescent="0.2">
      <c r="A1154">
        <v>1153</v>
      </c>
      <c r="B1154" t="s">
        <v>1262</v>
      </c>
      <c r="C1154" t="s">
        <v>264</v>
      </c>
      <c r="D1154">
        <v>1336244</v>
      </c>
      <c r="E1154" t="s">
        <v>1007</v>
      </c>
      <c r="F1154" t="s">
        <v>472</v>
      </c>
      <c r="G1154" t="s">
        <v>472</v>
      </c>
      <c r="H1154" t="s">
        <v>1261</v>
      </c>
      <c r="I1154" t="s">
        <v>4643</v>
      </c>
      <c r="J1154" t="s">
        <v>719</v>
      </c>
      <c r="K1154">
        <v>1</v>
      </c>
      <c r="L1154">
        <v>979</v>
      </c>
      <c r="M1154" t="s">
        <v>1260</v>
      </c>
      <c r="N1154">
        <v>1</v>
      </c>
      <c r="O1154">
        <v>0</v>
      </c>
      <c r="P1154">
        <v>-979</v>
      </c>
      <c r="Q1154">
        <v>1</v>
      </c>
      <c r="R1154" t="s">
        <v>719</v>
      </c>
      <c r="S1154" t="s">
        <v>719</v>
      </c>
      <c r="T1154" t="s">
        <v>719</v>
      </c>
      <c r="U1154" t="s">
        <v>4326</v>
      </c>
      <c r="V1154">
        <v>1336244</v>
      </c>
      <c r="W1154" t="s">
        <v>264</v>
      </c>
      <c r="X1154" t="b">
        <v>1</v>
      </c>
      <c r="Y1154">
        <v>1336244</v>
      </c>
      <c r="Z1154" t="s">
        <v>264</v>
      </c>
      <c r="AA1154">
        <v>230310</v>
      </c>
      <c r="AB1154" t="s">
        <v>65</v>
      </c>
      <c r="AC1154">
        <v>281915</v>
      </c>
      <c r="AD1154" t="s">
        <v>99</v>
      </c>
      <c r="AE1154">
        <v>80864</v>
      </c>
      <c r="AF1154" t="s">
        <v>45</v>
      </c>
      <c r="AG1154">
        <v>80840</v>
      </c>
      <c r="AH1154" t="s">
        <v>116</v>
      </c>
      <c r="AI1154">
        <v>28216</v>
      </c>
      <c r="AJ1154" t="s">
        <v>142</v>
      </c>
      <c r="AK1154">
        <v>1224</v>
      </c>
      <c r="AL1154" t="s">
        <v>91</v>
      </c>
      <c r="AM1154">
        <v>2</v>
      </c>
      <c r="AN1154" t="s">
        <v>152</v>
      </c>
      <c r="AO1154">
        <v>131567</v>
      </c>
      <c r="AP1154" t="s">
        <v>153</v>
      </c>
    </row>
    <row r="1155" spans="1:42" x14ac:dyDescent="0.2">
      <c r="A1155">
        <v>1154</v>
      </c>
      <c r="B1155" t="s">
        <v>1227</v>
      </c>
      <c r="C1155" t="s">
        <v>51</v>
      </c>
      <c r="D1155">
        <v>391953</v>
      </c>
      <c r="E1155" t="s">
        <v>1259</v>
      </c>
      <c r="F1155" t="s">
        <v>1258</v>
      </c>
      <c r="G1155" t="s">
        <v>1258</v>
      </c>
      <c r="H1155" t="s">
        <v>1257</v>
      </c>
      <c r="I1155" t="s">
        <v>4642</v>
      </c>
      <c r="J1155" t="s">
        <v>719</v>
      </c>
      <c r="K1155">
        <v>1</v>
      </c>
      <c r="L1155">
        <v>1515</v>
      </c>
      <c r="M1155" t="s">
        <v>1256</v>
      </c>
      <c r="N1155">
        <v>1</v>
      </c>
      <c r="O1155">
        <v>-13456</v>
      </c>
      <c r="P1155">
        <v>-14971</v>
      </c>
      <c r="Q1155">
        <v>12</v>
      </c>
      <c r="R1155" t="s">
        <v>719</v>
      </c>
      <c r="S1155" t="s">
        <v>719</v>
      </c>
      <c r="T1155" t="s">
        <v>719</v>
      </c>
      <c r="U1155" t="s">
        <v>4326</v>
      </c>
      <c r="V1155">
        <v>391953</v>
      </c>
      <c r="W1155" t="s">
        <v>51</v>
      </c>
      <c r="X1155" t="b">
        <v>1</v>
      </c>
      <c r="Y1155" t="s">
        <v>719</v>
      </c>
      <c r="Z1155" t="s">
        <v>719</v>
      </c>
      <c r="AA1155">
        <v>391953</v>
      </c>
      <c r="AB1155" t="s">
        <v>51</v>
      </c>
      <c r="AC1155">
        <v>391952</v>
      </c>
      <c r="AD1155" t="s">
        <v>119</v>
      </c>
      <c r="AE1155">
        <v>224471</v>
      </c>
      <c r="AF1155" t="s">
        <v>135</v>
      </c>
      <c r="AG1155">
        <v>80840</v>
      </c>
      <c r="AH1155" t="s">
        <v>116</v>
      </c>
      <c r="AI1155">
        <v>28216</v>
      </c>
      <c r="AJ1155" t="s">
        <v>142</v>
      </c>
      <c r="AK1155">
        <v>1224</v>
      </c>
      <c r="AL1155" t="s">
        <v>91</v>
      </c>
      <c r="AM1155">
        <v>2</v>
      </c>
      <c r="AN1155" t="s">
        <v>152</v>
      </c>
      <c r="AO1155">
        <v>131567</v>
      </c>
      <c r="AP1155" t="s">
        <v>153</v>
      </c>
    </row>
    <row r="1156" spans="1:42" x14ac:dyDescent="0.2">
      <c r="A1156">
        <v>1155</v>
      </c>
      <c r="B1156" t="s">
        <v>1227</v>
      </c>
      <c r="C1156" t="s">
        <v>51</v>
      </c>
      <c r="D1156">
        <v>391953</v>
      </c>
      <c r="E1156" t="s">
        <v>872</v>
      </c>
      <c r="F1156" t="s">
        <v>871</v>
      </c>
      <c r="G1156" t="s">
        <v>871</v>
      </c>
      <c r="H1156" t="s">
        <v>1255</v>
      </c>
      <c r="I1156" t="s">
        <v>4641</v>
      </c>
      <c r="J1156" t="s">
        <v>719</v>
      </c>
      <c r="K1156">
        <v>-1</v>
      </c>
      <c r="L1156">
        <v>1017</v>
      </c>
      <c r="M1156" t="s">
        <v>1254</v>
      </c>
      <c r="N1156">
        <v>0</v>
      </c>
      <c r="O1156">
        <v>-12254</v>
      </c>
      <c r="P1156">
        <v>-13271</v>
      </c>
      <c r="Q1156">
        <v>11</v>
      </c>
      <c r="R1156" t="s">
        <v>719</v>
      </c>
      <c r="S1156" t="s">
        <v>719</v>
      </c>
      <c r="T1156" t="s">
        <v>719</v>
      </c>
      <c r="U1156" t="s">
        <v>4326</v>
      </c>
      <c r="V1156">
        <v>391953</v>
      </c>
      <c r="W1156" t="s">
        <v>51</v>
      </c>
      <c r="X1156" t="b">
        <v>1</v>
      </c>
      <c r="Y1156" t="s">
        <v>719</v>
      </c>
      <c r="Z1156" t="s">
        <v>719</v>
      </c>
      <c r="AA1156">
        <v>391953</v>
      </c>
      <c r="AB1156" t="s">
        <v>51</v>
      </c>
      <c r="AC1156">
        <v>391952</v>
      </c>
      <c r="AD1156" t="s">
        <v>119</v>
      </c>
      <c r="AE1156">
        <v>224471</v>
      </c>
      <c r="AF1156" t="s">
        <v>135</v>
      </c>
      <c r="AG1156">
        <v>80840</v>
      </c>
      <c r="AH1156" t="s">
        <v>116</v>
      </c>
      <c r="AI1156">
        <v>28216</v>
      </c>
      <c r="AJ1156" t="s">
        <v>142</v>
      </c>
      <c r="AK1156">
        <v>1224</v>
      </c>
      <c r="AL1156" t="s">
        <v>91</v>
      </c>
      <c r="AM1156">
        <v>2</v>
      </c>
      <c r="AN1156" t="s">
        <v>152</v>
      </c>
      <c r="AO1156">
        <v>131567</v>
      </c>
      <c r="AP1156" t="s">
        <v>153</v>
      </c>
    </row>
    <row r="1157" spans="1:42" x14ac:dyDescent="0.2">
      <c r="A1157">
        <v>1156</v>
      </c>
      <c r="B1157" t="s">
        <v>1227</v>
      </c>
      <c r="C1157" t="s">
        <v>51</v>
      </c>
      <c r="D1157">
        <v>391953</v>
      </c>
      <c r="E1157" t="s">
        <v>1251</v>
      </c>
      <c r="F1157" t="s">
        <v>845</v>
      </c>
      <c r="G1157" t="s">
        <v>845</v>
      </c>
      <c r="H1157" t="s">
        <v>1253</v>
      </c>
      <c r="I1157" t="s">
        <v>4640</v>
      </c>
      <c r="J1157" t="s">
        <v>719</v>
      </c>
      <c r="K1157">
        <v>-1</v>
      </c>
      <c r="L1157">
        <v>939</v>
      </c>
      <c r="M1157" t="s">
        <v>1252</v>
      </c>
      <c r="N1157">
        <v>0</v>
      </c>
      <c r="O1157">
        <v>-11148</v>
      </c>
      <c r="P1157">
        <v>-12087</v>
      </c>
      <c r="Q1157">
        <v>10</v>
      </c>
      <c r="R1157" t="s">
        <v>719</v>
      </c>
      <c r="S1157" t="s">
        <v>719</v>
      </c>
      <c r="T1157" t="s">
        <v>719</v>
      </c>
      <c r="U1157" t="s">
        <v>4326</v>
      </c>
      <c r="V1157">
        <v>391953</v>
      </c>
      <c r="W1157" t="s">
        <v>51</v>
      </c>
      <c r="X1157" t="b">
        <v>1</v>
      </c>
      <c r="Y1157" t="s">
        <v>719</v>
      </c>
      <c r="Z1157" t="s">
        <v>719</v>
      </c>
      <c r="AA1157">
        <v>391953</v>
      </c>
      <c r="AB1157" t="s">
        <v>51</v>
      </c>
      <c r="AC1157">
        <v>391952</v>
      </c>
      <c r="AD1157" t="s">
        <v>119</v>
      </c>
      <c r="AE1157">
        <v>224471</v>
      </c>
      <c r="AF1157" t="s">
        <v>135</v>
      </c>
      <c r="AG1157">
        <v>80840</v>
      </c>
      <c r="AH1157" t="s">
        <v>116</v>
      </c>
      <c r="AI1157">
        <v>28216</v>
      </c>
      <c r="AJ1157" t="s">
        <v>142</v>
      </c>
      <c r="AK1157">
        <v>1224</v>
      </c>
      <c r="AL1157" t="s">
        <v>91</v>
      </c>
      <c r="AM1157">
        <v>2</v>
      </c>
      <c r="AN1157" t="s">
        <v>152</v>
      </c>
      <c r="AO1157">
        <v>131567</v>
      </c>
      <c r="AP1157" t="s">
        <v>153</v>
      </c>
    </row>
    <row r="1158" spans="1:42" x14ac:dyDescent="0.2">
      <c r="A1158">
        <v>1157</v>
      </c>
      <c r="B1158" t="s">
        <v>1227</v>
      </c>
      <c r="C1158" t="s">
        <v>51</v>
      </c>
      <c r="D1158">
        <v>391953</v>
      </c>
      <c r="E1158" t="s">
        <v>1251</v>
      </c>
      <c r="F1158" t="s">
        <v>845</v>
      </c>
      <c r="G1158" t="s">
        <v>845</v>
      </c>
      <c r="H1158" t="s">
        <v>1250</v>
      </c>
      <c r="I1158" t="s">
        <v>4639</v>
      </c>
      <c r="J1158" t="s">
        <v>719</v>
      </c>
      <c r="K1158">
        <v>-1</v>
      </c>
      <c r="L1158">
        <v>1053</v>
      </c>
      <c r="M1158" t="s">
        <v>1249</v>
      </c>
      <c r="N1158">
        <v>0</v>
      </c>
      <c r="O1158">
        <v>-10099</v>
      </c>
      <c r="P1158">
        <v>-11152</v>
      </c>
      <c r="Q1158">
        <v>9</v>
      </c>
      <c r="R1158" t="s">
        <v>719</v>
      </c>
      <c r="S1158" t="s">
        <v>719</v>
      </c>
      <c r="T1158" t="s">
        <v>719</v>
      </c>
      <c r="U1158" t="s">
        <v>4326</v>
      </c>
      <c r="V1158">
        <v>391953</v>
      </c>
      <c r="W1158" t="s">
        <v>51</v>
      </c>
      <c r="X1158" t="b">
        <v>1</v>
      </c>
      <c r="Y1158" t="s">
        <v>719</v>
      </c>
      <c r="Z1158" t="s">
        <v>719</v>
      </c>
      <c r="AA1158">
        <v>391953</v>
      </c>
      <c r="AB1158" t="s">
        <v>51</v>
      </c>
      <c r="AC1158">
        <v>391952</v>
      </c>
      <c r="AD1158" t="s">
        <v>119</v>
      </c>
      <c r="AE1158">
        <v>224471</v>
      </c>
      <c r="AF1158" t="s">
        <v>135</v>
      </c>
      <c r="AG1158">
        <v>80840</v>
      </c>
      <c r="AH1158" t="s">
        <v>116</v>
      </c>
      <c r="AI1158">
        <v>28216</v>
      </c>
      <c r="AJ1158" t="s">
        <v>142</v>
      </c>
      <c r="AK1158">
        <v>1224</v>
      </c>
      <c r="AL1158" t="s">
        <v>91</v>
      </c>
      <c r="AM1158">
        <v>2</v>
      </c>
      <c r="AN1158" t="s">
        <v>152</v>
      </c>
      <c r="AO1158">
        <v>131567</v>
      </c>
      <c r="AP1158" t="s">
        <v>153</v>
      </c>
    </row>
    <row r="1159" spans="1:42" x14ac:dyDescent="0.2">
      <c r="A1159">
        <v>1158</v>
      </c>
      <c r="B1159" t="s">
        <v>1227</v>
      </c>
      <c r="C1159" t="s">
        <v>51</v>
      </c>
      <c r="D1159">
        <v>391953</v>
      </c>
      <c r="E1159" t="s">
        <v>684</v>
      </c>
      <c r="F1159" t="s">
        <v>683</v>
      </c>
      <c r="G1159" t="s">
        <v>683</v>
      </c>
      <c r="H1159" t="s">
        <v>1248</v>
      </c>
      <c r="I1159" t="s">
        <v>4638</v>
      </c>
      <c r="J1159" t="s">
        <v>719</v>
      </c>
      <c r="K1159">
        <v>-1</v>
      </c>
      <c r="L1159">
        <v>1692</v>
      </c>
      <c r="M1159" t="s">
        <v>1247</v>
      </c>
      <c r="N1159">
        <v>0</v>
      </c>
      <c r="O1159">
        <v>-8404</v>
      </c>
      <c r="P1159">
        <v>-10096</v>
      </c>
      <c r="Q1159">
        <v>8</v>
      </c>
      <c r="R1159" t="s">
        <v>719</v>
      </c>
      <c r="S1159" t="s">
        <v>719</v>
      </c>
      <c r="T1159" t="s">
        <v>719</v>
      </c>
      <c r="U1159" t="s">
        <v>4326</v>
      </c>
      <c r="V1159">
        <v>391953</v>
      </c>
      <c r="W1159" t="s">
        <v>51</v>
      </c>
      <c r="X1159" t="b">
        <v>1</v>
      </c>
      <c r="Y1159" t="s">
        <v>719</v>
      </c>
      <c r="Z1159" t="s">
        <v>719</v>
      </c>
      <c r="AA1159">
        <v>391953</v>
      </c>
      <c r="AB1159" t="s">
        <v>51</v>
      </c>
      <c r="AC1159">
        <v>391952</v>
      </c>
      <c r="AD1159" t="s">
        <v>119</v>
      </c>
      <c r="AE1159">
        <v>224471</v>
      </c>
      <c r="AF1159" t="s">
        <v>135</v>
      </c>
      <c r="AG1159">
        <v>80840</v>
      </c>
      <c r="AH1159" t="s">
        <v>116</v>
      </c>
      <c r="AI1159">
        <v>28216</v>
      </c>
      <c r="AJ1159" t="s">
        <v>142</v>
      </c>
      <c r="AK1159">
        <v>1224</v>
      </c>
      <c r="AL1159" t="s">
        <v>91</v>
      </c>
      <c r="AM1159">
        <v>2</v>
      </c>
      <c r="AN1159" t="s">
        <v>152</v>
      </c>
      <c r="AO1159">
        <v>131567</v>
      </c>
      <c r="AP1159" t="s">
        <v>153</v>
      </c>
    </row>
    <row r="1160" spans="1:42" x14ac:dyDescent="0.2">
      <c r="A1160">
        <v>1159</v>
      </c>
      <c r="B1160" t="s">
        <v>1227</v>
      </c>
      <c r="C1160" t="s">
        <v>51</v>
      </c>
      <c r="D1160">
        <v>391953</v>
      </c>
      <c r="E1160" t="s">
        <v>497</v>
      </c>
      <c r="F1160" t="s">
        <v>429</v>
      </c>
      <c r="G1160" t="s">
        <v>429</v>
      </c>
      <c r="H1160" t="s">
        <v>1246</v>
      </c>
      <c r="I1160" t="s">
        <v>4637</v>
      </c>
      <c r="J1160" t="s">
        <v>719</v>
      </c>
      <c r="K1160">
        <v>-1</v>
      </c>
      <c r="L1160">
        <v>162</v>
      </c>
      <c r="M1160" t="s">
        <v>1245</v>
      </c>
      <c r="N1160">
        <v>0</v>
      </c>
      <c r="O1160">
        <v>-8083</v>
      </c>
      <c r="P1160">
        <v>-8245</v>
      </c>
      <c r="Q1160">
        <v>7</v>
      </c>
      <c r="R1160" t="s">
        <v>719</v>
      </c>
      <c r="S1160" t="s">
        <v>719</v>
      </c>
      <c r="T1160" t="s">
        <v>719</v>
      </c>
      <c r="U1160" t="s">
        <v>4326</v>
      </c>
      <c r="V1160">
        <v>391953</v>
      </c>
      <c r="W1160" t="s">
        <v>51</v>
      </c>
      <c r="X1160" t="b">
        <v>1</v>
      </c>
      <c r="Y1160" t="s">
        <v>719</v>
      </c>
      <c r="Z1160" t="s">
        <v>719</v>
      </c>
      <c r="AA1160">
        <v>391953</v>
      </c>
      <c r="AB1160" t="s">
        <v>51</v>
      </c>
      <c r="AC1160">
        <v>391952</v>
      </c>
      <c r="AD1160" t="s">
        <v>119</v>
      </c>
      <c r="AE1160">
        <v>224471</v>
      </c>
      <c r="AF1160" t="s">
        <v>135</v>
      </c>
      <c r="AG1160">
        <v>80840</v>
      </c>
      <c r="AH1160" t="s">
        <v>116</v>
      </c>
      <c r="AI1160">
        <v>28216</v>
      </c>
      <c r="AJ1160" t="s">
        <v>142</v>
      </c>
      <c r="AK1160">
        <v>1224</v>
      </c>
      <c r="AL1160" t="s">
        <v>91</v>
      </c>
      <c r="AM1160">
        <v>2</v>
      </c>
      <c r="AN1160" t="s">
        <v>152</v>
      </c>
      <c r="AO1160">
        <v>131567</v>
      </c>
      <c r="AP1160" t="s">
        <v>153</v>
      </c>
    </row>
    <row r="1161" spans="1:42" x14ac:dyDescent="0.2">
      <c r="A1161">
        <v>1160</v>
      </c>
      <c r="B1161" t="s">
        <v>1227</v>
      </c>
      <c r="C1161" t="s">
        <v>51</v>
      </c>
      <c r="D1161">
        <v>391953</v>
      </c>
      <c r="E1161" t="s">
        <v>305</v>
      </c>
      <c r="F1161" t="s">
        <v>304</v>
      </c>
      <c r="G1161" t="s">
        <v>304</v>
      </c>
      <c r="H1161" t="s">
        <v>1244</v>
      </c>
      <c r="I1161" t="s">
        <v>4636</v>
      </c>
      <c r="J1161" t="s">
        <v>719</v>
      </c>
      <c r="K1161">
        <v>-1</v>
      </c>
      <c r="L1161">
        <v>999</v>
      </c>
      <c r="M1161" t="s">
        <v>1243</v>
      </c>
      <c r="N1161">
        <v>0</v>
      </c>
      <c r="O1161">
        <v>-6974</v>
      </c>
      <c r="P1161">
        <v>-7973</v>
      </c>
      <c r="Q1161">
        <v>6</v>
      </c>
      <c r="R1161" t="s">
        <v>4316</v>
      </c>
      <c r="S1161" t="s">
        <v>719</v>
      </c>
      <c r="T1161" t="s">
        <v>719</v>
      </c>
      <c r="U1161" t="s">
        <v>4326</v>
      </c>
      <c r="V1161">
        <v>391953</v>
      </c>
      <c r="W1161" t="s">
        <v>51</v>
      </c>
      <c r="X1161" t="b">
        <v>1</v>
      </c>
      <c r="Y1161" t="s">
        <v>719</v>
      </c>
      <c r="Z1161" t="s">
        <v>719</v>
      </c>
      <c r="AA1161">
        <v>391953</v>
      </c>
      <c r="AB1161" t="s">
        <v>51</v>
      </c>
      <c r="AC1161">
        <v>391952</v>
      </c>
      <c r="AD1161" t="s">
        <v>119</v>
      </c>
      <c r="AE1161">
        <v>224471</v>
      </c>
      <c r="AF1161" t="s">
        <v>135</v>
      </c>
      <c r="AG1161">
        <v>80840</v>
      </c>
      <c r="AH1161" t="s">
        <v>116</v>
      </c>
      <c r="AI1161">
        <v>28216</v>
      </c>
      <c r="AJ1161" t="s">
        <v>142</v>
      </c>
      <c r="AK1161">
        <v>1224</v>
      </c>
      <c r="AL1161" t="s">
        <v>91</v>
      </c>
      <c r="AM1161">
        <v>2</v>
      </c>
      <c r="AN1161" t="s">
        <v>152</v>
      </c>
      <c r="AO1161">
        <v>131567</v>
      </c>
      <c r="AP1161" t="s">
        <v>153</v>
      </c>
    </row>
    <row r="1162" spans="1:42" x14ac:dyDescent="0.2">
      <c r="A1162">
        <v>1161</v>
      </c>
      <c r="B1162" t="s">
        <v>1227</v>
      </c>
      <c r="C1162" t="s">
        <v>51</v>
      </c>
      <c r="D1162">
        <v>391953</v>
      </c>
      <c r="E1162" t="s">
        <v>1242</v>
      </c>
      <c r="F1162" t="s">
        <v>871</v>
      </c>
      <c r="G1162" t="s">
        <v>871</v>
      </c>
      <c r="H1162" t="s">
        <v>1241</v>
      </c>
      <c r="I1162" t="s">
        <v>4635</v>
      </c>
      <c r="J1162" t="s">
        <v>719</v>
      </c>
      <c r="K1162">
        <v>1</v>
      </c>
      <c r="L1162">
        <v>1122</v>
      </c>
      <c r="M1162" t="s">
        <v>1240</v>
      </c>
      <c r="N1162">
        <v>0</v>
      </c>
      <c r="O1162">
        <v>-5789</v>
      </c>
      <c r="P1162">
        <v>-6911</v>
      </c>
      <c r="Q1162">
        <v>5</v>
      </c>
      <c r="R1162" t="s">
        <v>719</v>
      </c>
      <c r="S1162" t="s">
        <v>719</v>
      </c>
      <c r="T1162" t="s">
        <v>719</v>
      </c>
      <c r="U1162" t="s">
        <v>4326</v>
      </c>
      <c r="V1162">
        <v>391953</v>
      </c>
      <c r="W1162" t="s">
        <v>51</v>
      </c>
      <c r="X1162" t="b">
        <v>1</v>
      </c>
      <c r="Y1162" t="s">
        <v>719</v>
      </c>
      <c r="Z1162" t="s">
        <v>719</v>
      </c>
      <c r="AA1162">
        <v>391953</v>
      </c>
      <c r="AB1162" t="s">
        <v>51</v>
      </c>
      <c r="AC1162">
        <v>391952</v>
      </c>
      <c r="AD1162" t="s">
        <v>119</v>
      </c>
      <c r="AE1162">
        <v>224471</v>
      </c>
      <c r="AF1162" t="s">
        <v>135</v>
      </c>
      <c r="AG1162">
        <v>80840</v>
      </c>
      <c r="AH1162" t="s">
        <v>116</v>
      </c>
      <c r="AI1162">
        <v>28216</v>
      </c>
      <c r="AJ1162" t="s">
        <v>142</v>
      </c>
      <c r="AK1162">
        <v>1224</v>
      </c>
      <c r="AL1162" t="s">
        <v>91</v>
      </c>
      <c r="AM1162">
        <v>2</v>
      </c>
      <c r="AN1162" t="s">
        <v>152</v>
      </c>
      <c r="AO1162">
        <v>131567</v>
      </c>
      <c r="AP1162" t="s">
        <v>153</v>
      </c>
    </row>
    <row r="1163" spans="1:42" x14ac:dyDescent="0.2">
      <c r="A1163">
        <v>1162</v>
      </c>
      <c r="B1163" t="s">
        <v>1227</v>
      </c>
      <c r="C1163" t="s">
        <v>51</v>
      </c>
      <c r="D1163">
        <v>391953</v>
      </c>
      <c r="E1163" t="s">
        <v>1239</v>
      </c>
      <c r="F1163" t="s">
        <v>1238</v>
      </c>
      <c r="G1163" t="s">
        <v>1238</v>
      </c>
      <c r="H1163" t="s">
        <v>1237</v>
      </c>
      <c r="I1163" t="s">
        <v>4634</v>
      </c>
      <c r="J1163" t="s">
        <v>719</v>
      </c>
      <c r="K1163">
        <v>1</v>
      </c>
      <c r="L1163">
        <v>3228</v>
      </c>
      <c r="M1163" t="s">
        <v>1236</v>
      </c>
      <c r="N1163">
        <v>0</v>
      </c>
      <c r="O1163">
        <v>-2506</v>
      </c>
      <c r="P1163">
        <v>-5734</v>
      </c>
      <c r="Q1163">
        <v>4</v>
      </c>
      <c r="R1163" t="s">
        <v>719</v>
      </c>
      <c r="S1163" t="s">
        <v>719</v>
      </c>
      <c r="T1163" t="s">
        <v>719</v>
      </c>
      <c r="U1163" t="s">
        <v>4326</v>
      </c>
      <c r="V1163">
        <v>391953</v>
      </c>
      <c r="W1163" t="s">
        <v>51</v>
      </c>
      <c r="X1163" t="b">
        <v>1</v>
      </c>
      <c r="Y1163" t="s">
        <v>719</v>
      </c>
      <c r="Z1163" t="s">
        <v>719</v>
      </c>
      <c r="AA1163">
        <v>391953</v>
      </c>
      <c r="AB1163" t="s">
        <v>51</v>
      </c>
      <c r="AC1163">
        <v>391952</v>
      </c>
      <c r="AD1163" t="s">
        <v>119</v>
      </c>
      <c r="AE1163">
        <v>224471</v>
      </c>
      <c r="AF1163" t="s">
        <v>135</v>
      </c>
      <c r="AG1163">
        <v>80840</v>
      </c>
      <c r="AH1163" t="s">
        <v>116</v>
      </c>
      <c r="AI1163">
        <v>28216</v>
      </c>
      <c r="AJ1163" t="s">
        <v>142</v>
      </c>
      <c r="AK1163">
        <v>1224</v>
      </c>
      <c r="AL1163" t="s">
        <v>91</v>
      </c>
      <c r="AM1163">
        <v>2</v>
      </c>
      <c r="AN1163" t="s">
        <v>152</v>
      </c>
      <c r="AO1163">
        <v>131567</v>
      </c>
      <c r="AP1163" t="s">
        <v>153</v>
      </c>
    </row>
    <row r="1164" spans="1:42" x14ac:dyDescent="0.2">
      <c r="A1164">
        <v>1163</v>
      </c>
      <c r="B1164" t="s">
        <v>1227</v>
      </c>
      <c r="C1164" t="s">
        <v>51</v>
      </c>
      <c r="D1164">
        <v>391953</v>
      </c>
      <c r="E1164" t="s">
        <v>1235</v>
      </c>
      <c r="F1164" t="s">
        <v>1234</v>
      </c>
      <c r="G1164" t="s">
        <v>1234</v>
      </c>
      <c r="H1164" t="s">
        <v>1233</v>
      </c>
      <c r="I1164" t="s">
        <v>4633</v>
      </c>
      <c r="J1164" t="s">
        <v>719</v>
      </c>
      <c r="K1164">
        <v>1</v>
      </c>
      <c r="L1164">
        <v>828</v>
      </c>
      <c r="M1164" t="s">
        <v>1232</v>
      </c>
      <c r="N1164">
        <v>0</v>
      </c>
      <c r="O1164">
        <v>-1662</v>
      </c>
      <c r="P1164">
        <v>-2490</v>
      </c>
      <c r="Q1164">
        <v>3</v>
      </c>
      <c r="R1164" t="s">
        <v>719</v>
      </c>
      <c r="S1164" t="s">
        <v>719</v>
      </c>
      <c r="T1164" t="s">
        <v>719</v>
      </c>
      <c r="U1164" t="s">
        <v>4326</v>
      </c>
      <c r="V1164">
        <v>391953</v>
      </c>
      <c r="W1164" t="s">
        <v>51</v>
      </c>
      <c r="X1164" t="b">
        <v>1</v>
      </c>
      <c r="Y1164" t="s">
        <v>719</v>
      </c>
      <c r="Z1164" t="s">
        <v>719</v>
      </c>
      <c r="AA1164">
        <v>391953</v>
      </c>
      <c r="AB1164" t="s">
        <v>51</v>
      </c>
      <c r="AC1164">
        <v>391952</v>
      </c>
      <c r="AD1164" t="s">
        <v>119</v>
      </c>
      <c r="AE1164">
        <v>224471</v>
      </c>
      <c r="AF1164" t="s">
        <v>135</v>
      </c>
      <c r="AG1164">
        <v>80840</v>
      </c>
      <c r="AH1164" t="s">
        <v>116</v>
      </c>
      <c r="AI1164">
        <v>28216</v>
      </c>
      <c r="AJ1164" t="s">
        <v>142</v>
      </c>
      <c r="AK1164">
        <v>1224</v>
      </c>
      <c r="AL1164" t="s">
        <v>91</v>
      </c>
      <c r="AM1164">
        <v>2</v>
      </c>
      <c r="AN1164" t="s">
        <v>152</v>
      </c>
      <c r="AO1164">
        <v>131567</v>
      </c>
      <c r="AP1164" t="s">
        <v>153</v>
      </c>
    </row>
    <row r="1165" spans="1:42" x14ac:dyDescent="0.2">
      <c r="A1165">
        <v>1164</v>
      </c>
      <c r="B1165" t="s">
        <v>1227</v>
      </c>
      <c r="C1165" t="s">
        <v>51</v>
      </c>
      <c r="D1165">
        <v>391953</v>
      </c>
      <c r="E1165" t="s">
        <v>1231</v>
      </c>
      <c r="F1165" t="s">
        <v>1230</v>
      </c>
      <c r="G1165" t="s">
        <v>1230</v>
      </c>
      <c r="H1165" t="s">
        <v>1229</v>
      </c>
      <c r="I1165" t="s">
        <v>4632</v>
      </c>
      <c r="J1165" t="s">
        <v>719</v>
      </c>
      <c r="K1165">
        <v>1</v>
      </c>
      <c r="L1165">
        <v>1368</v>
      </c>
      <c r="M1165" t="s">
        <v>1228</v>
      </c>
      <c r="N1165">
        <v>0</v>
      </c>
      <c r="O1165">
        <v>-245</v>
      </c>
      <c r="P1165">
        <v>-1613</v>
      </c>
      <c r="Q1165">
        <v>2</v>
      </c>
      <c r="R1165" t="s">
        <v>719</v>
      </c>
      <c r="S1165" t="s">
        <v>719</v>
      </c>
      <c r="T1165" t="s">
        <v>719</v>
      </c>
      <c r="U1165" t="s">
        <v>4326</v>
      </c>
      <c r="V1165">
        <v>391953</v>
      </c>
      <c r="W1165" t="s">
        <v>51</v>
      </c>
      <c r="X1165" t="b">
        <v>1</v>
      </c>
      <c r="Y1165" t="s">
        <v>719</v>
      </c>
      <c r="Z1165" t="s">
        <v>719</v>
      </c>
      <c r="AA1165">
        <v>391953</v>
      </c>
      <c r="AB1165" t="s">
        <v>51</v>
      </c>
      <c r="AC1165">
        <v>391952</v>
      </c>
      <c r="AD1165" t="s">
        <v>119</v>
      </c>
      <c r="AE1165">
        <v>224471</v>
      </c>
      <c r="AF1165" t="s">
        <v>135</v>
      </c>
      <c r="AG1165">
        <v>80840</v>
      </c>
      <c r="AH1165" t="s">
        <v>116</v>
      </c>
      <c r="AI1165">
        <v>28216</v>
      </c>
      <c r="AJ1165" t="s">
        <v>142</v>
      </c>
      <c r="AK1165">
        <v>1224</v>
      </c>
      <c r="AL1165" t="s">
        <v>91</v>
      </c>
      <c r="AM1165">
        <v>2</v>
      </c>
      <c r="AN1165" t="s">
        <v>152</v>
      </c>
      <c r="AO1165">
        <v>131567</v>
      </c>
      <c r="AP1165" t="s">
        <v>153</v>
      </c>
    </row>
    <row r="1166" spans="1:42" x14ac:dyDescent="0.2">
      <c r="A1166">
        <v>1165</v>
      </c>
      <c r="B1166" t="s">
        <v>1227</v>
      </c>
      <c r="C1166" t="s">
        <v>51</v>
      </c>
      <c r="D1166">
        <v>391953</v>
      </c>
      <c r="E1166" t="s">
        <v>1226</v>
      </c>
      <c r="F1166" t="s">
        <v>1225</v>
      </c>
      <c r="G1166" t="s">
        <v>1225</v>
      </c>
      <c r="H1166" t="s">
        <v>1224</v>
      </c>
      <c r="I1166" t="s">
        <v>4631</v>
      </c>
      <c r="J1166" t="s">
        <v>719</v>
      </c>
      <c r="K1166">
        <v>1</v>
      </c>
      <c r="L1166">
        <v>206</v>
      </c>
      <c r="M1166" t="s">
        <v>1223</v>
      </c>
      <c r="N1166">
        <v>1</v>
      </c>
      <c r="O1166">
        <v>0</v>
      </c>
      <c r="P1166">
        <v>-206</v>
      </c>
      <c r="Q1166">
        <v>1</v>
      </c>
      <c r="R1166" t="s">
        <v>719</v>
      </c>
      <c r="S1166" t="s">
        <v>719</v>
      </c>
      <c r="T1166" t="s">
        <v>719</v>
      </c>
      <c r="U1166" t="s">
        <v>4326</v>
      </c>
      <c r="V1166">
        <v>391953</v>
      </c>
      <c r="W1166" t="s">
        <v>51</v>
      </c>
      <c r="X1166" t="b">
        <v>1</v>
      </c>
      <c r="Y1166" t="s">
        <v>719</v>
      </c>
      <c r="Z1166" t="s">
        <v>719</v>
      </c>
      <c r="AA1166">
        <v>391953</v>
      </c>
      <c r="AB1166" t="s">
        <v>51</v>
      </c>
      <c r="AC1166">
        <v>391952</v>
      </c>
      <c r="AD1166" t="s">
        <v>119</v>
      </c>
      <c r="AE1166">
        <v>224471</v>
      </c>
      <c r="AF1166" t="s">
        <v>135</v>
      </c>
      <c r="AG1166">
        <v>80840</v>
      </c>
      <c r="AH1166" t="s">
        <v>116</v>
      </c>
      <c r="AI1166">
        <v>28216</v>
      </c>
      <c r="AJ1166" t="s">
        <v>142</v>
      </c>
      <c r="AK1166">
        <v>1224</v>
      </c>
      <c r="AL1166" t="s">
        <v>91</v>
      </c>
      <c r="AM1166">
        <v>2</v>
      </c>
      <c r="AN1166" t="s">
        <v>152</v>
      </c>
      <c r="AO1166">
        <v>131567</v>
      </c>
      <c r="AP1166" t="s">
        <v>153</v>
      </c>
    </row>
    <row r="1167" spans="1:42" x14ac:dyDescent="0.2">
      <c r="A1167">
        <v>1166</v>
      </c>
      <c r="B1167" t="s">
        <v>1179</v>
      </c>
      <c r="C1167" t="s">
        <v>260</v>
      </c>
      <c r="D1167">
        <v>1265504</v>
      </c>
      <c r="E1167" t="s">
        <v>1222</v>
      </c>
      <c r="F1167" t="s">
        <v>379</v>
      </c>
      <c r="G1167" t="s">
        <v>379</v>
      </c>
      <c r="H1167" t="s">
        <v>1221</v>
      </c>
      <c r="I1167" t="s">
        <v>4630</v>
      </c>
      <c r="J1167" t="s">
        <v>719</v>
      </c>
      <c r="K1167">
        <v>1</v>
      </c>
      <c r="L1167">
        <v>584</v>
      </c>
      <c r="M1167" t="s">
        <v>1220</v>
      </c>
      <c r="N1167">
        <v>1</v>
      </c>
      <c r="O1167">
        <v>-14720</v>
      </c>
      <c r="P1167">
        <v>-15304</v>
      </c>
      <c r="Q1167">
        <v>17</v>
      </c>
      <c r="R1167" t="s">
        <v>719</v>
      </c>
      <c r="S1167" t="s">
        <v>719</v>
      </c>
      <c r="T1167" t="s">
        <v>719</v>
      </c>
      <c r="U1167" t="s">
        <v>4326</v>
      </c>
      <c r="V1167">
        <v>1265504</v>
      </c>
      <c r="W1167" t="s">
        <v>260</v>
      </c>
      <c r="X1167" t="b">
        <v>1</v>
      </c>
      <c r="Y1167">
        <v>1265504</v>
      </c>
      <c r="Z1167" t="s">
        <v>260</v>
      </c>
      <c r="AA1167">
        <v>86182</v>
      </c>
      <c r="AB1167" t="s">
        <v>66</v>
      </c>
      <c r="AC1167">
        <v>281915</v>
      </c>
      <c r="AD1167" t="s">
        <v>99</v>
      </c>
      <c r="AE1167">
        <v>80864</v>
      </c>
      <c r="AF1167" t="s">
        <v>45</v>
      </c>
      <c r="AG1167">
        <v>80840</v>
      </c>
      <c r="AH1167" t="s">
        <v>116</v>
      </c>
      <c r="AI1167">
        <v>28216</v>
      </c>
      <c r="AJ1167" t="s">
        <v>142</v>
      </c>
      <c r="AK1167">
        <v>1224</v>
      </c>
      <c r="AL1167" t="s">
        <v>91</v>
      </c>
      <c r="AM1167">
        <v>2</v>
      </c>
      <c r="AN1167" t="s">
        <v>152</v>
      </c>
      <c r="AO1167">
        <v>131567</v>
      </c>
      <c r="AP1167" t="s">
        <v>153</v>
      </c>
    </row>
    <row r="1168" spans="1:42" x14ac:dyDescent="0.2">
      <c r="A1168">
        <v>1167</v>
      </c>
      <c r="B1168" t="s">
        <v>1179</v>
      </c>
      <c r="C1168" t="s">
        <v>260</v>
      </c>
      <c r="D1168">
        <v>1265504</v>
      </c>
      <c r="E1168" t="s">
        <v>606</v>
      </c>
      <c r="F1168" t="s">
        <v>605</v>
      </c>
      <c r="G1168" t="s">
        <v>605</v>
      </c>
      <c r="H1168" t="s">
        <v>1219</v>
      </c>
      <c r="I1168" t="s">
        <v>4629</v>
      </c>
      <c r="J1168" t="s">
        <v>719</v>
      </c>
      <c r="K1168">
        <v>-1</v>
      </c>
      <c r="L1168">
        <v>921</v>
      </c>
      <c r="M1168" t="s">
        <v>1218</v>
      </c>
      <c r="N1168">
        <v>0</v>
      </c>
      <c r="O1168">
        <v>-13619</v>
      </c>
      <c r="P1168">
        <v>-14540</v>
      </c>
      <c r="Q1168">
        <v>16</v>
      </c>
      <c r="R1168" t="s">
        <v>719</v>
      </c>
      <c r="S1168" t="s">
        <v>719</v>
      </c>
      <c r="T1168" t="s">
        <v>719</v>
      </c>
      <c r="U1168" t="s">
        <v>4326</v>
      </c>
      <c r="V1168">
        <v>1265504</v>
      </c>
      <c r="W1168" t="s">
        <v>260</v>
      </c>
      <c r="X1168" t="b">
        <v>1</v>
      </c>
      <c r="Y1168">
        <v>1265504</v>
      </c>
      <c r="Z1168" t="s">
        <v>260</v>
      </c>
      <c r="AA1168">
        <v>86182</v>
      </c>
      <c r="AB1168" t="s">
        <v>66</v>
      </c>
      <c r="AC1168">
        <v>281915</v>
      </c>
      <c r="AD1168" t="s">
        <v>99</v>
      </c>
      <c r="AE1168">
        <v>80864</v>
      </c>
      <c r="AF1168" t="s">
        <v>45</v>
      </c>
      <c r="AG1168">
        <v>80840</v>
      </c>
      <c r="AH1168" t="s">
        <v>116</v>
      </c>
      <c r="AI1168">
        <v>28216</v>
      </c>
      <c r="AJ1168" t="s">
        <v>142</v>
      </c>
      <c r="AK1168">
        <v>1224</v>
      </c>
      <c r="AL1168" t="s">
        <v>91</v>
      </c>
      <c r="AM1168">
        <v>2</v>
      </c>
      <c r="AN1168" t="s">
        <v>152</v>
      </c>
      <c r="AO1168">
        <v>131567</v>
      </c>
      <c r="AP1168" t="s">
        <v>153</v>
      </c>
    </row>
    <row r="1169" spans="1:42" x14ac:dyDescent="0.2">
      <c r="A1169">
        <v>1168</v>
      </c>
      <c r="B1169" t="s">
        <v>1179</v>
      </c>
      <c r="C1169" t="s">
        <v>260</v>
      </c>
      <c r="D1169">
        <v>1265504</v>
      </c>
      <c r="E1169" t="s">
        <v>1217</v>
      </c>
      <c r="F1169" t="s">
        <v>582</v>
      </c>
      <c r="G1169" t="s">
        <v>582</v>
      </c>
      <c r="H1169" t="s">
        <v>1216</v>
      </c>
      <c r="I1169" t="s">
        <v>4628</v>
      </c>
      <c r="J1169" t="s">
        <v>719</v>
      </c>
      <c r="K1169">
        <v>1</v>
      </c>
      <c r="L1169">
        <v>375</v>
      </c>
      <c r="M1169" t="s">
        <v>1215</v>
      </c>
      <c r="N1169">
        <v>0</v>
      </c>
      <c r="O1169">
        <v>-13233</v>
      </c>
      <c r="P1169">
        <v>-13608</v>
      </c>
      <c r="Q1169">
        <v>15</v>
      </c>
      <c r="R1169" t="s">
        <v>719</v>
      </c>
      <c r="S1169" t="s">
        <v>719</v>
      </c>
      <c r="T1169" t="s">
        <v>719</v>
      </c>
      <c r="U1169" t="s">
        <v>4326</v>
      </c>
      <c r="V1169">
        <v>1265504</v>
      </c>
      <c r="W1169" t="s">
        <v>260</v>
      </c>
      <c r="X1169" t="b">
        <v>1</v>
      </c>
      <c r="Y1169">
        <v>1265504</v>
      </c>
      <c r="Z1169" t="s">
        <v>260</v>
      </c>
      <c r="AA1169">
        <v>86182</v>
      </c>
      <c r="AB1169" t="s">
        <v>66</v>
      </c>
      <c r="AC1169">
        <v>281915</v>
      </c>
      <c r="AD1169" t="s">
        <v>99</v>
      </c>
      <c r="AE1169">
        <v>80864</v>
      </c>
      <c r="AF1169" t="s">
        <v>45</v>
      </c>
      <c r="AG1169">
        <v>80840</v>
      </c>
      <c r="AH1169" t="s">
        <v>116</v>
      </c>
      <c r="AI1169">
        <v>28216</v>
      </c>
      <c r="AJ1169" t="s">
        <v>142</v>
      </c>
      <c r="AK1169">
        <v>1224</v>
      </c>
      <c r="AL1169" t="s">
        <v>91</v>
      </c>
      <c r="AM1169">
        <v>2</v>
      </c>
      <c r="AN1169" t="s">
        <v>152</v>
      </c>
      <c r="AO1169">
        <v>131567</v>
      </c>
      <c r="AP1169" t="s">
        <v>153</v>
      </c>
    </row>
    <row r="1170" spans="1:42" x14ac:dyDescent="0.2">
      <c r="A1170">
        <v>1169</v>
      </c>
      <c r="B1170" t="s">
        <v>1179</v>
      </c>
      <c r="C1170" t="s">
        <v>260</v>
      </c>
      <c r="D1170">
        <v>1265504</v>
      </c>
      <c r="E1170" t="s">
        <v>1214</v>
      </c>
      <c r="F1170" t="s">
        <v>1213</v>
      </c>
      <c r="G1170" t="s">
        <v>1213</v>
      </c>
      <c r="H1170" t="s">
        <v>1212</v>
      </c>
      <c r="I1170" t="s">
        <v>4627</v>
      </c>
      <c r="J1170" t="s">
        <v>719</v>
      </c>
      <c r="K1170">
        <v>-1</v>
      </c>
      <c r="L1170">
        <v>1218</v>
      </c>
      <c r="M1170" t="s">
        <v>1211</v>
      </c>
      <c r="N1170">
        <v>0</v>
      </c>
      <c r="O1170">
        <v>-11812</v>
      </c>
      <c r="P1170">
        <v>-13030</v>
      </c>
      <c r="Q1170">
        <v>14</v>
      </c>
      <c r="R1170" t="s">
        <v>719</v>
      </c>
      <c r="S1170" t="s">
        <v>719</v>
      </c>
      <c r="T1170" t="s">
        <v>719</v>
      </c>
      <c r="U1170" t="s">
        <v>4326</v>
      </c>
      <c r="V1170">
        <v>1265504</v>
      </c>
      <c r="W1170" t="s">
        <v>260</v>
      </c>
      <c r="X1170" t="b">
        <v>1</v>
      </c>
      <c r="Y1170">
        <v>1265504</v>
      </c>
      <c r="Z1170" t="s">
        <v>260</v>
      </c>
      <c r="AA1170">
        <v>86182</v>
      </c>
      <c r="AB1170" t="s">
        <v>66</v>
      </c>
      <c r="AC1170">
        <v>281915</v>
      </c>
      <c r="AD1170" t="s">
        <v>99</v>
      </c>
      <c r="AE1170">
        <v>80864</v>
      </c>
      <c r="AF1170" t="s">
        <v>45</v>
      </c>
      <c r="AG1170">
        <v>80840</v>
      </c>
      <c r="AH1170" t="s">
        <v>116</v>
      </c>
      <c r="AI1170">
        <v>28216</v>
      </c>
      <c r="AJ1170" t="s">
        <v>142</v>
      </c>
      <c r="AK1170">
        <v>1224</v>
      </c>
      <c r="AL1170" t="s">
        <v>91</v>
      </c>
      <c r="AM1170">
        <v>2</v>
      </c>
      <c r="AN1170" t="s">
        <v>152</v>
      </c>
      <c r="AO1170">
        <v>131567</v>
      </c>
      <c r="AP1170" t="s">
        <v>153</v>
      </c>
    </row>
    <row r="1171" spans="1:42" x14ac:dyDescent="0.2">
      <c r="A1171">
        <v>1170</v>
      </c>
      <c r="B1171" t="s">
        <v>1179</v>
      </c>
      <c r="C1171" t="s">
        <v>260</v>
      </c>
      <c r="D1171">
        <v>1265504</v>
      </c>
      <c r="E1171" t="s">
        <v>430</v>
      </c>
      <c r="F1171" t="s">
        <v>429</v>
      </c>
      <c r="G1171" t="s">
        <v>429</v>
      </c>
      <c r="H1171" t="s">
        <v>1210</v>
      </c>
      <c r="I1171" t="s">
        <v>4626</v>
      </c>
      <c r="J1171" t="s">
        <v>719</v>
      </c>
      <c r="K1171">
        <v>1</v>
      </c>
      <c r="L1171">
        <v>432</v>
      </c>
      <c r="M1171" t="s">
        <v>1209</v>
      </c>
      <c r="N1171">
        <v>0</v>
      </c>
      <c r="O1171">
        <v>-11350</v>
      </c>
      <c r="P1171">
        <v>-11782</v>
      </c>
      <c r="Q1171">
        <v>13</v>
      </c>
      <c r="R1171" t="s">
        <v>719</v>
      </c>
      <c r="S1171" t="s">
        <v>719</v>
      </c>
      <c r="T1171" t="s">
        <v>719</v>
      </c>
      <c r="U1171" t="s">
        <v>4326</v>
      </c>
      <c r="V1171">
        <v>1265504</v>
      </c>
      <c r="W1171" t="s">
        <v>260</v>
      </c>
      <c r="X1171" t="b">
        <v>1</v>
      </c>
      <c r="Y1171">
        <v>1265504</v>
      </c>
      <c r="Z1171" t="s">
        <v>260</v>
      </c>
      <c r="AA1171">
        <v>86182</v>
      </c>
      <c r="AB1171" t="s">
        <v>66</v>
      </c>
      <c r="AC1171">
        <v>281915</v>
      </c>
      <c r="AD1171" t="s">
        <v>99</v>
      </c>
      <c r="AE1171">
        <v>80864</v>
      </c>
      <c r="AF1171" t="s">
        <v>45</v>
      </c>
      <c r="AG1171">
        <v>80840</v>
      </c>
      <c r="AH1171" t="s">
        <v>116</v>
      </c>
      <c r="AI1171">
        <v>28216</v>
      </c>
      <c r="AJ1171" t="s">
        <v>142</v>
      </c>
      <c r="AK1171">
        <v>1224</v>
      </c>
      <c r="AL1171" t="s">
        <v>91</v>
      </c>
      <c r="AM1171">
        <v>2</v>
      </c>
      <c r="AN1171" t="s">
        <v>152</v>
      </c>
      <c r="AO1171">
        <v>131567</v>
      </c>
      <c r="AP1171" t="s">
        <v>153</v>
      </c>
    </row>
    <row r="1172" spans="1:42" x14ac:dyDescent="0.2">
      <c r="A1172">
        <v>1171</v>
      </c>
      <c r="B1172" t="s">
        <v>1179</v>
      </c>
      <c r="C1172" t="s">
        <v>260</v>
      </c>
      <c r="D1172">
        <v>1265504</v>
      </c>
      <c r="E1172" t="s">
        <v>430</v>
      </c>
      <c r="F1172" t="s">
        <v>429</v>
      </c>
      <c r="G1172" t="s">
        <v>429</v>
      </c>
      <c r="H1172" t="s">
        <v>1208</v>
      </c>
      <c r="I1172" t="s">
        <v>4625</v>
      </c>
      <c r="J1172" t="s">
        <v>719</v>
      </c>
      <c r="K1172">
        <v>1</v>
      </c>
      <c r="L1172">
        <v>393</v>
      </c>
      <c r="M1172" t="s">
        <v>1207</v>
      </c>
      <c r="N1172">
        <v>0</v>
      </c>
      <c r="O1172">
        <v>-10961</v>
      </c>
      <c r="P1172">
        <v>-11354</v>
      </c>
      <c r="Q1172">
        <v>12</v>
      </c>
      <c r="R1172" t="s">
        <v>719</v>
      </c>
      <c r="S1172" t="s">
        <v>719</v>
      </c>
      <c r="T1172" t="s">
        <v>719</v>
      </c>
      <c r="U1172" t="s">
        <v>4326</v>
      </c>
      <c r="V1172">
        <v>1265504</v>
      </c>
      <c r="W1172" t="s">
        <v>260</v>
      </c>
      <c r="X1172" t="b">
        <v>1</v>
      </c>
      <c r="Y1172">
        <v>1265504</v>
      </c>
      <c r="Z1172" t="s">
        <v>260</v>
      </c>
      <c r="AA1172">
        <v>86182</v>
      </c>
      <c r="AB1172" t="s">
        <v>66</v>
      </c>
      <c r="AC1172">
        <v>281915</v>
      </c>
      <c r="AD1172" t="s">
        <v>99</v>
      </c>
      <c r="AE1172">
        <v>80864</v>
      </c>
      <c r="AF1172" t="s">
        <v>45</v>
      </c>
      <c r="AG1172">
        <v>80840</v>
      </c>
      <c r="AH1172" t="s">
        <v>116</v>
      </c>
      <c r="AI1172">
        <v>28216</v>
      </c>
      <c r="AJ1172" t="s">
        <v>142</v>
      </c>
      <c r="AK1172">
        <v>1224</v>
      </c>
      <c r="AL1172" t="s">
        <v>91</v>
      </c>
      <c r="AM1172">
        <v>2</v>
      </c>
      <c r="AN1172" t="s">
        <v>152</v>
      </c>
      <c r="AO1172">
        <v>131567</v>
      </c>
      <c r="AP1172" t="s">
        <v>153</v>
      </c>
    </row>
    <row r="1173" spans="1:42" x14ac:dyDescent="0.2">
      <c r="A1173">
        <v>1172</v>
      </c>
      <c r="B1173" t="s">
        <v>1179</v>
      </c>
      <c r="C1173" t="s">
        <v>260</v>
      </c>
      <c r="D1173">
        <v>1265504</v>
      </c>
      <c r="E1173" t="s">
        <v>1206</v>
      </c>
      <c r="F1173" t="s">
        <v>605</v>
      </c>
      <c r="G1173" t="s">
        <v>605</v>
      </c>
      <c r="H1173" t="s">
        <v>1205</v>
      </c>
      <c r="I1173" t="s">
        <v>4624</v>
      </c>
      <c r="J1173" t="s">
        <v>719</v>
      </c>
      <c r="K1173">
        <v>1</v>
      </c>
      <c r="L1173">
        <v>900</v>
      </c>
      <c r="M1173" t="s">
        <v>1204</v>
      </c>
      <c r="N1173">
        <v>0</v>
      </c>
      <c r="O1173">
        <v>-10003</v>
      </c>
      <c r="P1173">
        <v>-10903</v>
      </c>
      <c r="Q1173">
        <v>11</v>
      </c>
      <c r="R1173" t="s">
        <v>719</v>
      </c>
      <c r="S1173" t="s">
        <v>719</v>
      </c>
      <c r="T1173" t="s">
        <v>719</v>
      </c>
      <c r="U1173" t="s">
        <v>4326</v>
      </c>
      <c r="V1173">
        <v>1265504</v>
      </c>
      <c r="W1173" t="s">
        <v>260</v>
      </c>
      <c r="X1173" t="b">
        <v>1</v>
      </c>
      <c r="Y1173">
        <v>1265504</v>
      </c>
      <c r="Z1173" t="s">
        <v>260</v>
      </c>
      <c r="AA1173">
        <v>86182</v>
      </c>
      <c r="AB1173" t="s">
        <v>66</v>
      </c>
      <c r="AC1173">
        <v>281915</v>
      </c>
      <c r="AD1173" t="s">
        <v>99</v>
      </c>
      <c r="AE1173">
        <v>80864</v>
      </c>
      <c r="AF1173" t="s">
        <v>45</v>
      </c>
      <c r="AG1173">
        <v>80840</v>
      </c>
      <c r="AH1173" t="s">
        <v>116</v>
      </c>
      <c r="AI1173">
        <v>28216</v>
      </c>
      <c r="AJ1173" t="s">
        <v>142</v>
      </c>
      <c r="AK1173">
        <v>1224</v>
      </c>
      <c r="AL1173" t="s">
        <v>91</v>
      </c>
      <c r="AM1173">
        <v>2</v>
      </c>
      <c r="AN1173" t="s">
        <v>152</v>
      </c>
      <c r="AO1173">
        <v>131567</v>
      </c>
      <c r="AP1173" t="s">
        <v>153</v>
      </c>
    </row>
    <row r="1174" spans="1:42" x14ac:dyDescent="0.2">
      <c r="A1174">
        <v>1173</v>
      </c>
      <c r="B1174" t="s">
        <v>1179</v>
      </c>
      <c r="C1174" t="s">
        <v>260</v>
      </c>
      <c r="D1174">
        <v>1265504</v>
      </c>
      <c r="E1174" t="s">
        <v>804</v>
      </c>
      <c r="F1174" t="s">
        <v>803</v>
      </c>
      <c r="G1174" t="s">
        <v>803</v>
      </c>
      <c r="H1174" t="s">
        <v>1203</v>
      </c>
      <c r="I1174" t="s">
        <v>4623</v>
      </c>
      <c r="J1174" t="s">
        <v>719</v>
      </c>
      <c r="K1174">
        <v>-1</v>
      </c>
      <c r="L1174">
        <v>1761</v>
      </c>
      <c r="M1174" t="s">
        <v>1202</v>
      </c>
      <c r="N1174">
        <v>0</v>
      </c>
      <c r="O1174">
        <v>-8150</v>
      </c>
      <c r="P1174">
        <v>-9911</v>
      </c>
      <c r="Q1174">
        <v>10</v>
      </c>
      <c r="R1174" t="s">
        <v>719</v>
      </c>
      <c r="S1174" t="s">
        <v>719</v>
      </c>
      <c r="T1174" t="s">
        <v>719</v>
      </c>
      <c r="U1174" t="s">
        <v>4326</v>
      </c>
      <c r="V1174">
        <v>1265504</v>
      </c>
      <c r="W1174" t="s">
        <v>260</v>
      </c>
      <c r="X1174" t="b">
        <v>1</v>
      </c>
      <c r="Y1174">
        <v>1265504</v>
      </c>
      <c r="Z1174" t="s">
        <v>260</v>
      </c>
      <c r="AA1174">
        <v>86182</v>
      </c>
      <c r="AB1174" t="s">
        <v>66</v>
      </c>
      <c r="AC1174">
        <v>281915</v>
      </c>
      <c r="AD1174" t="s">
        <v>99</v>
      </c>
      <c r="AE1174">
        <v>80864</v>
      </c>
      <c r="AF1174" t="s">
        <v>45</v>
      </c>
      <c r="AG1174">
        <v>80840</v>
      </c>
      <c r="AH1174" t="s">
        <v>116</v>
      </c>
      <c r="AI1174">
        <v>28216</v>
      </c>
      <c r="AJ1174" t="s">
        <v>142</v>
      </c>
      <c r="AK1174">
        <v>1224</v>
      </c>
      <c r="AL1174" t="s">
        <v>91</v>
      </c>
      <c r="AM1174">
        <v>2</v>
      </c>
      <c r="AN1174" t="s">
        <v>152</v>
      </c>
      <c r="AO1174">
        <v>131567</v>
      </c>
      <c r="AP1174" t="s">
        <v>153</v>
      </c>
    </row>
    <row r="1175" spans="1:42" x14ac:dyDescent="0.2">
      <c r="A1175">
        <v>1174</v>
      </c>
      <c r="B1175" t="s">
        <v>1179</v>
      </c>
      <c r="C1175" t="s">
        <v>260</v>
      </c>
      <c r="D1175">
        <v>1265504</v>
      </c>
      <c r="E1175" t="s">
        <v>305</v>
      </c>
      <c r="F1175" t="s">
        <v>304</v>
      </c>
      <c r="G1175" t="s">
        <v>304</v>
      </c>
      <c r="H1175" t="s">
        <v>1201</v>
      </c>
      <c r="I1175" t="s">
        <v>4622</v>
      </c>
      <c r="J1175" t="s">
        <v>719</v>
      </c>
      <c r="K1175">
        <v>-1</v>
      </c>
      <c r="L1175">
        <v>1008</v>
      </c>
      <c r="M1175" t="s">
        <v>1200</v>
      </c>
      <c r="N1175">
        <v>0</v>
      </c>
      <c r="O1175">
        <v>-7100</v>
      </c>
      <c r="P1175">
        <v>-8108</v>
      </c>
      <c r="Q1175">
        <v>9</v>
      </c>
      <c r="R1175" t="s">
        <v>4316</v>
      </c>
      <c r="S1175" t="s">
        <v>719</v>
      </c>
      <c r="T1175" t="s">
        <v>719</v>
      </c>
      <c r="U1175" t="s">
        <v>4326</v>
      </c>
      <c r="V1175">
        <v>1265504</v>
      </c>
      <c r="W1175" t="s">
        <v>260</v>
      </c>
      <c r="X1175" t="b">
        <v>1</v>
      </c>
      <c r="Y1175">
        <v>1265504</v>
      </c>
      <c r="Z1175" t="s">
        <v>260</v>
      </c>
      <c r="AA1175">
        <v>86182</v>
      </c>
      <c r="AB1175" t="s">
        <v>66</v>
      </c>
      <c r="AC1175">
        <v>281915</v>
      </c>
      <c r="AD1175" t="s">
        <v>99</v>
      </c>
      <c r="AE1175">
        <v>80864</v>
      </c>
      <c r="AF1175" t="s">
        <v>45</v>
      </c>
      <c r="AG1175">
        <v>80840</v>
      </c>
      <c r="AH1175" t="s">
        <v>116</v>
      </c>
      <c r="AI1175">
        <v>28216</v>
      </c>
      <c r="AJ1175" t="s">
        <v>142</v>
      </c>
      <c r="AK1175">
        <v>1224</v>
      </c>
      <c r="AL1175" t="s">
        <v>91</v>
      </c>
      <c r="AM1175">
        <v>2</v>
      </c>
      <c r="AN1175" t="s">
        <v>152</v>
      </c>
      <c r="AO1175">
        <v>131567</v>
      </c>
      <c r="AP1175" t="s">
        <v>153</v>
      </c>
    </row>
    <row r="1176" spans="1:42" x14ac:dyDescent="0.2">
      <c r="A1176">
        <v>1175</v>
      </c>
      <c r="B1176" t="s">
        <v>1179</v>
      </c>
      <c r="C1176" t="s">
        <v>260</v>
      </c>
      <c r="D1176">
        <v>1265504</v>
      </c>
      <c r="E1176" t="s">
        <v>305</v>
      </c>
      <c r="F1176" t="s">
        <v>304</v>
      </c>
      <c r="G1176" t="s">
        <v>304</v>
      </c>
      <c r="H1176" t="s">
        <v>1199</v>
      </c>
      <c r="I1176" t="s">
        <v>4621</v>
      </c>
      <c r="J1176" t="s">
        <v>719</v>
      </c>
      <c r="K1176">
        <v>-1</v>
      </c>
      <c r="L1176">
        <v>1014</v>
      </c>
      <c r="M1176" t="s">
        <v>1198</v>
      </c>
      <c r="N1176">
        <v>0</v>
      </c>
      <c r="O1176">
        <v>-6048</v>
      </c>
      <c r="P1176">
        <v>-7062</v>
      </c>
      <c r="Q1176">
        <v>8</v>
      </c>
      <c r="R1176" t="s">
        <v>719</v>
      </c>
      <c r="S1176" t="s">
        <v>719</v>
      </c>
      <c r="T1176" t="s">
        <v>719</v>
      </c>
      <c r="U1176" t="s">
        <v>4326</v>
      </c>
      <c r="V1176">
        <v>1265504</v>
      </c>
      <c r="W1176" t="s">
        <v>260</v>
      </c>
      <c r="X1176" t="b">
        <v>1</v>
      </c>
      <c r="Y1176">
        <v>1265504</v>
      </c>
      <c r="Z1176" t="s">
        <v>260</v>
      </c>
      <c r="AA1176">
        <v>86182</v>
      </c>
      <c r="AB1176" t="s">
        <v>66</v>
      </c>
      <c r="AC1176">
        <v>281915</v>
      </c>
      <c r="AD1176" t="s">
        <v>99</v>
      </c>
      <c r="AE1176">
        <v>80864</v>
      </c>
      <c r="AF1176" t="s">
        <v>45</v>
      </c>
      <c r="AG1176">
        <v>80840</v>
      </c>
      <c r="AH1176" t="s">
        <v>116</v>
      </c>
      <c r="AI1176">
        <v>28216</v>
      </c>
      <c r="AJ1176" t="s">
        <v>142</v>
      </c>
      <c r="AK1176">
        <v>1224</v>
      </c>
      <c r="AL1176" t="s">
        <v>91</v>
      </c>
      <c r="AM1176">
        <v>2</v>
      </c>
      <c r="AN1176" t="s">
        <v>152</v>
      </c>
      <c r="AO1176">
        <v>131567</v>
      </c>
      <c r="AP1176" t="s">
        <v>153</v>
      </c>
    </row>
    <row r="1177" spans="1:42" x14ac:dyDescent="0.2">
      <c r="A1177">
        <v>1176</v>
      </c>
      <c r="B1177" t="s">
        <v>1179</v>
      </c>
      <c r="C1177" t="s">
        <v>260</v>
      </c>
      <c r="D1177">
        <v>1265504</v>
      </c>
      <c r="E1177" t="s">
        <v>1197</v>
      </c>
      <c r="F1177" t="s">
        <v>1196</v>
      </c>
      <c r="G1177" t="s">
        <v>1196</v>
      </c>
      <c r="H1177" t="s">
        <v>1195</v>
      </c>
      <c r="I1177" t="s">
        <v>4620</v>
      </c>
      <c r="J1177" t="s">
        <v>719</v>
      </c>
      <c r="K1177">
        <v>-1</v>
      </c>
      <c r="L1177">
        <v>465</v>
      </c>
      <c r="M1177" t="s">
        <v>1194</v>
      </c>
      <c r="N1177">
        <v>0</v>
      </c>
      <c r="O1177">
        <v>-5577</v>
      </c>
      <c r="P1177">
        <v>-6042</v>
      </c>
      <c r="Q1177">
        <v>7</v>
      </c>
      <c r="R1177" t="s">
        <v>719</v>
      </c>
      <c r="S1177" t="s">
        <v>719</v>
      </c>
      <c r="T1177" t="s">
        <v>719</v>
      </c>
      <c r="U1177" t="s">
        <v>4326</v>
      </c>
      <c r="V1177">
        <v>1265504</v>
      </c>
      <c r="W1177" t="s">
        <v>260</v>
      </c>
      <c r="X1177" t="b">
        <v>1</v>
      </c>
      <c r="Y1177">
        <v>1265504</v>
      </c>
      <c r="Z1177" t="s">
        <v>260</v>
      </c>
      <c r="AA1177">
        <v>86182</v>
      </c>
      <c r="AB1177" t="s">
        <v>66</v>
      </c>
      <c r="AC1177">
        <v>281915</v>
      </c>
      <c r="AD1177" t="s">
        <v>99</v>
      </c>
      <c r="AE1177">
        <v>80864</v>
      </c>
      <c r="AF1177" t="s">
        <v>45</v>
      </c>
      <c r="AG1177">
        <v>80840</v>
      </c>
      <c r="AH1177" t="s">
        <v>116</v>
      </c>
      <c r="AI1177">
        <v>28216</v>
      </c>
      <c r="AJ1177" t="s">
        <v>142</v>
      </c>
      <c r="AK1177">
        <v>1224</v>
      </c>
      <c r="AL1177" t="s">
        <v>91</v>
      </c>
      <c r="AM1177">
        <v>2</v>
      </c>
      <c r="AN1177" t="s">
        <v>152</v>
      </c>
      <c r="AO1177">
        <v>131567</v>
      </c>
      <c r="AP1177" t="s">
        <v>153</v>
      </c>
    </row>
    <row r="1178" spans="1:42" x14ac:dyDescent="0.2">
      <c r="A1178">
        <v>1177</v>
      </c>
      <c r="B1178" t="s">
        <v>1179</v>
      </c>
      <c r="C1178" t="s">
        <v>260</v>
      </c>
      <c r="D1178">
        <v>1265504</v>
      </c>
      <c r="E1178" t="s">
        <v>388</v>
      </c>
      <c r="F1178" t="s">
        <v>387</v>
      </c>
      <c r="G1178" t="s">
        <v>387</v>
      </c>
      <c r="H1178" t="s">
        <v>1193</v>
      </c>
      <c r="I1178" t="s">
        <v>4619</v>
      </c>
      <c r="J1178" t="s">
        <v>719</v>
      </c>
      <c r="K1178">
        <v>-1</v>
      </c>
      <c r="L1178">
        <v>1140</v>
      </c>
      <c r="M1178" t="s">
        <v>1192</v>
      </c>
      <c r="N1178">
        <v>0</v>
      </c>
      <c r="O1178">
        <v>-4441</v>
      </c>
      <c r="P1178">
        <v>-5581</v>
      </c>
      <c r="Q1178">
        <v>6</v>
      </c>
      <c r="R1178" t="s">
        <v>719</v>
      </c>
      <c r="S1178" t="s">
        <v>719</v>
      </c>
      <c r="T1178" t="s">
        <v>719</v>
      </c>
      <c r="U1178" t="s">
        <v>4326</v>
      </c>
      <c r="V1178">
        <v>1265504</v>
      </c>
      <c r="W1178" t="s">
        <v>260</v>
      </c>
      <c r="X1178" t="b">
        <v>1</v>
      </c>
      <c r="Y1178">
        <v>1265504</v>
      </c>
      <c r="Z1178" t="s">
        <v>260</v>
      </c>
      <c r="AA1178">
        <v>86182</v>
      </c>
      <c r="AB1178" t="s">
        <v>66</v>
      </c>
      <c r="AC1178">
        <v>281915</v>
      </c>
      <c r="AD1178" t="s">
        <v>99</v>
      </c>
      <c r="AE1178">
        <v>80864</v>
      </c>
      <c r="AF1178" t="s">
        <v>45</v>
      </c>
      <c r="AG1178">
        <v>80840</v>
      </c>
      <c r="AH1178" t="s">
        <v>116</v>
      </c>
      <c r="AI1178">
        <v>28216</v>
      </c>
      <c r="AJ1178" t="s">
        <v>142</v>
      </c>
      <c r="AK1178">
        <v>1224</v>
      </c>
      <c r="AL1178" t="s">
        <v>91</v>
      </c>
      <c r="AM1178">
        <v>2</v>
      </c>
      <c r="AN1178" t="s">
        <v>152</v>
      </c>
      <c r="AO1178">
        <v>131567</v>
      </c>
      <c r="AP1178" t="s">
        <v>153</v>
      </c>
    </row>
    <row r="1179" spans="1:42" x14ac:dyDescent="0.2">
      <c r="A1179">
        <v>1178</v>
      </c>
      <c r="B1179" t="s">
        <v>1179</v>
      </c>
      <c r="C1179" t="s">
        <v>260</v>
      </c>
      <c r="D1179">
        <v>1265504</v>
      </c>
      <c r="E1179" t="s">
        <v>1191</v>
      </c>
      <c r="F1179" t="s">
        <v>1190</v>
      </c>
      <c r="G1179" t="s">
        <v>1190</v>
      </c>
      <c r="H1179" t="s">
        <v>1189</v>
      </c>
      <c r="I1179" t="s">
        <v>4618</v>
      </c>
      <c r="J1179" t="s">
        <v>719</v>
      </c>
      <c r="K1179">
        <v>-1</v>
      </c>
      <c r="L1179">
        <v>564</v>
      </c>
      <c r="M1179" t="s">
        <v>1188</v>
      </c>
      <c r="N1179">
        <v>0</v>
      </c>
      <c r="O1179">
        <v>-3674</v>
      </c>
      <c r="P1179">
        <v>-4238</v>
      </c>
      <c r="Q1179">
        <v>5</v>
      </c>
      <c r="R1179" t="s">
        <v>719</v>
      </c>
      <c r="S1179" t="s">
        <v>719</v>
      </c>
      <c r="T1179" t="s">
        <v>719</v>
      </c>
      <c r="U1179" t="s">
        <v>4326</v>
      </c>
      <c r="V1179">
        <v>1265504</v>
      </c>
      <c r="W1179" t="s">
        <v>260</v>
      </c>
      <c r="X1179" t="b">
        <v>1</v>
      </c>
      <c r="Y1179">
        <v>1265504</v>
      </c>
      <c r="Z1179" t="s">
        <v>260</v>
      </c>
      <c r="AA1179">
        <v>86182</v>
      </c>
      <c r="AB1179" t="s">
        <v>66</v>
      </c>
      <c r="AC1179">
        <v>281915</v>
      </c>
      <c r="AD1179" t="s">
        <v>99</v>
      </c>
      <c r="AE1179">
        <v>80864</v>
      </c>
      <c r="AF1179" t="s">
        <v>45</v>
      </c>
      <c r="AG1179">
        <v>80840</v>
      </c>
      <c r="AH1179" t="s">
        <v>116</v>
      </c>
      <c r="AI1179">
        <v>28216</v>
      </c>
      <c r="AJ1179" t="s">
        <v>142</v>
      </c>
      <c r="AK1179">
        <v>1224</v>
      </c>
      <c r="AL1179" t="s">
        <v>91</v>
      </c>
      <c r="AM1179">
        <v>2</v>
      </c>
      <c r="AN1179" t="s">
        <v>152</v>
      </c>
      <c r="AO1179">
        <v>131567</v>
      </c>
      <c r="AP1179" t="s">
        <v>153</v>
      </c>
    </row>
    <row r="1180" spans="1:42" x14ac:dyDescent="0.2">
      <c r="A1180">
        <v>1179</v>
      </c>
      <c r="B1180" t="s">
        <v>1179</v>
      </c>
      <c r="C1180" t="s">
        <v>260</v>
      </c>
      <c r="D1180">
        <v>1265504</v>
      </c>
      <c r="E1180" t="s">
        <v>1187</v>
      </c>
      <c r="F1180" t="s">
        <v>1186</v>
      </c>
      <c r="G1180" t="s">
        <v>1186</v>
      </c>
      <c r="H1180" t="s">
        <v>1185</v>
      </c>
      <c r="I1180" t="s">
        <v>4617</v>
      </c>
      <c r="J1180" t="s">
        <v>719</v>
      </c>
      <c r="K1180">
        <v>1</v>
      </c>
      <c r="L1180">
        <v>1566</v>
      </c>
      <c r="M1180" t="s">
        <v>1184</v>
      </c>
      <c r="N1180">
        <v>0</v>
      </c>
      <c r="O1180">
        <v>-2096</v>
      </c>
      <c r="P1180">
        <v>-3662</v>
      </c>
      <c r="Q1180">
        <v>4</v>
      </c>
      <c r="R1180" t="s">
        <v>719</v>
      </c>
      <c r="S1180" t="s">
        <v>719</v>
      </c>
      <c r="T1180" t="s">
        <v>719</v>
      </c>
      <c r="U1180" t="s">
        <v>4326</v>
      </c>
      <c r="V1180">
        <v>1265504</v>
      </c>
      <c r="W1180" t="s">
        <v>260</v>
      </c>
      <c r="X1180" t="b">
        <v>1</v>
      </c>
      <c r="Y1180">
        <v>1265504</v>
      </c>
      <c r="Z1180" t="s">
        <v>260</v>
      </c>
      <c r="AA1180">
        <v>86182</v>
      </c>
      <c r="AB1180" t="s">
        <v>66</v>
      </c>
      <c r="AC1180">
        <v>281915</v>
      </c>
      <c r="AD1180" t="s">
        <v>99</v>
      </c>
      <c r="AE1180">
        <v>80864</v>
      </c>
      <c r="AF1180" t="s">
        <v>45</v>
      </c>
      <c r="AG1180">
        <v>80840</v>
      </c>
      <c r="AH1180" t="s">
        <v>116</v>
      </c>
      <c r="AI1180">
        <v>28216</v>
      </c>
      <c r="AJ1180" t="s">
        <v>142</v>
      </c>
      <c r="AK1180">
        <v>1224</v>
      </c>
      <c r="AL1180" t="s">
        <v>91</v>
      </c>
      <c r="AM1180">
        <v>2</v>
      </c>
      <c r="AN1180" t="s">
        <v>152</v>
      </c>
      <c r="AO1180">
        <v>131567</v>
      </c>
      <c r="AP1180" t="s">
        <v>153</v>
      </c>
    </row>
    <row r="1181" spans="1:42" x14ac:dyDescent="0.2">
      <c r="A1181">
        <v>1180</v>
      </c>
      <c r="B1181" t="s">
        <v>1179</v>
      </c>
      <c r="C1181" t="s">
        <v>260</v>
      </c>
      <c r="D1181">
        <v>1265504</v>
      </c>
      <c r="E1181" t="s">
        <v>497</v>
      </c>
      <c r="F1181" t="s">
        <v>429</v>
      </c>
      <c r="G1181" t="s">
        <v>429</v>
      </c>
      <c r="H1181" t="s">
        <v>1183</v>
      </c>
      <c r="I1181" t="s">
        <v>4616</v>
      </c>
      <c r="J1181" t="s">
        <v>719</v>
      </c>
      <c r="K1181">
        <v>-1</v>
      </c>
      <c r="L1181">
        <v>297</v>
      </c>
      <c r="M1181" t="s">
        <v>1182</v>
      </c>
      <c r="N1181">
        <v>0</v>
      </c>
      <c r="O1181">
        <v>-1481</v>
      </c>
      <c r="P1181">
        <v>-1778</v>
      </c>
      <c r="Q1181">
        <v>3</v>
      </c>
      <c r="R1181" t="s">
        <v>719</v>
      </c>
      <c r="S1181" t="s">
        <v>719</v>
      </c>
      <c r="T1181" t="s">
        <v>719</v>
      </c>
      <c r="U1181" t="s">
        <v>4326</v>
      </c>
      <c r="V1181">
        <v>1265504</v>
      </c>
      <c r="W1181" t="s">
        <v>260</v>
      </c>
      <c r="X1181" t="b">
        <v>1</v>
      </c>
      <c r="Y1181">
        <v>1265504</v>
      </c>
      <c r="Z1181" t="s">
        <v>260</v>
      </c>
      <c r="AA1181">
        <v>86182</v>
      </c>
      <c r="AB1181" t="s">
        <v>66</v>
      </c>
      <c r="AC1181">
        <v>281915</v>
      </c>
      <c r="AD1181" t="s">
        <v>99</v>
      </c>
      <c r="AE1181">
        <v>80864</v>
      </c>
      <c r="AF1181" t="s">
        <v>45</v>
      </c>
      <c r="AG1181">
        <v>80840</v>
      </c>
      <c r="AH1181" t="s">
        <v>116</v>
      </c>
      <c r="AI1181">
        <v>28216</v>
      </c>
      <c r="AJ1181" t="s">
        <v>142</v>
      </c>
      <c r="AK1181">
        <v>1224</v>
      </c>
      <c r="AL1181" t="s">
        <v>91</v>
      </c>
      <c r="AM1181">
        <v>2</v>
      </c>
      <c r="AN1181" t="s">
        <v>152</v>
      </c>
      <c r="AO1181">
        <v>131567</v>
      </c>
      <c r="AP1181" t="s">
        <v>153</v>
      </c>
    </row>
    <row r="1182" spans="1:42" x14ac:dyDescent="0.2">
      <c r="A1182">
        <v>1181</v>
      </c>
      <c r="B1182" t="s">
        <v>1179</v>
      </c>
      <c r="C1182" t="s">
        <v>260</v>
      </c>
      <c r="D1182">
        <v>1265504</v>
      </c>
      <c r="E1182" t="s">
        <v>497</v>
      </c>
      <c r="F1182" t="s">
        <v>429</v>
      </c>
      <c r="G1182" t="s">
        <v>429</v>
      </c>
      <c r="H1182" t="s">
        <v>1181</v>
      </c>
      <c r="I1182" t="s">
        <v>4615</v>
      </c>
      <c r="J1182" t="s">
        <v>719</v>
      </c>
      <c r="K1182">
        <v>-1</v>
      </c>
      <c r="L1182">
        <v>297</v>
      </c>
      <c r="M1182" t="s">
        <v>1180</v>
      </c>
      <c r="N1182">
        <v>0</v>
      </c>
      <c r="O1182">
        <v>-1110</v>
      </c>
      <c r="P1182">
        <v>-1407</v>
      </c>
      <c r="Q1182">
        <v>2</v>
      </c>
      <c r="R1182" t="s">
        <v>719</v>
      </c>
      <c r="S1182" t="s">
        <v>719</v>
      </c>
      <c r="T1182" t="s">
        <v>719</v>
      </c>
      <c r="U1182" t="s">
        <v>4326</v>
      </c>
      <c r="V1182">
        <v>1265504</v>
      </c>
      <c r="W1182" t="s">
        <v>260</v>
      </c>
      <c r="X1182" t="b">
        <v>1</v>
      </c>
      <c r="Y1182">
        <v>1265504</v>
      </c>
      <c r="Z1182" t="s">
        <v>260</v>
      </c>
      <c r="AA1182">
        <v>86182</v>
      </c>
      <c r="AB1182" t="s">
        <v>66</v>
      </c>
      <c r="AC1182">
        <v>281915</v>
      </c>
      <c r="AD1182" t="s">
        <v>99</v>
      </c>
      <c r="AE1182">
        <v>80864</v>
      </c>
      <c r="AF1182" t="s">
        <v>45</v>
      </c>
      <c r="AG1182">
        <v>80840</v>
      </c>
      <c r="AH1182" t="s">
        <v>116</v>
      </c>
      <c r="AI1182">
        <v>28216</v>
      </c>
      <c r="AJ1182" t="s">
        <v>142</v>
      </c>
      <c r="AK1182">
        <v>1224</v>
      </c>
      <c r="AL1182" t="s">
        <v>91</v>
      </c>
      <c r="AM1182">
        <v>2</v>
      </c>
      <c r="AN1182" t="s">
        <v>152</v>
      </c>
      <c r="AO1182">
        <v>131567</v>
      </c>
      <c r="AP1182" t="s">
        <v>153</v>
      </c>
    </row>
    <row r="1183" spans="1:42" x14ac:dyDescent="0.2">
      <c r="A1183">
        <v>1182</v>
      </c>
      <c r="B1183" t="s">
        <v>1179</v>
      </c>
      <c r="C1183" t="s">
        <v>260</v>
      </c>
      <c r="D1183">
        <v>1265504</v>
      </c>
      <c r="E1183" t="s">
        <v>1007</v>
      </c>
      <c r="F1183" t="s">
        <v>472</v>
      </c>
      <c r="G1183" t="s">
        <v>472</v>
      </c>
      <c r="H1183" t="s">
        <v>1178</v>
      </c>
      <c r="I1183" t="s">
        <v>4614</v>
      </c>
      <c r="J1183" t="s">
        <v>719</v>
      </c>
      <c r="K1183">
        <v>1</v>
      </c>
      <c r="L1183">
        <v>1018</v>
      </c>
      <c r="M1183" t="s">
        <v>1177</v>
      </c>
      <c r="N1183">
        <v>1</v>
      </c>
      <c r="O1183">
        <v>0</v>
      </c>
      <c r="P1183">
        <v>-1018</v>
      </c>
      <c r="Q1183">
        <v>1</v>
      </c>
      <c r="R1183" t="s">
        <v>719</v>
      </c>
      <c r="S1183" t="s">
        <v>719</v>
      </c>
      <c r="T1183" t="s">
        <v>719</v>
      </c>
      <c r="U1183" t="s">
        <v>4326</v>
      </c>
      <c r="V1183">
        <v>1265504</v>
      </c>
      <c r="W1183" t="s">
        <v>260</v>
      </c>
      <c r="X1183" t="b">
        <v>1</v>
      </c>
      <c r="Y1183">
        <v>1265504</v>
      </c>
      <c r="Z1183" t="s">
        <v>260</v>
      </c>
      <c r="AA1183">
        <v>86182</v>
      </c>
      <c r="AB1183" t="s">
        <v>66</v>
      </c>
      <c r="AC1183">
        <v>281915</v>
      </c>
      <c r="AD1183" t="s">
        <v>99</v>
      </c>
      <c r="AE1183">
        <v>80864</v>
      </c>
      <c r="AF1183" t="s">
        <v>45</v>
      </c>
      <c r="AG1183">
        <v>80840</v>
      </c>
      <c r="AH1183" t="s">
        <v>116</v>
      </c>
      <c r="AI1183">
        <v>28216</v>
      </c>
      <c r="AJ1183" t="s">
        <v>142</v>
      </c>
      <c r="AK1183">
        <v>1224</v>
      </c>
      <c r="AL1183" t="s">
        <v>91</v>
      </c>
      <c r="AM1183">
        <v>2</v>
      </c>
      <c r="AN1183" t="s">
        <v>152</v>
      </c>
      <c r="AO1183">
        <v>131567</v>
      </c>
      <c r="AP1183" t="s">
        <v>153</v>
      </c>
    </row>
    <row r="1184" spans="1:42" x14ac:dyDescent="0.2">
      <c r="A1184">
        <v>1183</v>
      </c>
      <c r="B1184" t="s">
        <v>1142</v>
      </c>
      <c r="C1184" t="s">
        <v>261</v>
      </c>
      <c r="D1184">
        <v>1122215</v>
      </c>
      <c r="E1184" t="s">
        <v>606</v>
      </c>
      <c r="F1184" t="s">
        <v>605</v>
      </c>
      <c r="G1184" t="s">
        <v>605</v>
      </c>
      <c r="H1184" t="s">
        <v>1176</v>
      </c>
      <c r="I1184" t="s">
        <v>4613</v>
      </c>
      <c r="J1184" t="s">
        <v>719</v>
      </c>
      <c r="K1184">
        <v>-1</v>
      </c>
      <c r="L1184">
        <v>761</v>
      </c>
      <c r="M1184" t="s">
        <v>1175</v>
      </c>
      <c r="N1184">
        <v>1</v>
      </c>
      <c r="O1184">
        <v>-14402</v>
      </c>
      <c r="P1184">
        <v>-15163</v>
      </c>
      <c r="Q1184">
        <v>12</v>
      </c>
      <c r="R1184" t="s">
        <v>719</v>
      </c>
      <c r="S1184" t="s">
        <v>719</v>
      </c>
      <c r="T1184" t="s">
        <v>719</v>
      </c>
      <c r="U1184" t="s">
        <v>4326</v>
      </c>
      <c r="V1184">
        <v>1122215</v>
      </c>
      <c r="W1184" t="s">
        <v>261</v>
      </c>
      <c r="X1184" t="b">
        <v>1</v>
      </c>
      <c r="Y1184">
        <v>1122215</v>
      </c>
      <c r="Z1184" t="s">
        <v>261</v>
      </c>
      <c r="AA1184">
        <v>544911</v>
      </c>
      <c r="AB1184" t="s">
        <v>43</v>
      </c>
      <c r="AC1184">
        <v>149698</v>
      </c>
      <c r="AD1184" t="s">
        <v>115</v>
      </c>
      <c r="AE1184">
        <v>75682</v>
      </c>
      <c r="AF1184" t="s">
        <v>141</v>
      </c>
      <c r="AG1184">
        <v>80840</v>
      </c>
      <c r="AH1184" t="s">
        <v>116</v>
      </c>
      <c r="AI1184">
        <v>28216</v>
      </c>
      <c r="AJ1184" t="s">
        <v>142</v>
      </c>
      <c r="AK1184">
        <v>1224</v>
      </c>
      <c r="AL1184" t="s">
        <v>91</v>
      </c>
      <c r="AM1184">
        <v>2</v>
      </c>
      <c r="AN1184" t="s">
        <v>152</v>
      </c>
      <c r="AO1184">
        <v>131567</v>
      </c>
      <c r="AP1184" t="s">
        <v>153</v>
      </c>
    </row>
    <row r="1185" spans="1:42" x14ac:dyDescent="0.2">
      <c r="A1185">
        <v>1184</v>
      </c>
      <c r="B1185" t="s">
        <v>1142</v>
      </c>
      <c r="C1185" t="s">
        <v>261</v>
      </c>
      <c r="D1185">
        <v>1122215</v>
      </c>
      <c r="E1185" t="s">
        <v>1174</v>
      </c>
      <c r="F1185" t="s">
        <v>1173</v>
      </c>
      <c r="G1185" t="s">
        <v>1173</v>
      </c>
      <c r="H1185" t="s">
        <v>1172</v>
      </c>
      <c r="I1185" t="s">
        <v>4612</v>
      </c>
      <c r="J1185" t="s">
        <v>719</v>
      </c>
      <c r="K1185">
        <v>-1</v>
      </c>
      <c r="L1185">
        <v>1437</v>
      </c>
      <c r="M1185" t="s">
        <v>1171</v>
      </c>
      <c r="N1185">
        <v>0</v>
      </c>
      <c r="O1185">
        <v>-12863</v>
      </c>
      <c r="P1185">
        <v>-14300</v>
      </c>
      <c r="Q1185">
        <v>11</v>
      </c>
      <c r="R1185" t="s">
        <v>719</v>
      </c>
      <c r="S1185" t="s">
        <v>719</v>
      </c>
      <c r="T1185" t="s">
        <v>719</v>
      </c>
      <c r="U1185" t="s">
        <v>4326</v>
      </c>
      <c r="V1185">
        <v>1122215</v>
      </c>
      <c r="W1185" t="s">
        <v>261</v>
      </c>
      <c r="X1185" t="b">
        <v>1</v>
      </c>
      <c r="Y1185">
        <v>1122215</v>
      </c>
      <c r="Z1185" t="s">
        <v>261</v>
      </c>
      <c r="AA1185">
        <v>544911</v>
      </c>
      <c r="AB1185" t="s">
        <v>43</v>
      </c>
      <c r="AC1185">
        <v>149698</v>
      </c>
      <c r="AD1185" t="s">
        <v>115</v>
      </c>
      <c r="AE1185">
        <v>75682</v>
      </c>
      <c r="AF1185" t="s">
        <v>141</v>
      </c>
      <c r="AG1185">
        <v>80840</v>
      </c>
      <c r="AH1185" t="s">
        <v>116</v>
      </c>
      <c r="AI1185">
        <v>28216</v>
      </c>
      <c r="AJ1185" t="s">
        <v>142</v>
      </c>
      <c r="AK1185">
        <v>1224</v>
      </c>
      <c r="AL1185" t="s">
        <v>91</v>
      </c>
      <c r="AM1185">
        <v>2</v>
      </c>
      <c r="AN1185" t="s">
        <v>152</v>
      </c>
      <c r="AO1185">
        <v>131567</v>
      </c>
      <c r="AP1185" t="s">
        <v>153</v>
      </c>
    </row>
    <row r="1186" spans="1:42" x14ac:dyDescent="0.2">
      <c r="A1186">
        <v>1185</v>
      </c>
      <c r="B1186" t="s">
        <v>1142</v>
      </c>
      <c r="C1186" t="s">
        <v>261</v>
      </c>
      <c r="D1186">
        <v>1122215</v>
      </c>
      <c r="E1186" t="s">
        <v>1170</v>
      </c>
      <c r="F1186" t="s">
        <v>1169</v>
      </c>
      <c r="G1186" t="s">
        <v>1169</v>
      </c>
      <c r="H1186" t="s">
        <v>1168</v>
      </c>
      <c r="I1186" t="s">
        <v>4611</v>
      </c>
      <c r="J1186" t="s">
        <v>719</v>
      </c>
      <c r="K1186">
        <v>-1</v>
      </c>
      <c r="L1186">
        <v>951</v>
      </c>
      <c r="M1186" t="s">
        <v>1167</v>
      </c>
      <c r="N1186">
        <v>0</v>
      </c>
      <c r="O1186">
        <v>-11645</v>
      </c>
      <c r="P1186">
        <v>-12596</v>
      </c>
      <c r="Q1186">
        <v>10</v>
      </c>
      <c r="R1186" t="s">
        <v>719</v>
      </c>
      <c r="S1186" t="s">
        <v>719</v>
      </c>
      <c r="T1186" t="s">
        <v>719</v>
      </c>
      <c r="U1186" t="s">
        <v>4326</v>
      </c>
      <c r="V1186">
        <v>1122215</v>
      </c>
      <c r="W1186" t="s">
        <v>261</v>
      </c>
      <c r="X1186" t="b">
        <v>1</v>
      </c>
      <c r="Y1186">
        <v>1122215</v>
      </c>
      <c r="Z1186" t="s">
        <v>261</v>
      </c>
      <c r="AA1186">
        <v>544911</v>
      </c>
      <c r="AB1186" t="s">
        <v>43</v>
      </c>
      <c r="AC1186">
        <v>149698</v>
      </c>
      <c r="AD1186" t="s">
        <v>115</v>
      </c>
      <c r="AE1186">
        <v>75682</v>
      </c>
      <c r="AF1186" t="s">
        <v>141</v>
      </c>
      <c r="AG1186">
        <v>80840</v>
      </c>
      <c r="AH1186" t="s">
        <v>116</v>
      </c>
      <c r="AI1186">
        <v>28216</v>
      </c>
      <c r="AJ1186" t="s">
        <v>142</v>
      </c>
      <c r="AK1186">
        <v>1224</v>
      </c>
      <c r="AL1186" t="s">
        <v>91</v>
      </c>
      <c r="AM1186">
        <v>2</v>
      </c>
      <c r="AN1186" t="s">
        <v>152</v>
      </c>
      <c r="AO1186">
        <v>131567</v>
      </c>
      <c r="AP1186" t="s">
        <v>153</v>
      </c>
    </row>
    <row r="1187" spans="1:42" x14ac:dyDescent="0.2">
      <c r="A1187">
        <v>1186</v>
      </c>
      <c r="B1187" t="s">
        <v>1142</v>
      </c>
      <c r="C1187" t="s">
        <v>261</v>
      </c>
      <c r="D1187">
        <v>1122215</v>
      </c>
      <c r="E1187" t="s">
        <v>1166</v>
      </c>
      <c r="F1187" t="s">
        <v>1165</v>
      </c>
      <c r="G1187" t="s">
        <v>1165</v>
      </c>
      <c r="H1187" t="s">
        <v>1164</v>
      </c>
      <c r="I1187" t="s">
        <v>4610</v>
      </c>
      <c r="J1187" t="s">
        <v>719</v>
      </c>
      <c r="K1187">
        <v>1</v>
      </c>
      <c r="L1187">
        <v>1401</v>
      </c>
      <c r="M1187" t="s">
        <v>1163</v>
      </c>
      <c r="N1187">
        <v>0</v>
      </c>
      <c r="O1187">
        <v>-10217</v>
      </c>
      <c r="P1187">
        <v>-11618</v>
      </c>
      <c r="Q1187">
        <v>9</v>
      </c>
      <c r="R1187" t="s">
        <v>719</v>
      </c>
      <c r="S1187" t="s">
        <v>719</v>
      </c>
      <c r="T1187" t="s">
        <v>719</v>
      </c>
      <c r="U1187" t="s">
        <v>4326</v>
      </c>
      <c r="V1187">
        <v>1122215</v>
      </c>
      <c r="W1187" t="s">
        <v>261</v>
      </c>
      <c r="X1187" t="b">
        <v>1</v>
      </c>
      <c r="Y1187">
        <v>1122215</v>
      </c>
      <c r="Z1187" t="s">
        <v>261</v>
      </c>
      <c r="AA1187">
        <v>544911</v>
      </c>
      <c r="AB1187" t="s">
        <v>43</v>
      </c>
      <c r="AC1187">
        <v>149698</v>
      </c>
      <c r="AD1187" t="s">
        <v>115</v>
      </c>
      <c r="AE1187">
        <v>75682</v>
      </c>
      <c r="AF1187" t="s">
        <v>141</v>
      </c>
      <c r="AG1187">
        <v>80840</v>
      </c>
      <c r="AH1187" t="s">
        <v>116</v>
      </c>
      <c r="AI1187">
        <v>28216</v>
      </c>
      <c r="AJ1187" t="s">
        <v>142</v>
      </c>
      <c r="AK1187">
        <v>1224</v>
      </c>
      <c r="AL1187" t="s">
        <v>91</v>
      </c>
      <c r="AM1187">
        <v>2</v>
      </c>
      <c r="AN1187" t="s">
        <v>152</v>
      </c>
      <c r="AO1187">
        <v>131567</v>
      </c>
      <c r="AP1187" t="s">
        <v>153</v>
      </c>
    </row>
    <row r="1188" spans="1:42" x14ac:dyDescent="0.2">
      <c r="A1188">
        <v>1187</v>
      </c>
      <c r="B1188" t="s">
        <v>1142</v>
      </c>
      <c r="C1188" t="s">
        <v>261</v>
      </c>
      <c r="D1188">
        <v>1122215</v>
      </c>
      <c r="E1188" t="s">
        <v>1162</v>
      </c>
      <c r="F1188" t="s">
        <v>1161</v>
      </c>
      <c r="G1188" t="s">
        <v>1161</v>
      </c>
      <c r="H1188" t="s">
        <v>1160</v>
      </c>
      <c r="I1188" t="s">
        <v>4609</v>
      </c>
      <c r="J1188" t="s">
        <v>719</v>
      </c>
      <c r="K1188">
        <v>1</v>
      </c>
      <c r="L1188">
        <v>645</v>
      </c>
      <c r="M1188" t="s">
        <v>1159</v>
      </c>
      <c r="N1188">
        <v>0</v>
      </c>
      <c r="O1188">
        <v>-9445</v>
      </c>
      <c r="P1188">
        <v>-10090</v>
      </c>
      <c r="Q1188">
        <v>8</v>
      </c>
      <c r="R1188" t="s">
        <v>719</v>
      </c>
      <c r="S1188" t="s">
        <v>719</v>
      </c>
      <c r="T1188" t="s">
        <v>719</v>
      </c>
      <c r="U1188" t="s">
        <v>4326</v>
      </c>
      <c r="V1188">
        <v>1122215</v>
      </c>
      <c r="W1188" t="s">
        <v>261</v>
      </c>
      <c r="X1188" t="b">
        <v>1</v>
      </c>
      <c r="Y1188">
        <v>1122215</v>
      </c>
      <c r="Z1188" t="s">
        <v>261</v>
      </c>
      <c r="AA1188">
        <v>544911</v>
      </c>
      <c r="AB1188" t="s">
        <v>43</v>
      </c>
      <c r="AC1188">
        <v>149698</v>
      </c>
      <c r="AD1188" t="s">
        <v>115</v>
      </c>
      <c r="AE1188">
        <v>75682</v>
      </c>
      <c r="AF1188" t="s">
        <v>141</v>
      </c>
      <c r="AG1188">
        <v>80840</v>
      </c>
      <c r="AH1188" t="s">
        <v>116</v>
      </c>
      <c r="AI1188">
        <v>28216</v>
      </c>
      <c r="AJ1188" t="s">
        <v>142</v>
      </c>
      <c r="AK1188">
        <v>1224</v>
      </c>
      <c r="AL1188" t="s">
        <v>91</v>
      </c>
      <c r="AM1188">
        <v>2</v>
      </c>
      <c r="AN1188" t="s">
        <v>152</v>
      </c>
      <c r="AO1188">
        <v>131567</v>
      </c>
      <c r="AP1188" t="s">
        <v>153</v>
      </c>
    </row>
    <row r="1189" spans="1:42" x14ac:dyDescent="0.2">
      <c r="A1189">
        <v>1188</v>
      </c>
      <c r="B1189" t="s">
        <v>1142</v>
      </c>
      <c r="C1189" t="s">
        <v>261</v>
      </c>
      <c r="D1189">
        <v>1122215</v>
      </c>
      <c r="E1189" t="s">
        <v>514</v>
      </c>
      <c r="F1189" t="s">
        <v>441</v>
      </c>
      <c r="G1189" t="s">
        <v>441</v>
      </c>
      <c r="H1189" t="s">
        <v>1158</v>
      </c>
      <c r="I1189" t="s">
        <v>4608</v>
      </c>
      <c r="J1189" t="s">
        <v>719</v>
      </c>
      <c r="K1189">
        <v>-1</v>
      </c>
      <c r="L1189">
        <v>729</v>
      </c>
      <c r="M1189" t="s">
        <v>1157</v>
      </c>
      <c r="N1189">
        <v>0</v>
      </c>
      <c r="O1189">
        <v>-8196</v>
      </c>
      <c r="P1189">
        <v>-8925</v>
      </c>
      <c r="Q1189">
        <v>7</v>
      </c>
      <c r="R1189" t="s">
        <v>719</v>
      </c>
      <c r="S1189" t="s">
        <v>719</v>
      </c>
      <c r="T1189" t="s">
        <v>719</v>
      </c>
      <c r="U1189" t="s">
        <v>4326</v>
      </c>
      <c r="V1189">
        <v>1122215</v>
      </c>
      <c r="W1189" t="s">
        <v>261</v>
      </c>
      <c r="X1189" t="b">
        <v>1</v>
      </c>
      <c r="Y1189">
        <v>1122215</v>
      </c>
      <c r="Z1189" t="s">
        <v>261</v>
      </c>
      <c r="AA1189">
        <v>544911</v>
      </c>
      <c r="AB1189" t="s">
        <v>43</v>
      </c>
      <c r="AC1189">
        <v>149698</v>
      </c>
      <c r="AD1189" t="s">
        <v>115</v>
      </c>
      <c r="AE1189">
        <v>75682</v>
      </c>
      <c r="AF1189" t="s">
        <v>141</v>
      </c>
      <c r="AG1189">
        <v>80840</v>
      </c>
      <c r="AH1189" t="s">
        <v>116</v>
      </c>
      <c r="AI1189">
        <v>28216</v>
      </c>
      <c r="AJ1189" t="s">
        <v>142</v>
      </c>
      <c r="AK1189">
        <v>1224</v>
      </c>
      <c r="AL1189" t="s">
        <v>91</v>
      </c>
      <c r="AM1189">
        <v>2</v>
      </c>
      <c r="AN1189" t="s">
        <v>152</v>
      </c>
      <c r="AO1189">
        <v>131567</v>
      </c>
      <c r="AP1189" t="s">
        <v>153</v>
      </c>
    </row>
    <row r="1190" spans="1:42" x14ac:dyDescent="0.2">
      <c r="A1190">
        <v>1189</v>
      </c>
      <c r="B1190" t="s">
        <v>1142</v>
      </c>
      <c r="C1190" t="s">
        <v>261</v>
      </c>
      <c r="D1190">
        <v>1122215</v>
      </c>
      <c r="E1190" t="s">
        <v>305</v>
      </c>
      <c r="F1190" t="s">
        <v>304</v>
      </c>
      <c r="G1190" t="s">
        <v>304</v>
      </c>
      <c r="H1190" t="s">
        <v>1156</v>
      </c>
      <c r="I1190" t="s">
        <v>4607</v>
      </c>
      <c r="J1190" t="s">
        <v>719</v>
      </c>
      <c r="K1190">
        <v>-1</v>
      </c>
      <c r="L1190">
        <v>1008</v>
      </c>
      <c r="M1190" t="s">
        <v>1155</v>
      </c>
      <c r="N1190">
        <v>0</v>
      </c>
      <c r="O1190">
        <v>-7064</v>
      </c>
      <c r="P1190">
        <v>-8072</v>
      </c>
      <c r="Q1190">
        <v>6</v>
      </c>
      <c r="R1190" t="s">
        <v>4316</v>
      </c>
      <c r="S1190" t="s">
        <v>719</v>
      </c>
      <c r="T1190" t="s">
        <v>719</v>
      </c>
      <c r="U1190" t="s">
        <v>4326</v>
      </c>
      <c r="V1190">
        <v>1122215</v>
      </c>
      <c r="W1190" t="s">
        <v>261</v>
      </c>
      <c r="X1190" t="b">
        <v>1</v>
      </c>
      <c r="Y1190">
        <v>1122215</v>
      </c>
      <c r="Z1190" t="s">
        <v>261</v>
      </c>
      <c r="AA1190">
        <v>544911</v>
      </c>
      <c r="AB1190" t="s">
        <v>43</v>
      </c>
      <c r="AC1190">
        <v>149698</v>
      </c>
      <c r="AD1190" t="s">
        <v>115</v>
      </c>
      <c r="AE1190">
        <v>75682</v>
      </c>
      <c r="AF1190" t="s">
        <v>141</v>
      </c>
      <c r="AG1190">
        <v>80840</v>
      </c>
      <c r="AH1190" t="s">
        <v>116</v>
      </c>
      <c r="AI1190">
        <v>28216</v>
      </c>
      <c r="AJ1190" t="s">
        <v>142</v>
      </c>
      <c r="AK1190">
        <v>1224</v>
      </c>
      <c r="AL1190" t="s">
        <v>91</v>
      </c>
      <c r="AM1190">
        <v>2</v>
      </c>
      <c r="AN1190" t="s">
        <v>152</v>
      </c>
      <c r="AO1190">
        <v>131567</v>
      </c>
      <c r="AP1190" t="s">
        <v>153</v>
      </c>
    </row>
    <row r="1191" spans="1:42" x14ac:dyDescent="0.2">
      <c r="A1191">
        <v>1190</v>
      </c>
      <c r="B1191" t="s">
        <v>1142</v>
      </c>
      <c r="C1191" t="s">
        <v>261</v>
      </c>
      <c r="D1191">
        <v>1122215</v>
      </c>
      <c r="E1191" t="s">
        <v>430</v>
      </c>
      <c r="F1191" t="s">
        <v>429</v>
      </c>
      <c r="G1191" t="s">
        <v>429</v>
      </c>
      <c r="H1191" t="s">
        <v>1154</v>
      </c>
      <c r="I1191" t="s">
        <v>4606</v>
      </c>
      <c r="J1191" t="s">
        <v>719</v>
      </c>
      <c r="K1191">
        <v>1</v>
      </c>
      <c r="L1191">
        <v>693</v>
      </c>
      <c r="M1191" t="s">
        <v>1153</v>
      </c>
      <c r="N1191">
        <v>0</v>
      </c>
      <c r="O1191">
        <v>-6040</v>
      </c>
      <c r="P1191">
        <v>-6733</v>
      </c>
      <c r="Q1191">
        <v>5</v>
      </c>
      <c r="R1191" t="s">
        <v>719</v>
      </c>
      <c r="S1191" t="s">
        <v>719</v>
      </c>
      <c r="T1191" t="s">
        <v>719</v>
      </c>
      <c r="U1191" t="s">
        <v>4326</v>
      </c>
      <c r="V1191">
        <v>1122215</v>
      </c>
      <c r="W1191" t="s">
        <v>261</v>
      </c>
      <c r="X1191" t="b">
        <v>1</v>
      </c>
      <c r="Y1191">
        <v>1122215</v>
      </c>
      <c r="Z1191" t="s">
        <v>261</v>
      </c>
      <c r="AA1191">
        <v>544911</v>
      </c>
      <c r="AB1191" t="s">
        <v>43</v>
      </c>
      <c r="AC1191">
        <v>149698</v>
      </c>
      <c r="AD1191" t="s">
        <v>115</v>
      </c>
      <c r="AE1191">
        <v>75682</v>
      </c>
      <c r="AF1191" t="s">
        <v>141</v>
      </c>
      <c r="AG1191">
        <v>80840</v>
      </c>
      <c r="AH1191" t="s">
        <v>116</v>
      </c>
      <c r="AI1191">
        <v>28216</v>
      </c>
      <c r="AJ1191" t="s">
        <v>142</v>
      </c>
      <c r="AK1191">
        <v>1224</v>
      </c>
      <c r="AL1191" t="s">
        <v>91</v>
      </c>
      <c r="AM1191">
        <v>2</v>
      </c>
      <c r="AN1191" t="s">
        <v>152</v>
      </c>
      <c r="AO1191">
        <v>131567</v>
      </c>
      <c r="AP1191" t="s">
        <v>153</v>
      </c>
    </row>
    <row r="1192" spans="1:42" x14ac:dyDescent="0.2">
      <c r="A1192">
        <v>1191</v>
      </c>
      <c r="B1192" t="s">
        <v>1142</v>
      </c>
      <c r="C1192" t="s">
        <v>261</v>
      </c>
      <c r="D1192">
        <v>1122215</v>
      </c>
      <c r="E1192" t="s">
        <v>1152</v>
      </c>
      <c r="F1192" t="s">
        <v>1151</v>
      </c>
      <c r="G1192" t="s">
        <v>1151</v>
      </c>
      <c r="H1192" t="s">
        <v>1150</v>
      </c>
      <c r="I1192" t="s">
        <v>4605</v>
      </c>
      <c r="J1192" t="s">
        <v>719</v>
      </c>
      <c r="K1192">
        <v>1</v>
      </c>
      <c r="L1192">
        <v>1155</v>
      </c>
      <c r="M1192" t="s">
        <v>1149</v>
      </c>
      <c r="N1192">
        <v>0</v>
      </c>
      <c r="O1192">
        <v>-4889</v>
      </c>
      <c r="P1192">
        <v>-6044</v>
      </c>
      <c r="Q1192">
        <v>4</v>
      </c>
      <c r="R1192" t="s">
        <v>719</v>
      </c>
      <c r="S1192" t="s">
        <v>719</v>
      </c>
      <c r="T1192" t="s">
        <v>719</v>
      </c>
      <c r="U1192" t="s">
        <v>4326</v>
      </c>
      <c r="V1192">
        <v>1122215</v>
      </c>
      <c r="W1192" t="s">
        <v>261</v>
      </c>
      <c r="X1192" t="b">
        <v>1</v>
      </c>
      <c r="Y1192">
        <v>1122215</v>
      </c>
      <c r="Z1192" t="s">
        <v>261</v>
      </c>
      <c r="AA1192">
        <v>544911</v>
      </c>
      <c r="AB1192" t="s">
        <v>43</v>
      </c>
      <c r="AC1192">
        <v>149698</v>
      </c>
      <c r="AD1192" t="s">
        <v>115</v>
      </c>
      <c r="AE1192">
        <v>75682</v>
      </c>
      <c r="AF1192" t="s">
        <v>141</v>
      </c>
      <c r="AG1192">
        <v>80840</v>
      </c>
      <c r="AH1192" t="s">
        <v>116</v>
      </c>
      <c r="AI1192">
        <v>28216</v>
      </c>
      <c r="AJ1192" t="s">
        <v>142</v>
      </c>
      <c r="AK1192">
        <v>1224</v>
      </c>
      <c r="AL1192" t="s">
        <v>91</v>
      </c>
      <c r="AM1192">
        <v>2</v>
      </c>
      <c r="AN1192" t="s">
        <v>152</v>
      </c>
      <c r="AO1192">
        <v>131567</v>
      </c>
      <c r="AP1192" t="s">
        <v>153</v>
      </c>
    </row>
    <row r="1193" spans="1:42" x14ac:dyDescent="0.2">
      <c r="A1193">
        <v>1192</v>
      </c>
      <c r="B1193" t="s">
        <v>1142</v>
      </c>
      <c r="C1193" t="s">
        <v>261</v>
      </c>
      <c r="D1193">
        <v>1122215</v>
      </c>
      <c r="E1193" t="s">
        <v>1148</v>
      </c>
      <c r="F1193" t="s">
        <v>1147</v>
      </c>
      <c r="G1193" t="s">
        <v>1147</v>
      </c>
      <c r="H1193" t="s">
        <v>1146</v>
      </c>
      <c r="I1193" t="s">
        <v>4604</v>
      </c>
      <c r="J1193" t="s">
        <v>719</v>
      </c>
      <c r="K1193">
        <v>1</v>
      </c>
      <c r="L1193">
        <v>2004</v>
      </c>
      <c r="M1193" t="s">
        <v>1145</v>
      </c>
      <c r="N1193">
        <v>0</v>
      </c>
      <c r="O1193">
        <v>-2504</v>
      </c>
      <c r="P1193">
        <v>-4508</v>
      </c>
      <c r="Q1193">
        <v>3</v>
      </c>
      <c r="R1193" t="s">
        <v>719</v>
      </c>
      <c r="S1193" t="s">
        <v>719</v>
      </c>
      <c r="T1193" t="s">
        <v>719</v>
      </c>
      <c r="U1193" t="s">
        <v>4326</v>
      </c>
      <c r="V1193">
        <v>1122215</v>
      </c>
      <c r="W1193" t="s">
        <v>261</v>
      </c>
      <c r="X1193" t="b">
        <v>1</v>
      </c>
      <c r="Y1193">
        <v>1122215</v>
      </c>
      <c r="Z1193" t="s">
        <v>261</v>
      </c>
      <c r="AA1193">
        <v>544911</v>
      </c>
      <c r="AB1193" t="s">
        <v>43</v>
      </c>
      <c r="AC1193">
        <v>149698</v>
      </c>
      <c r="AD1193" t="s">
        <v>115</v>
      </c>
      <c r="AE1193">
        <v>75682</v>
      </c>
      <c r="AF1193" t="s">
        <v>141</v>
      </c>
      <c r="AG1193">
        <v>80840</v>
      </c>
      <c r="AH1193" t="s">
        <v>116</v>
      </c>
      <c r="AI1193">
        <v>28216</v>
      </c>
      <c r="AJ1193" t="s">
        <v>142</v>
      </c>
      <c r="AK1193">
        <v>1224</v>
      </c>
      <c r="AL1193" t="s">
        <v>91</v>
      </c>
      <c r="AM1193">
        <v>2</v>
      </c>
      <c r="AN1193" t="s">
        <v>152</v>
      </c>
      <c r="AO1193">
        <v>131567</v>
      </c>
      <c r="AP1193" t="s">
        <v>153</v>
      </c>
    </row>
    <row r="1194" spans="1:42" x14ac:dyDescent="0.2">
      <c r="A1194">
        <v>1193</v>
      </c>
      <c r="B1194" t="s">
        <v>1142</v>
      </c>
      <c r="C1194" t="s">
        <v>261</v>
      </c>
      <c r="D1194">
        <v>1122215</v>
      </c>
      <c r="E1194" t="s">
        <v>430</v>
      </c>
      <c r="F1194" t="s">
        <v>429</v>
      </c>
      <c r="G1194" t="s">
        <v>429</v>
      </c>
      <c r="H1194" t="s">
        <v>1144</v>
      </c>
      <c r="I1194" t="s">
        <v>4603</v>
      </c>
      <c r="J1194" t="s">
        <v>719</v>
      </c>
      <c r="K1194">
        <v>1</v>
      </c>
      <c r="L1194">
        <v>462</v>
      </c>
      <c r="M1194" t="s">
        <v>1143</v>
      </c>
      <c r="N1194">
        <v>0</v>
      </c>
      <c r="O1194">
        <v>-2046</v>
      </c>
      <c r="P1194">
        <v>-2508</v>
      </c>
      <c r="Q1194">
        <v>2</v>
      </c>
      <c r="R1194" t="s">
        <v>719</v>
      </c>
      <c r="S1194" t="s">
        <v>719</v>
      </c>
      <c r="T1194" t="s">
        <v>719</v>
      </c>
      <c r="U1194" t="s">
        <v>4326</v>
      </c>
      <c r="V1194">
        <v>1122215</v>
      </c>
      <c r="W1194" t="s">
        <v>261</v>
      </c>
      <c r="X1194" t="b">
        <v>1</v>
      </c>
      <c r="Y1194">
        <v>1122215</v>
      </c>
      <c r="Z1194" t="s">
        <v>261</v>
      </c>
      <c r="AA1194">
        <v>544911</v>
      </c>
      <c r="AB1194" t="s">
        <v>43</v>
      </c>
      <c r="AC1194">
        <v>149698</v>
      </c>
      <c r="AD1194" t="s">
        <v>115</v>
      </c>
      <c r="AE1194">
        <v>75682</v>
      </c>
      <c r="AF1194" t="s">
        <v>141</v>
      </c>
      <c r="AG1194">
        <v>80840</v>
      </c>
      <c r="AH1194" t="s">
        <v>116</v>
      </c>
      <c r="AI1194">
        <v>28216</v>
      </c>
      <c r="AJ1194" t="s">
        <v>142</v>
      </c>
      <c r="AK1194">
        <v>1224</v>
      </c>
      <c r="AL1194" t="s">
        <v>91</v>
      </c>
      <c r="AM1194">
        <v>2</v>
      </c>
      <c r="AN1194" t="s">
        <v>152</v>
      </c>
      <c r="AO1194">
        <v>131567</v>
      </c>
      <c r="AP1194" t="s">
        <v>153</v>
      </c>
    </row>
    <row r="1195" spans="1:42" x14ac:dyDescent="0.2">
      <c r="A1195">
        <v>1194</v>
      </c>
      <c r="B1195" t="s">
        <v>1142</v>
      </c>
      <c r="C1195" t="s">
        <v>261</v>
      </c>
      <c r="D1195">
        <v>1122215</v>
      </c>
      <c r="E1195" t="s">
        <v>430</v>
      </c>
      <c r="F1195" t="s">
        <v>429</v>
      </c>
      <c r="G1195" t="s">
        <v>429</v>
      </c>
      <c r="H1195" t="s">
        <v>1141</v>
      </c>
      <c r="I1195" t="s">
        <v>4602</v>
      </c>
      <c r="J1195" t="s">
        <v>719</v>
      </c>
      <c r="K1195">
        <v>1</v>
      </c>
      <c r="L1195">
        <v>1233</v>
      </c>
      <c r="M1195" t="s">
        <v>1140</v>
      </c>
      <c r="N1195">
        <v>0</v>
      </c>
      <c r="O1195">
        <v>-817</v>
      </c>
      <c r="P1195">
        <v>-2050</v>
      </c>
      <c r="Q1195">
        <v>1</v>
      </c>
      <c r="R1195" t="s">
        <v>719</v>
      </c>
      <c r="S1195" t="s">
        <v>719</v>
      </c>
      <c r="T1195" t="s">
        <v>719</v>
      </c>
      <c r="U1195" t="s">
        <v>4326</v>
      </c>
      <c r="V1195">
        <v>1122215</v>
      </c>
      <c r="W1195" t="s">
        <v>261</v>
      </c>
      <c r="X1195" t="b">
        <v>1</v>
      </c>
      <c r="Y1195">
        <v>1122215</v>
      </c>
      <c r="Z1195" t="s">
        <v>261</v>
      </c>
      <c r="AA1195">
        <v>544911</v>
      </c>
      <c r="AB1195" t="s">
        <v>43</v>
      </c>
      <c r="AC1195">
        <v>149698</v>
      </c>
      <c r="AD1195" t="s">
        <v>115</v>
      </c>
      <c r="AE1195">
        <v>75682</v>
      </c>
      <c r="AF1195" t="s">
        <v>141</v>
      </c>
      <c r="AG1195">
        <v>80840</v>
      </c>
      <c r="AH1195" t="s">
        <v>116</v>
      </c>
      <c r="AI1195">
        <v>28216</v>
      </c>
      <c r="AJ1195" t="s">
        <v>142</v>
      </c>
      <c r="AK1195">
        <v>1224</v>
      </c>
      <c r="AL1195" t="s">
        <v>91</v>
      </c>
      <c r="AM1195">
        <v>2</v>
      </c>
      <c r="AN1195" t="s">
        <v>152</v>
      </c>
      <c r="AO1195">
        <v>131567</v>
      </c>
      <c r="AP1195" t="s">
        <v>153</v>
      </c>
    </row>
    <row r="1196" spans="1:42" x14ac:dyDescent="0.2">
      <c r="A1196">
        <v>1207</v>
      </c>
      <c r="B1196" t="s">
        <v>4586</v>
      </c>
      <c r="C1196" t="s">
        <v>263</v>
      </c>
      <c r="D1196">
        <v>1121349</v>
      </c>
      <c r="E1196" t="s">
        <v>1127</v>
      </c>
      <c r="F1196" t="s">
        <v>1126</v>
      </c>
      <c r="G1196" t="s">
        <v>1126</v>
      </c>
      <c r="H1196" t="s">
        <v>1125</v>
      </c>
      <c r="I1196" t="s">
        <v>4601</v>
      </c>
      <c r="J1196" t="s">
        <v>719</v>
      </c>
      <c r="K1196">
        <v>-1</v>
      </c>
      <c r="L1196">
        <v>100</v>
      </c>
      <c r="M1196" t="s">
        <v>1124</v>
      </c>
      <c r="N1196">
        <v>1</v>
      </c>
      <c r="O1196">
        <v>-22866</v>
      </c>
      <c r="P1196">
        <v>-22966</v>
      </c>
      <c r="Q1196">
        <v>12</v>
      </c>
      <c r="R1196" t="s">
        <v>719</v>
      </c>
      <c r="S1196">
        <v>1</v>
      </c>
      <c r="T1196" t="s">
        <v>4327</v>
      </c>
      <c r="U1196" t="s">
        <v>4326</v>
      </c>
      <c r="V1196">
        <v>1121349</v>
      </c>
      <c r="W1196" t="s">
        <v>263</v>
      </c>
      <c r="X1196" t="b">
        <v>1</v>
      </c>
      <c r="Y1196">
        <v>1121349</v>
      </c>
      <c r="Z1196" t="s">
        <v>263</v>
      </c>
      <c r="AA1196">
        <v>408558</v>
      </c>
      <c r="AB1196" t="s">
        <v>13</v>
      </c>
      <c r="AC1196">
        <v>283</v>
      </c>
      <c r="AD1196" t="s">
        <v>94</v>
      </c>
      <c r="AE1196">
        <v>80864</v>
      </c>
      <c r="AF1196" t="s">
        <v>45</v>
      </c>
      <c r="AG1196">
        <v>80840</v>
      </c>
      <c r="AH1196" t="s">
        <v>116</v>
      </c>
      <c r="AI1196">
        <v>28216</v>
      </c>
      <c r="AJ1196" t="s">
        <v>142</v>
      </c>
      <c r="AK1196">
        <v>1224</v>
      </c>
      <c r="AL1196" t="s">
        <v>91</v>
      </c>
      <c r="AM1196">
        <v>2</v>
      </c>
      <c r="AN1196" t="s">
        <v>152</v>
      </c>
      <c r="AO1196">
        <v>131567</v>
      </c>
      <c r="AP1196" t="s">
        <v>153</v>
      </c>
    </row>
    <row r="1197" spans="1:42" x14ac:dyDescent="0.2">
      <c r="A1197">
        <v>1208</v>
      </c>
      <c r="B1197" t="s">
        <v>4586</v>
      </c>
      <c r="C1197" t="s">
        <v>263</v>
      </c>
      <c r="D1197">
        <v>1121349</v>
      </c>
      <c r="E1197" t="s">
        <v>1123</v>
      </c>
      <c r="F1197" t="s">
        <v>1122</v>
      </c>
      <c r="G1197" t="s">
        <v>1122</v>
      </c>
      <c r="H1197" t="s">
        <v>1121</v>
      </c>
      <c r="I1197" t="s">
        <v>4600</v>
      </c>
      <c r="J1197" t="s">
        <v>719</v>
      </c>
      <c r="K1197">
        <v>-1</v>
      </c>
      <c r="L1197">
        <v>4272</v>
      </c>
      <c r="M1197" t="s">
        <v>1120</v>
      </c>
      <c r="N1197">
        <v>0</v>
      </c>
      <c r="O1197">
        <v>-18592</v>
      </c>
      <c r="P1197">
        <v>-22864</v>
      </c>
      <c r="Q1197">
        <v>11</v>
      </c>
      <c r="R1197" t="s">
        <v>719</v>
      </c>
      <c r="S1197">
        <v>1</v>
      </c>
      <c r="T1197" t="s">
        <v>4327</v>
      </c>
      <c r="U1197" t="s">
        <v>4326</v>
      </c>
      <c r="V1197">
        <v>1121349</v>
      </c>
      <c r="W1197" t="s">
        <v>263</v>
      </c>
      <c r="X1197" t="b">
        <v>1</v>
      </c>
      <c r="Y1197">
        <v>1121349</v>
      </c>
      <c r="Z1197" t="s">
        <v>263</v>
      </c>
      <c r="AA1197">
        <v>408558</v>
      </c>
      <c r="AB1197" t="s">
        <v>13</v>
      </c>
      <c r="AC1197">
        <v>283</v>
      </c>
      <c r="AD1197" t="s">
        <v>94</v>
      </c>
      <c r="AE1197">
        <v>80864</v>
      </c>
      <c r="AF1197" t="s">
        <v>45</v>
      </c>
      <c r="AG1197">
        <v>80840</v>
      </c>
      <c r="AH1197" t="s">
        <v>116</v>
      </c>
      <c r="AI1197">
        <v>28216</v>
      </c>
      <c r="AJ1197" t="s">
        <v>142</v>
      </c>
      <c r="AK1197">
        <v>1224</v>
      </c>
      <c r="AL1197" t="s">
        <v>91</v>
      </c>
      <c r="AM1197">
        <v>2</v>
      </c>
      <c r="AN1197" t="s">
        <v>152</v>
      </c>
      <c r="AO1197">
        <v>131567</v>
      </c>
      <c r="AP1197" t="s">
        <v>153</v>
      </c>
    </row>
    <row r="1198" spans="1:42" x14ac:dyDescent="0.2">
      <c r="A1198">
        <v>1209</v>
      </c>
      <c r="B1198" t="s">
        <v>4586</v>
      </c>
      <c r="C1198" t="s">
        <v>263</v>
      </c>
      <c r="D1198">
        <v>1121349</v>
      </c>
      <c r="E1198" t="s">
        <v>497</v>
      </c>
      <c r="F1198" t="s">
        <v>429</v>
      </c>
      <c r="G1198" t="s">
        <v>429</v>
      </c>
      <c r="H1198" t="s">
        <v>1119</v>
      </c>
      <c r="I1198" t="s">
        <v>4599</v>
      </c>
      <c r="J1198" t="s">
        <v>719</v>
      </c>
      <c r="K1198">
        <v>-1</v>
      </c>
      <c r="L1198">
        <v>1686</v>
      </c>
      <c r="M1198" t="s">
        <v>1118</v>
      </c>
      <c r="N1198">
        <v>0</v>
      </c>
      <c r="O1198">
        <v>-16891</v>
      </c>
      <c r="P1198">
        <v>-18577</v>
      </c>
      <c r="Q1198">
        <v>10</v>
      </c>
      <c r="R1198" t="s">
        <v>719</v>
      </c>
      <c r="S1198">
        <v>1</v>
      </c>
      <c r="T1198" t="s">
        <v>4327</v>
      </c>
      <c r="U1198" t="s">
        <v>4326</v>
      </c>
      <c r="V1198">
        <v>1121349</v>
      </c>
      <c r="W1198" t="s">
        <v>263</v>
      </c>
      <c r="X1198" t="b">
        <v>1</v>
      </c>
      <c r="Y1198">
        <v>1121349</v>
      </c>
      <c r="Z1198" t="s">
        <v>263</v>
      </c>
      <c r="AA1198">
        <v>408558</v>
      </c>
      <c r="AB1198" t="s">
        <v>13</v>
      </c>
      <c r="AC1198">
        <v>283</v>
      </c>
      <c r="AD1198" t="s">
        <v>94</v>
      </c>
      <c r="AE1198">
        <v>80864</v>
      </c>
      <c r="AF1198" t="s">
        <v>45</v>
      </c>
      <c r="AG1198">
        <v>80840</v>
      </c>
      <c r="AH1198" t="s">
        <v>116</v>
      </c>
      <c r="AI1198">
        <v>28216</v>
      </c>
      <c r="AJ1198" t="s">
        <v>142</v>
      </c>
      <c r="AK1198">
        <v>1224</v>
      </c>
      <c r="AL1198" t="s">
        <v>91</v>
      </c>
      <c r="AM1198">
        <v>2</v>
      </c>
      <c r="AN1198" t="s">
        <v>152</v>
      </c>
      <c r="AO1198">
        <v>131567</v>
      </c>
      <c r="AP1198" t="s">
        <v>153</v>
      </c>
    </row>
    <row r="1199" spans="1:42" x14ac:dyDescent="0.2">
      <c r="A1199">
        <v>1210</v>
      </c>
      <c r="B1199" t="s">
        <v>4586</v>
      </c>
      <c r="C1199" t="s">
        <v>263</v>
      </c>
      <c r="D1199">
        <v>1121349</v>
      </c>
      <c r="E1199" t="s">
        <v>309</v>
      </c>
      <c r="F1199" t="s">
        <v>308</v>
      </c>
      <c r="G1199" t="s">
        <v>308</v>
      </c>
      <c r="H1199" t="s">
        <v>1117</v>
      </c>
      <c r="I1199" t="s">
        <v>4598</v>
      </c>
      <c r="J1199">
        <v>66</v>
      </c>
      <c r="K1199">
        <v>1</v>
      </c>
      <c r="L1199">
        <v>771</v>
      </c>
      <c r="M1199" t="s">
        <v>1116</v>
      </c>
      <c r="N1199">
        <v>0</v>
      </c>
      <c r="O1199">
        <v>-15996</v>
      </c>
      <c r="P1199">
        <v>-16767</v>
      </c>
      <c r="Q1199">
        <v>9</v>
      </c>
      <c r="R1199" t="s">
        <v>4318</v>
      </c>
      <c r="S1199">
        <v>1</v>
      </c>
      <c r="T1199" t="s">
        <v>4327</v>
      </c>
      <c r="U1199" t="s">
        <v>4332</v>
      </c>
      <c r="V1199">
        <v>1121349</v>
      </c>
      <c r="W1199" t="s">
        <v>263</v>
      </c>
      <c r="X1199" t="b">
        <v>1</v>
      </c>
      <c r="Y1199">
        <v>1121349</v>
      </c>
      <c r="Z1199" t="s">
        <v>263</v>
      </c>
      <c r="AA1199">
        <v>408558</v>
      </c>
      <c r="AB1199" t="s">
        <v>13</v>
      </c>
      <c r="AC1199">
        <v>283</v>
      </c>
      <c r="AD1199" t="s">
        <v>94</v>
      </c>
      <c r="AE1199">
        <v>80864</v>
      </c>
      <c r="AF1199" t="s">
        <v>45</v>
      </c>
      <c r="AG1199">
        <v>80840</v>
      </c>
      <c r="AH1199" t="s">
        <v>116</v>
      </c>
      <c r="AI1199">
        <v>28216</v>
      </c>
      <c r="AJ1199" t="s">
        <v>142</v>
      </c>
      <c r="AK1199">
        <v>1224</v>
      </c>
      <c r="AL1199" t="s">
        <v>91</v>
      </c>
      <c r="AM1199">
        <v>2</v>
      </c>
      <c r="AN1199" t="s">
        <v>152</v>
      </c>
      <c r="AO1199">
        <v>131567</v>
      </c>
      <c r="AP1199" t="s">
        <v>153</v>
      </c>
    </row>
    <row r="1200" spans="1:42" x14ac:dyDescent="0.2">
      <c r="A1200">
        <v>1211</v>
      </c>
      <c r="B1200" t="s">
        <v>4586</v>
      </c>
      <c r="C1200" t="s">
        <v>263</v>
      </c>
      <c r="D1200">
        <v>1121349</v>
      </c>
      <c r="E1200" t="s">
        <v>305</v>
      </c>
      <c r="F1200" t="s">
        <v>304</v>
      </c>
      <c r="G1200" t="s">
        <v>304</v>
      </c>
      <c r="H1200" t="s">
        <v>1115</v>
      </c>
      <c r="I1200" t="s">
        <v>4597</v>
      </c>
      <c r="J1200">
        <v>63</v>
      </c>
      <c r="K1200">
        <v>-1</v>
      </c>
      <c r="L1200">
        <v>969</v>
      </c>
      <c r="M1200" t="s">
        <v>1114</v>
      </c>
      <c r="N1200">
        <v>0</v>
      </c>
      <c r="O1200">
        <v>-14911</v>
      </c>
      <c r="P1200">
        <v>-15880</v>
      </c>
      <c r="Q1200">
        <v>8</v>
      </c>
      <c r="R1200" t="s">
        <v>4316</v>
      </c>
      <c r="S1200">
        <v>1</v>
      </c>
      <c r="T1200" t="s">
        <v>4327</v>
      </c>
      <c r="U1200" t="s">
        <v>4332</v>
      </c>
      <c r="V1200">
        <v>1121349</v>
      </c>
      <c r="W1200" t="s">
        <v>263</v>
      </c>
      <c r="X1200" t="b">
        <v>1</v>
      </c>
      <c r="Y1200">
        <v>1121349</v>
      </c>
      <c r="Z1200" t="s">
        <v>263</v>
      </c>
      <c r="AA1200">
        <v>408558</v>
      </c>
      <c r="AB1200" t="s">
        <v>13</v>
      </c>
      <c r="AC1200">
        <v>283</v>
      </c>
      <c r="AD1200" t="s">
        <v>94</v>
      </c>
      <c r="AE1200">
        <v>80864</v>
      </c>
      <c r="AF1200" t="s">
        <v>45</v>
      </c>
      <c r="AG1200">
        <v>80840</v>
      </c>
      <c r="AH1200" t="s">
        <v>116</v>
      </c>
      <c r="AI1200">
        <v>28216</v>
      </c>
      <c r="AJ1200" t="s">
        <v>142</v>
      </c>
      <c r="AK1200">
        <v>1224</v>
      </c>
      <c r="AL1200" t="s">
        <v>91</v>
      </c>
      <c r="AM1200">
        <v>2</v>
      </c>
      <c r="AN1200" t="s">
        <v>152</v>
      </c>
      <c r="AO1200">
        <v>131567</v>
      </c>
      <c r="AP1200" t="s">
        <v>153</v>
      </c>
    </row>
    <row r="1201" spans="1:42" x14ac:dyDescent="0.2">
      <c r="A1201">
        <v>1196</v>
      </c>
      <c r="B1201" t="s">
        <v>4586</v>
      </c>
      <c r="C1201" t="s">
        <v>263</v>
      </c>
      <c r="D1201">
        <v>1121349</v>
      </c>
      <c r="E1201" t="s">
        <v>698</v>
      </c>
      <c r="F1201" t="s">
        <v>697</v>
      </c>
      <c r="G1201" t="s">
        <v>697</v>
      </c>
      <c r="H1201" t="s">
        <v>1113</v>
      </c>
      <c r="I1201" t="s">
        <v>4596</v>
      </c>
      <c r="J1201">
        <v>82</v>
      </c>
      <c r="K1201">
        <v>-1</v>
      </c>
      <c r="L1201">
        <v>1248</v>
      </c>
      <c r="M1201" t="s">
        <v>1112</v>
      </c>
      <c r="N1201">
        <v>0</v>
      </c>
      <c r="O1201">
        <v>-13655</v>
      </c>
      <c r="P1201">
        <v>-14903</v>
      </c>
      <c r="Q1201">
        <v>11</v>
      </c>
      <c r="R1201" t="s">
        <v>4317</v>
      </c>
      <c r="S1201">
        <v>1</v>
      </c>
      <c r="T1201" t="s">
        <v>4327</v>
      </c>
      <c r="U1201" t="s">
        <v>4332</v>
      </c>
      <c r="V1201">
        <v>1121349</v>
      </c>
      <c r="W1201" t="s">
        <v>263</v>
      </c>
      <c r="X1201" t="b">
        <v>1</v>
      </c>
      <c r="Y1201">
        <v>1121349</v>
      </c>
      <c r="Z1201" t="s">
        <v>263</v>
      </c>
      <c r="AA1201">
        <v>408558</v>
      </c>
      <c r="AB1201" t="s">
        <v>13</v>
      </c>
      <c r="AC1201">
        <v>283</v>
      </c>
      <c r="AD1201" t="s">
        <v>94</v>
      </c>
      <c r="AE1201">
        <v>80864</v>
      </c>
      <c r="AF1201" t="s">
        <v>45</v>
      </c>
      <c r="AG1201">
        <v>80840</v>
      </c>
      <c r="AH1201" t="s">
        <v>116</v>
      </c>
      <c r="AI1201">
        <v>28216</v>
      </c>
      <c r="AJ1201" t="s">
        <v>142</v>
      </c>
      <c r="AK1201">
        <v>1224</v>
      </c>
      <c r="AL1201" t="s">
        <v>91</v>
      </c>
      <c r="AM1201">
        <v>2</v>
      </c>
      <c r="AN1201" t="s">
        <v>152</v>
      </c>
      <c r="AO1201">
        <v>131567</v>
      </c>
      <c r="AP1201" t="s">
        <v>153</v>
      </c>
    </row>
    <row r="1202" spans="1:42" x14ac:dyDescent="0.2">
      <c r="A1202">
        <v>1197</v>
      </c>
      <c r="B1202" t="s">
        <v>4586</v>
      </c>
      <c r="C1202" t="s">
        <v>263</v>
      </c>
      <c r="D1202">
        <v>1121349</v>
      </c>
      <c r="E1202" t="s">
        <v>298</v>
      </c>
      <c r="F1202" t="s">
        <v>297</v>
      </c>
      <c r="G1202" t="s">
        <v>297</v>
      </c>
      <c r="H1202" t="s">
        <v>1111</v>
      </c>
      <c r="I1202" t="s">
        <v>4595</v>
      </c>
      <c r="J1202">
        <v>66</v>
      </c>
      <c r="K1202">
        <v>-1</v>
      </c>
      <c r="L1202">
        <v>465</v>
      </c>
      <c r="M1202" t="s">
        <v>1110</v>
      </c>
      <c r="N1202">
        <v>0</v>
      </c>
      <c r="O1202">
        <v>-13194</v>
      </c>
      <c r="P1202">
        <v>-13659</v>
      </c>
      <c r="Q1202">
        <v>10</v>
      </c>
      <c r="R1202" t="s">
        <v>4319</v>
      </c>
      <c r="S1202">
        <v>1</v>
      </c>
      <c r="T1202" t="s">
        <v>4327</v>
      </c>
      <c r="U1202" t="s">
        <v>4332</v>
      </c>
      <c r="V1202">
        <v>1121349</v>
      </c>
      <c r="W1202" t="s">
        <v>263</v>
      </c>
      <c r="X1202" t="b">
        <v>1</v>
      </c>
      <c r="Y1202">
        <v>1121349</v>
      </c>
      <c r="Z1202" t="s">
        <v>263</v>
      </c>
      <c r="AA1202">
        <v>408558</v>
      </c>
      <c r="AB1202" t="s">
        <v>13</v>
      </c>
      <c r="AC1202">
        <v>283</v>
      </c>
      <c r="AD1202" t="s">
        <v>94</v>
      </c>
      <c r="AE1202">
        <v>80864</v>
      </c>
      <c r="AF1202" t="s">
        <v>45</v>
      </c>
      <c r="AG1202">
        <v>80840</v>
      </c>
      <c r="AH1202" t="s">
        <v>116</v>
      </c>
      <c r="AI1202">
        <v>28216</v>
      </c>
      <c r="AJ1202" t="s">
        <v>142</v>
      </c>
      <c r="AK1202">
        <v>1224</v>
      </c>
      <c r="AL1202" t="s">
        <v>91</v>
      </c>
      <c r="AM1202">
        <v>2</v>
      </c>
      <c r="AN1202" t="s">
        <v>152</v>
      </c>
      <c r="AO1202">
        <v>131567</v>
      </c>
      <c r="AP1202" t="s">
        <v>153</v>
      </c>
    </row>
    <row r="1203" spans="1:42" x14ac:dyDescent="0.2">
      <c r="A1203">
        <v>1198</v>
      </c>
      <c r="B1203" t="s">
        <v>4586</v>
      </c>
      <c r="C1203" t="s">
        <v>263</v>
      </c>
      <c r="D1203">
        <v>1121349</v>
      </c>
      <c r="E1203" t="s">
        <v>290</v>
      </c>
      <c r="F1203" t="s">
        <v>289</v>
      </c>
      <c r="G1203" t="s">
        <v>289</v>
      </c>
      <c r="H1203" t="s">
        <v>1109</v>
      </c>
      <c r="I1203" t="s">
        <v>4594</v>
      </c>
      <c r="J1203">
        <v>65</v>
      </c>
      <c r="K1203">
        <v>-1</v>
      </c>
      <c r="L1203">
        <v>960</v>
      </c>
      <c r="M1203" t="s">
        <v>1108</v>
      </c>
      <c r="N1203">
        <v>0</v>
      </c>
      <c r="O1203">
        <v>-12238</v>
      </c>
      <c r="P1203">
        <v>-13198</v>
      </c>
      <c r="Q1203">
        <v>9</v>
      </c>
      <c r="R1203" t="s">
        <v>4320</v>
      </c>
      <c r="S1203">
        <v>1</v>
      </c>
      <c r="T1203" t="s">
        <v>4327</v>
      </c>
      <c r="U1203" t="s">
        <v>4332</v>
      </c>
      <c r="V1203">
        <v>1121349</v>
      </c>
      <c r="W1203" t="s">
        <v>263</v>
      </c>
      <c r="X1203" t="b">
        <v>1</v>
      </c>
      <c r="Y1203">
        <v>1121349</v>
      </c>
      <c r="Z1203" t="s">
        <v>263</v>
      </c>
      <c r="AA1203">
        <v>408558</v>
      </c>
      <c r="AB1203" t="s">
        <v>13</v>
      </c>
      <c r="AC1203">
        <v>283</v>
      </c>
      <c r="AD1203" t="s">
        <v>94</v>
      </c>
      <c r="AE1203">
        <v>80864</v>
      </c>
      <c r="AF1203" t="s">
        <v>45</v>
      </c>
      <c r="AG1203">
        <v>80840</v>
      </c>
      <c r="AH1203" t="s">
        <v>116</v>
      </c>
      <c r="AI1203">
        <v>28216</v>
      </c>
      <c r="AJ1203" t="s">
        <v>142</v>
      </c>
      <c r="AK1203">
        <v>1224</v>
      </c>
      <c r="AL1203" t="s">
        <v>91</v>
      </c>
      <c r="AM1203">
        <v>2</v>
      </c>
      <c r="AN1203" t="s">
        <v>152</v>
      </c>
      <c r="AO1203">
        <v>131567</v>
      </c>
      <c r="AP1203" t="s">
        <v>153</v>
      </c>
    </row>
    <row r="1204" spans="1:42" x14ac:dyDescent="0.2">
      <c r="A1204">
        <v>1199</v>
      </c>
      <c r="B1204" t="s">
        <v>4586</v>
      </c>
      <c r="C1204" t="s">
        <v>263</v>
      </c>
      <c r="D1204">
        <v>1121349</v>
      </c>
      <c r="E1204" t="s">
        <v>294</v>
      </c>
      <c r="F1204" t="s">
        <v>293</v>
      </c>
      <c r="G1204" t="s">
        <v>293</v>
      </c>
      <c r="H1204" t="s">
        <v>1107</v>
      </c>
      <c r="I1204" t="s">
        <v>4593</v>
      </c>
      <c r="J1204">
        <v>60</v>
      </c>
      <c r="K1204">
        <v>-1</v>
      </c>
      <c r="L1204">
        <v>1017</v>
      </c>
      <c r="M1204" t="s">
        <v>1106</v>
      </c>
      <c r="N1204">
        <v>0</v>
      </c>
      <c r="O1204">
        <v>-11225</v>
      </c>
      <c r="P1204">
        <v>-12242</v>
      </c>
      <c r="Q1204">
        <v>8</v>
      </c>
      <c r="R1204" t="s">
        <v>4321</v>
      </c>
      <c r="S1204">
        <v>1</v>
      </c>
      <c r="T1204" t="s">
        <v>4327</v>
      </c>
      <c r="U1204" t="s">
        <v>4332</v>
      </c>
      <c r="V1204">
        <v>1121349</v>
      </c>
      <c r="W1204" t="s">
        <v>263</v>
      </c>
      <c r="X1204" t="b">
        <v>1</v>
      </c>
      <c r="Y1204">
        <v>1121349</v>
      </c>
      <c r="Z1204" t="s">
        <v>263</v>
      </c>
      <c r="AA1204">
        <v>408558</v>
      </c>
      <c r="AB1204" t="s">
        <v>13</v>
      </c>
      <c r="AC1204">
        <v>283</v>
      </c>
      <c r="AD1204" t="s">
        <v>94</v>
      </c>
      <c r="AE1204">
        <v>80864</v>
      </c>
      <c r="AF1204" t="s">
        <v>45</v>
      </c>
      <c r="AG1204">
        <v>80840</v>
      </c>
      <c r="AH1204" t="s">
        <v>116</v>
      </c>
      <c r="AI1204">
        <v>28216</v>
      </c>
      <c r="AJ1204" t="s">
        <v>142</v>
      </c>
      <c r="AK1204">
        <v>1224</v>
      </c>
      <c r="AL1204" t="s">
        <v>91</v>
      </c>
      <c r="AM1204">
        <v>2</v>
      </c>
      <c r="AN1204" t="s">
        <v>152</v>
      </c>
      <c r="AO1204">
        <v>131567</v>
      </c>
      <c r="AP1204" t="s">
        <v>153</v>
      </c>
    </row>
    <row r="1205" spans="1:42" x14ac:dyDescent="0.2">
      <c r="A1205">
        <v>1200</v>
      </c>
      <c r="B1205" t="s">
        <v>4586</v>
      </c>
      <c r="C1205" t="s">
        <v>263</v>
      </c>
      <c r="D1205">
        <v>1121349</v>
      </c>
      <c r="E1205" t="s">
        <v>575</v>
      </c>
      <c r="F1205" t="s">
        <v>574</v>
      </c>
      <c r="G1205" t="s">
        <v>574</v>
      </c>
      <c r="H1205" t="s">
        <v>1105</v>
      </c>
      <c r="I1205" t="s">
        <v>4592</v>
      </c>
      <c r="J1205" t="s">
        <v>719</v>
      </c>
      <c r="K1205">
        <v>-1</v>
      </c>
      <c r="L1205">
        <v>1749</v>
      </c>
      <c r="M1205" t="s">
        <v>1104</v>
      </c>
      <c r="N1205">
        <v>0</v>
      </c>
      <c r="O1205">
        <v>-9457</v>
      </c>
      <c r="P1205">
        <v>-11206</v>
      </c>
      <c r="Q1205">
        <v>7</v>
      </c>
      <c r="R1205" t="s">
        <v>4454</v>
      </c>
      <c r="S1205">
        <v>1</v>
      </c>
      <c r="T1205" t="s">
        <v>4327</v>
      </c>
      <c r="U1205" t="s">
        <v>4332</v>
      </c>
      <c r="V1205">
        <v>1121349</v>
      </c>
      <c r="W1205" t="s">
        <v>263</v>
      </c>
      <c r="X1205" t="b">
        <v>1</v>
      </c>
      <c r="Y1205">
        <v>1121349</v>
      </c>
      <c r="Z1205" t="s">
        <v>263</v>
      </c>
      <c r="AA1205">
        <v>408558</v>
      </c>
      <c r="AB1205" t="s">
        <v>13</v>
      </c>
      <c r="AC1205">
        <v>283</v>
      </c>
      <c r="AD1205" t="s">
        <v>94</v>
      </c>
      <c r="AE1205">
        <v>80864</v>
      </c>
      <c r="AF1205" t="s">
        <v>45</v>
      </c>
      <c r="AG1205">
        <v>80840</v>
      </c>
      <c r="AH1205" t="s">
        <v>116</v>
      </c>
      <c r="AI1205">
        <v>28216</v>
      </c>
      <c r="AJ1205" t="s">
        <v>142</v>
      </c>
      <c r="AK1205">
        <v>1224</v>
      </c>
      <c r="AL1205" t="s">
        <v>91</v>
      </c>
      <c r="AM1205">
        <v>2</v>
      </c>
      <c r="AN1205" t="s">
        <v>152</v>
      </c>
      <c r="AO1205">
        <v>131567</v>
      </c>
      <c r="AP1205" t="s">
        <v>153</v>
      </c>
    </row>
    <row r="1206" spans="1:42" x14ac:dyDescent="0.2">
      <c r="A1206">
        <v>1201</v>
      </c>
      <c r="B1206" t="s">
        <v>4586</v>
      </c>
      <c r="C1206" t="s">
        <v>263</v>
      </c>
      <c r="D1206">
        <v>1121349</v>
      </c>
      <c r="E1206" t="s">
        <v>1103</v>
      </c>
      <c r="F1206" t="s">
        <v>1102</v>
      </c>
      <c r="G1206" t="s">
        <v>1102</v>
      </c>
      <c r="H1206" t="s">
        <v>1101</v>
      </c>
      <c r="I1206" t="s">
        <v>4591</v>
      </c>
      <c r="J1206" t="s">
        <v>719</v>
      </c>
      <c r="K1206">
        <v>-1</v>
      </c>
      <c r="L1206">
        <v>1464</v>
      </c>
      <c r="M1206" t="s">
        <v>1100</v>
      </c>
      <c r="N1206">
        <v>0</v>
      </c>
      <c r="O1206">
        <v>-7997</v>
      </c>
      <c r="P1206">
        <v>-9461</v>
      </c>
      <c r="Q1206">
        <v>6</v>
      </c>
      <c r="R1206" t="s">
        <v>1030</v>
      </c>
      <c r="S1206">
        <v>1</v>
      </c>
      <c r="T1206" t="s">
        <v>4327</v>
      </c>
      <c r="U1206" t="s">
        <v>4332</v>
      </c>
      <c r="V1206">
        <v>1121349</v>
      </c>
      <c r="W1206" t="s">
        <v>263</v>
      </c>
      <c r="X1206" t="b">
        <v>1</v>
      </c>
      <c r="Y1206">
        <v>1121349</v>
      </c>
      <c r="Z1206" t="s">
        <v>263</v>
      </c>
      <c r="AA1206">
        <v>408558</v>
      </c>
      <c r="AB1206" t="s">
        <v>13</v>
      </c>
      <c r="AC1206">
        <v>283</v>
      </c>
      <c r="AD1206" t="s">
        <v>94</v>
      </c>
      <c r="AE1206">
        <v>80864</v>
      </c>
      <c r="AF1206" t="s">
        <v>45</v>
      </c>
      <c r="AG1206">
        <v>80840</v>
      </c>
      <c r="AH1206" t="s">
        <v>116</v>
      </c>
      <c r="AI1206">
        <v>28216</v>
      </c>
      <c r="AJ1206" t="s">
        <v>142</v>
      </c>
      <c r="AK1206">
        <v>1224</v>
      </c>
      <c r="AL1206" t="s">
        <v>91</v>
      </c>
      <c r="AM1206">
        <v>2</v>
      </c>
      <c r="AN1206" t="s">
        <v>152</v>
      </c>
      <c r="AO1206">
        <v>131567</v>
      </c>
      <c r="AP1206" t="s">
        <v>153</v>
      </c>
    </row>
    <row r="1207" spans="1:42" x14ac:dyDescent="0.2">
      <c r="A1207">
        <v>1202</v>
      </c>
      <c r="B1207" t="s">
        <v>4586</v>
      </c>
      <c r="C1207" t="s">
        <v>263</v>
      </c>
      <c r="D1207">
        <v>1121349</v>
      </c>
      <c r="E1207" t="s">
        <v>305</v>
      </c>
      <c r="F1207" t="s">
        <v>304</v>
      </c>
      <c r="G1207" t="s">
        <v>304</v>
      </c>
      <c r="H1207" t="s">
        <v>1099</v>
      </c>
      <c r="I1207" t="s">
        <v>4590</v>
      </c>
      <c r="J1207">
        <v>40</v>
      </c>
      <c r="K1207">
        <v>-1</v>
      </c>
      <c r="L1207">
        <v>972</v>
      </c>
      <c r="M1207" t="s">
        <v>1098</v>
      </c>
      <c r="N1207">
        <v>0</v>
      </c>
      <c r="O1207">
        <v>-6992</v>
      </c>
      <c r="P1207">
        <v>-7964</v>
      </c>
      <c r="Q1207">
        <v>5</v>
      </c>
      <c r="R1207" t="s">
        <v>4316</v>
      </c>
      <c r="S1207">
        <v>1</v>
      </c>
      <c r="T1207" t="s">
        <v>4327</v>
      </c>
      <c r="U1207" t="s">
        <v>4332</v>
      </c>
      <c r="V1207">
        <v>1121349</v>
      </c>
      <c r="W1207" t="s">
        <v>263</v>
      </c>
      <c r="X1207" t="b">
        <v>1</v>
      </c>
      <c r="Y1207">
        <v>1121349</v>
      </c>
      <c r="Z1207" t="s">
        <v>263</v>
      </c>
      <c r="AA1207">
        <v>408558</v>
      </c>
      <c r="AB1207" t="s">
        <v>13</v>
      </c>
      <c r="AC1207">
        <v>283</v>
      </c>
      <c r="AD1207" t="s">
        <v>94</v>
      </c>
      <c r="AE1207">
        <v>80864</v>
      </c>
      <c r="AF1207" t="s">
        <v>45</v>
      </c>
      <c r="AG1207">
        <v>80840</v>
      </c>
      <c r="AH1207" t="s">
        <v>116</v>
      </c>
      <c r="AI1207">
        <v>28216</v>
      </c>
      <c r="AJ1207" t="s">
        <v>142</v>
      </c>
      <c r="AK1207">
        <v>1224</v>
      </c>
      <c r="AL1207" t="s">
        <v>91</v>
      </c>
      <c r="AM1207">
        <v>2</v>
      </c>
      <c r="AN1207" t="s">
        <v>152</v>
      </c>
      <c r="AO1207">
        <v>131567</v>
      </c>
      <c r="AP1207" t="s">
        <v>153</v>
      </c>
    </row>
    <row r="1208" spans="1:42" x14ac:dyDescent="0.2">
      <c r="A1208">
        <v>1203</v>
      </c>
      <c r="B1208" t="s">
        <v>4586</v>
      </c>
      <c r="C1208" t="s">
        <v>263</v>
      </c>
      <c r="D1208">
        <v>1121349</v>
      </c>
      <c r="E1208" t="s">
        <v>1139</v>
      </c>
      <c r="F1208" t="s">
        <v>1138</v>
      </c>
      <c r="G1208" t="s">
        <v>1138</v>
      </c>
      <c r="H1208" t="s">
        <v>1137</v>
      </c>
      <c r="I1208" t="s">
        <v>4589</v>
      </c>
      <c r="J1208" t="s">
        <v>719</v>
      </c>
      <c r="K1208">
        <v>1</v>
      </c>
      <c r="L1208">
        <v>558</v>
      </c>
      <c r="M1208" t="s">
        <v>1136</v>
      </c>
      <c r="N1208">
        <v>0</v>
      </c>
      <c r="O1208">
        <v>-5959</v>
      </c>
      <c r="P1208">
        <v>-6517</v>
      </c>
      <c r="Q1208">
        <v>4</v>
      </c>
      <c r="R1208" t="s">
        <v>719</v>
      </c>
      <c r="S1208">
        <v>1</v>
      </c>
      <c r="T1208" t="s">
        <v>4327</v>
      </c>
      <c r="U1208" t="s">
        <v>4326</v>
      </c>
      <c r="V1208">
        <v>1121349</v>
      </c>
      <c r="W1208" t="s">
        <v>263</v>
      </c>
      <c r="X1208" t="b">
        <v>1</v>
      </c>
      <c r="Y1208">
        <v>1121349</v>
      </c>
      <c r="Z1208" t="s">
        <v>263</v>
      </c>
      <c r="AA1208">
        <v>408558</v>
      </c>
      <c r="AB1208" t="s">
        <v>13</v>
      </c>
      <c r="AC1208">
        <v>283</v>
      </c>
      <c r="AD1208" t="s">
        <v>94</v>
      </c>
      <c r="AE1208">
        <v>80864</v>
      </c>
      <c r="AF1208" t="s">
        <v>45</v>
      </c>
      <c r="AG1208">
        <v>80840</v>
      </c>
      <c r="AH1208" t="s">
        <v>116</v>
      </c>
      <c r="AI1208">
        <v>28216</v>
      </c>
      <c r="AJ1208" t="s">
        <v>142</v>
      </c>
      <c r="AK1208">
        <v>1224</v>
      </c>
      <c r="AL1208" t="s">
        <v>91</v>
      </c>
      <c r="AM1208">
        <v>2</v>
      </c>
      <c r="AN1208" t="s">
        <v>152</v>
      </c>
      <c r="AO1208">
        <v>131567</v>
      </c>
      <c r="AP1208" t="s">
        <v>153</v>
      </c>
    </row>
    <row r="1209" spans="1:42" x14ac:dyDescent="0.2">
      <c r="A1209">
        <v>1204</v>
      </c>
      <c r="B1209" t="s">
        <v>4586</v>
      </c>
      <c r="C1209" t="s">
        <v>263</v>
      </c>
      <c r="D1209">
        <v>1121349</v>
      </c>
      <c r="E1209" t="s">
        <v>1007</v>
      </c>
      <c r="F1209" t="s">
        <v>472</v>
      </c>
      <c r="G1209" t="s">
        <v>472</v>
      </c>
      <c r="H1209" t="s">
        <v>1135</v>
      </c>
      <c r="I1209" t="s">
        <v>4588</v>
      </c>
      <c r="J1209" t="s">
        <v>719</v>
      </c>
      <c r="K1209">
        <v>1</v>
      </c>
      <c r="L1209">
        <v>1176</v>
      </c>
      <c r="M1209" t="s">
        <v>1134</v>
      </c>
      <c r="N1209">
        <v>0</v>
      </c>
      <c r="O1209">
        <v>-4680</v>
      </c>
      <c r="P1209">
        <v>-5856</v>
      </c>
      <c r="Q1209">
        <v>3</v>
      </c>
      <c r="R1209" t="s">
        <v>719</v>
      </c>
      <c r="S1209">
        <v>1</v>
      </c>
      <c r="T1209" t="s">
        <v>4327</v>
      </c>
      <c r="U1209" t="s">
        <v>4326</v>
      </c>
      <c r="V1209">
        <v>1121349</v>
      </c>
      <c r="W1209" t="s">
        <v>263</v>
      </c>
      <c r="X1209" t="b">
        <v>1</v>
      </c>
      <c r="Y1209">
        <v>1121349</v>
      </c>
      <c r="Z1209" t="s">
        <v>263</v>
      </c>
      <c r="AA1209">
        <v>408558</v>
      </c>
      <c r="AB1209" t="s">
        <v>13</v>
      </c>
      <c r="AC1209">
        <v>283</v>
      </c>
      <c r="AD1209" t="s">
        <v>94</v>
      </c>
      <c r="AE1209">
        <v>80864</v>
      </c>
      <c r="AF1209" t="s">
        <v>45</v>
      </c>
      <c r="AG1209">
        <v>80840</v>
      </c>
      <c r="AH1209" t="s">
        <v>116</v>
      </c>
      <c r="AI1209">
        <v>28216</v>
      </c>
      <c r="AJ1209" t="s">
        <v>142</v>
      </c>
      <c r="AK1209">
        <v>1224</v>
      </c>
      <c r="AL1209" t="s">
        <v>91</v>
      </c>
      <c r="AM1209">
        <v>2</v>
      </c>
      <c r="AN1209" t="s">
        <v>152</v>
      </c>
      <c r="AO1209">
        <v>131567</v>
      </c>
      <c r="AP1209" t="s">
        <v>153</v>
      </c>
    </row>
    <row r="1210" spans="1:42" x14ac:dyDescent="0.2">
      <c r="A1210">
        <v>1205</v>
      </c>
      <c r="B1210" t="s">
        <v>4586</v>
      </c>
      <c r="C1210" t="s">
        <v>263</v>
      </c>
      <c r="D1210">
        <v>1121349</v>
      </c>
      <c r="E1210" t="s">
        <v>1133</v>
      </c>
      <c r="F1210" t="s">
        <v>1132</v>
      </c>
      <c r="G1210" t="s">
        <v>1132</v>
      </c>
      <c r="H1210" t="s">
        <v>1131</v>
      </c>
      <c r="I1210" t="s">
        <v>4587</v>
      </c>
      <c r="J1210" t="s">
        <v>719</v>
      </c>
      <c r="K1210">
        <v>-1</v>
      </c>
      <c r="L1210">
        <v>2982</v>
      </c>
      <c r="M1210" t="s">
        <v>1130</v>
      </c>
      <c r="N1210">
        <v>0</v>
      </c>
      <c r="O1210">
        <v>-1469</v>
      </c>
      <c r="P1210">
        <v>-4451</v>
      </c>
      <c r="Q1210">
        <v>2</v>
      </c>
      <c r="R1210" t="s">
        <v>719</v>
      </c>
      <c r="S1210">
        <v>1</v>
      </c>
      <c r="T1210" t="s">
        <v>4327</v>
      </c>
      <c r="U1210" t="s">
        <v>4326</v>
      </c>
      <c r="V1210">
        <v>1121349</v>
      </c>
      <c r="W1210" t="s">
        <v>263</v>
      </c>
      <c r="X1210" t="b">
        <v>1</v>
      </c>
      <c r="Y1210">
        <v>1121349</v>
      </c>
      <c r="Z1210" t="s">
        <v>263</v>
      </c>
      <c r="AA1210">
        <v>408558</v>
      </c>
      <c r="AB1210" t="s">
        <v>13</v>
      </c>
      <c r="AC1210">
        <v>283</v>
      </c>
      <c r="AD1210" t="s">
        <v>94</v>
      </c>
      <c r="AE1210">
        <v>80864</v>
      </c>
      <c r="AF1210" t="s">
        <v>45</v>
      </c>
      <c r="AG1210">
        <v>80840</v>
      </c>
      <c r="AH1210" t="s">
        <v>116</v>
      </c>
      <c r="AI1210">
        <v>28216</v>
      </c>
      <c r="AJ1210" t="s">
        <v>142</v>
      </c>
      <c r="AK1210">
        <v>1224</v>
      </c>
      <c r="AL1210" t="s">
        <v>91</v>
      </c>
      <c r="AM1210">
        <v>2</v>
      </c>
      <c r="AN1210" t="s">
        <v>152</v>
      </c>
      <c r="AO1210">
        <v>131567</v>
      </c>
      <c r="AP1210" t="s">
        <v>153</v>
      </c>
    </row>
    <row r="1211" spans="1:42" x14ac:dyDescent="0.2">
      <c r="A1211">
        <v>1206</v>
      </c>
      <c r="B1211" t="s">
        <v>4586</v>
      </c>
      <c r="C1211" t="s">
        <v>263</v>
      </c>
      <c r="D1211">
        <v>1121349</v>
      </c>
      <c r="E1211" t="s">
        <v>993</v>
      </c>
      <c r="F1211" t="s">
        <v>992</v>
      </c>
      <c r="G1211" t="s">
        <v>992</v>
      </c>
      <c r="H1211" t="s">
        <v>1129</v>
      </c>
      <c r="I1211" t="s">
        <v>4585</v>
      </c>
      <c r="J1211" t="s">
        <v>719</v>
      </c>
      <c r="K1211">
        <v>1</v>
      </c>
      <c r="L1211">
        <v>1242</v>
      </c>
      <c r="M1211" t="s">
        <v>1128</v>
      </c>
      <c r="N1211">
        <v>1</v>
      </c>
      <c r="O1211">
        <v>0</v>
      </c>
      <c r="P1211">
        <v>-1242</v>
      </c>
      <c r="Q1211">
        <v>1</v>
      </c>
      <c r="R1211" t="s">
        <v>719</v>
      </c>
      <c r="S1211">
        <v>1</v>
      </c>
      <c r="T1211" t="s">
        <v>4327</v>
      </c>
      <c r="U1211" t="s">
        <v>4326</v>
      </c>
      <c r="V1211">
        <v>1121349</v>
      </c>
      <c r="W1211" t="s">
        <v>263</v>
      </c>
      <c r="X1211" t="b">
        <v>1</v>
      </c>
      <c r="Y1211">
        <v>1121349</v>
      </c>
      <c r="Z1211" t="s">
        <v>263</v>
      </c>
      <c r="AA1211">
        <v>408558</v>
      </c>
      <c r="AB1211" t="s">
        <v>13</v>
      </c>
      <c r="AC1211">
        <v>283</v>
      </c>
      <c r="AD1211" t="s">
        <v>94</v>
      </c>
      <c r="AE1211">
        <v>80864</v>
      </c>
      <c r="AF1211" t="s">
        <v>45</v>
      </c>
      <c r="AG1211">
        <v>80840</v>
      </c>
      <c r="AH1211" t="s">
        <v>116</v>
      </c>
      <c r="AI1211">
        <v>28216</v>
      </c>
      <c r="AJ1211" t="s">
        <v>142</v>
      </c>
      <c r="AK1211">
        <v>1224</v>
      </c>
      <c r="AL1211" t="s">
        <v>91</v>
      </c>
      <c r="AM1211">
        <v>2</v>
      </c>
      <c r="AN1211" t="s">
        <v>152</v>
      </c>
      <c r="AO1211">
        <v>131567</v>
      </c>
      <c r="AP1211" t="s">
        <v>153</v>
      </c>
    </row>
    <row r="1212" spans="1:42" x14ac:dyDescent="0.2">
      <c r="A1212">
        <v>1219</v>
      </c>
      <c r="B1212" t="s">
        <v>1051</v>
      </c>
      <c r="C1212" t="s">
        <v>262</v>
      </c>
      <c r="D1212">
        <v>1424334</v>
      </c>
      <c r="E1212" t="s">
        <v>1097</v>
      </c>
      <c r="F1212" t="s">
        <v>1096</v>
      </c>
      <c r="G1212" t="s">
        <v>1096</v>
      </c>
      <c r="H1212" t="s">
        <v>1095</v>
      </c>
      <c r="I1212" t="s">
        <v>4584</v>
      </c>
      <c r="J1212" t="s">
        <v>719</v>
      </c>
      <c r="K1212">
        <v>1</v>
      </c>
      <c r="L1212">
        <v>1009</v>
      </c>
      <c r="M1212" t="s">
        <v>1094</v>
      </c>
      <c r="N1212">
        <v>1</v>
      </c>
      <c r="O1212">
        <v>-14330</v>
      </c>
      <c r="P1212">
        <v>-15339</v>
      </c>
      <c r="Q1212">
        <v>17</v>
      </c>
      <c r="R1212" t="s">
        <v>719</v>
      </c>
      <c r="S1212">
        <v>1</v>
      </c>
      <c r="T1212" t="s">
        <v>4327</v>
      </c>
      <c r="U1212" t="s">
        <v>4326</v>
      </c>
      <c r="V1212">
        <v>1424334</v>
      </c>
      <c r="W1212" t="s">
        <v>262</v>
      </c>
      <c r="X1212" t="b">
        <v>1</v>
      </c>
      <c r="Y1212">
        <v>1424334</v>
      </c>
      <c r="Z1212" t="s">
        <v>262</v>
      </c>
      <c r="AA1212">
        <v>310575</v>
      </c>
      <c r="AB1212" t="s">
        <v>23</v>
      </c>
      <c r="AC1212">
        <v>290425</v>
      </c>
      <c r="AD1212" t="s">
        <v>103</v>
      </c>
      <c r="AE1212">
        <v>506</v>
      </c>
      <c r="AF1212" t="s">
        <v>124</v>
      </c>
      <c r="AG1212">
        <v>80840</v>
      </c>
      <c r="AH1212" t="s">
        <v>116</v>
      </c>
      <c r="AI1212">
        <v>28216</v>
      </c>
      <c r="AJ1212" t="s">
        <v>142</v>
      </c>
      <c r="AK1212">
        <v>1224</v>
      </c>
      <c r="AL1212" t="s">
        <v>91</v>
      </c>
      <c r="AM1212">
        <v>2</v>
      </c>
      <c r="AN1212" t="s">
        <v>152</v>
      </c>
      <c r="AO1212">
        <v>131567</v>
      </c>
      <c r="AP1212" t="s">
        <v>153</v>
      </c>
    </row>
    <row r="1213" spans="1:42" x14ac:dyDescent="0.2">
      <c r="A1213">
        <v>1220</v>
      </c>
      <c r="B1213" t="s">
        <v>1051</v>
      </c>
      <c r="C1213" t="s">
        <v>262</v>
      </c>
      <c r="D1213">
        <v>1424334</v>
      </c>
      <c r="E1213" t="s">
        <v>305</v>
      </c>
      <c r="F1213" t="s">
        <v>304</v>
      </c>
      <c r="G1213" t="s">
        <v>304</v>
      </c>
      <c r="H1213" t="s">
        <v>1093</v>
      </c>
      <c r="I1213" t="s">
        <v>4583</v>
      </c>
      <c r="J1213" t="s">
        <v>719</v>
      </c>
      <c r="K1213">
        <v>-1</v>
      </c>
      <c r="L1213">
        <v>990</v>
      </c>
      <c r="M1213" t="s">
        <v>1092</v>
      </c>
      <c r="N1213">
        <v>0</v>
      </c>
      <c r="O1213">
        <v>-13198</v>
      </c>
      <c r="P1213">
        <v>-14188</v>
      </c>
      <c r="Q1213">
        <v>16</v>
      </c>
      <c r="R1213" t="s">
        <v>719</v>
      </c>
      <c r="S1213">
        <v>1</v>
      </c>
      <c r="T1213" t="s">
        <v>4327</v>
      </c>
      <c r="U1213" t="s">
        <v>4326</v>
      </c>
      <c r="V1213">
        <v>1424334</v>
      </c>
      <c r="W1213" t="s">
        <v>262</v>
      </c>
      <c r="X1213" t="b">
        <v>1</v>
      </c>
      <c r="Y1213">
        <v>1424334</v>
      </c>
      <c r="Z1213" t="s">
        <v>262</v>
      </c>
      <c r="AA1213">
        <v>310575</v>
      </c>
      <c r="AB1213" t="s">
        <v>23</v>
      </c>
      <c r="AC1213">
        <v>290425</v>
      </c>
      <c r="AD1213" t="s">
        <v>103</v>
      </c>
      <c r="AE1213">
        <v>506</v>
      </c>
      <c r="AF1213" t="s">
        <v>124</v>
      </c>
      <c r="AG1213">
        <v>80840</v>
      </c>
      <c r="AH1213" t="s">
        <v>116</v>
      </c>
      <c r="AI1213">
        <v>28216</v>
      </c>
      <c r="AJ1213" t="s">
        <v>142</v>
      </c>
      <c r="AK1213">
        <v>1224</v>
      </c>
      <c r="AL1213" t="s">
        <v>91</v>
      </c>
      <c r="AM1213">
        <v>2</v>
      </c>
      <c r="AN1213" t="s">
        <v>152</v>
      </c>
      <c r="AO1213">
        <v>131567</v>
      </c>
      <c r="AP1213" t="s">
        <v>153</v>
      </c>
    </row>
    <row r="1214" spans="1:42" x14ac:dyDescent="0.2">
      <c r="A1214">
        <v>1221</v>
      </c>
      <c r="B1214" t="s">
        <v>1051</v>
      </c>
      <c r="C1214" t="s">
        <v>262</v>
      </c>
      <c r="D1214">
        <v>1424334</v>
      </c>
      <c r="E1214" t="s">
        <v>1091</v>
      </c>
      <c r="F1214" t="s">
        <v>1090</v>
      </c>
      <c r="G1214" t="s">
        <v>1090</v>
      </c>
      <c r="H1214" t="s">
        <v>1089</v>
      </c>
      <c r="I1214" t="s">
        <v>4582</v>
      </c>
      <c r="J1214" t="s">
        <v>719</v>
      </c>
      <c r="K1214">
        <v>-1</v>
      </c>
      <c r="L1214">
        <v>720</v>
      </c>
      <c r="M1214" t="s">
        <v>1088</v>
      </c>
      <c r="N1214">
        <v>0</v>
      </c>
      <c r="O1214">
        <v>-12449</v>
      </c>
      <c r="P1214">
        <v>-13169</v>
      </c>
      <c r="Q1214">
        <v>15</v>
      </c>
      <c r="R1214" t="s">
        <v>719</v>
      </c>
      <c r="S1214">
        <v>1</v>
      </c>
      <c r="T1214" t="s">
        <v>4327</v>
      </c>
      <c r="U1214" t="s">
        <v>4326</v>
      </c>
      <c r="V1214">
        <v>1424334</v>
      </c>
      <c r="W1214" t="s">
        <v>262</v>
      </c>
      <c r="X1214" t="b">
        <v>1</v>
      </c>
      <c r="Y1214">
        <v>1424334</v>
      </c>
      <c r="Z1214" t="s">
        <v>262</v>
      </c>
      <c r="AA1214">
        <v>310575</v>
      </c>
      <c r="AB1214" t="s">
        <v>23</v>
      </c>
      <c r="AC1214">
        <v>290425</v>
      </c>
      <c r="AD1214" t="s">
        <v>103</v>
      </c>
      <c r="AE1214">
        <v>506</v>
      </c>
      <c r="AF1214" t="s">
        <v>124</v>
      </c>
      <c r="AG1214">
        <v>80840</v>
      </c>
      <c r="AH1214" t="s">
        <v>116</v>
      </c>
      <c r="AI1214">
        <v>28216</v>
      </c>
      <c r="AJ1214" t="s">
        <v>142</v>
      </c>
      <c r="AK1214">
        <v>1224</v>
      </c>
      <c r="AL1214" t="s">
        <v>91</v>
      </c>
      <c r="AM1214">
        <v>2</v>
      </c>
      <c r="AN1214" t="s">
        <v>152</v>
      </c>
      <c r="AO1214">
        <v>131567</v>
      </c>
      <c r="AP1214" t="s">
        <v>153</v>
      </c>
    </row>
    <row r="1215" spans="1:42" x14ac:dyDescent="0.2">
      <c r="A1215">
        <v>1222</v>
      </c>
      <c r="B1215" t="s">
        <v>1051</v>
      </c>
      <c r="C1215" t="s">
        <v>262</v>
      </c>
      <c r="D1215">
        <v>1424334</v>
      </c>
      <c r="E1215" t="s">
        <v>1087</v>
      </c>
      <c r="F1215" t="s">
        <v>562</v>
      </c>
      <c r="G1215" t="s">
        <v>562</v>
      </c>
      <c r="H1215" t="s">
        <v>1086</v>
      </c>
      <c r="I1215" t="s">
        <v>4581</v>
      </c>
      <c r="J1215" t="s">
        <v>719</v>
      </c>
      <c r="K1215">
        <v>1</v>
      </c>
      <c r="L1215">
        <v>1332</v>
      </c>
      <c r="M1215" t="s">
        <v>1085</v>
      </c>
      <c r="N1215">
        <v>0</v>
      </c>
      <c r="O1215">
        <v>-11107</v>
      </c>
      <c r="P1215">
        <v>-12439</v>
      </c>
      <c r="Q1215">
        <v>14</v>
      </c>
      <c r="R1215" t="s">
        <v>719</v>
      </c>
      <c r="S1215">
        <v>1</v>
      </c>
      <c r="T1215" t="s">
        <v>4327</v>
      </c>
      <c r="U1215" t="s">
        <v>4326</v>
      </c>
      <c r="V1215">
        <v>1424334</v>
      </c>
      <c r="W1215" t="s">
        <v>262</v>
      </c>
      <c r="X1215" t="b">
        <v>1</v>
      </c>
      <c r="Y1215">
        <v>1424334</v>
      </c>
      <c r="Z1215" t="s">
        <v>262</v>
      </c>
      <c r="AA1215">
        <v>310575</v>
      </c>
      <c r="AB1215" t="s">
        <v>23</v>
      </c>
      <c r="AC1215">
        <v>290425</v>
      </c>
      <c r="AD1215" t="s">
        <v>103</v>
      </c>
      <c r="AE1215">
        <v>506</v>
      </c>
      <c r="AF1215" t="s">
        <v>124</v>
      </c>
      <c r="AG1215">
        <v>80840</v>
      </c>
      <c r="AH1215" t="s">
        <v>116</v>
      </c>
      <c r="AI1215">
        <v>28216</v>
      </c>
      <c r="AJ1215" t="s">
        <v>142</v>
      </c>
      <c r="AK1215">
        <v>1224</v>
      </c>
      <c r="AL1215" t="s">
        <v>91</v>
      </c>
      <c r="AM1215">
        <v>2</v>
      </c>
      <c r="AN1215" t="s">
        <v>152</v>
      </c>
      <c r="AO1215">
        <v>131567</v>
      </c>
      <c r="AP1215" t="s">
        <v>153</v>
      </c>
    </row>
    <row r="1216" spans="1:42" x14ac:dyDescent="0.2">
      <c r="A1216">
        <v>1223</v>
      </c>
      <c r="B1216" t="s">
        <v>1051</v>
      </c>
      <c r="C1216" t="s">
        <v>262</v>
      </c>
      <c r="D1216">
        <v>1424334</v>
      </c>
      <c r="E1216" t="s">
        <v>312</v>
      </c>
      <c r="F1216" t="s">
        <v>304</v>
      </c>
      <c r="G1216" t="s">
        <v>304</v>
      </c>
      <c r="H1216" t="s">
        <v>1084</v>
      </c>
      <c r="I1216" t="s">
        <v>4580</v>
      </c>
      <c r="J1216" t="s">
        <v>719</v>
      </c>
      <c r="K1216">
        <v>1</v>
      </c>
      <c r="L1216">
        <v>972</v>
      </c>
      <c r="M1216" t="s">
        <v>1083</v>
      </c>
      <c r="N1216">
        <v>0</v>
      </c>
      <c r="O1216">
        <v>-10086</v>
      </c>
      <c r="P1216">
        <v>-11058</v>
      </c>
      <c r="Q1216">
        <v>13</v>
      </c>
      <c r="R1216" t="s">
        <v>719</v>
      </c>
      <c r="S1216">
        <v>1</v>
      </c>
      <c r="T1216" t="s">
        <v>4327</v>
      </c>
      <c r="U1216" t="s">
        <v>4326</v>
      </c>
      <c r="V1216">
        <v>1424334</v>
      </c>
      <c r="W1216" t="s">
        <v>262</v>
      </c>
      <c r="X1216" t="b">
        <v>1</v>
      </c>
      <c r="Y1216">
        <v>1424334</v>
      </c>
      <c r="Z1216" t="s">
        <v>262</v>
      </c>
      <c r="AA1216">
        <v>310575</v>
      </c>
      <c r="AB1216" t="s">
        <v>23</v>
      </c>
      <c r="AC1216">
        <v>290425</v>
      </c>
      <c r="AD1216" t="s">
        <v>103</v>
      </c>
      <c r="AE1216">
        <v>506</v>
      </c>
      <c r="AF1216" t="s">
        <v>124</v>
      </c>
      <c r="AG1216">
        <v>80840</v>
      </c>
      <c r="AH1216" t="s">
        <v>116</v>
      </c>
      <c r="AI1216">
        <v>28216</v>
      </c>
      <c r="AJ1216" t="s">
        <v>142</v>
      </c>
      <c r="AK1216">
        <v>1224</v>
      </c>
      <c r="AL1216" t="s">
        <v>91</v>
      </c>
      <c r="AM1216">
        <v>2</v>
      </c>
      <c r="AN1216" t="s">
        <v>152</v>
      </c>
      <c r="AO1216">
        <v>131567</v>
      </c>
      <c r="AP1216" t="s">
        <v>153</v>
      </c>
    </row>
    <row r="1217" spans="1:42" x14ac:dyDescent="0.2">
      <c r="A1217">
        <v>1224</v>
      </c>
      <c r="B1217" t="s">
        <v>1051</v>
      </c>
      <c r="C1217" t="s">
        <v>262</v>
      </c>
      <c r="D1217">
        <v>1424334</v>
      </c>
      <c r="E1217" t="s">
        <v>606</v>
      </c>
      <c r="F1217" t="s">
        <v>605</v>
      </c>
      <c r="G1217" t="s">
        <v>605</v>
      </c>
      <c r="H1217" t="s">
        <v>1082</v>
      </c>
      <c r="I1217" t="s">
        <v>4579</v>
      </c>
      <c r="J1217" t="s">
        <v>719</v>
      </c>
      <c r="K1217">
        <v>-1</v>
      </c>
      <c r="L1217">
        <v>888</v>
      </c>
      <c r="M1217" t="s">
        <v>1081</v>
      </c>
      <c r="N1217">
        <v>0</v>
      </c>
      <c r="O1217">
        <v>-9074</v>
      </c>
      <c r="P1217">
        <v>-9962</v>
      </c>
      <c r="Q1217">
        <v>12</v>
      </c>
      <c r="R1217" t="s">
        <v>719</v>
      </c>
      <c r="S1217">
        <v>1</v>
      </c>
      <c r="T1217" t="s">
        <v>4327</v>
      </c>
      <c r="U1217" t="s">
        <v>4326</v>
      </c>
      <c r="V1217">
        <v>1424334</v>
      </c>
      <c r="W1217" t="s">
        <v>262</v>
      </c>
      <c r="X1217" t="b">
        <v>1</v>
      </c>
      <c r="Y1217">
        <v>1424334</v>
      </c>
      <c r="Z1217" t="s">
        <v>262</v>
      </c>
      <c r="AA1217">
        <v>310575</v>
      </c>
      <c r="AB1217" t="s">
        <v>23</v>
      </c>
      <c r="AC1217">
        <v>290425</v>
      </c>
      <c r="AD1217" t="s">
        <v>103</v>
      </c>
      <c r="AE1217">
        <v>506</v>
      </c>
      <c r="AF1217" t="s">
        <v>124</v>
      </c>
      <c r="AG1217">
        <v>80840</v>
      </c>
      <c r="AH1217" t="s">
        <v>116</v>
      </c>
      <c r="AI1217">
        <v>28216</v>
      </c>
      <c r="AJ1217" t="s">
        <v>142</v>
      </c>
      <c r="AK1217">
        <v>1224</v>
      </c>
      <c r="AL1217" t="s">
        <v>91</v>
      </c>
      <c r="AM1217">
        <v>2</v>
      </c>
      <c r="AN1217" t="s">
        <v>152</v>
      </c>
      <c r="AO1217">
        <v>131567</v>
      </c>
      <c r="AP1217" t="s">
        <v>153</v>
      </c>
    </row>
    <row r="1218" spans="1:42" x14ac:dyDescent="0.2">
      <c r="A1218">
        <v>1225</v>
      </c>
      <c r="B1218" t="s">
        <v>1051</v>
      </c>
      <c r="C1218" t="s">
        <v>262</v>
      </c>
      <c r="D1218">
        <v>1424334</v>
      </c>
      <c r="E1218" t="s">
        <v>309</v>
      </c>
      <c r="F1218" t="s">
        <v>308</v>
      </c>
      <c r="G1218" t="s">
        <v>308</v>
      </c>
      <c r="H1218" t="s">
        <v>1080</v>
      </c>
      <c r="I1218" t="s">
        <v>4578</v>
      </c>
      <c r="J1218">
        <v>44</v>
      </c>
      <c r="K1218">
        <v>1</v>
      </c>
      <c r="L1218">
        <v>762</v>
      </c>
      <c r="M1218" t="s">
        <v>1079</v>
      </c>
      <c r="N1218">
        <v>0</v>
      </c>
      <c r="O1218">
        <v>-8301</v>
      </c>
      <c r="P1218">
        <v>-9063</v>
      </c>
      <c r="Q1218">
        <v>11</v>
      </c>
      <c r="R1218" t="s">
        <v>4318</v>
      </c>
      <c r="S1218">
        <v>1</v>
      </c>
      <c r="T1218" t="s">
        <v>4327</v>
      </c>
      <c r="U1218" t="s">
        <v>4332</v>
      </c>
      <c r="V1218">
        <v>1424334</v>
      </c>
      <c r="W1218" t="s">
        <v>262</v>
      </c>
      <c r="X1218" t="b">
        <v>1</v>
      </c>
      <c r="Y1218">
        <v>1424334</v>
      </c>
      <c r="Z1218" t="s">
        <v>262</v>
      </c>
      <c r="AA1218">
        <v>310575</v>
      </c>
      <c r="AB1218" t="s">
        <v>23</v>
      </c>
      <c r="AC1218">
        <v>290425</v>
      </c>
      <c r="AD1218" t="s">
        <v>103</v>
      </c>
      <c r="AE1218">
        <v>506</v>
      </c>
      <c r="AF1218" t="s">
        <v>124</v>
      </c>
      <c r="AG1218">
        <v>80840</v>
      </c>
      <c r="AH1218" t="s">
        <v>116</v>
      </c>
      <c r="AI1218">
        <v>28216</v>
      </c>
      <c r="AJ1218" t="s">
        <v>142</v>
      </c>
      <c r="AK1218">
        <v>1224</v>
      </c>
      <c r="AL1218" t="s">
        <v>91</v>
      </c>
      <c r="AM1218">
        <v>2</v>
      </c>
      <c r="AN1218" t="s">
        <v>152</v>
      </c>
      <c r="AO1218">
        <v>131567</v>
      </c>
      <c r="AP1218" t="s">
        <v>153</v>
      </c>
    </row>
    <row r="1219" spans="1:42" x14ac:dyDescent="0.2">
      <c r="A1219">
        <v>1226</v>
      </c>
      <c r="B1219" t="s">
        <v>1051</v>
      </c>
      <c r="C1219" t="s">
        <v>262</v>
      </c>
      <c r="D1219">
        <v>1424334</v>
      </c>
      <c r="E1219" t="s">
        <v>305</v>
      </c>
      <c r="F1219" t="s">
        <v>304</v>
      </c>
      <c r="G1219" t="s">
        <v>304</v>
      </c>
      <c r="H1219" t="s">
        <v>236</v>
      </c>
      <c r="I1219" t="s">
        <v>4577</v>
      </c>
      <c r="J1219">
        <v>50</v>
      </c>
      <c r="K1219">
        <v>-1</v>
      </c>
      <c r="L1219">
        <v>981</v>
      </c>
      <c r="M1219" t="s">
        <v>1078</v>
      </c>
      <c r="N1219">
        <v>0</v>
      </c>
      <c r="O1219">
        <v>-7163</v>
      </c>
      <c r="P1219">
        <v>-8144</v>
      </c>
      <c r="Q1219">
        <v>10</v>
      </c>
      <c r="R1219" t="s">
        <v>4316</v>
      </c>
      <c r="S1219">
        <v>1</v>
      </c>
      <c r="T1219" t="s">
        <v>4327</v>
      </c>
      <c r="U1219" t="s">
        <v>4332</v>
      </c>
      <c r="V1219">
        <v>1424334</v>
      </c>
      <c r="W1219" t="s">
        <v>262</v>
      </c>
      <c r="X1219" t="b">
        <v>1</v>
      </c>
      <c r="Y1219">
        <v>1424334</v>
      </c>
      <c r="Z1219" t="s">
        <v>262</v>
      </c>
      <c r="AA1219">
        <v>310575</v>
      </c>
      <c r="AB1219" t="s">
        <v>23</v>
      </c>
      <c r="AC1219">
        <v>290425</v>
      </c>
      <c r="AD1219" t="s">
        <v>103</v>
      </c>
      <c r="AE1219">
        <v>506</v>
      </c>
      <c r="AF1219" t="s">
        <v>124</v>
      </c>
      <c r="AG1219">
        <v>80840</v>
      </c>
      <c r="AH1219" t="s">
        <v>116</v>
      </c>
      <c r="AI1219">
        <v>28216</v>
      </c>
      <c r="AJ1219" t="s">
        <v>142</v>
      </c>
      <c r="AK1219">
        <v>1224</v>
      </c>
      <c r="AL1219" t="s">
        <v>91</v>
      </c>
      <c r="AM1219">
        <v>2</v>
      </c>
      <c r="AN1219" t="s">
        <v>152</v>
      </c>
      <c r="AO1219">
        <v>131567</v>
      </c>
      <c r="AP1219" t="s">
        <v>153</v>
      </c>
    </row>
    <row r="1220" spans="1:42" x14ac:dyDescent="0.2">
      <c r="A1220">
        <v>1227</v>
      </c>
      <c r="B1220" t="s">
        <v>1051</v>
      </c>
      <c r="C1220" t="s">
        <v>262</v>
      </c>
      <c r="D1220">
        <v>1424334</v>
      </c>
      <c r="E1220" t="s">
        <v>302</v>
      </c>
      <c r="F1220" t="s">
        <v>301</v>
      </c>
      <c r="G1220" t="s">
        <v>301</v>
      </c>
      <c r="H1220" t="s">
        <v>1077</v>
      </c>
      <c r="I1220" t="s">
        <v>4576</v>
      </c>
      <c r="J1220">
        <v>63</v>
      </c>
      <c r="K1220">
        <v>-1</v>
      </c>
      <c r="L1220">
        <v>1230</v>
      </c>
      <c r="M1220" t="s">
        <v>1076</v>
      </c>
      <c r="N1220">
        <v>0</v>
      </c>
      <c r="O1220">
        <v>-5881</v>
      </c>
      <c r="P1220">
        <v>-7111</v>
      </c>
      <c r="Q1220">
        <v>9</v>
      </c>
      <c r="R1220" t="s">
        <v>4317</v>
      </c>
      <c r="S1220">
        <v>1</v>
      </c>
      <c r="T1220" t="s">
        <v>4327</v>
      </c>
      <c r="U1220" t="s">
        <v>4332</v>
      </c>
      <c r="V1220">
        <v>1424334</v>
      </c>
      <c r="W1220" t="s">
        <v>262</v>
      </c>
      <c r="X1220" t="b">
        <v>1</v>
      </c>
      <c r="Y1220">
        <v>1424334</v>
      </c>
      <c r="Z1220" t="s">
        <v>262</v>
      </c>
      <c r="AA1220">
        <v>310575</v>
      </c>
      <c r="AB1220" t="s">
        <v>23</v>
      </c>
      <c r="AC1220">
        <v>290425</v>
      </c>
      <c r="AD1220" t="s">
        <v>103</v>
      </c>
      <c r="AE1220">
        <v>506</v>
      </c>
      <c r="AF1220" t="s">
        <v>124</v>
      </c>
      <c r="AG1220">
        <v>80840</v>
      </c>
      <c r="AH1220" t="s">
        <v>116</v>
      </c>
      <c r="AI1220">
        <v>28216</v>
      </c>
      <c r="AJ1220" t="s">
        <v>142</v>
      </c>
      <c r="AK1220">
        <v>1224</v>
      </c>
      <c r="AL1220" t="s">
        <v>91</v>
      </c>
      <c r="AM1220">
        <v>2</v>
      </c>
      <c r="AN1220" t="s">
        <v>152</v>
      </c>
      <c r="AO1220">
        <v>131567</v>
      </c>
      <c r="AP1220" t="s">
        <v>153</v>
      </c>
    </row>
    <row r="1221" spans="1:42" x14ac:dyDescent="0.2">
      <c r="A1221">
        <v>1228</v>
      </c>
      <c r="B1221" t="s">
        <v>1051</v>
      </c>
      <c r="C1221" t="s">
        <v>262</v>
      </c>
      <c r="D1221">
        <v>1424334</v>
      </c>
      <c r="E1221" t="s">
        <v>298</v>
      </c>
      <c r="F1221" t="s">
        <v>297</v>
      </c>
      <c r="G1221" t="s">
        <v>297</v>
      </c>
      <c r="H1221" t="s">
        <v>1075</v>
      </c>
      <c r="I1221" t="s">
        <v>4575</v>
      </c>
      <c r="J1221">
        <v>48</v>
      </c>
      <c r="K1221">
        <v>-1</v>
      </c>
      <c r="L1221">
        <v>474</v>
      </c>
      <c r="M1221" t="s">
        <v>1074</v>
      </c>
      <c r="N1221">
        <v>0</v>
      </c>
      <c r="O1221">
        <v>-5402</v>
      </c>
      <c r="P1221">
        <v>-5876</v>
      </c>
      <c r="Q1221">
        <v>8</v>
      </c>
      <c r="R1221" t="s">
        <v>4319</v>
      </c>
      <c r="S1221">
        <v>1</v>
      </c>
      <c r="T1221" t="s">
        <v>4327</v>
      </c>
      <c r="U1221" t="s">
        <v>4332</v>
      </c>
      <c r="V1221">
        <v>1424334</v>
      </c>
      <c r="W1221" t="s">
        <v>262</v>
      </c>
      <c r="X1221" t="b">
        <v>1</v>
      </c>
      <c r="Y1221">
        <v>1424334</v>
      </c>
      <c r="Z1221" t="s">
        <v>262</v>
      </c>
      <c r="AA1221">
        <v>310575</v>
      </c>
      <c r="AB1221" t="s">
        <v>23</v>
      </c>
      <c r="AC1221">
        <v>290425</v>
      </c>
      <c r="AD1221" t="s">
        <v>103</v>
      </c>
      <c r="AE1221">
        <v>506</v>
      </c>
      <c r="AF1221" t="s">
        <v>124</v>
      </c>
      <c r="AG1221">
        <v>80840</v>
      </c>
      <c r="AH1221" t="s">
        <v>116</v>
      </c>
      <c r="AI1221">
        <v>28216</v>
      </c>
      <c r="AJ1221" t="s">
        <v>142</v>
      </c>
      <c r="AK1221">
        <v>1224</v>
      </c>
      <c r="AL1221" t="s">
        <v>91</v>
      </c>
      <c r="AM1221">
        <v>2</v>
      </c>
      <c r="AN1221" t="s">
        <v>152</v>
      </c>
      <c r="AO1221">
        <v>131567</v>
      </c>
      <c r="AP1221" t="s">
        <v>153</v>
      </c>
    </row>
    <row r="1222" spans="1:42" x14ac:dyDescent="0.2">
      <c r="A1222">
        <v>1229</v>
      </c>
      <c r="B1222" t="s">
        <v>1051</v>
      </c>
      <c r="C1222" t="s">
        <v>262</v>
      </c>
      <c r="D1222">
        <v>1424334</v>
      </c>
      <c r="E1222" t="s">
        <v>290</v>
      </c>
      <c r="F1222" t="s">
        <v>289</v>
      </c>
      <c r="G1222" t="s">
        <v>289</v>
      </c>
      <c r="H1222" t="s">
        <v>1073</v>
      </c>
      <c r="I1222" t="s">
        <v>4574</v>
      </c>
      <c r="J1222">
        <v>49</v>
      </c>
      <c r="K1222">
        <v>-1</v>
      </c>
      <c r="L1222">
        <v>984</v>
      </c>
      <c r="M1222" t="s">
        <v>1072</v>
      </c>
      <c r="N1222">
        <v>0</v>
      </c>
      <c r="O1222">
        <v>-4422</v>
      </c>
      <c r="P1222">
        <v>-5406</v>
      </c>
      <c r="Q1222">
        <v>7</v>
      </c>
      <c r="R1222" t="s">
        <v>4320</v>
      </c>
      <c r="S1222">
        <v>1</v>
      </c>
      <c r="T1222" t="s">
        <v>4327</v>
      </c>
      <c r="U1222" t="s">
        <v>4332</v>
      </c>
      <c r="V1222">
        <v>1424334</v>
      </c>
      <c r="W1222" t="s">
        <v>262</v>
      </c>
      <c r="X1222" t="b">
        <v>1</v>
      </c>
      <c r="Y1222">
        <v>1424334</v>
      </c>
      <c r="Z1222" t="s">
        <v>262</v>
      </c>
      <c r="AA1222">
        <v>310575</v>
      </c>
      <c r="AB1222" t="s">
        <v>23</v>
      </c>
      <c r="AC1222">
        <v>290425</v>
      </c>
      <c r="AD1222" t="s">
        <v>103</v>
      </c>
      <c r="AE1222">
        <v>506</v>
      </c>
      <c r="AF1222" t="s">
        <v>124</v>
      </c>
      <c r="AG1222">
        <v>80840</v>
      </c>
      <c r="AH1222" t="s">
        <v>116</v>
      </c>
      <c r="AI1222">
        <v>28216</v>
      </c>
      <c r="AJ1222" t="s">
        <v>142</v>
      </c>
      <c r="AK1222">
        <v>1224</v>
      </c>
      <c r="AL1222" t="s">
        <v>91</v>
      </c>
      <c r="AM1222">
        <v>2</v>
      </c>
      <c r="AN1222" t="s">
        <v>152</v>
      </c>
      <c r="AO1222">
        <v>131567</v>
      </c>
      <c r="AP1222" t="s">
        <v>153</v>
      </c>
    </row>
    <row r="1223" spans="1:42" x14ac:dyDescent="0.2">
      <c r="A1223">
        <v>1230</v>
      </c>
      <c r="B1223" t="s">
        <v>1051</v>
      </c>
      <c r="C1223" t="s">
        <v>262</v>
      </c>
      <c r="D1223">
        <v>1424334</v>
      </c>
      <c r="E1223" t="s">
        <v>1071</v>
      </c>
      <c r="F1223" t="s">
        <v>1070</v>
      </c>
      <c r="G1223" t="s">
        <v>1070</v>
      </c>
      <c r="H1223" t="s">
        <v>1069</v>
      </c>
      <c r="I1223" t="s">
        <v>4573</v>
      </c>
      <c r="J1223" t="s">
        <v>719</v>
      </c>
      <c r="K1223">
        <v>-1</v>
      </c>
      <c r="L1223">
        <v>1053</v>
      </c>
      <c r="M1223" t="s">
        <v>1068</v>
      </c>
      <c r="N1223">
        <v>0</v>
      </c>
      <c r="O1223">
        <v>-3341</v>
      </c>
      <c r="P1223">
        <v>-4394</v>
      </c>
      <c r="Q1223">
        <v>6</v>
      </c>
      <c r="R1223" t="s">
        <v>719</v>
      </c>
      <c r="S1223">
        <v>1</v>
      </c>
      <c r="T1223" t="s">
        <v>4327</v>
      </c>
      <c r="U1223" t="s">
        <v>4326</v>
      </c>
      <c r="V1223">
        <v>1424334</v>
      </c>
      <c r="W1223" t="s">
        <v>262</v>
      </c>
      <c r="X1223" t="b">
        <v>1</v>
      </c>
      <c r="Y1223">
        <v>1424334</v>
      </c>
      <c r="Z1223" t="s">
        <v>262</v>
      </c>
      <c r="AA1223">
        <v>310575</v>
      </c>
      <c r="AB1223" t="s">
        <v>23</v>
      </c>
      <c r="AC1223">
        <v>290425</v>
      </c>
      <c r="AD1223" t="s">
        <v>103</v>
      </c>
      <c r="AE1223">
        <v>506</v>
      </c>
      <c r="AF1223" t="s">
        <v>124</v>
      </c>
      <c r="AG1223">
        <v>80840</v>
      </c>
      <c r="AH1223" t="s">
        <v>116</v>
      </c>
      <c r="AI1223">
        <v>28216</v>
      </c>
      <c r="AJ1223" t="s">
        <v>142</v>
      </c>
      <c r="AK1223">
        <v>1224</v>
      </c>
      <c r="AL1223" t="s">
        <v>91</v>
      </c>
      <c r="AM1223">
        <v>2</v>
      </c>
      <c r="AN1223" t="s">
        <v>152</v>
      </c>
      <c r="AO1223">
        <v>131567</v>
      </c>
      <c r="AP1223" t="s">
        <v>153</v>
      </c>
    </row>
    <row r="1224" spans="1:42" x14ac:dyDescent="0.2">
      <c r="A1224">
        <v>1231</v>
      </c>
      <c r="B1224" t="s">
        <v>1051</v>
      </c>
      <c r="C1224" t="s">
        <v>262</v>
      </c>
      <c r="D1224">
        <v>1424334</v>
      </c>
      <c r="E1224" t="s">
        <v>1067</v>
      </c>
      <c r="F1224" t="s">
        <v>1066</v>
      </c>
      <c r="G1224" t="s">
        <v>1066</v>
      </c>
      <c r="H1224" t="s">
        <v>1065</v>
      </c>
      <c r="I1224" t="s">
        <v>4572</v>
      </c>
      <c r="J1224" t="s">
        <v>719</v>
      </c>
      <c r="K1224">
        <v>1</v>
      </c>
      <c r="L1224">
        <v>630</v>
      </c>
      <c r="M1224" t="s">
        <v>1064</v>
      </c>
      <c r="N1224">
        <v>0</v>
      </c>
      <c r="O1224">
        <v>-2580</v>
      </c>
      <c r="P1224">
        <v>-3210</v>
      </c>
      <c r="Q1224">
        <v>5</v>
      </c>
      <c r="R1224" t="s">
        <v>719</v>
      </c>
      <c r="S1224">
        <v>1</v>
      </c>
      <c r="T1224" t="s">
        <v>4327</v>
      </c>
      <c r="U1224" t="s">
        <v>4326</v>
      </c>
      <c r="V1224">
        <v>1424334</v>
      </c>
      <c r="W1224" t="s">
        <v>262</v>
      </c>
      <c r="X1224" t="b">
        <v>1</v>
      </c>
      <c r="Y1224">
        <v>1424334</v>
      </c>
      <c r="Z1224" t="s">
        <v>262</v>
      </c>
      <c r="AA1224">
        <v>310575</v>
      </c>
      <c r="AB1224" t="s">
        <v>23</v>
      </c>
      <c r="AC1224">
        <v>290425</v>
      </c>
      <c r="AD1224" t="s">
        <v>103</v>
      </c>
      <c r="AE1224">
        <v>506</v>
      </c>
      <c r="AF1224" t="s">
        <v>124</v>
      </c>
      <c r="AG1224">
        <v>80840</v>
      </c>
      <c r="AH1224" t="s">
        <v>116</v>
      </c>
      <c r="AI1224">
        <v>28216</v>
      </c>
      <c r="AJ1224" t="s">
        <v>142</v>
      </c>
      <c r="AK1224">
        <v>1224</v>
      </c>
      <c r="AL1224" t="s">
        <v>91</v>
      </c>
      <c r="AM1224">
        <v>2</v>
      </c>
      <c r="AN1224" t="s">
        <v>152</v>
      </c>
      <c r="AO1224">
        <v>131567</v>
      </c>
      <c r="AP1224" t="s">
        <v>153</v>
      </c>
    </row>
    <row r="1225" spans="1:42" x14ac:dyDescent="0.2">
      <c r="A1225">
        <v>1232</v>
      </c>
      <c r="B1225" t="s">
        <v>1051</v>
      </c>
      <c r="C1225" t="s">
        <v>262</v>
      </c>
      <c r="D1225">
        <v>1424334</v>
      </c>
      <c r="E1225" t="s">
        <v>1063</v>
      </c>
      <c r="F1225" t="s">
        <v>1062</v>
      </c>
      <c r="G1225" t="s">
        <v>1062</v>
      </c>
      <c r="H1225" t="s">
        <v>1061</v>
      </c>
      <c r="I1225" t="s">
        <v>4571</v>
      </c>
      <c r="J1225" t="s">
        <v>719</v>
      </c>
      <c r="K1225">
        <v>1</v>
      </c>
      <c r="L1225">
        <v>726</v>
      </c>
      <c r="M1225" t="s">
        <v>1060</v>
      </c>
      <c r="N1225">
        <v>0</v>
      </c>
      <c r="O1225">
        <v>-1837</v>
      </c>
      <c r="P1225">
        <v>-2563</v>
      </c>
      <c r="Q1225">
        <v>4</v>
      </c>
      <c r="R1225" t="s">
        <v>719</v>
      </c>
      <c r="S1225">
        <v>1</v>
      </c>
      <c r="T1225" t="s">
        <v>4327</v>
      </c>
      <c r="U1225" t="s">
        <v>4326</v>
      </c>
      <c r="V1225">
        <v>1424334</v>
      </c>
      <c r="W1225" t="s">
        <v>262</v>
      </c>
      <c r="X1225" t="b">
        <v>1</v>
      </c>
      <c r="Y1225">
        <v>1424334</v>
      </c>
      <c r="Z1225" t="s">
        <v>262</v>
      </c>
      <c r="AA1225">
        <v>310575</v>
      </c>
      <c r="AB1225" t="s">
        <v>23</v>
      </c>
      <c r="AC1225">
        <v>290425</v>
      </c>
      <c r="AD1225" t="s">
        <v>103</v>
      </c>
      <c r="AE1225">
        <v>506</v>
      </c>
      <c r="AF1225" t="s">
        <v>124</v>
      </c>
      <c r="AG1225">
        <v>80840</v>
      </c>
      <c r="AH1225" t="s">
        <v>116</v>
      </c>
      <c r="AI1225">
        <v>28216</v>
      </c>
      <c r="AJ1225" t="s">
        <v>142</v>
      </c>
      <c r="AK1225">
        <v>1224</v>
      </c>
      <c r="AL1225" t="s">
        <v>91</v>
      </c>
      <c r="AM1225">
        <v>2</v>
      </c>
      <c r="AN1225" t="s">
        <v>152</v>
      </c>
      <c r="AO1225">
        <v>131567</v>
      </c>
      <c r="AP1225" t="s">
        <v>153</v>
      </c>
    </row>
    <row r="1226" spans="1:42" x14ac:dyDescent="0.2">
      <c r="A1226">
        <v>1233</v>
      </c>
      <c r="B1226" t="s">
        <v>1051</v>
      </c>
      <c r="C1226" t="s">
        <v>262</v>
      </c>
      <c r="D1226">
        <v>1424334</v>
      </c>
      <c r="E1226" t="s">
        <v>1059</v>
      </c>
      <c r="F1226" t="s">
        <v>1058</v>
      </c>
      <c r="G1226" t="s">
        <v>1058</v>
      </c>
      <c r="H1226" t="s">
        <v>1057</v>
      </c>
      <c r="I1226" t="s">
        <v>4570</v>
      </c>
      <c r="J1226" t="s">
        <v>719</v>
      </c>
      <c r="K1226">
        <v>1</v>
      </c>
      <c r="L1226">
        <v>399</v>
      </c>
      <c r="M1226" t="s">
        <v>1056</v>
      </c>
      <c r="N1226">
        <v>0</v>
      </c>
      <c r="O1226">
        <v>-1409</v>
      </c>
      <c r="P1226">
        <v>-1808</v>
      </c>
      <c r="Q1226">
        <v>3</v>
      </c>
      <c r="R1226" t="s">
        <v>719</v>
      </c>
      <c r="S1226">
        <v>1</v>
      </c>
      <c r="T1226" t="s">
        <v>4327</v>
      </c>
      <c r="U1226" t="s">
        <v>4326</v>
      </c>
      <c r="V1226">
        <v>1424334</v>
      </c>
      <c r="W1226" t="s">
        <v>262</v>
      </c>
      <c r="X1226" t="b">
        <v>1</v>
      </c>
      <c r="Y1226">
        <v>1424334</v>
      </c>
      <c r="Z1226" t="s">
        <v>262</v>
      </c>
      <c r="AA1226">
        <v>310575</v>
      </c>
      <c r="AB1226" t="s">
        <v>23</v>
      </c>
      <c r="AC1226">
        <v>290425</v>
      </c>
      <c r="AD1226" t="s">
        <v>103</v>
      </c>
      <c r="AE1226">
        <v>506</v>
      </c>
      <c r="AF1226" t="s">
        <v>124</v>
      </c>
      <c r="AG1226">
        <v>80840</v>
      </c>
      <c r="AH1226" t="s">
        <v>116</v>
      </c>
      <c r="AI1226">
        <v>28216</v>
      </c>
      <c r="AJ1226" t="s">
        <v>142</v>
      </c>
      <c r="AK1226">
        <v>1224</v>
      </c>
      <c r="AL1226" t="s">
        <v>91</v>
      </c>
      <c r="AM1226">
        <v>2</v>
      </c>
      <c r="AN1226" t="s">
        <v>152</v>
      </c>
      <c r="AO1226">
        <v>131567</v>
      </c>
      <c r="AP1226" t="s">
        <v>153</v>
      </c>
    </row>
    <row r="1227" spans="1:42" x14ac:dyDescent="0.2">
      <c r="A1227">
        <v>1234</v>
      </c>
      <c r="B1227" t="s">
        <v>1051</v>
      </c>
      <c r="C1227" t="s">
        <v>262</v>
      </c>
      <c r="D1227">
        <v>1424334</v>
      </c>
      <c r="E1227" t="s">
        <v>1055</v>
      </c>
      <c r="F1227" t="s">
        <v>1054</v>
      </c>
      <c r="G1227" t="s">
        <v>1054</v>
      </c>
      <c r="H1227" t="s">
        <v>1053</v>
      </c>
      <c r="I1227" t="s">
        <v>4569</v>
      </c>
      <c r="J1227" t="s">
        <v>719</v>
      </c>
      <c r="K1227">
        <v>1</v>
      </c>
      <c r="L1227">
        <v>789</v>
      </c>
      <c r="M1227" t="s">
        <v>1052</v>
      </c>
      <c r="N1227">
        <v>0</v>
      </c>
      <c r="O1227">
        <v>-496</v>
      </c>
      <c r="P1227">
        <v>-1285</v>
      </c>
      <c r="Q1227">
        <v>2</v>
      </c>
      <c r="R1227" t="s">
        <v>719</v>
      </c>
      <c r="S1227">
        <v>1</v>
      </c>
      <c r="T1227" t="s">
        <v>4327</v>
      </c>
      <c r="U1227" t="s">
        <v>4326</v>
      </c>
      <c r="V1227">
        <v>1424334</v>
      </c>
      <c r="W1227" t="s">
        <v>262</v>
      </c>
      <c r="X1227" t="b">
        <v>1</v>
      </c>
      <c r="Y1227">
        <v>1424334</v>
      </c>
      <c r="Z1227" t="s">
        <v>262</v>
      </c>
      <c r="AA1227">
        <v>310575</v>
      </c>
      <c r="AB1227" t="s">
        <v>23</v>
      </c>
      <c r="AC1227">
        <v>290425</v>
      </c>
      <c r="AD1227" t="s">
        <v>103</v>
      </c>
      <c r="AE1227">
        <v>506</v>
      </c>
      <c r="AF1227" t="s">
        <v>124</v>
      </c>
      <c r="AG1227">
        <v>80840</v>
      </c>
      <c r="AH1227" t="s">
        <v>116</v>
      </c>
      <c r="AI1227">
        <v>28216</v>
      </c>
      <c r="AJ1227" t="s">
        <v>142</v>
      </c>
      <c r="AK1227">
        <v>1224</v>
      </c>
      <c r="AL1227" t="s">
        <v>91</v>
      </c>
      <c r="AM1227">
        <v>2</v>
      </c>
      <c r="AN1227" t="s">
        <v>152</v>
      </c>
      <c r="AO1227">
        <v>131567</v>
      </c>
      <c r="AP1227" t="s">
        <v>153</v>
      </c>
    </row>
    <row r="1228" spans="1:42" x14ac:dyDescent="0.2">
      <c r="A1228">
        <v>1235</v>
      </c>
      <c r="B1228" t="s">
        <v>1051</v>
      </c>
      <c r="C1228" t="s">
        <v>262</v>
      </c>
      <c r="D1228">
        <v>1424334</v>
      </c>
      <c r="E1228" t="s">
        <v>1050</v>
      </c>
      <c r="F1228" t="s">
        <v>1049</v>
      </c>
      <c r="G1228" t="s">
        <v>1049</v>
      </c>
      <c r="H1228" t="s">
        <v>1048</v>
      </c>
      <c r="I1228" t="s">
        <v>4568</v>
      </c>
      <c r="J1228" t="s">
        <v>719</v>
      </c>
      <c r="K1228">
        <v>1</v>
      </c>
      <c r="L1228">
        <v>500</v>
      </c>
      <c r="M1228" t="s">
        <v>1047</v>
      </c>
      <c r="N1228">
        <v>1</v>
      </c>
      <c r="O1228">
        <v>0</v>
      </c>
      <c r="P1228">
        <v>-500</v>
      </c>
      <c r="Q1228">
        <v>1</v>
      </c>
      <c r="R1228" t="s">
        <v>719</v>
      </c>
      <c r="S1228">
        <v>1</v>
      </c>
      <c r="T1228" t="s">
        <v>4327</v>
      </c>
      <c r="U1228" t="s">
        <v>4326</v>
      </c>
      <c r="V1228">
        <v>1424334</v>
      </c>
      <c r="W1228" t="s">
        <v>262</v>
      </c>
      <c r="X1228" t="b">
        <v>1</v>
      </c>
      <c r="Y1228">
        <v>1424334</v>
      </c>
      <c r="Z1228" t="s">
        <v>262</v>
      </c>
      <c r="AA1228">
        <v>310575</v>
      </c>
      <c r="AB1228" t="s">
        <v>23</v>
      </c>
      <c r="AC1228">
        <v>290425</v>
      </c>
      <c r="AD1228" t="s">
        <v>103</v>
      </c>
      <c r="AE1228">
        <v>506</v>
      </c>
      <c r="AF1228" t="s">
        <v>124</v>
      </c>
      <c r="AG1228">
        <v>80840</v>
      </c>
      <c r="AH1228" t="s">
        <v>116</v>
      </c>
      <c r="AI1228">
        <v>28216</v>
      </c>
      <c r="AJ1228" t="s">
        <v>142</v>
      </c>
      <c r="AK1228">
        <v>1224</v>
      </c>
      <c r="AL1228" t="s">
        <v>91</v>
      </c>
      <c r="AM1228">
        <v>2</v>
      </c>
      <c r="AN1228" t="s">
        <v>152</v>
      </c>
      <c r="AO1228">
        <v>131567</v>
      </c>
      <c r="AP1228" t="s">
        <v>153</v>
      </c>
    </row>
    <row r="1229" spans="1:42" x14ac:dyDescent="0.2">
      <c r="A1229">
        <v>1236</v>
      </c>
      <c r="B1229" t="s">
        <v>1012</v>
      </c>
      <c r="C1229" t="s">
        <v>21</v>
      </c>
      <c r="D1229">
        <v>323423</v>
      </c>
      <c r="E1229" t="s">
        <v>1046</v>
      </c>
      <c r="F1229" t="s">
        <v>1015</v>
      </c>
      <c r="G1229" t="s">
        <v>1015</v>
      </c>
      <c r="H1229" t="s">
        <v>1045</v>
      </c>
      <c r="I1229" t="s">
        <v>4567</v>
      </c>
      <c r="J1229" t="s">
        <v>719</v>
      </c>
      <c r="K1229">
        <v>-1</v>
      </c>
      <c r="L1229">
        <v>45</v>
      </c>
      <c r="M1229" t="s">
        <v>1044</v>
      </c>
      <c r="N1229">
        <v>1</v>
      </c>
      <c r="O1229">
        <v>-15227</v>
      </c>
      <c r="P1229">
        <v>-15272</v>
      </c>
      <c r="Q1229">
        <v>15</v>
      </c>
      <c r="R1229" t="s">
        <v>719</v>
      </c>
      <c r="S1229">
        <v>1</v>
      </c>
      <c r="T1229" t="s">
        <v>4327</v>
      </c>
      <c r="U1229" t="s">
        <v>4326</v>
      </c>
      <c r="V1229">
        <v>323423</v>
      </c>
      <c r="W1229" t="s">
        <v>21</v>
      </c>
      <c r="X1229" t="b">
        <v>1</v>
      </c>
      <c r="Y1229" t="s">
        <v>719</v>
      </c>
      <c r="Z1229" t="s">
        <v>719</v>
      </c>
      <c r="AA1229">
        <v>323423</v>
      </c>
      <c r="AB1229" t="s">
        <v>21</v>
      </c>
      <c r="AC1229">
        <v>665874</v>
      </c>
      <c r="AD1229" t="s">
        <v>101</v>
      </c>
      <c r="AE1229">
        <v>80864</v>
      </c>
      <c r="AF1229" t="s">
        <v>45</v>
      </c>
      <c r="AG1229">
        <v>80840</v>
      </c>
      <c r="AH1229" t="s">
        <v>116</v>
      </c>
      <c r="AI1229">
        <v>28216</v>
      </c>
      <c r="AJ1229" t="s">
        <v>142</v>
      </c>
      <c r="AK1229">
        <v>1224</v>
      </c>
      <c r="AL1229" t="s">
        <v>91</v>
      </c>
      <c r="AM1229">
        <v>2</v>
      </c>
      <c r="AN1229" t="s">
        <v>152</v>
      </c>
      <c r="AO1229">
        <v>131567</v>
      </c>
      <c r="AP1229" t="s">
        <v>153</v>
      </c>
    </row>
    <row r="1230" spans="1:42" x14ac:dyDescent="0.2">
      <c r="A1230">
        <v>1237</v>
      </c>
      <c r="B1230" t="s">
        <v>1012</v>
      </c>
      <c r="C1230" t="s">
        <v>21</v>
      </c>
      <c r="D1230">
        <v>323423</v>
      </c>
      <c r="E1230" t="s">
        <v>497</v>
      </c>
      <c r="F1230" t="s">
        <v>429</v>
      </c>
      <c r="G1230" t="s">
        <v>429</v>
      </c>
      <c r="H1230" t="s">
        <v>1043</v>
      </c>
      <c r="I1230" t="s">
        <v>4566</v>
      </c>
      <c r="J1230" t="s">
        <v>719</v>
      </c>
      <c r="K1230">
        <v>-1</v>
      </c>
      <c r="L1230">
        <v>495</v>
      </c>
      <c r="M1230" t="s">
        <v>1042</v>
      </c>
      <c r="N1230">
        <v>0</v>
      </c>
      <c r="O1230">
        <v>-14717</v>
      </c>
      <c r="P1230">
        <v>-15212</v>
      </c>
      <c r="Q1230">
        <v>14</v>
      </c>
      <c r="R1230" t="s">
        <v>719</v>
      </c>
      <c r="S1230">
        <v>1</v>
      </c>
      <c r="T1230" t="s">
        <v>4327</v>
      </c>
      <c r="U1230" t="s">
        <v>4326</v>
      </c>
      <c r="V1230">
        <v>323423</v>
      </c>
      <c r="W1230" t="s">
        <v>21</v>
      </c>
      <c r="X1230" t="b">
        <v>1</v>
      </c>
      <c r="Y1230" t="s">
        <v>719</v>
      </c>
      <c r="Z1230" t="s">
        <v>719</v>
      </c>
      <c r="AA1230">
        <v>323423</v>
      </c>
      <c r="AB1230" t="s">
        <v>21</v>
      </c>
      <c r="AC1230">
        <v>665874</v>
      </c>
      <c r="AD1230" t="s">
        <v>101</v>
      </c>
      <c r="AE1230">
        <v>80864</v>
      </c>
      <c r="AF1230" t="s">
        <v>45</v>
      </c>
      <c r="AG1230">
        <v>80840</v>
      </c>
      <c r="AH1230" t="s">
        <v>116</v>
      </c>
      <c r="AI1230">
        <v>28216</v>
      </c>
      <c r="AJ1230" t="s">
        <v>142</v>
      </c>
      <c r="AK1230">
        <v>1224</v>
      </c>
      <c r="AL1230" t="s">
        <v>91</v>
      </c>
      <c r="AM1230">
        <v>2</v>
      </c>
      <c r="AN1230" t="s">
        <v>152</v>
      </c>
      <c r="AO1230">
        <v>131567</v>
      </c>
      <c r="AP1230" t="s">
        <v>153</v>
      </c>
    </row>
    <row r="1231" spans="1:42" x14ac:dyDescent="0.2">
      <c r="A1231">
        <v>1238</v>
      </c>
      <c r="B1231" t="s">
        <v>1012</v>
      </c>
      <c r="C1231" t="s">
        <v>21</v>
      </c>
      <c r="D1231">
        <v>323423</v>
      </c>
      <c r="E1231" t="s">
        <v>1041</v>
      </c>
      <c r="F1231" t="s">
        <v>1040</v>
      </c>
      <c r="G1231" t="s">
        <v>1040</v>
      </c>
      <c r="H1231" t="s">
        <v>1039</v>
      </c>
      <c r="I1231" t="s">
        <v>4565</v>
      </c>
      <c r="J1231" t="s">
        <v>719</v>
      </c>
      <c r="K1231">
        <v>1</v>
      </c>
      <c r="L1231">
        <v>765</v>
      </c>
      <c r="M1231" t="s">
        <v>1038</v>
      </c>
      <c r="N1231">
        <v>0</v>
      </c>
      <c r="O1231">
        <v>-13615</v>
      </c>
      <c r="P1231">
        <v>-14380</v>
      </c>
      <c r="Q1231">
        <v>13</v>
      </c>
      <c r="R1231" t="s">
        <v>719</v>
      </c>
      <c r="S1231">
        <v>1</v>
      </c>
      <c r="T1231" t="s">
        <v>4327</v>
      </c>
      <c r="U1231" t="s">
        <v>4326</v>
      </c>
      <c r="V1231">
        <v>323423</v>
      </c>
      <c r="W1231" t="s">
        <v>21</v>
      </c>
      <c r="X1231" t="b">
        <v>1</v>
      </c>
      <c r="Y1231" t="s">
        <v>719</v>
      </c>
      <c r="Z1231" t="s">
        <v>719</v>
      </c>
      <c r="AA1231">
        <v>323423</v>
      </c>
      <c r="AB1231" t="s">
        <v>21</v>
      </c>
      <c r="AC1231">
        <v>665874</v>
      </c>
      <c r="AD1231" t="s">
        <v>101</v>
      </c>
      <c r="AE1231">
        <v>80864</v>
      </c>
      <c r="AF1231" t="s">
        <v>45</v>
      </c>
      <c r="AG1231">
        <v>80840</v>
      </c>
      <c r="AH1231" t="s">
        <v>116</v>
      </c>
      <c r="AI1231">
        <v>28216</v>
      </c>
      <c r="AJ1231" t="s">
        <v>142</v>
      </c>
      <c r="AK1231">
        <v>1224</v>
      </c>
      <c r="AL1231" t="s">
        <v>91</v>
      </c>
      <c r="AM1231">
        <v>2</v>
      </c>
      <c r="AN1231" t="s">
        <v>152</v>
      </c>
      <c r="AO1231">
        <v>131567</v>
      </c>
      <c r="AP1231" t="s">
        <v>153</v>
      </c>
    </row>
    <row r="1232" spans="1:42" x14ac:dyDescent="0.2">
      <c r="A1232">
        <v>1239</v>
      </c>
      <c r="B1232" t="s">
        <v>1012</v>
      </c>
      <c r="C1232" t="s">
        <v>21</v>
      </c>
      <c r="D1232">
        <v>323423</v>
      </c>
      <c r="E1232" t="s">
        <v>698</v>
      </c>
      <c r="F1232" t="s">
        <v>697</v>
      </c>
      <c r="G1232" t="s">
        <v>697</v>
      </c>
      <c r="H1232" t="s">
        <v>1037</v>
      </c>
      <c r="I1232" t="s">
        <v>4564</v>
      </c>
      <c r="J1232" t="s">
        <v>719</v>
      </c>
      <c r="K1232">
        <v>-1</v>
      </c>
      <c r="L1232">
        <v>1275</v>
      </c>
      <c r="M1232" t="s">
        <v>1036</v>
      </c>
      <c r="N1232">
        <v>0</v>
      </c>
      <c r="O1232">
        <v>-12138</v>
      </c>
      <c r="P1232">
        <v>-13413</v>
      </c>
      <c r="Q1232">
        <v>12</v>
      </c>
      <c r="R1232" t="s">
        <v>719</v>
      </c>
      <c r="S1232">
        <v>1</v>
      </c>
      <c r="T1232" t="s">
        <v>4327</v>
      </c>
      <c r="U1232" t="s">
        <v>4326</v>
      </c>
      <c r="V1232">
        <v>323423</v>
      </c>
      <c r="W1232" t="s">
        <v>21</v>
      </c>
      <c r="X1232" t="b">
        <v>1</v>
      </c>
      <c r="Y1232" t="s">
        <v>719</v>
      </c>
      <c r="Z1232" t="s">
        <v>719</v>
      </c>
      <c r="AA1232">
        <v>323423</v>
      </c>
      <c r="AB1232" t="s">
        <v>21</v>
      </c>
      <c r="AC1232">
        <v>665874</v>
      </c>
      <c r="AD1232" t="s">
        <v>101</v>
      </c>
      <c r="AE1232">
        <v>80864</v>
      </c>
      <c r="AF1232" t="s">
        <v>45</v>
      </c>
      <c r="AG1232">
        <v>80840</v>
      </c>
      <c r="AH1232" t="s">
        <v>116</v>
      </c>
      <c r="AI1232">
        <v>28216</v>
      </c>
      <c r="AJ1232" t="s">
        <v>142</v>
      </c>
      <c r="AK1232">
        <v>1224</v>
      </c>
      <c r="AL1232" t="s">
        <v>91</v>
      </c>
      <c r="AM1232">
        <v>2</v>
      </c>
      <c r="AN1232" t="s">
        <v>152</v>
      </c>
      <c r="AO1232">
        <v>131567</v>
      </c>
      <c r="AP1232" t="s">
        <v>153</v>
      </c>
    </row>
    <row r="1233" spans="1:42" x14ac:dyDescent="0.2">
      <c r="A1233">
        <v>1240</v>
      </c>
      <c r="B1233" t="s">
        <v>1012</v>
      </c>
      <c r="C1233" t="s">
        <v>21</v>
      </c>
      <c r="D1233">
        <v>323423</v>
      </c>
      <c r="E1233" t="s">
        <v>305</v>
      </c>
      <c r="F1233" t="s">
        <v>304</v>
      </c>
      <c r="G1233" t="s">
        <v>304</v>
      </c>
      <c r="H1233" t="s">
        <v>1035</v>
      </c>
      <c r="I1233" t="s">
        <v>4563</v>
      </c>
      <c r="J1233" t="s">
        <v>719</v>
      </c>
      <c r="K1233">
        <v>-1</v>
      </c>
      <c r="L1233">
        <v>978</v>
      </c>
      <c r="M1233" t="s">
        <v>1034</v>
      </c>
      <c r="N1233">
        <v>0</v>
      </c>
      <c r="O1233">
        <v>-11135</v>
      </c>
      <c r="P1233">
        <v>-12113</v>
      </c>
      <c r="Q1233">
        <v>11</v>
      </c>
      <c r="R1233" t="s">
        <v>719</v>
      </c>
      <c r="S1233">
        <v>1</v>
      </c>
      <c r="T1233" t="s">
        <v>4327</v>
      </c>
      <c r="U1233" t="s">
        <v>4326</v>
      </c>
      <c r="V1233">
        <v>323423</v>
      </c>
      <c r="W1233" t="s">
        <v>21</v>
      </c>
      <c r="X1233" t="b">
        <v>1</v>
      </c>
      <c r="Y1233" t="s">
        <v>719</v>
      </c>
      <c r="Z1233" t="s">
        <v>719</v>
      </c>
      <c r="AA1233">
        <v>323423</v>
      </c>
      <c r="AB1233" t="s">
        <v>21</v>
      </c>
      <c r="AC1233">
        <v>665874</v>
      </c>
      <c r="AD1233" t="s">
        <v>101</v>
      </c>
      <c r="AE1233">
        <v>80864</v>
      </c>
      <c r="AF1233" t="s">
        <v>45</v>
      </c>
      <c r="AG1233">
        <v>80840</v>
      </c>
      <c r="AH1233" t="s">
        <v>116</v>
      </c>
      <c r="AI1233">
        <v>28216</v>
      </c>
      <c r="AJ1233" t="s">
        <v>142</v>
      </c>
      <c r="AK1233">
        <v>1224</v>
      </c>
      <c r="AL1233" t="s">
        <v>91</v>
      </c>
      <c r="AM1233">
        <v>2</v>
      </c>
      <c r="AN1233" t="s">
        <v>152</v>
      </c>
      <c r="AO1233">
        <v>131567</v>
      </c>
      <c r="AP1233" t="s">
        <v>153</v>
      </c>
    </row>
    <row r="1234" spans="1:42" x14ac:dyDescent="0.2">
      <c r="A1234">
        <v>1241</v>
      </c>
      <c r="B1234" t="s">
        <v>1012</v>
      </c>
      <c r="C1234" t="s">
        <v>21</v>
      </c>
      <c r="D1234">
        <v>323423</v>
      </c>
      <c r="E1234" t="s">
        <v>514</v>
      </c>
      <c r="F1234" t="s">
        <v>441</v>
      </c>
      <c r="G1234" t="s">
        <v>441</v>
      </c>
      <c r="H1234" t="s">
        <v>1033</v>
      </c>
      <c r="I1234" t="s">
        <v>4562</v>
      </c>
      <c r="J1234" t="s">
        <v>719</v>
      </c>
      <c r="K1234">
        <v>-1</v>
      </c>
      <c r="L1234">
        <v>783</v>
      </c>
      <c r="M1234" t="s">
        <v>1032</v>
      </c>
      <c r="N1234">
        <v>0</v>
      </c>
      <c r="O1234">
        <v>-10357</v>
      </c>
      <c r="P1234">
        <v>-11140</v>
      </c>
      <c r="Q1234">
        <v>10</v>
      </c>
      <c r="R1234" t="s">
        <v>719</v>
      </c>
      <c r="S1234">
        <v>1</v>
      </c>
      <c r="T1234" t="s">
        <v>4327</v>
      </c>
      <c r="U1234" t="s">
        <v>4326</v>
      </c>
      <c r="V1234">
        <v>323423</v>
      </c>
      <c r="W1234" t="s">
        <v>21</v>
      </c>
      <c r="X1234" t="b">
        <v>1</v>
      </c>
      <c r="Y1234" t="s">
        <v>719</v>
      </c>
      <c r="Z1234" t="s">
        <v>719</v>
      </c>
      <c r="AA1234">
        <v>323423</v>
      </c>
      <c r="AB1234" t="s">
        <v>21</v>
      </c>
      <c r="AC1234">
        <v>665874</v>
      </c>
      <c r="AD1234" t="s">
        <v>101</v>
      </c>
      <c r="AE1234">
        <v>80864</v>
      </c>
      <c r="AF1234" t="s">
        <v>45</v>
      </c>
      <c r="AG1234">
        <v>80840</v>
      </c>
      <c r="AH1234" t="s">
        <v>116</v>
      </c>
      <c r="AI1234">
        <v>28216</v>
      </c>
      <c r="AJ1234" t="s">
        <v>142</v>
      </c>
      <c r="AK1234">
        <v>1224</v>
      </c>
      <c r="AL1234" t="s">
        <v>91</v>
      </c>
      <c r="AM1234">
        <v>2</v>
      </c>
      <c r="AN1234" t="s">
        <v>152</v>
      </c>
      <c r="AO1234">
        <v>131567</v>
      </c>
      <c r="AP1234" t="s">
        <v>153</v>
      </c>
    </row>
    <row r="1235" spans="1:42" x14ac:dyDescent="0.2">
      <c r="A1235">
        <v>1242</v>
      </c>
      <c r="B1235" t="s">
        <v>1012</v>
      </c>
      <c r="C1235" t="s">
        <v>21</v>
      </c>
      <c r="D1235">
        <v>323423</v>
      </c>
      <c r="E1235" t="s">
        <v>1031</v>
      </c>
      <c r="F1235" t="s">
        <v>1030</v>
      </c>
      <c r="G1235" t="s">
        <v>1030</v>
      </c>
      <c r="H1235" t="s">
        <v>1029</v>
      </c>
      <c r="I1235" t="s">
        <v>4561</v>
      </c>
      <c r="J1235" t="s">
        <v>719</v>
      </c>
      <c r="K1235">
        <v>-1</v>
      </c>
      <c r="L1235">
        <v>966</v>
      </c>
      <c r="M1235" t="s">
        <v>1028</v>
      </c>
      <c r="N1235">
        <v>0</v>
      </c>
      <c r="O1235">
        <v>-9372</v>
      </c>
      <c r="P1235">
        <v>-10338</v>
      </c>
      <c r="Q1235">
        <v>9</v>
      </c>
      <c r="R1235" t="s">
        <v>719</v>
      </c>
      <c r="S1235">
        <v>1</v>
      </c>
      <c r="T1235" t="s">
        <v>4327</v>
      </c>
      <c r="U1235" t="s">
        <v>4326</v>
      </c>
      <c r="V1235">
        <v>323423</v>
      </c>
      <c r="W1235" t="s">
        <v>21</v>
      </c>
      <c r="X1235" t="b">
        <v>1</v>
      </c>
      <c r="Y1235" t="s">
        <v>719</v>
      </c>
      <c r="Z1235" t="s">
        <v>719</v>
      </c>
      <c r="AA1235">
        <v>323423</v>
      </c>
      <c r="AB1235" t="s">
        <v>21</v>
      </c>
      <c r="AC1235">
        <v>665874</v>
      </c>
      <c r="AD1235" t="s">
        <v>101</v>
      </c>
      <c r="AE1235">
        <v>80864</v>
      </c>
      <c r="AF1235" t="s">
        <v>45</v>
      </c>
      <c r="AG1235">
        <v>80840</v>
      </c>
      <c r="AH1235" t="s">
        <v>116</v>
      </c>
      <c r="AI1235">
        <v>28216</v>
      </c>
      <c r="AJ1235" t="s">
        <v>142</v>
      </c>
      <c r="AK1235">
        <v>1224</v>
      </c>
      <c r="AL1235" t="s">
        <v>91</v>
      </c>
      <c r="AM1235">
        <v>2</v>
      </c>
      <c r="AN1235" t="s">
        <v>152</v>
      </c>
      <c r="AO1235">
        <v>131567</v>
      </c>
      <c r="AP1235" t="s">
        <v>153</v>
      </c>
    </row>
    <row r="1236" spans="1:42" x14ac:dyDescent="0.2">
      <c r="A1236">
        <v>1243</v>
      </c>
      <c r="B1236" t="s">
        <v>1012</v>
      </c>
      <c r="C1236" t="s">
        <v>21</v>
      </c>
      <c r="D1236">
        <v>323423</v>
      </c>
      <c r="E1236" t="s">
        <v>309</v>
      </c>
      <c r="F1236" t="s">
        <v>308</v>
      </c>
      <c r="G1236" t="s">
        <v>308</v>
      </c>
      <c r="H1236" t="s">
        <v>1027</v>
      </c>
      <c r="I1236" t="s">
        <v>4560</v>
      </c>
      <c r="J1236">
        <v>45</v>
      </c>
      <c r="K1236">
        <v>1</v>
      </c>
      <c r="L1236">
        <v>774</v>
      </c>
      <c r="M1236" t="s">
        <v>1026</v>
      </c>
      <c r="N1236">
        <v>0</v>
      </c>
      <c r="O1236">
        <v>-8224</v>
      </c>
      <c r="P1236">
        <v>-8998</v>
      </c>
      <c r="Q1236">
        <v>8</v>
      </c>
      <c r="R1236" t="s">
        <v>4318</v>
      </c>
      <c r="S1236">
        <v>1</v>
      </c>
      <c r="T1236" t="s">
        <v>4327</v>
      </c>
      <c r="U1236" t="s">
        <v>4332</v>
      </c>
      <c r="V1236">
        <v>323423</v>
      </c>
      <c r="W1236" t="s">
        <v>21</v>
      </c>
      <c r="X1236" t="b">
        <v>1</v>
      </c>
      <c r="Y1236" t="s">
        <v>719</v>
      </c>
      <c r="Z1236" t="s">
        <v>719</v>
      </c>
      <c r="AA1236">
        <v>323423</v>
      </c>
      <c r="AB1236" t="s">
        <v>21</v>
      </c>
      <c r="AC1236">
        <v>665874</v>
      </c>
      <c r="AD1236" t="s">
        <v>101</v>
      </c>
      <c r="AE1236">
        <v>80864</v>
      </c>
      <c r="AF1236" t="s">
        <v>45</v>
      </c>
      <c r="AG1236">
        <v>80840</v>
      </c>
      <c r="AH1236" t="s">
        <v>116</v>
      </c>
      <c r="AI1236">
        <v>28216</v>
      </c>
      <c r="AJ1236" t="s">
        <v>142</v>
      </c>
      <c r="AK1236">
        <v>1224</v>
      </c>
      <c r="AL1236" t="s">
        <v>91</v>
      </c>
      <c r="AM1236">
        <v>2</v>
      </c>
      <c r="AN1236" t="s">
        <v>152</v>
      </c>
      <c r="AO1236">
        <v>131567</v>
      </c>
      <c r="AP1236" t="s">
        <v>153</v>
      </c>
    </row>
    <row r="1237" spans="1:42" x14ac:dyDescent="0.2">
      <c r="A1237">
        <v>1244</v>
      </c>
      <c r="B1237" t="s">
        <v>1012</v>
      </c>
      <c r="C1237" t="s">
        <v>21</v>
      </c>
      <c r="D1237">
        <v>323423</v>
      </c>
      <c r="E1237" t="s">
        <v>305</v>
      </c>
      <c r="F1237" t="s">
        <v>304</v>
      </c>
      <c r="G1237" t="s">
        <v>304</v>
      </c>
      <c r="H1237" t="s">
        <v>247</v>
      </c>
      <c r="I1237" t="s">
        <v>4559</v>
      </c>
      <c r="J1237">
        <v>51</v>
      </c>
      <c r="K1237">
        <v>-1</v>
      </c>
      <c r="L1237">
        <v>966</v>
      </c>
      <c r="M1237" t="s">
        <v>1025</v>
      </c>
      <c r="N1237">
        <v>0</v>
      </c>
      <c r="O1237">
        <v>-7145</v>
      </c>
      <c r="P1237">
        <v>-8111</v>
      </c>
      <c r="Q1237">
        <v>7</v>
      </c>
      <c r="R1237" t="s">
        <v>4316</v>
      </c>
      <c r="S1237">
        <v>1</v>
      </c>
      <c r="T1237" t="s">
        <v>4327</v>
      </c>
      <c r="U1237" t="s">
        <v>4332</v>
      </c>
      <c r="V1237">
        <v>323423</v>
      </c>
      <c r="W1237" t="s">
        <v>21</v>
      </c>
      <c r="X1237" t="b">
        <v>1</v>
      </c>
      <c r="Y1237" t="s">
        <v>719</v>
      </c>
      <c r="Z1237" t="s">
        <v>719</v>
      </c>
      <c r="AA1237">
        <v>323423</v>
      </c>
      <c r="AB1237" t="s">
        <v>21</v>
      </c>
      <c r="AC1237">
        <v>665874</v>
      </c>
      <c r="AD1237" t="s">
        <v>101</v>
      </c>
      <c r="AE1237">
        <v>80864</v>
      </c>
      <c r="AF1237" t="s">
        <v>45</v>
      </c>
      <c r="AG1237">
        <v>80840</v>
      </c>
      <c r="AH1237" t="s">
        <v>116</v>
      </c>
      <c r="AI1237">
        <v>28216</v>
      </c>
      <c r="AJ1237" t="s">
        <v>142</v>
      </c>
      <c r="AK1237">
        <v>1224</v>
      </c>
      <c r="AL1237" t="s">
        <v>91</v>
      </c>
      <c r="AM1237">
        <v>2</v>
      </c>
      <c r="AN1237" t="s">
        <v>152</v>
      </c>
      <c r="AO1237">
        <v>131567</v>
      </c>
      <c r="AP1237" t="s">
        <v>153</v>
      </c>
    </row>
    <row r="1238" spans="1:42" x14ac:dyDescent="0.2">
      <c r="A1238">
        <v>1245</v>
      </c>
      <c r="B1238" t="s">
        <v>1012</v>
      </c>
      <c r="C1238" t="s">
        <v>21</v>
      </c>
      <c r="D1238">
        <v>323423</v>
      </c>
      <c r="E1238" t="s">
        <v>302</v>
      </c>
      <c r="F1238" t="s">
        <v>301</v>
      </c>
      <c r="G1238" t="s">
        <v>301</v>
      </c>
      <c r="H1238" t="s">
        <v>1024</v>
      </c>
      <c r="I1238" t="s">
        <v>4558</v>
      </c>
      <c r="J1238">
        <v>71</v>
      </c>
      <c r="K1238">
        <v>-1</v>
      </c>
      <c r="L1238">
        <v>1239</v>
      </c>
      <c r="M1238" t="s">
        <v>1023</v>
      </c>
      <c r="N1238">
        <v>0</v>
      </c>
      <c r="O1238">
        <v>-5894</v>
      </c>
      <c r="P1238">
        <v>-7133</v>
      </c>
      <c r="Q1238">
        <v>6</v>
      </c>
      <c r="R1238" t="s">
        <v>4317</v>
      </c>
      <c r="S1238">
        <v>1</v>
      </c>
      <c r="T1238" t="s">
        <v>4327</v>
      </c>
      <c r="U1238" t="s">
        <v>4332</v>
      </c>
      <c r="V1238">
        <v>323423</v>
      </c>
      <c r="W1238" t="s">
        <v>21</v>
      </c>
      <c r="X1238" t="b">
        <v>1</v>
      </c>
      <c r="Y1238" t="s">
        <v>719</v>
      </c>
      <c r="Z1238" t="s">
        <v>719</v>
      </c>
      <c r="AA1238">
        <v>323423</v>
      </c>
      <c r="AB1238" t="s">
        <v>21</v>
      </c>
      <c r="AC1238">
        <v>665874</v>
      </c>
      <c r="AD1238" t="s">
        <v>101</v>
      </c>
      <c r="AE1238">
        <v>80864</v>
      </c>
      <c r="AF1238" t="s">
        <v>45</v>
      </c>
      <c r="AG1238">
        <v>80840</v>
      </c>
      <c r="AH1238" t="s">
        <v>116</v>
      </c>
      <c r="AI1238">
        <v>28216</v>
      </c>
      <c r="AJ1238" t="s">
        <v>142</v>
      </c>
      <c r="AK1238">
        <v>1224</v>
      </c>
      <c r="AL1238" t="s">
        <v>91</v>
      </c>
      <c r="AM1238">
        <v>2</v>
      </c>
      <c r="AN1238" t="s">
        <v>152</v>
      </c>
      <c r="AO1238">
        <v>131567</v>
      </c>
      <c r="AP1238" t="s">
        <v>153</v>
      </c>
    </row>
    <row r="1239" spans="1:42" x14ac:dyDescent="0.2">
      <c r="A1239">
        <v>1246</v>
      </c>
      <c r="B1239" t="s">
        <v>1012</v>
      </c>
      <c r="C1239" t="s">
        <v>21</v>
      </c>
      <c r="D1239">
        <v>323423</v>
      </c>
      <c r="E1239" t="s">
        <v>298</v>
      </c>
      <c r="F1239" t="s">
        <v>297</v>
      </c>
      <c r="G1239" t="s">
        <v>297</v>
      </c>
      <c r="H1239" t="s">
        <v>1022</v>
      </c>
      <c r="I1239" t="s">
        <v>4557</v>
      </c>
      <c r="J1239">
        <v>52</v>
      </c>
      <c r="K1239">
        <v>-1</v>
      </c>
      <c r="L1239">
        <v>474</v>
      </c>
      <c r="M1239" t="s">
        <v>1021</v>
      </c>
      <c r="N1239">
        <v>0</v>
      </c>
      <c r="O1239">
        <v>-5412</v>
      </c>
      <c r="P1239">
        <v>-5886</v>
      </c>
      <c r="Q1239">
        <v>5</v>
      </c>
      <c r="R1239" t="s">
        <v>4319</v>
      </c>
      <c r="S1239">
        <v>1</v>
      </c>
      <c r="T1239" t="s">
        <v>4327</v>
      </c>
      <c r="U1239" t="s">
        <v>4332</v>
      </c>
      <c r="V1239">
        <v>323423</v>
      </c>
      <c r="W1239" t="s">
        <v>21</v>
      </c>
      <c r="X1239" t="b">
        <v>1</v>
      </c>
      <c r="Y1239" t="s">
        <v>719</v>
      </c>
      <c r="Z1239" t="s">
        <v>719</v>
      </c>
      <c r="AA1239">
        <v>323423</v>
      </c>
      <c r="AB1239" t="s">
        <v>21</v>
      </c>
      <c r="AC1239">
        <v>665874</v>
      </c>
      <c r="AD1239" t="s">
        <v>101</v>
      </c>
      <c r="AE1239">
        <v>80864</v>
      </c>
      <c r="AF1239" t="s">
        <v>45</v>
      </c>
      <c r="AG1239">
        <v>80840</v>
      </c>
      <c r="AH1239" t="s">
        <v>116</v>
      </c>
      <c r="AI1239">
        <v>28216</v>
      </c>
      <c r="AJ1239" t="s">
        <v>142</v>
      </c>
      <c r="AK1239">
        <v>1224</v>
      </c>
      <c r="AL1239" t="s">
        <v>91</v>
      </c>
      <c r="AM1239">
        <v>2</v>
      </c>
      <c r="AN1239" t="s">
        <v>152</v>
      </c>
      <c r="AO1239">
        <v>131567</v>
      </c>
      <c r="AP1239" t="s">
        <v>153</v>
      </c>
    </row>
    <row r="1240" spans="1:42" x14ac:dyDescent="0.2">
      <c r="A1240">
        <v>1247</v>
      </c>
      <c r="B1240" t="s">
        <v>1012</v>
      </c>
      <c r="C1240" t="s">
        <v>21</v>
      </c>
      <c r="D1240">
        <v>323423</v>
      </c>
      <c r="E1240" t="s">
        <v>290</v>
      </c>
      <c r="F1240" t="s">
        <v>289</v>
      </c>
      <c r="G1240" t="s">
        <v>289</v>
      </c>
      <c r="H1240" t="s">
        <v>1020</v>
      </c>
      <c r="I1240" t="s">
        <v>4556</v>
      </c>
      <c r="J1240">
        <v>51</v>
      </c>
      <c r="K1240">
        <v>-1</v>
      </c>
      <c r="L1240">
        <v>975</v>
      </c>
      <c r="M1240" t="s">
        <v>1019</v>
      </c>
      <c r="N1240">
        <v>0</v>
      </c>
      <c r="O1240">
        <v>-4438</v>
      </c>
      <c r="P1240">
        <v>-5413</v>
      </c>
      <c r="Q1240">
        <v>4</v>
      </c>
      <c r="R1240" t="s">
        <v>4320</v>
      </c>
      <c r="S1240">
        <v>1</v>
      </c>
      <c r="T1240" t="s">
        <v>4327</v>
      </c>
      <c r="U1240" t="s">
        <v>4332</v>
      </c>
      <c r="V1240">
        <v>323423</v>
      </c>
      <c r="W1240" t="s">
        <v>21</v>
      </c>
      <c r="X1240" t="b">
        <v>1</v>
      </c>
      <c r="Y1240" t="s">
        <v>719</v>
      </c>
      <c r="Z1240" t="s">
        <v>719</v>
      </c>
      <c r="AA1240">
        <v>323423</v>
      </c>
      <c r="AB1240" t="s">
        <v>21</v>
      </c>
      <c r="AC1240">
        <v>665874</v>
      </c>
      <c r="AD1240" t="s">
        <v>101</v>
      </c>
      <c r="AE1240">
        <v>80864</v>
      </c>
      <c r="AF1240" t="s">
        <v>45</v>
      </c>
      <c r="AG1240">
        <v>80840</v>
      </c>
      <c r="AH1240" t="s">
        <v>116</v>
      </c>
      <c r="AI1240">
        <v>28216</v>
      </c>
      <c r="AJ1240" t="s">
        <v>142</v>
      </c>
      <c r="AK1240">
        <v>1224</v>
      </c>
      <c r="AL1240" t="s">
        <v>91</v>
      </c>
      <c r="AM1240">
        <v>2</v>
      </c>
      <c r="AN1240" t="s">
        <v>152</v>
      </c>
      <c r="AO1240">
        <v>131567</v>
      </c>
      <c r="AP1240" t="s">
        <v>153</v>
      </c>
    </row>
    <row r="1241" spans="1:42" x14ac:dyDescent="0.2">
      <c r="A1241">
        <v>1248</v>
      </c>
      <c r="B1241" t="s">
        <v>1012</v>
      </c>
      <c r="C1241" t="s">
        <v>21</v>
      </c>
      <c r="D1241">
        <v>323423</v>
      </c>
      <c r="E1241" t="s">
        <v>294</v>
      </c>
      <c r="F1241" t="s">
        <v>293</v>
      </c>
      <c r="G1241" t="s">
        <v>293</v>
      </c>
      <c r="H1241" t="s">
        <v>1018</v>
      </c>
      <c r="I1241" t="s">
        <v>4555</v>
      </c>
      <c r="J1241">
        <v>42</v>
      </c>
      <c r="K1241">
        <v>-1</v>
      </c>
      <c r="L1241">
        <v>1002</v>
      </c>
      <c r="M1241" t="s">
        <v>1017</v>
      </c>
      <c r="N1241">
        <v>0</v>
      </c>
      <c r="O1241">
        <v>-3440</v>
      </c>
      <c r="P1241">
        <v>-4442</v>
      </c>
      <c r="Q1241">
        <v>3</v>
      </c>
      <c r="R1241" t="s">
        <v>4321</v>
      </c>
      <c r="S1241">
        <v>1</v>
      </c>
      <c r="T1241" t="s">
        <v>4327</v>
      </c>
      <c r="U1241" t="s">
        <v>4332</v>
      </c>
      <c r="V1241">
        <v>323423</v>
      </c>
      <c r="W1241" t="s">
        <v>21</v>
      </c>
      <c r="X1241" t="b">
        <v>1</v>
      </c>
      <c r="Y1241" t="s">
        <v>719</v>
      </c>
      <c r="Z1241" t="s">
        <v>719</v>
      </c>
      <c r="AA1241">
        <v>323423</v>
      </c>
      <c r="AB1241" t="s">
        <v>21</v>
      </c>
      <c r="AC1241">
        <v>665874</v>
      </c>
      <c r="AD1241" t="s">
        <v>101</v>
      </c>
      <c r="AE1241">
        <v>80864</v>
      </c>
      <c r="AF1241" t="s">
        <v>45</v>
      </c>
      <c r="AG1241">
        <v>80840</v>
      </c>
      <c r="AH1241" t="s">
        <v>116</v>
      </c>
      <c r="AI1241">
        <v>28216</v>
      </c>
      <c r="AJ1241" t="s">
        <v>142</v>
      </c>
      <c r="AK1241">
        <v>1224</v>
      </c>
      <c r="AL1241" t="s">
        <v>91</v>
      </c>
      <c r="AM1241">
        <v>2</v>
      </c>
      <c r="AN1241" t="s">
        <v>152</v>
      </c>
      <c r="AO1241">
        <v>131567</v>
      </c>
      <c r="AP1241" t="s">
        <v>153</v>
      </c>
    </row>
    <row r="1242" spans="1:42" x14ac:dyDescent="0.2">
      <c r="A1242">
        <v>1249</v>
      </c>
      <c r="B1242" t="s">
        <v>1012</v>
      </c>
      <c r="C1242" t="s">
        <v>21</v>
      </c>
      <c r="D1242">
        <v>323423</v>
      </c>
      <c r="E1242" t="s">
        <v>1016</v>
      </c>
      <c r="F1242" t="s">
        <v>1015</v>
      </c>
      <c r="G1242" t="s">
        <v>1015</v>
      </c>
      <c r="H1242" t="s">
        <v>1014</v>
      </c>
      <c r="I1242" t="s">
        <v>4554</v>
      </c>
      <c r="J1242" t="s">
        <v>719</v>
      </c>
      <c r="K1242">
        <v>1</v>
      </c>
      <c r="L1242">
        <v>573</v>
      </c>
      <c r="M1242" t="s">
        <v>1013</v>
      </c>
      <c r="N1242">
        <v>0</v>
      </c>
      <c r="O1242">
        <v>-2775</v>
      </c>
      <c r="P1242">
        <v>-3348</v>
      </c>
      <c r="Q1242">
        <v>2</v>
      </c>
      <c r="R1242" t="s">
        <v>719</v>
      </c>
      <c r="S1242">
        <v>1</v>
      </c>
      <c r="T1242" t="s">
        <v>4327</v>
      </c>
      <c r="U1242" t="s">
        <v>4326</v>
      </c>
      <c r="V1242">
        <v>323423</v>
      </c>
      <c r="W1242" t="s">
        <v>21</v>
      </c>
      <c r="X1242" t="b">
        <v>1</v>
      </c>
      <c r="Y1242" t="s">
        <v>719</v>
      </c>
      <c r="Z1242" t="s">
        <v>719</v>
      </c>
      <c r="AA1242">
        <v>323423</v>
      </c>
      <c r="AB1242" t="s">
        <v>21</v>
      </c>
      <c r="AC1242">
        <v>665874</v>
      </c>
      <c r="AD1242" t="s">
        <v>101</v>
      </c>
      <c r="AE1242">
        <v>80864</v>
      </c>
      <c r="AF1242" t="s">
        <v>45</v>
      </c>
      <c r="AG1242">
        <v>80840</v>
      </c>
      <c r="AH1242" t="s">
        <v>116</v>
      </c>
      <c r="AI1242">
        <v>28216</v>
      </c>
      <c r="AJ1242" t="s">
        <v>142</v>
      </c>
      <c r="AK1242">
        <v>1224</v>
      </c>
      <c r="AL1242" t="s">
        <v>91</v>
      </c>
      <c r="AM1242">
        <v>2</v>
      </c>
      <c r="AN1242" t="s">
        <v>152</v>
      </c>
      <c r="AO1242">
        <v>131567</v>
      </c>
      <c r="AP1242" t="s">
        <v>153</v>
      </c>
    </row>
    <row r="1243" spans="1:42" x14ac:dyDescent="0.2">
      <c r="A1243">
        <v>1250</v>
      </c>
      <c r="B1243" t="s">
        <v>1012</v>
      </c>
      <c r="C1243" t="s">
        <v>21</v>
      </c>
      <c r="D1243">
        <v>323423</v>
      </c>
      <c r="E1243" t="s">
        <v>1011</v>
      </c>
      <c r="F1243" t="s">
        <v>1010</v>
      </c>
      <c r="G1243" t="s">
        <v>1010</v>
      </c>
      <c r="H1243" t="s">
        <v>1009</v>
      </c>
      <c r="I1243" t="s">
        <v>4553</v>
      </c>
      <c r="J1243" t="s">
        <v>719</v>
      </c>
      <c r="K1243">
        <v>-1</v>
      </c>
      <c r="L1243">
        <v>2178</v>
      </c>
      <c r="M1243" t="s">
        <v>1008</v>
      </c>
      <c r="N1243">
        <v>1</v>
      </c>
      <c r="O1243">
        <v>0</v>
      </c>
      <c r="P1243">
        <v>-2178</v>
      </c>
      <c r="Q1243">
        <v>1</v>
      </c>
      <c r="R1243" t="s">
        <v>719</v>
      </c>
      <c r="S1243">
        <v>1</v>
      </c>
      <c r="T1243" t="s">
        <v>4327</v>
      </c>
      <c r="U1243" t="s">
        <v>4326</v>
      </c>
      <c r="V1243">
        <v>323423</v>
      </c>
      <c r="W1243" t="s">
        <v>21</v>
      </c>
      <c r="X1243" t="b">
        <v>1</v>
      </c>
      <c r="Y1243" t="s">
        <v>719</v>
      </c>
      <c r="Z1243" t="s">
        <v>719</v>
      </c>
      <c r="AA1243">
        <v>323423</v>
      </c>
      <c r="AB1243" t="s">
        <v>21</v>
      </c>
      <c r="AC1243">
        <v>665874</v>
      </c>
      <c r="AD1243" t="s">
        <v>101</v>
      </c>
      <c r="AE1243">
        <v>80864</v>
      </c>
      <c r="AF1243" t="s">
        <v>45</v>
      </c>
      <c r="AG1243">
        <v>80840</v>
      </c>
      <c r="AH1243" t="s">
        <v>116</v>
      </c>
      <c r="AI1243">
        <v>28216</v>
      </c>
      <c r="AJ1243" t="s">
        <v>142</v>
      </c>
      <c r="AK1243">
        <v>1224</v>
      </c>
      <c r="AL1243" t="s">
        <v>91</v>
      </c>
      <c r="AM1243">
        <v>2</v>
      </c>
      <c r="AN1243" t="s">
        <v>152</v>
      </c>
      <c r="AO1243">
        <v>131567</v>
      </c>
      <c r="AP1243" t="s">
        <v>153</v>
      </c>
    </row>
    <row r="1244" spans="1:42" x14ac:dyDescent="0.2">
      <c r="A1244">
        <v>1251</v>
      </c>
      <c r="B1244" t="s">
        <v>957</v>
      </c>
      <c r="C1244" t="s">
        <v>89</v>
      </c>
      <c r="D1244">
        <v>683354</v>
      </c>
      <c r="E1244" t="s">
        <v>1007</v>
      </c>
      <c r="F1244" t="s">
        <v>472</v>
      </c>
      <c r="G1244" t="s">
        <v>472</v>
      </c>
      <c r="H1244" t="s">
        <v>1006</v>
      </c>
      <c r="I1244" t="s">
        <v>4552</v>
      </c>
      <c r="J1244" t="s">
        <v>719</v>
      </c>
      <c r="K1244">
        <v>1</v>
      </c>
      <c r="L1244">
        <v>944</v>
      </c>
      <c r="M1244" t="s">
        <v>1005</v>
      </c>
      <c r="N1244">
        <v>1</v>
      </c>
      <c r="O1244">
        <v>-14102</v>
      </c>
      <c r="P1244">
        <v>-15046</v>
      </c>
      <c r="Q1244">
        <v>16</v>
      </c>
      <c r="R1244" t="s">
        <v>719</v>
      </c>
      <c r="S1244" t="s">
        <v>719</v>
      </c>
      <c r="T1244" t="s">
        <v>719</v>
      </c>
      <c r="U1244" t="s">
        <v>4326</v>
      </c>
      <c r="V1244">
        <v>683354</v>
      </c>
      <c r="W1244" t="s">
        <v>89</v>
      </c>
      <c r="X1244" t="b">
        <v>1</v>
      </c>
      <c r="Y1244" t="s">
        <v>719</v>
      </c>
      <c r="Z1244" t="s">
        <v>719</v>
      </c>
      <c r="AA1244">
        <v>683354</v>
      </c>
      <c r="AB1244" t="s">
        <v>89</v>
      </c>
      <c r="AC1244">
        <v>1074468</v>
      </c>
      <c r="AD1244" t="s">
        <v>133</v>
      </c>
      <c r="AE1244">
        <v>506</v>
      </c>
      <c r="AF1244" t="s">
        <v>124</v>
      </c>
      <c r="AG1244">
        <v>80840</v>
      </c>
      <c r="AH1244" t="s">
        <v>116</v>
      </c>
      <c r="AI1244">
        <v>28216</v>
      </c>
      <c r="AJ1244" t="s">
        <v>142</v>
      </c>
      <c r="AK1244">
        <v>1224</v>
      </c>
      <c r="AL1244" t="s">
        <v>91</v>
      </c>
      <c r="AM1244">
        <v>2</v>
      </c>
      <c r="AN1244" t="s">
        <v>152</v>
      </c>
      <c r="AO1244">
        <v>131567</v>
      </c>
      <c r="AP1244" t="s">
        <v>153</v>
      </c>
    </row>
    <row r="1245" spans="1:42" x14ac:dyDescent="0.2">
      <c r="A1245">
        <v>1252</v>
      </c>
      <c r="B1245" t="s">
        <v>957</v>
      </c>
      <c r="C1245" t="s">
        <v>89</v>
      </c>
      <c r="D1245">
        <v>683354</v>
      </c>
      <c r="E1245" t="s">
        <v>1004</v>
      </c>
      <c r="F1245" t="s">
        <v>811</v>
      </c>
      <c r="G1245" t="s">
        <v>811</v>
      </c>
      <c r="H1245" t="s">
        <v>1003</v>
      </c>
      <c r="I1245" t="s">
        <v>4551</v>
      </c>
      <c r="J1245" t="s">
        <v>719</v>
      </c>
      <c r="K1245">
        <v>1</v>
      </c>
      <c r="L1245">
        <v>492</v>
      </c>
      <c r="M1245" t="s">
        <v>1002</v>
      </c>
      <c r="N1245">
        <v>0</v>
      </c>
      <c r="O1245">
        <v>-13614</v>
      </c>
      <c r="P1245">
        <v>-14106</v>
      </c>
      <c r="Q1245">
        <v>15</v>
      </c>
      <c r="R1245" t="s">
        <v>719</v>
      </c>
      <c r="S1245" t="s">
        <v>719</v>
      </c>
      <c r="T1245" t="s">
        <v>719</v>
      </c>
      <c r="U1245" t="s">
        <v>4326</v>
      </c>
      <c r="V1245">
        <v>683354</v>
      </c>
      <c r="W1245" t="s">
        <v>89</v>
      </c>
      <c r="X1245" t="b">
        <v>1</v>
      </c>
      <c r="Y1245" t="s">
        <v>719</v>
      </c>
      <c r="Z1245" t="s">
        <v>719</v>
      </c>
      <c r="AA1245">
        <v>683354</v>
      </c>
      <c r="AB1245" t="s">
        <v>89</v>
      </c>
      <c r="AC1245">
        <v>1074468</v>
      </c>
      <c r="AD1245" t="s">
        <v>133</v>
      </c>
      <c r="AE1245">
        <v>506</v>
      </c>
      <c r="AF1245" t="s">
        <v>124</v>
      </c>
      <c r="AG1245">
        <v>80840</v>
      </c>
      <c r="AH1245" t="s">
        <v>116</v>
      </c>
      <c r="AI1245">
        <v>28216</v>
      </c>
      <c r="AJ1245" t="s">
        <v>142</v>
      </c>
      <c r="AK1245">
        <v>1224</v>
      </c>
      <c r="AL1245" t="s">
        <v>91</v>
      </c>
      <c r="AM1245">
        <v>2</v>
      </c>
      <c r="AN1245" t="s">
        <v>152</v>
      </c>
      <c r="AO1245">
        <v>131567</v>
      </c>
      <c r="AP1245" t="s">
        <v>153</v>
      </c>
    </row>
    <row r="1246" spans="1:42" x14ac:dyDescent="0.2">
      <c r="A1246">
        <v>1253</v>
      </c>
      <c r="B1246" t="s">
        <v>957</v>
      </c>
      <c r="C1246" t="s">
        <v>89</v>
      </c>
      <c r="D1246">
        <v>683354</v>
      </c>
      <c r="E1246" t="s">
        <v>1001</v>
      </c>
      <c r="F1246" t="s">
        <v>1000</v>
      </c>
      <c r="G1246" t="s">
        <v>1000</v>
      </c>
      <c r="H1246" t="s">
        <v>999</v>
      </c>
      <c r="I1246" t="s">
        <v>4550</v>
      </c>
      <c r="J1246" t="s">
        <v>719</v>
      </c>
      <c r="K1246">
        <v>-1</v>
      </c>
      <c r="L1246">
        <v>783</v>
      </c>
      <c r="M1246" t="s">
        <v>998</v>
      </c>
      <c r="N1246">
        <v>0</v>
      </c>
      <c r="O1246">
        <v>-12654</v>
      </c>
      <c r="P1246">
        <v>-13437</v>
      </c>
      <c r="Q1246">
        <v>14</v>
      </c>
      <c r="R1246" t="s">
        <v>719</v>
      </c>
      <c r="S1246" t="s">
        <v>719</v>
      </c>
      <c r="T1246" t="s">
        <v>719</v>
      </c>
      <c r="U1246" t="s">
        <v>4326</v>
      </c>
      <c r="V1246">
        <v>683354</v>
      </c>
      <c r="W1246" t="s">
        <v>89</v>
      </c>
      <c r="X1246" t="b">
        <v>1</v>
      </c>
      <c r="Y1246" t="s">
        <v>719</v>
      </c>
      <c r="Z1246" t="s">
        <v>719</v>
      </c>
      <c r="AA1246">
        <v>683354</v>
      </c>
      <c r="AB1246" t="s">
        <v>89</v>
      </c>
      <c r="AC1246">
        <v>1074468</v>
      </c>
      <c r="AD1246" t="s">
        <v>133</v>
      </c>
      <c r="AE1246">
        <v>506</v>
      </c>
      <c r="AF1246" t="s">
        <v>124</v>
      </c>
      <c r="AG1246">
        <v>80840</v>
      </c>
      <c r="AH1246" t="s">
        <v>116</v>
      </c>
      <c r="AI1246">
        <v>28216</v>
      </c>
      <c r="AJ1246" t="s">
        <v>142</v>
      </c>
      <c r="AK1246">
        <v>1224</v>
      </c>
      <c r="AL1246" t="s">
        <v>91</v>
      </c>
      <c r="AM1246">
        <v>2</v>
      </c>
      <c r="AN1246" t="s">
        <v>152</v>
      </c>
      <c r="AO1246">
        <v>131567</v>
      </c>
      <c r="AP1246" t="s">
        <v>153</v>
      </c>
    </row>
    <row r="1247" spans="1:42" x14ac:dyDescent="0.2">
      <c r="A1247">
        <v>1254</v>
      </c>
      <c r="B1247" t="s">
        <v>957</v>
      </c>
      <c r="C1247" t="s">
        <v>89</v>
      </c>
      <c r="D1247">
        <v>683354</v>
      </c>
      <c r="E1247" t="s">
        <v>997</v>
      </c>
      <c r="F1247" t="s">
        <v>996</v>
      </c>
      <c r="G1247" t="s">
        <v>996</v>
      </c>
      <c r="H1247" t="s">
        <v>995</v>
      </c>
      <c r="I1247" t="s">
        <v>4549</v>
      </c>
      <c r="J1247" t="s">
        <v>719</v>
      </c>
      <c r="K1247">
        <v>1</v>
      </c>
      <c r="L1247">
        <v>798</v>
      </c>
      <c r="M1247" t="s">
        <v>994</v>
      </c>
      <c r="N1247">
        <v>0</v>
      </c>
      <c r="O1247">
        <v>-11746</v>
      </c>
      <c r="P1247">
        <v>-12544</v>
      </c>
      <c r="Q1247">
        <v>13</v>
      </c>
      <c r="R1247" t="s">
        <v>719</v>
      </c>
      <c r="S1247" t="s">
        <v>719</v>
      </c>
      <c r="T1247" t="s">
        <v>719</v>
      </c>
      <c r="U1247" t="s">
        <v>4326</v>
      </c>
      <c r="V1247">
        <v>683354</v>
      </c>
      <c r="W1247" t="s">
        <v>89</v>
      </c>
      <c r="X1247" t="b">
        <v>1</v>
      </c>
      <c r="Y1247" t="s">
        <v>719</v>
      </c>
      <c r="Z1247" t="s">
        <v>719</v>
      </c>
      <c r="AA1247">
        <v>683354</v>
      </c>
      <c r="AB1247" t="s">
        <v>89</v>
      </c>
      <c r="AC1247">
        <v>1074468</v>
      </c>
      <c r="AD1247" t="s">
        <v>133</v>
      </c>
      <c r="AE1247">
        <v>506</v>
      </c>
      <c r="AF1247" t="s">
        <v>124</v>
      </c>
      <c r="AG1247">
        <v>80840</v>
      </c>
      <c r="AH1247" t="s">
        <v>116</v>
      </c>
      <c r="AI1247">
        <v>28216</v>
      </c>
      <c r="AJ1247" t="s">
        <v>142</v>
      </c>
      <c r="AK1247">
        <v>1224</v>
      </c>
      <c r="AL1247" t="s">
        <v>91</v>
      </c>
      <c r="AM1247">
        <v>2</v>
      </c>
      <c r="AN1247" t="s">
        <v>152</v>
      </c>
      <c r="AO1247">
        <v>131567</v>
      </c>
      <c r="AP1247" t="s">
        <v>153</v>
      </c>
    </row>
    <row r="1248" spans="1:42" x14ac:dyDescent="0.2">
      <c r="A1248">
        <v>1255</v>
      </c>
      <c r="B1248" t="s">
        <v>957</v>
      </c>
      <c r="C1248" t="s">
        <v>89</v>
      </c>
      <c r="D1248">
        <v>683354</v>
      </c>
      <c r="E1248" t="s">
        <v>993</v>
      </c>
      <c r="F1248" t="s">
        <v>992</v>
      </c>
      <c r="G1248" t="s">
        <v>992</v>
      </c>
      <c r="H1248" t="s">
        <v>991</v>
      </c>
      <c r="I1248" t="s">
        <v>4548</v>
      </c>
      <c r="J1248" t="s">
        <v>719</v>
      </c>
      <c r="K1248">
        <v>1</v>
      </c>
      <c r="L1248">
        <v>990</v>
      </c>
      <c r="M1248" t="s">
        <v>990</v>
      </c>
      <c r="N1248">
        <v>0</v>
      </c>
      <c r="O1248">
        <v>-10492</v>
      </c>
      <c r="P1248">
        <v>-11482</v>
      </c>
      <c r="Q1248">
        <v>12</v>
      </c>
      <c r="R1248" t="s">
        <v>719</v>
      </c>
      <c r="S1248" t="s">
        <v>719</v>
      </c>
      <c r="T1248" t="s">
        <v>719</v>
      </c>
      <c r="U1248" t="s">
        <v>4326</v>
      </c>
      <c r="V1248">
        <v>683354</v>
      </c>
      <c r="W1248" t="s">
        <v>89</v>
      </c>
      <c r="X1248" t="b">
        <v>1</v>
      </c>
      <c r="Y1248" t="s">
        <v>719</v>
      </c>
      <c r="Z1248" t="s">
        <v>719</v>
      </c>
      <c r="AA1248">
        <v>683354</v>
      </c>
      <c r="AB1248" t="s">
        <v>89</v>
      </c>
      <c r="AC1248">
        <v>1074468</v>
      </c>
      <c r="AD1248" t="s">
        <v>133</v>
      </c>
      <c r="AE1248">
        <v>506</v>
      </c>
      <c r="AF1248" t="s">
        <v>124</v>
      </c>
      <c r="AG1248">
        <v>80840</v>
      </c>
      <c r="AH1248" t="s">
        <v>116</v>
      </c>
      <c r="AI1248">
        <v>28216</v>
      </c>
      <c r="AJ1248" t="s">
        <v>142</v>
      </c>
      <c r="AK1248">
        <v>1224</v>
      </c>
      <c r="AL1248" t="s">
        <v>91</v>
      </c>
      <c r="AM1248">
        <v>2</v>
      </c>
      <c r="AN1248" t="s">
        <v>152</v>
      </c>
      <c r="AO1248">
        <v>131567</v>
      </c>
      <c r="AP1248" t="s">
        <v>153</v>
      </c>
    </row>
    <row r="1249" spans="1:42" x14ac:dyDescent="0.2">
      <c r="A1249">
        <v>1256</v>
      </c>
      <c r="B1249" t="s">
        <v>957</v>
      </c>
      <c r="C1249" t="s">
        <v>89</v>
      </c>
      <c r="D1249">
        <v>683354</v>
      </c>
      <c r="E1249" t="s">
        <v>989</v>
      </c>
      <c r="F1249" t="s">
        <v>988</v>
      </c>
      <c r="G1249" t="s">
        <v>988</v>
      </c>
      <c r="H1249" t="s">
        <v>987</v>
      </c>
      <c r="I1249" t="s">
        <v>4547</v>
      </c>
      <c r="J1249" t="s">
        <v>719</v>
      </c>
      <c r="K1249">
        <v>-1</v>
      </c>
      <c r="L1249">
        <v>834</v>
      </c>
      <c r="M1249" t="s">
        <v>986</v>
      </c>
      <c r="N1249">
        <v>0</v>
      </c>
      <c r="O1249">
        <v>-9010</v>
      </c>
      <c r="P1249">
        <v>-9844</v>
      </c>
      <c r="Q1249">
        <v>11</v>
      </c>
      <c r="R1249" t="s">
        <v>719</v>
      </c>
      <c r="S1249" t="s">
        <v>719</v>
      </c>
      <c r="T1249" t="s">
        <v>719</v>
      </c>
      <c r="U1249" t="s">
        <v>4326</v>
      </c>
      <c r="V1249">
        <v>683354</v>
      </c>
      <c r="W1249" t="s">
        <v>89</v>
      </c>
      <c r="X1249" t="b">
        <v>1</v>
      </c>
      <c r="Y1249" t="s">
        <v>719</v>
      </c>
      <c r="Z1249" t="s">
        <v>719</v>
      </c>
      <c r="AA1249">
        <v>683354</v>
      </c>
      <c r="AB1249" t="s">
        <v>89</v>
      </c>
      <c r="AC1249">
        <v>1074468</v>
      </c>
      <c r="AD1249" t="s">
        <v>133</v>
      </c>
      <c r="AE1249">
        <v>506</v>
      </c>
      <c r="AF1249" t="s">
        <v>124</v>
      </c>
      <c r="AG1249">
        <v>80840</v>
      </c>
      <c r="AH1249" t="s">
        <v>116</v>
      </c>
      <c r="AI1249">
        <v>28216</v>
      </c>
      <c r="AJ1249" t="s">
        <v>142</v>
      </c>
      <c r="AK1249">
        <v>1224</v>
      </c>
      <c r="AL1249" t="s">
        <v>91</v>
      </c>
      <c r="AM1249">
        <v>2</v>
      </c>
      <c r="AN1249" t="s">
        <v>152</v>
      </c>
      <c r="AO1249">
        <v>131567</v>
      </c>
      <c r="AP1249" t="s">
        <v>153</v>
      </c>
    </row>
    <row r="1250" spans="1:42" x14ac:dyDescent="0.2">
      <c r="A1250">
        <v>1257</v>
      </c>
      <c r="B1250" t="s">
        <v>957</v>
      </c>
      <c r="C1250" t="s">
        <v>89</v>
      </c>
      <c r="D1250">
        <v>683354</v>
      </c>
      <c r="E1250" t="s">
        <v>309</v>
      </c>
      <c r="F1250" t="s">
        <v>308</v>
      </c>
      <c r="G1250" t="s">
        <v>308</v>
      </c>
      <c r="H1250" t="s">
        <v>985</v>
      </c>
      <c r="I1250" t="s">
        <v>4546</v>
      </c>
      <c r="J1250" t="s">
        <v>719</v>
      </c>
      <c r="K1250">
        <v>1</v>
      </c>
      <c r="L1250">
        <v>780</v>
      </c>
      <c r="M1250" t="s">
        <v>984</v>
      </c>
      <c r="N1250">
        <v>0</v>
      </c>
      <c r="O1250">
        <v>-8114</v>
      </c>
      <c r="P1250">
        <v>-8894</v>
      </c>
      <c r="Q1250">
        <v>10</v>
      </c>
      <c r="R1250" t="s">
        <v>4318</v>
      </c>
      <c r="S1250" t="s">
        <v>719</v>
      </c>
      <c r="T1250" t="s">
        <v>719</v>
      </c>
      <c r="U1250" t="s">
        <v>4326</v>
      </c>
      <c r="V1250">
        <v>683354</v>
      </c>
      <c r="W1250" t="s">
        <v>89</v>
      </c>
      <c r="X1250" t="b">
        <v>1</v>
      </c>
      <c r="Y1250" t="s">
        <v>719</v>
      </c>
      <c r="Z1250" t="s">
        <v>719</v>
      </c>
      <c r="AA1250">
        <v>683354</v>
      </c>
      <c r="AB1250" t="s">
        <v>89</v>
      </c>
      <c r="AC1250">
        <v>1074468</v>
      </c>
      <c r="AD1250" t="s">
        <v>133</v>
      </c>
      <c r="AE1250">
        <v>506</v>
      </c>
      <c r="AF1250" t="s">
        <v>124</v>
      </c>
      <c r="AG1250">
        <v>80840</v>
      </c>
      <c r="AH1250" t="s">
        <v>116</v>
      </c>
      <c r="AI1250">
        <v>28216</v>
      </c>
      <c r="AJ1250" t="s">
        <v>142</v>
      </c>
      <c r="AK1250">
        <v>1224</v>
      </c>
      <c r="AL1250" t="s">
        <v>91</v>
      </c>
      <c r="AM1250">
        <v>2</v>
      </c>
      <c r="AN1250" t="s">
        <v>152</v>
      </c>
      <c r="AO1250">
        <v>131567</v>
      </c>
      <c r="AP1250" t="s">
        <v>153</v>
      </c>
    </row>
    <row r="1251" spans="1:42" x14ac:dyDescent="0.2">
      <c r="A1251">
        <v>1258</v>
      </c>
      <c r="B1251" t="s">
        <v>957</v>
      </c>
      <c r="C1251" t="s">
        <v>89</v>
      </c>
      <c r="D1251">
        <v>683354</v>
      </c>
      <c r="E1251" t="s">
        <v>305</v>
      </c>
      <c r="F1251" t="s">
        <v>304</v>
      </c>
      <c r="G1251" t="s">
        <v>304</v>
      </c>
      <c r="H1251" t="s">
        <v>983</v>
      </c>
      <c r="I1251" t="s">
        <v>4545</v>
      </c>
      <c r="J1251" t="s">
        <v>719</v>
      </c>
      <c r="K1251">
        <v>-1</v>
      </c>
      <c r="L1251">
        <v>987</v>
      </c>
      <c r="M1251" t="s">
        <v>982</v>
      </c>
      <c r="N1251">
        <v>0</v>
      </c>
      <c r="O1251">
        <v>-7011</v>
      </c>
      <c r="P1251">
        <v>-7998</v>
      </c>
      <c r="Q1251">
        <v>9</v>
      </c>
      <c r="R1251" t="s">
        <v>4316</v>
      </c>
      <c r="S1251" t="s">
        <v>719</v>
      </c>
      <c r="T1251" t="s">
        <v>719</v>
      </c>
      <c r="U1251" t="s">
        <v>4326</v>
      </c>
      <c r="V1251">
        <v>683354</v>
      </c>
      <c r="W1251" t="s">
        <v>89</v>
      </c>
      <c r="X1251" t="b">
        <v>1</v>
      </c>
      <c r="Y1251" t="s">
        <v>719</v>
      </c>
      <c r="Z1251" t="s">
        <v>719</v>
      </c>
      <c r="AA1251">
        <v>683354</v>
      </c>
      <c r="AB1251" t="s">
        <v>89</v>
      </c>
      <c r="AC1251">
        <v>1074468</v>
      </c>
      <c r="AD1251" t="s">
        <v>133</v>
      </c>
      <c r="AE1251">
        <v>506</v>
      </c>
      <c r="AF1251" t="s">
        <v>124</v>
      </c>
      <c r="AG1251">
        <v>80840</v>
      </c>
      <c r="AH1251" t="s">
        <v>116</v>
      </c>
      <c r="AI1251">
        <v>28216</v>
      </c>
      <c r="AJ1251" t="s">
        <v>142</v>
      </c>
      <c r="AK1251">
        <v>1224</v>
      </c>
      <c r="AL1251" t="s">
        <v>91</v>
      </c>
      <c r="AM1251">
        <v>2</v>
      </c>
      <c r="AN1251" t="s">
        <v>152</v>
      </c>
      <c r="AO1251">
        <v>131567</v>
      </c>
      <c r="AP1251" t="s">
        <v>153</v>
      </c>
    </row>
    <row r="1252" spans="1:42" x14ac:dyDescent="0.2">
      <c r="A1252">
        <v>1259</v>
      </c>
      <c r="B1252" t="s">
        <v>957</v>
      </c>
      <c r="C1252" t="s">
        <v>89</v>
      </c>
      <c r="D1252">
        <v>683354</v>
      </c>
      <c r="E1252" t="s">
        <v>526</v>
      </c>
      <c r="F1252" t="s">
        <v>525</v>
      </c>
      <c r="G1252" t="s">
        <v>525</v>
      </c>
      <c r="H1252" t="s">
        <v>981</v>
      </c>
      <c r="I1252" t="s">
        <v>4544</v>
      </c>
      <c r="J1252" t="s">
        <v>719</v>
      </c>
      <c r="K1252">
        <v>-1</v>
      </c>
      <c r="L1252">
        <v>660</v>
      </c>
      <c r="M1252" t="s">
        <v>980</v>
      </c>
      <c r="N1252">
        <v>0</v>
      </c>
      <c r="O1252">
        <v>-6256</v>
      </c>
      <c r="P1252">
        <v>-6916</v>
      </c>
      <c r="Q1252">
        <v>8</v>
      </c>
      <c r="R1252" t="s">
        <v>719</v>
      </c>
      <c r="S1252" t="s">
        <v>719</v>
      </c>
      <c r="T1252" t="s">
        <v>719</v>
      </c>
      <c r="U1252" t="s">
        <v>4326</v>
      </c>
      <c r="V1252">
        <v>683354</v>
      </c>
      <c r="W1252" t="s">
        <v>89</v>
      </c>
      <c r="X1252" t="b">
        <v>1</v>
      </c>
      <c r="Y1252" t="s">
        <v>719</v>
      </c>
      <c r="Z1252" t="s">
        <v>719</v>
      </c>
      <c r="AA1252">
        <v>683354</v>
      </c>
      <c r="AB1252" t="s">
        <v>89</v>
      </c>
      <c r="AC1252">
        <v>1074468</v>
      </c>
      <c r="AD1252" t="s">
        <v>133</v>
      </c>
      <c r="AE1252">
        <v>506</v>
      </c>
      <c r="AF1252" t="s">
        <v>124</v>
      </c>
      <c r="AG1252">
        <v>80840</v>
      </c>
      <c r="AH1252" t="s">
        <v>116</v>
      </c>
      <c r="AI1252">
        <v>28216</v>
      </c>
      <c r="AJ1252" t="s">
        <v>142</v>
      </c>
      <c r="AK1252">
        <v>1224</v>
      </c>
      <c r="AL1252" t="s">
        <v>91</v>
      </c>
      <c r="AM1252">
        <v>2</v>
      </c>
      <c r="AN1252" t="s">
        <v>152</v>
      </c>
      <c r="AO1252">
        <v>131567</v>
      </c>
      <c r="AP1252" t="s">
        <v>153</v>
      </c>
    </row>
    <row r="1253" spans="1:42" x14ac:dyDescent="0.2">
      <c r="A1253">
        <v>1260</v>
      </c>
      <c r="B1253" t="s">
        <v>957</v>
      </c>
      <c r="C1253" t="s">
        <v>89</v>
      </c>
      <c r="D1253">
        <v>683354</v>
      </c>
      <c r="E1253" t="s">
        <v>522</v>
      </c>
      <c r="F1253" t="s">
        <v>521</v>
      </c>
      <c r="G1253" t="s">
        <v>521</v>
      </c>
      <c r="H1253" t="s">
        <v>979</v>
      </c>
      <c r="I1253" t="s">
        <v>4543</v>
      </c>
      <c r="J1253" t="s">
        <v>719</v>
      </c>
      <c r="K1253">
        <v>-1</v>
      </c>
      <c r="L1253">
        <v>615</v>
      </c>
      <c r="M1253" t="s">
        <v>978</v>
      </c>
      <c r="N1253">
        <v>0</v>
      </c>
      <c r="O1253">
        <v>-5608</v>
      </c>
      <c r="P1253">
        <v>-6223</v>
      </c>
      <c r="Q1253">
        <v>7</v>
      </c>
      <c r="R1253" t="s">
        <v>719</v>
      </c>
      <c r="S1253" t="s">
        <v>719</v>
      </c>
      <c r="T1253" t="s">
        <v>719</v>
      </c>
      <c r="U1253" t="s">
        <v>4326</v>
      </c>
      <c r="V1253">
        <v>683354</v>
      </c>
      <c r="W1253" t="s">
        <v>89</v>
      </c>
      <c r="X1253" t="b">
        <v>1</v>
      </c>
      <c r="Y1253" t="s">
        <v>719</v>
      </c>
      <c r="Z1253" t="s">
        <v>719</v>
      </c>
      <c r="AA1253">
        <v>683354</v>
      </c>
      <c r="AB1253" t="s">
        <v>89</v>
      </c>
      <c r="AC1253">
        <v>1074468</v>
      </c>
      <c r="AD1253" t="s">
        <v>133</v>
      </c>
      <c r="AE1253">
        <v>506</v>
      </c>
      <c r="AF1253" t="s">
        <v>124</v>
      </c>
      <c r="AG1253">
        <v>80840</v>
      </c>
      <c r="AH1253" t="s">
        <v>116</v>
      </c>
      <c r="AI1253">
        <v>28216</v>
      </c>
      <c r="AJ1253" t="s">
        <v>142</v>
      </c>
      <c r="AK1253">
        <v>1224</v>
      </c>
      <c r="AL1253" t="s">
        <v>91</v>
      </c>
      <c r="AM1253">
        <v>2</v>
      </c>
      <c r="AN1253" t="s">
        <v>152</v>
      </c>
      <c r="AO1253">
        <v>131567</v>
      </c>
      <c r="AP1253" t="s">
        <v>153</v>
      </c>
    </row>
    <row r="1254" spans="1:42" x14ac:dyDescent="0.2">
      <c r="A1254">
        <v>1261</v>
      </c>
      <c r="B1254" t="s">
        <v>957</v>
      </c>
      <c r="C1254" t="s">
        <v>89</v>
      </c>
      <c r="D1254">
        <v>683354</v>
      </c>
      <c r="E1254" t="s">
        <v>977</v>
      </c>
      <c r="F1254" t="s">
        <v>976</v>
      </c>
      <c r="G1254" t="s">
        <v>976</v>
      </c>
      <c r="H1254" t="s">
        <v>975</v>
      </c>
      <c r="I1254" t="s">
        <v>4542</v>
      </c>
      <c r="J1254" t="s">
        <v>719</v>
      </c>
      <c r="K1254">
        <v>1</v>
      </c>
      <c r="L1254">
        <v>777</v>
      </c>
      <c r="M1254" t="s">
        <v>974</v>
      </c>
      <c r="N1254">
        <v>0</v>
      </c>
      <c r="O1254">
        <v>-4678</v>
      </c>
      <c r="P1254">
        <v>-5455</v>
      </c>
      <c r="Q1254">
        <v>6</v>
      </c>
      <c r="R1254" t="s">
        <v>719</v>
      </c>
      <c r="S1254" t="s">
        <v>719</v>
      </c>
      <c r="T1254" t="s">
        <v>719</v>
      </c>
      <c r="U1254" t="s">
        <v>4326</v>
      </c>
      <c r="V1254">
        <v>683354</v>
      </c>
      <c r="W1254" t="s">
        <v>89</v>
      </c>
      <c r="X1254" t="b">
        <v>1</v>
      </c>
      <c r="Y1254" t="s">
        <v>719</v>
      </c>
      <c r="Z1254" t="s">
        <v>719</v>
      </c>
      <c r="AA1254">
        <v>683354</v>
      </c>
      <c r="AB1254" t="s">
        <v>89</v>
      </c>
      <c r="AC1254">
        <v>1074468</v>
      </c>
      <c r="AD1254" t="s">
        <v>133</v>
      </c>
      <c r="AE1254">
        <v>506</v>
      </c>
      <c r="AF1254" t="s">
        <v>124</v>
      </c>
      <c r="AG1254">
        <v>80840</v>
      </c>
      <c r="AH1254" t="s">
        <v>116</v>
      </c>
      <c r="AI1254">
        <v>28216</v>
      </c>
      <c r="AJ1254" t="s">
        <v>142</v>
      </c>
      <c r="AK1254">
        <v>1224</v>
      </c>
      <c r="AL1254" t="s">
        <v>91</v>
      </c>
      <c r="AM1254">
        <v>2</v>
      </c>
      <c r="AN1254" t="s">
        <v>152</v>
      </c>
      <c r="AO1254">
        <v>131567</v>
      </c>
      <c r="AP1254" t="s">
        <v>153</v>
      </c>
    </row>
    <row r="1255" spans="1:42" x14ac:dyDescent="0.2">
      <c r="A1255">
        <v>1262</v>
      </c>
      <c r="B1255" t="s">
        <v>957</v>
      </c>
      <c r="C1255" t="s">
        <v>89</v>
      </c>
      <c r="D1255">
        <v>683354</v>
      </c>
      <c r="E1255" t="s">
        <v>973</v>
      </c>
      <c r="F1255" t="s">
        <v>972</v>
      </c>
      <c r="G1255" t="s">
        <v>972</v>
      </c>
      <c r="H1255" t="s">
        <v>971</v>
      </c>
      <c r="I1255" t="s">
        <v>4541</v>
      </c>
      <c r="J1255" t="s">
        <v>719</v>
      </c>
      <c r="K1255">
        <v>-1</v>
      </c>
      <c r="L1255">
        <v>786</v>
      </c>
      <c r="M1255" t="s">
        <v>970</v>
      </c>
      <c r="N1255">
        <v>0</v>
      </c>
      <c r="O1255">
        <v>-3787</v>
      </c>
      <c r="P1255">
        <v>-4573</v>
      </c>
      <c r="Q1255">
        <v>5</v>
      </c>
      <c r="R1255" t="s">
        <v>719</v>
      </c>
      <c r="S1255" t="s">
        <v>719</v>
      </c>
      <c r="T1255" t="s">
        <v>719</v>
      </c>
      <c r="U1255" t="s">
        <v>4326</v>
      </c>
      <c r="V1255">
        <v>683354</v>
      </c>
      <c r="W1255" t="s">
        <v>89</v>
      </c>
      <c r="X1255" t="b">
        <v>1</v>
      </c>
      <c r="Y1255" t="s">
        <v>719</v>
      </c>
      <c r="Z1255" t="s">
        <v>719</v>
      </c>
      <c r="AA1255">
        <v>683354</v>
      </c>
      <c r="AB1255" t="s">
        <v>89</v>
      </c>
      <c r="AC1255">
        <v>1074468</v>
      </c>
      <c r="AD1255" t="s">
        <v>133</v>
      </c>
      <c r="AE1255">
        <v>506</v>
      </c>
      <c r="AF1255" t="s">
        <v>124</v>
      </c>
      <c r="AG1255">
        <v>80840</v>
      </c>
      <c r="AH1255" t="s">
        <v>116</v>
      </c>
      <c r="AI1255">
        <v>28216</v>
      </c>
      <c r="AJ1255" t="s">
        <v>142</v>
      </c>
      <c r="AK1255">
        <v>1224</v>
      </c>
      <c r="AL1255" t="s">
        <v>91</v>
      </c>
      <c r="AM1255">
        <v>2</v>
      </c>
      <c r="AN1255" t="s">
        <v>152</v>
      </c>
      <c r="AO1255">
        <v>131567</v>
      </c>
      <c r="AP1255" t="s">
        <v>153</v>
      </c>
    </row>
    <row r="1256" spans="1:42" x14ac:dyDescent="0.2">
      <c r="A1256">
        <v>1263</v>
      </c>
      <c r="B1256" t="s">
        <v>957</v>
      </c>
      <c r="C1256" t="s">
        <v>89</v>
      </c>
      <c r="D1256">
        <v>683354</v>
      </c>
      <c r="E1256" t="s">
        <v>969</v>
      </c>
      <c r="F1256" t="s">
        <v>968</v>
      </c>
      <c r="G1256" t="s">
        <v>968</v>
      </c>
      <c r="H1256" t="s">
        <v>967</v>
      </c>
      <c r="I1256" t="s">
        <v>4540</v>
      </c>
      <c r="J1256" t="s">
        <v>719</v>
      </c>
      <c r="K1256">
        <v>-1</v>
      </c>
      <c r="L1256">
        <v>1581</v>
      </c>
      <c r="M1256" t="s">
        <v>966</v>
      </c>
      <c r="N1256">
        <v>0</v>
      </c>
      <c r="O1256">
        <v>-2091</v>
      </c>
      <c r="P1256">
        <v>-3672</v>
      </c>
      <c r="Q1256">
        <v>4</v>
      </c>
      <c r="R1256" t="s">
        <v>719</v>
      </c>
      <c r="S1256" t="s">
        <v>719</v>
      </c>
      <c r="T1256" t="s">
        <v>719</v>
      </c>
      <c r="U1256" t="s">
        <v>4326</v>
      </c>
      <c r="V1256">
        <v>683354</v>
      </c>
      <c r="W1256" t="s">
        <v>89</v>
      </c>
      <c r="X1256" t="b">
        <v>1</v>
      </c>
      <c r="Y1256" t="s">
        <v>719</v>
      </c>
      <c r="Z1256" t="s">
        <v>719</v>
      </c>
      <c r="AA1256">
        <v>683354</v>
      </c>
      <c r="AB1256" t="s">
        <v>89</v>
      </c>
      <c r="AC1256">
        <v>1074468</v>
      </c>
      <c r="AD1256" t="s">
        <v>133</v>
      </c>
      <c r="AE1256">
        <v>506</v>
      </c>
      <c r="AF1256" t="s">
        <v>124</v>
      </c>
      <c r="AG1256">
        <v>80840</v>
      </c>
      <c r="AH1256" t="s">
        <v>116</v>
      </c>
      <c r="AI1256">
        <v>28216</v>
      </c>
      <c r="AJ1256" t="s">
        <v>142</v>
      </c>
      <c r="AK1256">
        <v>1224</v>
      </c>
      <c r="AL1256" t="s">
        <v>91</v>
      </c>
      <c r="AM1256">
        <v>2</v>
      </c>
      <c r="AN1256" t="s">
        <v>152</v>
      </c>
      <c r="AO1256">
        <v>131567</v>
      </c>
      <c r="AP1256" t="s">
        <v>153</v>
      </c>
    </row>
    <row r="1257" spans="1:42" x14ac:dyDescent="0.2">
      <c r="A1257">
        <v>1264</v>
      </c>
      <c r="B1257" t="s">
        <v>957</v>
      </c>
      <c r="C1257" t="s">
        <v>89</v>
      </c>
      <c r="D1257">
        <v>683354</v>
      </c>
      <c r="E1257" t="s">
        <v>965</v>
      </c>
      <c r="F1257" t="s">
        <v>964</v>
      </c>
      <c r="G1257" t="s">
        <v>964</v>
      </c>
      <c r="H1257" t="s">
        <v>963</v>
      </c>
      <c r="I1257" t="s">
        <v>4539</v>
      </c>
      <c r="J1257" t="s">
        <v>719</v>
      </c>
      <c r="K1257">
        <v>-1</v>
      </c>
      <c r="L1257">
        <v>861</v>
      </c>
      <c r="M1257" t="s">
        <v>962</v>
      </c>
      <c r="N1257">
        <v>0</v>
      </c>
      <c r="O1257">
        <v>-1038</v>
      </c>
      <c r="P1257">
        <v>-1899</v>
      </c>
      <c r="Q1257">
        <v>3</v>
      </c>
      <c r="R1257" t="s">
        <v>719</v>
      </c>
      <c r="S1257" t="s">
        <v>719</v>
      </c>
      <c r="T1257" t="s">
        <v>719</v>
      </c>
      <c r="U1257" t="s">
        <v>4326</v>
      </c>
      <c r="V1257">
        <v>683354</v>
      </c>
      <c r="W1257" t="s">
        <v>89</v>
      </c>
      <c r="X1257" t="b">
        <v>1</v>
      </c>
      <c r="Y1257" t="s">
        <v>719</v>
      </c>
      <c r="Z1257" t="s">
        <v>719</v>
      </c>
      <c r="AA1257">
        <v>683354</v>
      </c>
      <c r="AB1257" t="s">
        <v>89</v>
      </c>
      <c r="AC1257">
        <v>1074468</v>
      </c>
      <c r="AD1257" t="s">
        <v>133</v>
      </c>
      <c r="AE1257">
        <v>506</v>
      </c>
      <c r="AF1257" t="s">
        <v>124</v>
      </c>
      <c r="AG1257">
        <v>80840</v>
      </c>
      <c r="AH1257" t="s">
        <v>116</v>
      </c>
      <c r="AI1257">
        <v>28216</v>
      </c>
      <c r="AJ1257" t="s">
        <v>142</v>
      </c>
      <c r="AK1257">
        <v>1224</v>
      </c>
      <c r="AL1257" t="s">
        <v>91</v>
      </c>
      <c r="AM1257">
        <v>2</v>
      </c>
      <c r="AN1257" t="s">
        <v>152</v>
      </c>
      <c r="AO1257">
        <v>131567</v>
      </c>
      <c r="AP1257" t="s">
        <v>153</v>
      </c>
    </row>
    <row r="1258" spans="1:42" x14ac:dyDescent="0.2">
      <c r="A1258">
        <v>1265</v>
      </c>
      <c r="B1258" t="s">
        <v>957</v>
      </c>
      <c r="C1258" t="s">
        <v>89</v>
      </c>
      <c r="D1258">
        <v>683354</v>
      </c>
      <c r="E1258" t="s">
        <v>961</v>
      </c>
      <c r="F1258" t="s">
        <v>960</v>
      </c>
      <c r="G1258" t="s">
        <v>960</v>
      </c>
      <c r="H1258" t="s">
        <v>959</v>
      </c>
      <c r="I1258" t="s">
        <v>4538</v>
      </c>
      <c r="J1258" t="s">
        <v>719</v>
      </c>
      <c r="K1258">
        <v>1</v>
      </c>
      <c r="L1258">
        <v>786</v>
      </c>
      <c r="M1258" t="s">
        <v>958</v>
      </c>
      <c r="N1258">
        <v>0</v>
      </c>
      <c r="O1258">
        <v>-243</v>
      </c>
      <c r="P1258">
        <v>-1029</v>
      </c>
      <c r="Q1258">
        <v>2</v>
      </c>
      <c r="R1258" t="s">
        <v>719</v>
      </c>
      <c r="S1258" t="s">
        <v>719</v>
      </c>
      <c r="T1258" t="s">
        <v>719</v>
      </c>
      <c r="U1258" t="s">
        <v>4326</v>
      </c>
      <c r="V1258">
        <v>683354</v>
      </c>
      <c r="W1258" t="s">
        <v>89</v>
      </c>
      <c r="X1258" t="b">
        <v>1</v>
      </c>
      <c r="Y1258" t="s">
        <v>719</v>
      </c>
      <c r="Z1258" t="s">
        <v>719</v>
      </c>
      <c r="AA1258">
        <v>683354</v>
      </c>
      <c r="AB1258" t="s">
        <v>89</v>
      </c>
      <c r="AC1258">
        <v>1074468</v>
      </c>
      <c r="AD1258" t="s">
        <v>133</v>
      </c>
      <c r="AE1258">
        <v>506</v>
      </c>
      <c r="AF1258" t="s">
        <v>124</v>
      </c>
      <c r="AG1258">
        <v>80840</v>
      </c>
      <c r="AH1258" t="s">
        <v>116</v>
      </c>
      <c r="AI1258">
        <v>28216</v>
      </c>
      <c r="AJ1258" t="s">
        <v>142</v>
      </c>
      <c r="AK1258">
        <v>1224</v>
      </c>
      <c r="AL1258" t="s">
        <v>91</v>
      </c>
      <c r="AM1258">
        <v>2</v>
      </c>
      <c r="AN1258" t="s">
        <v>152</v>
      </c>
      <c r="AO1258">
        <v>131567</v>
      </c>
      <c r="AP1258" t="s">
        <v>153</v>
      </c>
    </row>
    <row r="1259" spans="1:42" x14ac:dyDescent="0.2">
      <c r="A1259">
        <v>1266</v>
      </c>
      <c r="B1259" t="s">
        <v>957</v>
      </c>
      <c r="C1259" t="s">
        <v>89</v>
      </c>
      <c r="D1259">
        <v>683354</v>
      </c>
      <c r="E1259" t="s">
        <v>956</v>
      </c>
      <c r="F1259" t="s">
        <v>955</v>
      </c>
      <c r="G1259" t="s">
        <v>955</v>
      </c>
      <c r="H1259" t="s">
        <v>954</v>
      </c>
      <c r="I1259" t="s">
        <v>4537</v>
      </c>
      <c r="J1259" t="s">
        <v>719</v>
      </c>
      <c r="K1259">
        <v>1</v>
      </c>
      <c r="L1259">
        <v>226</v>
      </c>
      <c r="M1259" t="s">
        <v>953</v>
      </c>
      <c r="N1259">
        <v>1</v>
      </c>
      <c r="O1259">
        <v>0</v>
      </c>
      <c r="P1259">
        <v>-226</v>
      </c>
      <c r="Q1259">
        <v>1</v>
      </c>
      <c r="R1259" t="s">
        <v>719</v>
      </c>
      <c r="S1259" t="s">
        <v>719</v>
      </c>
      <c r="T1259" t="s">
        <v>719</v>
      </c>
      <c r="U1259" t="s">
        <v>4326</v>
      </c>
      <c r="V1259">
        <v>683354</v>
      </c>
      <c r="W1259" t="s">
        <v>89</v>
      </c>
      <c r="X1259" t="b">
        <v>1</v>
      </c>
      <c r="Y1259" t="s">
        <v>719</v>
      </c>
      <c r="Z1259" t="s">
        <v>719</v>
      </c>
      <c r="AA1259">
        <v>683354</v>
      </c>
      <c r="AB1259" t="s">
        <v>89</v>
      </c>
      <c r="AC1259">
        <v>1074468</v>
      </c>
      <c r="AD1259" t="s">
        <v>133</v>
      </c>
      <c r="AE1259">
        <v>506</v>
      </c>
      <c r="AF1259" t="s">
        <v>124</v>
      </c>
      <c r="AG1259">
        <v>80840</v>
      </c>
      <c r="AH1259" t="s">
        <v>116</v>
      </c>
      <c r="AI1259">
        <v>28216</v>
      </c>
      <c r="AJ1259" t="s">
        <v>142</v>
      </c>
      <c r="AK1259">
        <v>1224</v>
      </c>
      <c r="AL1259" t="s">
        <v>91</v>
      </c>
      <c r="AM1259">
        <v>2</v>
      </c>
      <c r="AN1259" t="s">
        <v>152</v>
      </c>
      <c r="AO1259">
        <v>131567</v>
      </c>
      <c r="AP1259" t="s">
        <v>153</v>
      </c>
    </row>
    <row r="1260" spans="1:42" x14ac:dyDescent="0.2">
      <c r="A1260">
        <v>1267</v>
      </c>
      <c r="B1260" t="s">
        <v>900</v>
      </c>
      <c r="C1260" t="s">
        <v>14</v>
      </c>
      <c r="D1260">
        <v>1452508</v>
      </c>
      <c r="E1260" t="s">
        <v>952</v>
      </c>
      <c r="F1260" t="s">
        <v>951</v>
      </c>
      <c r="G1260" t="s">
        <v>951</v>
      </c>
      <c r="H1260" t="s">
        <v>950</v>
      </c>
      <c r="I1260" t="s">
        <v>4536</v>
      </c>
      <c r="J1260" t="s">
        <v>719</v>
      </c>
      <c r="K1260">
        <v>1</v>
      </c>
      <c r="L1260">
        <v>791</v>
      </c>
      <c r="M1260" t="s">
        <v>949</v>
      </c>
      <c r="N1260">
        <v>1</v>
      </c>
      <c r="O1260">
        <v>-14248</v>
      </c>
      <c r="P1260">
        <v>-15039</v>
      </c>
      <c r="Q1260">
        <v>19</v>
      </c>
      <c r="R1260" t="s">
        <v>719</v>
      </c>
      <c r="S1260">
        <v>1</v>
      </c>
      <c r="T1260" t="s">
        <v>4327</v>
      </c>
      <c r="U1260" t="s">
        <v>4326</v>
      </c>
      <c r="V1260">
        <v>1452508</v>
      </c>
      <c r="W1260" t="s">
        <v>14</v>
      </c>
      <c r="X1260" t="b">
        <v>1</v>
      </c>
      <c r="Y1260" t="s">
        <v>719</v>
      </c>
      <c r="Z1260" t="s">
        <v>719</v>
      </c>
      <c r="AA1260">
        <v>1452508</v>
      </c>
      <c r="AB1260" t="s">
        <v>14</v>
      </c>
      <c r="AC1260">
        <v>1649514</v>
      </c>
      <c r="AD1260" t="s">
        <v>97</v>
      </c>
      <c r="AE1260">
        <v>80864</v>
      </c>
      <c r="AF1260" t="s">
        <v>45</v>
      </c>
      <c r="AG1260">
        <v>80840</v>
      </c>
      <c r="AH1260" t="s">
        <v>116</v>
      </c>
      <c r="AI1260">
        <v>28216</v>
      </c>
      <c r="AJ1260" t="s">
        <v>142</v>
      </c>
      <c r="AK1260">
        <v>1224</v>
      </c>
      <c r="AL1260" t="s">
        <v>91</v>
      </c>
      <c r="AM1260">
        <v>2</v>
      </c>
      <c r="AN1260" t="s">
        <v>152</v>
      </c>
      <c r="AO1260">
        <v>131567</v>
      </c>
      <c r="AP1260" t="s">
        <v>153</v>
      </c>
    </row>
    <row r="1261" spans="1:42" x14ac:dyDescent="0.2">
      <c r="A1261">
        <v>1268</v>
      </c>
      <c r="B1261" t="s">
        <v>900</v>
      </c>
      <c r="C1261" t="s">
        <v>14</v>
      </c>
      <c r="D1261">
        <v>1452508</v>
      </c>
      <c r="E1261" t="s">
        <v>948</v>
      </c>
      <c r="F1261" t="s">
        <v>947</v>
      </c>
      <c r="G1261" t="s">
        <v>947</v>
      </c>
      <c r="H1261" t="s">
        <v>946</v>
      </c>
      <c r="I1261" t="s">
        <v>4535</v>
      </c>
      <c r="J1261" t="s">
        <v>719</v>
      </c>
      <c r="K1261">
        <v>1</v>
      </c>
      <c r="L1261">
        <v>726</v>
      </c>
      <c r="M1261" t="s">
        <v>945</v>
      </c>
      <c r="N1261">
        <v>0</v>
      </c>
      <c r="O1261">
        <v>-13449</v>
      </c>
      <c r="P1261">
        <v>-14175</v>
      </c>
      <c r="Q1261">
        <v>18</v>
      </c>
      <c r="R1261" t="s">
        <v>719</v>
      </c>
      <c r="S1261">
        <v>1</v>
      </c>
      <c r="T1261" t="s">
        <v>4327</v>
      </c>
      <c r="U1261" t="s">
        <v>4326</v>
      </c>
      <c r="V1261">
        <v>1452508</v>
      </c>
      <c r="W1261" t="s">
        <v>14</v>
      </c>
      <c r="X1261" t="b">
        <v>1</v>
      </c>
      <c r="Y1261" t="s">
        <v>719</v>
      </c>
      <c r="Z1261" t="s">
        <v>719</v>
      </c>
      <c r="AA1261">
        <v>1452508</v>
      </c>
      <c r="AB1261" t="s">
        <v>14</v>
      </c>
      <c r="AC1261">
        <v>1649514</v>
      </c>
      <c r="AD1261" t="s">
        <v>97</v>
      </c>
      <c r="AE1261">
        <v>80864</v>
      </c>
      <c r="AF1261" t="s">
        <v>45</v>
      </c>
      <c r="AG1261">
        <v>80840</v>
      </c>
      <c r="AH1261" t="s">
        <v>116</v>
      </c>
      <c r="AI1261">
        <v>28216</v>
      </c>
      <c r="AJ1261" t="s">
        <v>142</v>
      </c>
      <c r="AK1261">
        <v>1224</v>
      </c>
      <c r="AL1261" t="s">
        <v>91</v>
      </c>
      <c r="AM1261">
        <v>2</v>
      </c>
      <c r="AN1261" t="s">
        <v>152</v>
      </c>
      <c r="AO1261">
        <v>131567</v>
      </c>
      <c r="AP1261" t="s">
        <v>153</v>
      </c>
    </row>
    <row r="1262" spans="1:42" x14ac:dyDescent="0.2">
      <c r="A1262">
        <v>1269</v>
      </c>
      <c r="B1262" t="s">
        <v>900</v>
      </c>
      <c r="C1262" t="s">
        <v>14</v>
      </c>
      <c r="D1262">
        <v>1452508</v>
      </c>
      <c r="E1262" t="s">
        <v>944</v>
      </c>
      <c r="F1262" t="s">
        <v>943</v>
      </c>
      <c r="G1262" t="s">
        <v>943</v>
      </c>
      <c r="H1262" t="s">
        <v>942</v>
      </c>
      <c r="I1262" t="s">
        <v>4534</v>
      </c>
      <c r="J1262" t="s">
        <v>719</v>
      </c>
      <c r="K1262">
        <v>-1</v>
      </c>
      <c r="L1262">
        <v>357</v>
      </c>
      <c r="M1262" t="s">
        <v>941</v>
      </c>
      <c r="N1262">
        <v>0</v>
      </c>
      <c r="O1262">
        <v>-12815</v>
      </c>
      <c r="P1262">
        <v>-13172</v>
      </c>
      <c r="Q1262">
        <v>17</v>
      </c>
      <c r="R1262" t="s">
        <v>719</v>
      </c>
      <c r="S1262">
        <v>1</v>
      </c>
      <c r="T1262" t="s">
        <v>4327</v>
      </c>
      <c r="U1262" t="s">
        <v>4326</v>
      </c>
      <c r="V1262">
        <v>1452508</v>
      </c>
      <c r="W1262" t="s">
        <v>14</v>
      </c>
      <c r="X1262" t="b">
        <v>1</v>
      </c>
      <c r="Y1262" t="s">
        <v>719</v>
      </c>
      <c r="Z1262" t="s">
        <v>719</v>
      </c>
      <c r="AA1262">
        <v>1452508</v>
      </c>
      <c r="AB1262" t="s">
        <v>14</v>
      </c>
      <c r="AC1262">
        <v>1649514</v>
      </c>
      <c r="AD1262" t="s">
        <v>97</v>
      </c>
      <c r="AE1262">
        <v>80864</v>
      </c>
      <c r="AF1262" t="s">
        <v>45</v>
      </c>
      <c r="AG1262">
        <v>80840</v>
      </c>
      <c r="AH1262" t="s">
        <v>116</v>
      </c>
      <c r="AI1262">
        <v>28216</v>
      </c>
      <c r="AJ1262" t="s">
        <v>142</v>
      </c>
      <c r="AK1262">
        <v>1224</v>
      </c>
      <c r="AL1262" t="s">
        <v>91</v>
      </c>
      <c r="AM1262">
        <v>2</v>
      </c>
      <c r="AN1262" t="s">
        <v>152</v>
      </c>
      <c r="AO1262">
        <v>131567</v>
      </c>
      <c r="AP1262" t="s">
        <v>153</v>
      </c>
    </row>
    <row r="1263" spans="1:42" x14ac:dyDescent="0.2">
      <c r="A1263">
        <v>1270</v>
      </c>
      <c r="B1263" t="s">
        <v>900</v>
      </c>
      <c r="C1263" t="s">
        <v>14</v>
      </c>
      <c r="D1263">
        <v>1452508</v>
      </c>
      <c r="E1263" t="s">
        <v>940</v>
      </c>
      <c r="F1263" t="s">
        <v>939</v>
      </c>
      <c r="G1263" t="s">
        <v>939</v>
      </c>
      <c r="H1263" t="s">
        <v>938</v>
      </c>
      <c r="I1263" t="s">
        <v>4533</v>
      </c>
      <c r="J1263" t="s">
        <v>719</v>
      </c>
      <c r="K1263">
        <v>-1</v>
      </c>
      <c r="L1263">
        <v>321</v>
      </c>
      <c r="M1263" t="s">
        <v>937</v>
      </c>
      <c r="N1263">
        <v>0</v>
      </c>
      <c r="O1263">
        <v>-12470</v>
      </c>
      <c r="P1263">
        <v>-12791</v>
      </c>
      <c r="Q1263">
        <v>16</v>
      </c>
      <c r="R1263" t="s">
        <v>719</v>
      </c>
      <c r="S1263">
        <v>1</v>
      </c>
      <c r="T1263" t="s">
        <v>4327</v>
      </c>
      <c r="U1263" t="s">
        <v>4326</v>
      </c>
      <c r="V1263">
        <v>1452508</v>
      </c>
      <c r="W1263" t="s">
        <v>14</v>
      </c>
      <c r="X1263" t="b">
        <v>1</v>
      </c>
      <c r="Y1263" t="s">
        <v>719</v>
      </c>
      <c r="Z1263" t="s">
        <v>719</v>
      </c>
      <c r="AA1263">
        <v>1452508</v>
      </c>
      <c r="AB1263" t="s">
        <v>14</v>
      </c>
      <c r="AC1263">
        <v>1649514</v>
      </c>
      <c r="AD1263" t="s">
        <v>97</v>
      </c>
      <c r="AE1263">
        <v>80864</v>
      </c>
      <c r="AF1263" t="s">
        <v>45</v>
      </c>
      <c r="AG1263">
        <v>80840</v>
      </c>
      <c r="AH1263" t="s">
        <v>116</v>
      </c>
      <c r="AI1263">
        <v>28216</v>
      </c>
      <c r="AJ1263" t="s">
        <v>142</v>
      </c>
      <c r="AK1263">
        <v>1224</v>
      </c>
      <c r="AL1263" t="s">
        <v>91</v>
      </c>
      <c r="AM1263">
        <v>2</v>
      </c>
      <c r="AN1263" t="s">
        <v>152</v>
      </c>
      <c r="AO1263">
        <v>131567</v>
      </c>
      <c r="AP1263" t="s">
        <v>153</v>
      </c>
    </row>
    <row r="1264" spans="1:42" x14ac:dyDescent="0.2">
      <c r="A1264">
        <v>1271</v>
      </c>
      <c r="B1264" t="s">
        <v>900</v>
      </c>
      <c r="C1264" t="s">
        <v>14</v>
      </c>
      <c r="D1264">
        <v>1452508</v>
      </c>
      <c r="E1264" t="s">
        <v>294</v>
      </c>
      <c r="F1264" t="s">
        <v>293</v>
      </c>
      <c r="G1264" t="s">
        <v>293</v>
      </c>
      <c r="H1264" t="s">
        <v>936</v>
      </c>
      <c r="I1264" t="s">
        <v>4532</v>
      </c>
      <c r="J1264" t="s">
        <v>719</v>
      </c>
      <c r="K1264">
        <v>-1</v>
      </c>
      <c r="L1264">
        <v>279</v>
      </c>
      <c r="M1264" t="s">
        <v>935</v>
      </c>
      <c r="N1264">
        <v>0</v>
      </c>
      <c r="O1264">
        <v>-12187</v>
      </c>
      <c r="P1264">
        <v>-12466</v>
      </c>
      <c r="Q1264">
        <v>15</v>
      </c>
      <c r="R1264" t="s">
        <v>719</v>
      </c>
      <c r="S1264">
        <v>1</v>
      </c>
      <c r="T1264" t="s">
        <v>4327</v>
      </c>
      <c r="U1264" t="s">
        <v>4326</v>
      </c>
      <c r="V1264">
        <v>1452508</v>
      </c>
      <c r="W1264" t="s">
        <v>14</v>
      </c>
      <c r="X1264" t="b">
        <v>1</v>
      </c>
      <c r="Y1264" t="s">
        <v>719</v>
      </c>
      <c r="Z1264" t="s">
        <v>719</v>
      </c>
      <c r="AA1264">
        <v>1452508</v>
      </c>
      <c r="AB1264" t="s">
        <v>14</v>
      </c>
      <c r="AC1264">
        <v>1649514</v>
      </c>
      <c r="AD1264" t="s">
        <v>97</v>
      </c>
      <c r="AE1264">
        <v>80864</v>
      </c>
      <c r="AF1264" t="s">
        <v>45</v>
      </c>
      <c r="AG1264">
        <v>80840</v>
      </c>
      <c r="AH1264" t="s">
        <v>116</v>
      </c>
      <c r="AI1264">
        <v>28216</v>
      </c>
      <c r="AJ1264" t="s">
        <v>142</v>
      </c>
      <c r="AK1264">
        <v>1224</v>
      </c>
      <c r="AL1264" t="s">
        <v>91</v>
      </c>
      <c r="AM1264">
        <v>2</v>
      </c>
      <c r="AN1264" t="s">
        <v>152</v>
      </c>
      <c r="AO1264">
        <v>131567</v>
      </c>
      <c r="AP1264" t="s">
        <v>153</v>
      </c>
    </row>
    <row r="1265" spans="1:42" x14ac:dyDescent="0.2">
      <c r="A1265">
        <v>1272</v>
      </c>
      <c r="B1265" t="s">
        <v>900</v>
      </c>
      <c r="C1265" t="s">
        <v>14</v>
      </c>
      <c r="D1265">
        <v>1452508</v>
      </c>
      <c r="E1265" t="s">
        <v>934</v>
      </c>
      <c r="F1265" t="s">
        <v>933</v>
      </c>
      <c r="G1265" t="s">
        <v>933</v>
      </c>
      <c r="H1265" t="s">
        <v>932</v>
      </c>
      <c r="I1265" t="s">
        <v>4531</v>
      </c>
      <c r="J1265" t="s">
        <v>719</v>
      </c>
      <c r="K1265">
        <v>-1</v>
      </c>
      <c r="L1265">
        <v>699</v>
      </c>
      <c r="M1265" t="s">
        <v>931</v>
      </c>
      <c r="N1265">
        <v>0</v>
      </c>
      <c r="O1265">
        <v>-11436</v>
      </c>
      <c r="P1265">
        <v>-12135</v>
      </c>
      <c r="Q1265">
        <v>14</v>
      </c>
      <c r="R1265" t="s">
        <v>719</v>
      </c>
      <c r="S1265">
        <v>1</v>
      </c>
      <c r="T1265" t="s">
        <v>4327</v>
      </c>
      <c r="U1265" t="s">
        <v>4326</v>
      </c>
      <c r="V1265">
        <v>1452508</v>
      </c>
      <c r="W1265" t="s">
        <v>14</v>
      </c>
      <c r="X1265" t="b">
        <v>1</v>
      </c>
      <c r="Y1265" t="s">
        <v>719</v>
      </c>
      <c r="Z1265" t="s">
        <v>719</v>
      </c>
      <c r="AA1265">
        <v>1452508</v>
      </c>
      <c r="AB1265" t="s">
        <v>14</v>
      </c>
      <c r="AC1265">
        <v>1649514</v>
      </c>
      <c r="AD1265" t="s">
        <v>97</v>
      </c>
      <c r="AE1265">
        <v>80864</v>
      </c>
      <c r="AF1265" t="s">
        <v>45</v>
      </c>
      <c r="AG1265">
        <v>80840</v>
      </c>
      <c r="AH1265" t="s">
        <v>116</v>
      </c>
      <c r="AI1265">
        <v>28216</v>
      </c>
      <c r="AJ1265" t="s">
        <v>142</v>
      </c>
      <c r="AK1265">
        <v>1224</v>
      </c>
      <c r="AL1265" t="s">
        <v>91</v>
      </c>
      <c r="AM1265">
        <v>2</v>
      </c>
      <c r="AN1265" t="s">
        <v>152</v>
      </c>
      <c r="AO1265">
        <v>131567</v>
      </c>
      <c r="AP1265" t="s">
        <v>153</v>
      </c>
    </row>
    <row r="1266" spans="1:42" x14ac:dyDescent="0.2">
      <c r="A1266">
        <v>1273</v>
      </c>
      <c r="B1266" t="s">
        <v>900</v>
      </c>
      <c r="C1266" t="s">
        <v>14</v>
      </c>
      <c r="D1266">
        <v>1452508</v>
      </c>
      <c r="E1266" t="s">
        <v>930</v>
      </c>
      <c r="F1266" t="s">
        <v>929</v>
      </c>
      <c r="G1266" t="s">
        <v>929</v>
      </c>
      <c r="H1266" t="s">
        <v>928</v>
      </c>
      <c r="I1266" t="s">
        <v>4530</v>
      </c>
      <c r="J1266" t="s">
        <v>719</v>
      </c>
      <c r="K1266">
        <v>-1</v>
      </c>
      <c r="L1266">
        <v>921</v>
      </c>
      <c r="M1266" t="s">
        <v>927</v>
      </c>
      <c r="N1266">
        <v>0</v>
      </c>
      <c r="O1266">
        <v>-10492</v>
      </c>
      <c r="P1266">
        <v>-11413</v>
      </c>
      <c r="Q1266">
        <v>13</v>
      </c>
      <c r="R1266" t="s">
        <v>719</v>
      </c>
      <c r="S1266">
        <v>1</v>
      </c>
      <c r="T1266" t="s">
        <v>4327</v>
      </c>
      <c r="U1266" t="s">
        <v>4326</v>
      </c>
      <c r="V1266">
        <v>1452508</v>
      </c>
      <c r="W1266" t="s">
        <v>14</v>
      </c>
      <c r="X1266" t="b">
        <v>1</v>
      </c>
      <c r="Y1266" t="s">
        <v>719</v>
      </c>
      <c r="Z1266" t="s">
        <v>719</v>
      </c>
      <c r="AA1266">
        <v>1452508</v>
      </c>
      <c r="AB1266" t="s">
        <v>14</v>
      </c>
      <c r="AC1266">
        <v>1649514</v>
      </c>
      <c r="AD1266" t="s">
        <v>97</v>
      </c>
      <c r="AE1266">
        <v>80864</v>
      </c>
      <c r="AF1266" t="s">
        <v>45</v>
      </c>
      <c r="AG1266">
        <v>80840</v>
      </c>
      <c r="AH1266" t="s">
        <v>116</v>
      </c>
      <c r="AI1266">
        <v>28216</v>
      </c>
      <c r="AJ1266" t="s">
        <v>142</v>
      </c>
      <c r="AK1266">
        <v>1224</v>
      </c>
      <c r="AL1266" t="s">
        <v>91</v>
      </c>
      <c r="AM1266">
        <v>2</v>
      </c>
      <c r="AN1266" t="s">
        <v>152</v>
      </c>
      <c r="AO1266">
        <v>131567</v>
      </c>
      <c r="AP1266" t="s">
        <v>153</v>
      </c>
    </row>
    <row r="1267" spans="1:42" x14ac:dyDescent="0.2">
      <c r="A1267">
        <v>1274</v>
      </c>
      <c r="B1267" t="s">
        <v>900</v>
      </c>
      <c r="C1267" t="s">
        <v>14</v>
      </c>
      <c r="D1267">
        <v>1452508</v>
      </c>
      <c r="E1267" t="s">
        <v>926</v>
      </c>
      <c r="F1267" t="s">
        <v>925</v>
      </c>
      <c r="G1267" t="s">
        <v>925</v>
      </c>
      <c r="H1267" t="s">
        <v>924</v>
      </c>
      <c r="I1267" t="s">
        <v>4529</v>
      </c>
      <c r="J1267" t="s">
        <v>719</v>
      </c>
      <c r="K1267">
        <v>1</v>
      </c>
      <c r="L1267">
        <v>654</v>
      </c>
      <c r="M1267" t="s">
        <v>923</v>
      </c>
      <c r="N1267">
        <v>0</v>
      </c>
      <c r="O1267">
        <v>-9824</v>
      </c>
      <c r="P1267">
        <v>-10478</v>
      </c>
      <c r="Q1267">
        <v>12</v>
      </c>
      <c r="R1267" t="s">
        <v>719</v>
      </c>
      <c r="S1267">
        <v>1</v>
      </c>
      <c r="T1267" t="s">
        <v>4327</v>
      </c>
      <c r="U1267" t="s">
        <v>4326</v>
      </c>
      <c r="V1267">
        <v>1452508</v>
      </c>
      <c r="W1267" t="s">
        <v>14</v>
      </c>
      <c r="X1267" t="b">
        <v>1</v>
      </c>
      <c r="Y1267" t="s">
        <v>719</v>
      </c>
      <c r="Z1267" t="s">
        <v>719</v>
      </c>
      <c r="AA1267">
        <v>1452508</v>
      </c>
      <c r="AB1267" t="s">
        <v>14</v>
      </c>
      <c r="AC1267">
        <v>1649514</v>
      </c>
      <c r="AD1267" t="s">
        <v>97</v>
      </c>
      <c r="AE1267">
        <v>80864</v>
      </c>
      <c r="AF1267" t="s">
        <v>45</v>
      </c>
      <c r="AG1267">
        <v>80840</v>
      </c>
      <c r="AH1267" t="s">
        <v>116</v>
      </c>
      <c r="AI1267">
        <v>28216</v>
      </c>
      <c r="AJ1267" t="s">
        <v>142</v>
      </c>
      <c r="AK1267">
        <v>1224</v>
      </c>
      <c r="AL1267" t="s">
        <v>91</v>
      </c>
      <c r="AM1267">
        <v>2</v>
      </c>
      <c r="AN1267" t="s">
        <v>152</v>
      </c>
      <c r="AO1267">
        <v>131567</v>
      </c>
      <c r="AP1267" t="s">
        <v>153</v>
      </c>
    </row>
    <row r="1268" spans="1:42" x14ac:dyDescent="0.2">
      <c r="A1268">
        <v>1275</v>
      </c>
      <c r="B1268" t="s">
        <v>900</v>
      </c>
      <c r="C1268" t="s">
        <v>14</v>
      </c>
      <c r="D1268">
        <v>1452508</v>
      </c>
      <c r="E1268" t="s">
        <v>922</v>
      </c>
      <c r="F1268" t="s">
        <v>566</v>
      </c>
      <c r="G1268" t="s">
        <v>566</v>
      </c>
      <c r="H1268" t="s">
        <v>719</v>
      </c>
      <c r="I1268" t="s">
        <v>4528</v>
      </c>
      <c r="J1268" t="s">
        <v>719</v>
      </c>
      <c r="K1268">
        <v>-1</v>
      </c>
      <c r="L1268" t="s">
        <v>719</v>
      </c>
      <c r="M1268" t="s">
        <v>719</v>
      </c>
      <c r="N1268" t="s">
        <v>719</v>
      </c>
      <c r="O1268">
        <v>-8823</v>
      </c>
      <c r="P1268">
        <v>-9692</v>
      </c>
      <c r="Q1268">
        <v>11</v>
      </c>
      <c r="R1268" t="s">
        <v>719</v>
      </c>
      <c r="S1268">
        <v>1</v>
      </c>
      <c r="T1268" t="s">
        <v>4327</v>
      </c>
      <c r="U1268" t="s">
        <v>4326</v>
      </c>
      <c r="V1268">
        <v>1452508</v>
      </c>
      <c r="W1268" t="s">
        <v>14</v>
      </c>
      <c r="X1268" t="b">
        <v>1</v>
      </c>
      <c r="Y1268" t="s">
        <v>719</v>
      </c>
      <c r="Z1268" t="s">
        <v>719</v>
      </c>
      <c r="AA1268">
        <v>1452508</v>
      </c>
      <c r="AB1268" t="s">
        <v>14</v>
      </c>
      <c r="AC1268">
        <v>1649514</v>
      </c>
      <c r="AD1268" t="s">
        <v>97</v>
      </c>
      <c r="AE1268">
        <v>80864</v>
      </c>
      <c r="AF1268" t="s">
        <v>45</v>
      </c>
      <c r="AG1268">
        <v>80840</v>
      </c>
      <c r="AH1268" t="s">
        <v>116</v>
      </c>
      <c r="AI1268">
        <v>28216</v>
      </c>
      <c r="AJ1268" t="s">
        <v>142</v>
      </c>
      <c r="AK1268">
        <v>1224</v>
      </c>
      <c r="AL1268" t="s">
        <v>91</v>
      </c>
      <c r="AM1268">
        <v>2</v>
      </c>
      <c r="AN1268" t="s">
        <v>152</v>
      </c>
      <c r="AO1268">
        <v>131567</v>
      </c>
      <c r="AP1268" t="s">
        <v>153</v>
      </c>
    </row>
    <row r="1269" spans="1:42" x14ac:dyDescent="0.2">
      <c r="A1269">
        <v>1276</v>
      </c>
      <c r="B1269" t="s">
        <v>900</v>
      </c>
      <c r="C1269" t="s">
        <v>14</v>
      </c>
      <c r="D1269">
        <v>1452508</v>
      </c>
      <c r="E1269" t="s">
        <v>309</v>
      </c>
      <c r="F1269" t="s">
        <v>308</v>
      </c>
      <c r="G1269" t="s">
        <v>308</v>
      </c>
      <c r="H1269" t="s">
        <v>921</v>
      </c>
      <c r="I1269" t="s">
        <v>4527</v>
      </c>
      <c r="J1269">
        <v>62</v>
      </c>
      <c r="K1269">
        <v>1</v>
      </c>
      <c r="L1269">
        <v>762</v>
      </c>
      <c r="M1269" t="s">
        <v>920</v>
      </c>
      <c r="N1269">
        <v>0</v>
      </c>
      <c r="O1269">
        <v>-8037</v>
      </c>
      <c r="P1269">
        <v>-8799</v>
      </c>
      <c r="Q1269">
        <v>10</v>
      </c>
      <c r="R1269" t="s">
        <v>4318</v>
      </c>
      <c r="S1269">
        <v>1</v>
      </c>
      <c r="T1269" t="s">
        <v>4327</v>
      </c>
      <c r="U1269" t="s">
        <v>4332</v>
      </c>
      <c r="V1269">
        <v>1452508</v>
      </c>
      <c r="W1269" t="s">
        <v>14</v>
      </c>
      <c r="X1269" t="b">
        <v>1</v>
      </c>
      <c r="Y1269" t="s">
        <v>719</v>
      </c>
      <c r="Z1269" t="s">
        <v>719</v>
      </c>
      <c r="AA1269">
        <v>1452508</v>
      </c>
      <c r="AB1269" t="s">
        <v>14</v>
      </c>
      <c r="AC1269">
        <v>1649514</v>
      </c>
      <c r="AD1269" t="s">
        <v>97</v>
      </c>
      <c r="AE1269">
        <v>80864</v>
      </c>
      <c r="AF1269" t="s">
        <v>45</v>
      </c>
      <c r="AG1269">
        <v>80840</v>
      </c>
      <c r="AH1269" t="s">
        <v>116</v>
      </c>
      <c r="AI1269">
        <v>28216</v>
      </c>
      <c r="AJ1269" t="s">
        <v>142</v>
      </c>
      <c r="AK1269">
        <v>1224</v>
      </c>
      <c r="AL1269" t="s">
        <v>91</v>
      </c>
      <c r="AM1269">
        <v>2</v>
      </c>
      <c r="AN1269" t="s">
        <v>152</v>
      </c>
      <c r="AO1269">
        <v>131567</v>
      </c>
      <c r="AP1269" t="s">
        <v>153</v>
      </c>
    </row>
    <row r="1270" spans="1:42" x14ac:dyDescent="0.2">
      <c r="A1270">
        <v>1277</v>
      </c>
      <c r="B1270" t="s">
        <v>900</v>
      </c>
      <c r="C1270" t="s">
        <v>14</v>
      </c>
      <c r="D1270">
        <v>1452508</v>
      </c>
      <c r="E1270" t="s">
        <v>305</v>
      </c>
      <c r="F1270" t="s">
        <v>304</v>
      </c>
      <c r="G1270" t="s">
        <v>304</v>
      </c>
      <c r="H1270" t="s">
        <v>250</v>
      </c>
      <c r="I1270" t="s">
        <v>4526</v>
      </c>
      <c r="J1270">
        <v>62</v>
      </c>
      <c r="K1270">
        <v>-1</v>
      </c>
      <c r="L1270">
        <v>972</v>
      </c>
      <c r="M1270" t="s">
        <v>919</v>
      </c>
      <c r="N1270">
        <v>0</v>
      </c>
      <c r="O1270">
        <v>-6956</v>
      </c>
      <c r="P1270">
        <v>-7928</v>
      </c>
      <c r="Q1270">
        <v>9</v>
      </c>
      <c r="R1270" t="s">
        <v>4316</v>
      </c>
      <c r="S1270">
        <v>1</v>
      </c>
      <c r="T1270" t="s">
        <v>4327</v>
      </c>
      <c r="U1270" t="s">
        <v>4332</v>
      </c>
      <c r="V1270">
        <v>1452508</v>
      </c>
      <c r="W1270" t="s">
        <v>14</v>
      </c>
      <c r="X1270" t="b">
        <v>1</v>
      </c>
      <c r="Y1270" t="s">
        <v>719</v>
      </c>
      <c r="Z1270" t="s">
        <v>719</v>
      </c>
      <c r="AA1270">
        <v>1452508</v>
      </c>
      <c r="AB1270" t="s">
        <v>14</v>
      </c>
      <c r="AC1270">
        <v>1649514</v>
      </c>
      <c r="AD1270" t="s">
        <v>97</v>
      </c>
      <c r="AE1270">
        <v>80864</v>
      </c>
      <c r="AF1270" t="s">
        <v>45</v>
      </c>
      <c r="AG1270">
        <v>80840</v>
      </c>
      <c r="AH1270" t="s">
        <v>116</v>
      </c>
      <c r="AI1270">
        <v>28216</v>
      </c>
      <c r="AJ1270" t="s">
        <v>142</v>
      </c>
      <c r="AK1270">
        <v>1224</v>
      </c>
      <c r="AL1270" t="s">
        <v>91</v>
      </c>
      <c r="AM1270">
        <v>2</v>
      </c>
      <c r="AN1270" t="s">
        <v>152</v>
      </c>
      <c r="AO1270">
        <v>131567</v>
      </c>
      <c r="AP1270" t="s">
        <v>153</v>
      </c>
    </row>
    <row r="1271" spans="1:42" x14ac:dyDescent="0.2">
      <c r="A1271">
        <v>1278</v>
      </c>
      <c r="B1271" t="s">
        <v>900</v>
      </c>
      <c r="C1271" t="s">
        <v>14</v>
      </c>
      <c r="D1271">
        <v>1452508</v>
      </c>
      <c r="E1271" t="s">
        <v>302</v>
      </c>
      <c r="F1271" t="s">
        <v>301</v>
      </c>
      <c r="G1271" t="s">
        <v>301</v>
      </c>
      <c r="H1271" t="s">
        <v>918</v>
      </c>
      <c r="I1271" t="s">
        <v>4525</v>
      </c>
      <c r="J1271">
        <v>78</v>
      </c>
      <c r="K1271">
        <v>-1</v>
      </c>
      <c r="L1271">
        <v>1230</v>
      </c>
      <c r="M1271" t="s">
        <v>917</v>
      </c>
      <c r="N1271">
        <v>0</v>
      </c>
      <c r="O1271">
        <v>-5719</v>
      </c>
      <c r="P1271">
        <v>-6949</v>
      </c>
      <c r="Q1271">
        <v>8</v>
      </c>
      <c r="R1271" t="s">
        <v>4317</v>
      </c>
      <c r="S1271">
        <v>1</v>
      </c>
      <c r="T1271" t="s">
        <v>4327</v>
      </c>
      <c r="U1271" t="s">
        <v>4332</v>
      </c>
      <c r="V1271">
        <v>1452508</v>
      </c>
      <c r="W1271" t="s">
        <v>14</v>
      </c>
      <c r="X1271" t="b">
        <v>1</v>
      </c>
      <c r="Y1271" t="s">
        <v>719</v>
      </c>
      <c r="Z1271" t="s">
        <v>719</v>
      </c>
      <c r="AA1271">
        <v>1452508</v>
      </c>
      <c r="AB1271" t="s">
        <v>14</v>
      </c>
      <c r="AC1271">
        <v>1649514</v>
      </c>
      <c r="AD1271" t="s">
        <v>97</v>
      </c>
      <c r="AE1271">
        <v>80864</v>
      </c>
      <c r="AF1271" t="s">
        <v>45</v>
      </c>
      <c r="AG1271">
        <v>80840</v>
      </c>
      <c r="AH1271" t="s">
        <v>116</v>
      </c>
      <c r="AI1271">
        <v>28216</v>
      </c>
      <c r="AJ1271" t="s">
        <v>142</v>
      </c>
      <c r="AK1271">
        <v>1224</v>
      </c>
      <c r="AL1271" t="s">
        <v>91</v>
      </c>
      <c r="AM1271">
        <v>2</v>
      </c>
      <c r="AN1271" t="s">
        <v>152</v>
      </c>
      <c r="AO1271">
        <v>131567</v>
      </c>
      <c r="AP1271" t="s">
        <v>153</v>
      </c>
    </row>
    <row r="1272" spans="1:42" x14ac:dyDescent="0.2">
      <c r="A1272">
        <v>1279</v>
      </c>
      <c r="B1272" t="s">
        <v>900</v>
      </c>
      <c r="C1272" t="s">
        <v>14</v>
      </c>
      <c r="D1272">
        <v>1452508</v>
      </c>
      <c r="E1272" t="s">
        <v>298</v>
      </c>
      <c r="F1272" t="s">
        <v>297</v>
      </c>
      <c r="G1272" t="s">
        <v>297</v>
      </c>
      <c r="H1272" t="s">
        <v>916</v>
      </c>
      <c r="I1272" t="s">
        <v>4524</v>
      </c>
      <c r="J1272">
        <v>62</v>
      </c>
      <c r="K1272">
        <v>-1</v>
      </c>
      <c r="L1272">
        <v>474</v>
      </c>
      <c r="M1272" t="s">
        <v>915</v>
      </c>
      <c r="N1272">
        <v>0</v>
      </c>
      <c r="O1272">
        <v>-5244</v>
      </c>
      <c r="P1272">
        <v>-5718</v>
      </c>
      <c r="Q1272">
        <v>7</v>
      </c>
      <c r="R1272" t="s">
        <v>4319</v>
      </c>
      <c r="S1272">
        <v>1</v>
      </c>
      <c r="T1272" t="s">
        <v>4327</v>
      </c>
      <c r="U1272" t="s">
        <v>4332</v>
      </c>
      <c r="V1272">
        <v>1452508</v>
      </c>
      <c r="W1272" t="s">
        <v>14</v>
      </c>
      <c r="X1272" t="b">
        <v>1</v>
      </c>
      <c r="Y1272" t="s">
        <v>719</v>
      </c>
      <c r="Z1272" t="s">
        <v>719</v>
      </c>
      <c r="AA1272">
        <v>1452508</v>
      </c>
      <c r="AB1272" t="s">
        <v>14</v>
      </c>
      <c r="AC1272">
        <v>1649514</v>
      </c>
      <c r="AD1272" t="s">
        <v>97</v>
      </c>
      <c r="AE1272">
        <v>80864</v>
      </c>
      <c r="AF1272" t="s">
        <v>45</v>
      </c>
      <c r="AG1272">
        <v>80840</v>
      </c>
      <c r="AH1272" t="s">
        <v>116</v>
      </c>
      <c r="AI1272">
        <v>28216</v>
      </c>
      <c r="AJ1272" t="s">
        <v>142</v>
      </c>
      <c r="AK1272">
        <v>1224</v>
      </c>
      <c r="AL1272" t="s">
        <v>91</v>
      </c>
      <c r="AM1272">
        <v>2</v>
      </c>
      <c r="AN1272" t="s">
        <v>152</v>
      </c>
      <c r="AO1272">
        <v>131567</v>
      </c>
      <c r="AP1272" t="s">
        <v>153</v>
      </c>
    </row>
    <row r="1273" spans="1:42" x14ac:dyDescent="0.2">
      <c r="A1273">
        <v>1280</v>
      </c>
      <c r="B1273" t="s">
        <v>900</v>
      </c>
      <c r="C1273" t="s">
        <v>14</v>
      </c>
      <c r="D1273">
        <v>1452508</v>
      </c>
      <c r="E1273" t="s">
        <v>290</v>
      </c>
      <c r="F1273" t="s">
        <v>289</v>
      </c>
      <c r="G1273" t="s">
        <v>289</v>
      </c>
      <c r="H1273" t="s">
        <v>914</v>
      </c>
      <c r="I1273" t="s">
        <v>4523</v>
      </c>
      <c r="J1273">
        <v>60</v>
      </c>
      <c r="K1273">
        <v>-1</v>
      </c>
      <c r="L1273">
        <v>972</v>
      </c>
      <c r="M1273" t="s">
        <v>913</v>
      </c>
      <c r="N1273">
        <v>0</v>
      </c>
      <c r="O1273">
        <v>-4262</v>
      </c>
      <c r="P1273">
        <v>-5234</v>
      </c>
      <c r="Q1273">
        <v>6</v>
      </c>
      <c r="R1273" t="s">
        <v>4320</v>
      </c>
      <c r="S1273">
        <v>1</v>
      </c>
      <c r="T1273" t="s">
        <v>4327</v>
      </c>
      <c r="U1273" t="s">
        <v>4332</v>
      </c>
      <c r="V1273">
        <v>1452508</v>
      </c>
      <c r="W1273" t="s">
        <v>14</v>
      </c>
      <c r="X1273" t="b">
        <v>1</v>
      </c>
      <c r="Y1273" t="s">
        <v>719</v>
      </c>
      <c r="Z1273" t="s">
        <v>719</v>
      </c>
      <c r="AA1273">
        <v>1452508</v>
      </c>
      <c r="AB1273" t="s">
        <v>14</v>
      </c>
      <c r="AC1273">
        <v>1649514</v>
      </c>
      <c r="AD1273" t="s">
        <v>97</v>
      </c>
      <c r="AE1273">
        <v>80864</v>
      </c>
      <c r="AF1273" t="s">
        <v>45</v>
      </c>
      <c r="AG1273">
        <v>80840</v>
      </c>
      <c r="AH1273" t="s">
        <v>116</v>
      </c>
      <c r="AI1273">
        <v>28216</v>
      </c>
      <c r="AJ1273" t="s">
        <v>142</v>
      </c>
      <c r="AK1273">
        <v>1224</v>
      </c>
      <c r="AL1273" t="s">
        <v>91</v>
      </c>
      <c r="AM1273">
        <v>2</v>
      </c>
      <c r="AN1273" t="s">
        <v>152</v>
      </c>
      <c r="AO1273">
        <v>131567</v>
      </c>
      <c r="AP1273" t="s">
        <v>153</v>
      </c>
    </row>
    <row r="1274" spans="1:42" x14ac:dyDescent="0.2">
      <c r="A1274">
        <v>1281</v>
      </c>
      <c r="B1274" t="s">
        <v>900</v>
      </c>
      <c r="C1274" t="s">
        <v>14</v>
      </c>
      <c r="D1274">
        <v>1452508</v>
      </c>
      <c r="E1274" t="s">
        <v>294</v>
      </c>
      <c r="F1274" t="s">
        <v>293</v>
      </c>
      <c r="G1274" t="s">
        <v>293</v>
      </c>
      <c r="H1274" t="s">
        <v>912</v>
      </c>
      <c r="I1274" t="s">
        <v>4522</v>
      </c>
      <c r="J1274">
        <v>52</v>
      </c>
      <c r="K1274">
        <v>-1</v>
      </c>
      <c r="L1274">
        <v>1044</v>
      </c>
      <c r="M1274" t="s">
        <v>911</v>
      </c>
      <c r="N1274">
        <v>0</v>
      </c>
      <c r="O1274">
        <v>-3222</v>
      </c>
      <c r="P1274">
        <v>-4266</v>
      </c>
      <c r="Q1274">
        <v>5</v>
      </c>
      <c r="R1274" t="s">
        <v>4321</v>
      </c>
      <c r="S1274">
        <v>1</v>
      </c>
      <c r="T1274" t="s">
        <v>4327</v>
      </c>
      <c r="U1274" t="s">
        <v>4332</v>
      </c>
      <c r="V1274">
        <v>1452508</v>
      </c>
      <c r="W1274" t="s">
        <v>14</v>
      </c>
      <c r="X1274" t="b">
        <v>1</v>
      </c>
      <c r="Y1274" t="s">
        <v>719</v>
      </c>
      <c r="Z1274" t="s">
        <v>719</v>
      </c>
      <c r="AA1274">
        <v>1452508</v>
      </c>
      <c r="AB1274" t="s">
        <v>14</v>
      </c>
      <c r="AC1274">
        <v>1649514</v>
      </c>
      <c r="AD1274" t="s">
        <v>97</v>
      </c>
      <c r="AE1274">
        <v>80864</v>
      </c>
      <c r="AF1274" t="s">
        <v>45</v>
      </c>
      <c r="AG1274">
        <v>80840</v>
      </c>
      <c r="AH1274" t="s">
        <v>116</v>
      </c>
      <c r="AI1274">
        <v>28216</v>
      </c>
      <c r="AJ1274" t="s">
        <v>142</v>
      </c>
      <c r="AK1274">
        <v>1224</v>
      </c>
      <c r="AL1274" t="s">
        <v>91</v>
      </c>
      <c r="AM1274">
        <v>2</v>
      </c>
      <c r="AN1274" t="s">
        <v>152</v>
      </c>
      <c r="AO1274">
        <v>131567</v>
      </c>
      <c r="AP1274" t="s">
        <v>153</v>
      </c>
    </row>
    <row r="1275" spans="1:42" x14ac:dyDescent="0.2">
      <c r="A1275">
        <v>1282</v>
      </c>
      <c r="B1275" t="s">
        <v>900</v>
      </c>
      <c r="C1275" t="s">
        <v>14</v>
      </c>
      <c r="D1275">
        <v>1452508</v>
      </c>
      <c r="E1275" t="s">
        <v>910</v>
      </c>
      <c r="F1275" t="s">
        <v>909</v>
      </c>
      <c r="G1275" t="s">
        <v>909</v>
      </c>
      <c r="H1275" t="s">
        <v>908</v>
      </c>
      <c r="I1275" t="s">
        <v>4521</v>
      </c>
      <c r="J1275" t="s">
        <v>719</v>
      </c>
      <c r="K1275">
        <v>1</v>
      </c>
      <c r="L1275">
        <v>984</v>
      </c>
      <c r="M1275" t="s">
        <v>907</v>
      </c>
      <c r="N1275">
        <v>0</v>
      </c>
      <c r="O1275">
        <v>-2233</v>
      </c>
      <c r="P1275">
        <v>-3217</v>
      </c>
      <c r="Q1275">
        <v>4</v>
      </c>
      <c r="R1275" t="s">
        <v>719</v>
      </c>
      <c r="S1275">
        <v>1</v>
      </c>
      <c r="T1275" t="s">
        <v>4327</v>
      </c>
      <c r="U1275" t="s">
        <v>4326</v>
      </c>
      <c r="V1275">
        <v>1452508</v>
      </c>
      <c r="W1275" t="s">
        <v>14</v>
      </c>
      <c r="X1275" t="b">
        <v>1</v>
      </c>
      <c r="Y1275" t="s">
        <v>719</v>
      </c>
      <c r="Z1275" t="s">
        <v>719</v>
      </c>
      <c r="AA1275">
        <v>1452508</v>
      </c>
      <c r="AB1275" t="s">
        <v>14</v>
      </c>
      <c r="AC1275">
        <v>1649514</v>
      </c>
      <c r="AD1275" t="s">
        <v>97</v>
      </c>
      <c r="AE1275">
        <v>80864</v>
      </c>
      <c r="AF1275" t="s">
        <v>45</v>
      </c>
      <c r="AG1275">
        <v>80840</v>
      </c>
      <c r="AH1275" t="s">
        <v>116</v>
      </c>
      <c r="AI1275">
        <v>28216</v>
      </c>
      <c r="AJ1275" t="s">
        <v>142</v>
      </c>
      <c r="AK1275">
        <v>1224</v>
      </c>
      <c r="AL1275" t="s">
        <v>91</v>
      </c>
      <c r="AM1275">
        <v>2</v>
      </c>
      <c r="AN1275" t="s">
        <v>152</v>
      </c>
      <c r="AO1275">
        <v>131567</v>
      </c>
      <c r="AP1275" t="s">
        <v>153</v>
      </c>
    </row>
    <row r="1276" spans="1:42" x14ac:dyDescent="0.2">
      <c r="A1276">
        <v>1283</v>
      </c>
      <c r="B1276" t="s">
        <v>900</v>
      </c>
      <c r="C1276" t="s">
        <v>14</v>
      </c>
      <c r="D1276">
        <v>1452508</v>
      </c>
      <c r="E1276" t="s">
        <v>906</v>
      </c>
      <c r="F1276" t="s">
        <v>905</v>
      </c>
      <c r="G1276" t="s">
        <v>905</v>
      </c>
      <c r="H1276" t="s">
        <v>904</v>
      </c>
      <c r="I1276" t="s">
        <v>4520</v>
      </c>
      <c r="J1276" t="s">
        <v>719</v>
      </c>
      <c r="K1276">
        <v>-1</v>
      </c>
      <c r="L1276">
        <v>429</v>
      </c>
      <c r="M1276" t="s">
        <v>903</v>
      </c>
      <c r="N1276">
        <v>0</v>
      </c>
      <c r="O1276">
        <v>-1593</v>
      </c>
      <c r="P1276">
        <v>-2022</v>
      </c>
      <c r="Q1276">
        <v>3</v>
      </c>
      <c r="R1276" t="s">
        <v>719</v>
      </c>
      <c r="S1276">
        <v>1</v>
      </c>
      <c r="T1276" t="s">
        <v>4327</v>
      </c>
      <c r="U1276" t="s">
        <v>4326</v>
      </c>
      <c r="V1276">
        <v>1452508</v>
      </c>
      <c r="W1276" t="s">
        <v>14</v>
      </c>
      <c r="X1276" t="b">
        <v>1</v>
      </c>
      <c r="Y1276" t="s">
        <v>719</v>
      </c>
      <c r="Z1276" t="s">
        <v>719</v>
      </c>
      <c r="AA1276">
        <v>1452508</v>
      </c>
      <c r="AB1276" t="s">
        <v>14</v>
      </c>
      <c r="AC1276">
        <v>1649514</v>
      </c>
      <c r="AD1276" t="s">
        <v>97</v>
      </c>
      <c r="AE1276">
        <v>80864</v>
      </c>
      <c r="AF1276" t="s">
        <v>45</v>
      </c>
      <c r="AG1276">
        <v>80840</v>
      </c>
      <c r="AH1276" t="s">
        <v>116</v>
      </c>
      <c r="AI1276">
        <v>28216</v>
      </c>
      <c r="AJ1276" t="s">
        <v>142</v>
      </c>
      <c r="AK1276">
        <v>1224</v>
      </c>
      <c r="AL1276" t="s">
        <v>91</v>
      </c>
      <c r="AM1276">
        <v>2</v>
      </c>
      <c r="AN1276" t="s">
        <v>152</v>
      </c>
      <c r="AO1276">
        <v>131567</v>
      </c>
      <c r="AP1276" t="s">
        <v>153</v>
      </c>
    </row>
    <row r="1277" spans="1:42" x14ac:dyDescent="0.2">
      <c r="A1277">
        <v>1284</v>
      </c>
      <c r="B1277" t="s">
        <v>900</v>
      </c>
      <c r="C1277" t="s">
        <v>14</v>
      </c>
      <c r="D1277">
        <v>1452508</v>
      </c>
      <c r="E1277" t="s">
        <v>846</v>
      </c>
      <c r="F1277" t="s">
        <v>845</v>
      </c>
      <c r="G1277" t="s">
        <v>845</v>
      </c>
      <c r="H1277" t="s">
        <v>902</v>
      </c>
      <c r="I1277" t="s">
        <v>4519</v>
      </c>
      <c r="J1277" t="s">
        <v>719</v>
      </c>
      <c r="K1277">
        <v>1</v>
      </c>
      <c r="L1277">
        <v>762</v>
      </c>
      <c r="M1277" t="s">
        <v>901</v>
      </c>
      <c r="N1277">
        <v>0</v>
      </c>
      <c r="O1277">
        <v>-842</v>
      </c>
      <c r="P1277">
        <v>-1604</v>
      </c>
      <c r="Q1277">
        <v>2</v>
      </c>
      <c r="R1277" t="s">
        <v>719</v>
      </c>
      <c r="S1277">
        <v>1</v>
      </c>
      <c r="T1277" t="s">
        <v>4327</v>
      </c>
      <c r="U1277" t="s">
        <v>4326</v>
      </c>
      <c r="V1277">
        <v>1452508</v>
      </c>
      <c r="W1277" t="s">
        <v>14</v>
      </c>
      <c r="X1277" t="b">
        <v>1</v>
      </c>
      <c r="Y1277" t="s">
        <v>719</v>
      </c>
      <c r="Z1277" t="s">
        <v>719</v>
      </c>
      <c r="AA1277">
        <v>1452508</v>
      </c>
      <c r="AB1277" t="s">
        <v>14</v>
      </c>
      <c r="AC1277">
        <v>1649514</v>
      </c>
      <c r="AD1277" t="s">
        <v>97</v>
      </c>
      <c r="AE1277">
        <v>80864</v>
      </c>
      <c r="AF1277" t="s">
        <v>45</v>
      </c>
      <c r="AG1277">
        <v>80840</v>
      </c>
      <c r="AH1277" t="s">
        <v>116</v>
      </c>
      <c r="AI1277">
        <v>28216</v>
      </c>
      <c r="AJ1277" t="s">
        <v>142</v>
      </c>
      <c r="AK1277">
        <v>1224</v>
      </c>
      <c r="AL1277" t="s">
        <v>91</v>
      </c>
      <c r="AM1277">
        <v>2</v>
      </c>
      <c r="AN1277" t="s">
        <v>152</v>
      </c>
      <c r="AO1277">
        <v>131567</v>
      </c>
      <c r="AP1277" t="s">
        <v>153</v>
      </c>
    </row>
    <row r="1278" spans="1:42" x14ac:dyDescent="0.2">
      <c r="A1278">
        <v>1285</v>
      </c>
      <c r="B1278" t="s">
        <v>900</v>
      </c>
      <c r="C1278" t="s">
        <v>14</v>
      </c>
      <c r="D1278">
        <v>1452508</v>
      </c>
      <c r="E1278" t="s">
        <v>899</v>
      </c>
      <c r="F1278" t="s">
        <v>683</v>
      </c>
      <c r="G1278" t="s">
        <v>683</v>
      </c>
      <c r="H1278" t="s">
        <v>898</v>
      </c>
      <c r="I1278" t="s">
        <v>4518</v>
      </c>
      <c r="J1278" t="s">
        <v>719</v>
      </c>
      <c r="K1278">
        <v>1</v>
      </c>
      <c r="L1278">
        <v>846</v>
      </c>
      <c r="M1278" t="s">
        <v>897</v>
      </c>
      <c r="N1278">
        <v>1</v>
      </c>
      <c r="O1278">
        <v>0</v>
      </c>
      <c r="P1278">
        <v>-846</v>
      </c>
      <c r="Q1278">
        <v>1</v>
      </c>
      <c r="R1278" t="s">
        <v>719</v>
      </c>
      <c r="S1278">
        <v>1</v>
      </c>
      <c r="T1278" t="s">
        <v>4327</v>
      </c>
      <c r="U1278" t="s">
        <v>4326</v>
      </c>
      <c r="V1278">
        <v>1452508</v>
      </c>
      <c r="W1278" t="s">
        <v>14</v>
      </c>
      <c r="X1278" t="b">
        <v>1</v>
      </c>
      <c r="Y1278" t="s">
        <v>719</v>
      </c>
      <c r="Z1278" t="s">
        <v>719</v>
      </c>
      <c r="AA1278">
        <v>1452508</v>
      </c>
      <c r="AB1278" t="s">
        <v>14</v>
      </c>
      <c r="AC1278">
        <v>1649514</v>
      </c>
      <c r="AD1278" t="s">
        <v>97</v>
      </c>
      <c r="AE1278">
        <v>80864</v>
      </c>
      <c r="AF1278" t="s">
        <v>45</v>
      </c>
      <c r="AG1278">
        <v>80840</v>
      </c>
      <c r="AH1278" t="s">
        <v>116</v>
      </c>
      <c r="AI1278">
        <v>28216</v>
      </c>
      <c r="AJ1278" t="s">
        <v>142</v>
      </c>
      <c r="AK1278">
        <v>1224</v>
      </c>
      <c r="AL1278" t="s">
        <v>91</v>
      </c>
      <c r="AM1278">
        <v>2</v>
      </c>
      <c r="AN1278" t="s">
        <v>152</v>
      </c>
      <c r="AO1278">
        <v>131567</v>
      </c>
      <c r="AP1278" t="s">
        <v>153</v>
      </c>
    </row>
    <row r="1279" spans="1:42" x14ac:dyDescent="0.2">
      <c r="A1279">
        <v>1286</v>
      </c>
      <c r="B1279" t="s">
        <v>851</v>
      </c>
      <c r="C1279" t="s">
        <v>268</v>
      </c>
      <c r="D1279">
        <v>942866</v>
      </c>
      <c r="E1279" t="s">
        <v>896</v>
      </c>
      <c r="F1279" t="s">
        <v>895</v>
      </c>
      <c r="G1279" t="s">
        <v>895</v>
      </c>
      <c r="H1279" t="s">
        <v>894</v>
      </c>
      <c r="I1279" t="s">
        <v>4517</v>
      </c>
      <c r="J1279" t="s">
        <v>719</v>
      </c>
      <c r="K1279">
        <v>1</v>
      </c>
      <c r="L1279">
        <v>813</v>
      </c>
      <c r="M1279" t="s">
        <v>893</v>
      </c>
      <c r="N1279">
        <v>1</v>
      </c>
      <c r="O1279">
        <v>-14332</v>
      </c>
      <c r="P1279">
        <v>-15145</v>
      </c>
      <c r="Q1279">
        <v>14</v>
      </c>
      <c r="R1279" t="s">
        <v>719</v>
      </c>
      <c r="S1279" t="s">
        <v>719</v>
      </c>
      <c r="T1279" t="s">
        <v>719</v>
      </c>
      <c r="U1279" t="s">
        <v>4326</v>
      </c>
      <c r="V1279">
        <v>942866</v>
      </c>
      <c r="W1279" t="s">
        <v>268</v>
      </c>
      <c r="X1279" t="b">
        <v>1</v>
      </c>
      <c r="Y1279" t="s">
        <v>719</v>
      </c>
      <c r="Z1279" t="s">
        <v>719</v>
      </c>
      <c r="AA1279">
        <v>942866</v>
      </c>
      <c r="AB1279" t="s">
        <v>268</v>
      </c>
      <c r="AC1279">
        <v>106589</v>
      </c>
      <c r="AD1279" t="s">
        <v>60</v>
      </c>
      <c r="AE1279">
        <v>119060</v>
      </c>
      <c r="AF1279" t="s">
        <v>122</v>
      </c>
      <c r="AG1279">
        <v>80840</v>
      </c>
      <c r="AH1279" t="s">
        <v>116</v>
      </c>
      <c r="AI1279">
        <v>28216</v>
      </c>
      <c r="AJ1279" t="s">
        <v>142</v>
      </c>
      <c r="AK1279">
        <v>1224</v>
      </c>
      <c r="AL1279" t="s">
        <v>91</v>
      </c>
      <c r="AM1279">
        <v>2</v>
      </c>
      <c r="AN1279" t="s">
        <v>152</v>
      </c>
      <c r="AO1279">
        <v>131567</v>
      </c>
      <c r="AP1279" t="s">
        <v>153</v>
      </c>
    </row>
    <row r="1280" spans="1:42" x14ac:dyDescent="0.2">
      <c r="A1280">
        <v>1287</v>
      </c>
      <c r="B1280" t="s">
        <v>851</v>
      </c>
      <c r="C1280" t="s">
        <v>268</v>
      </c>
      <c r="D1280">
        <v>942866</v>
      </c>
      <c r="E1280" t="s">
        <v>892</v>
      </c>
      <c r="F1280" t="s">
        <v>891</v>
      </c>
      <c r="G1280" t="s">
        <v>891</v>
      </c>
      <c r="H1280" t="s">
        <v>890</v>
      </c>
      <c r="I1280" t="s">
        <v>4516</v>
      </c>
      <c r="J1280" t="s">
        <v>719</v>
      </c>
      <c r="K1280">
        <v>1</v>
      </c>
      <c r="L1280">
        <v>1806</v>
      </c>
      <c r="M1280" t="s">
        <v>889</v>
      </c>
      <c r="N1280">
        <v>0</v>
      </c>
      <c r="O1280">
        <v>-12516</v>
      </c>
      <c r="P1280">
        <v>-14322</v>
      </c>
      <c r="Q1280">
        <v>13</v>
      </c>
      <c r="R1280" t="s">
        <v>719</v>
      </c>
      <c r="S1280" t="s">
        <v>719</v>
      </c>
      <c r="T1280" t="s">
        <v>719</v>
      </c>
      <c r="U1280" t="s">
        <v>4326</v>
      </c>
      <c r="V1280">
        <v>942866</v>
      </c>
      <c r="W1280" t="s">
        <v>268</v>
      </c>
      <c r="X1280" t="b">
        <v>1</v>
      </c>
      <c r="Y1280" t="s">
        <v>719</v>
      </c>
      <c r="Z1280" t="s">
        <v>719</v>
      </c>
      <c r="AA1280">
        <v>942866</v>
      </c>
      <c r="AB1280" t="s">
        <v>268</v>
      </c>
      <c r="AC1280">
        <v>106589</v>
      </c>
      <c r="AD1280" t="s">
        <v>60</v>
      </c>
      <c r="AE1280">
        <v>119060</v>
      </c>
      <c r="AF1280" t="s">
        <v>122</v>
      </c>
      <c r="AG1280">
        <v>80840</v>
      </c>
      <c r="AH1280" t="s">
        <v>116</v>
      </c>
      <c r="AI1280">
        <v>28216</v>
      </c>
      <c r="AJ1280" t="s">
        <v>142</v>
      </c>
      <c r="AK1280">
        <v>1224</v>
      </c>
      <c r="AL1280" t="s">
        <v>91</v>
      </c>
      <c r="AM1280">
        <v>2</v>
      </c>
      <c r="AN1280" t="s">
        <v>152</v>
      </c>
      <c r="AO1280">
        <v>131567</v>
      </c>
      <c r="AP1280" t="s">
        <v>153</v>
      </c>
    </row>
    <row r="1281" spans="1:42" x14ac:dyDescent="0.2">
      <c r="A1281">
        <v>1288</v>
      </c>
      <c r="B1281" t="s">
        <v>851</v>
      </c>
      <c r="C1281" t="s">
        <v>268</v>
      </c>
      <c r="D1281">
        <v>942866</v>
      </c>
      <c r="E1281" t="s">
        <v>888</v>
      </c>
      <c r="F1281" t="s">
        <v>887</v>
      </c>
      <c r="G1281" t="s">
        <v>887</v>
      </c>
      <c r="H1281" t="s">
        <v>886</v>
      </c>
      <c r="I1281" t="s">
        <v>4515</v>
      </c>
      <c r="J1281" t="s">
        <v>719</v>
      </c>
      <c r="K1281">
        <v>1</v>
      </c>
      <c r="L1281">
        <v>312</v>
      </c>
      <c r="M1281" t="s">
        <v>885</v>
      </c>
      <c r="N1281">
        <v>0</v>
      </c>
      <c r="O1281">
        <v>-12205</v>
      </c>
      <c r="P1281">
        <v>-12517</v>
      </c>
      <c r="Q1281">
        <v>12</v>
      </c>
      <c r="R1281" t="s">
        <v>719</v>
      </c>
      <c r="S1281" t="s">
        <v>719</v>
      </c>
      <c r="T1281" t="s">
        <v>719</v>
      </c>
      <c r="U1281" t="s">
        <v>4326</v>
      </c>
      <c r="V1281">
        <v>942866</v>
      </c>
      <c r="W1281" t="s">
        <v>268</v>
      </c>
      <c r="X1281" t="b">
        <v>1</v>
      </c>
      <c r="Y1281" t="s">
        <v>719</v>
      </c>
      <c r="Z1281" t="s">
        <v>719</v>
      </c>
      <c r="AA1281">
        <v>942866</v>
      </c>
      <c r="AB1281" t="s">
        <v>268</v>
      </c>
      <c r="AC1281">
        <v>106589</v>
      </c>
      <c r="AD1281" t="s">
        <v>60</v>
      </c>
      <c r="AE1281">
        <v>119060</v>
      </c>
      <c r="AF1281" t="s">
        <v>122</v>
      </c>
      <c r="AG1281">
        <v>80840</v>
      </c>
      <c r="AH1281" t="s">
        <v>116</v>
      </c>
      <c r="AI1281">
        <v>28216</v>
      </c>
      <c r="AJ1281" t="s">
        <v>142</v>
      </c>
      <c r="AK1281">
        <v>1224</v>
      </c>
      <c r="AL1281" t="s">
        <v>91</v>
      </c>
      <c r="AM1281">
        <v>2</v>
      </c>
      <c r="AN1281" t="s">
        <v>152</v>
      </c>
      <c r="AO1281">
        <v>131567</v>
      </c>
      <c r="AP1281" t="s">
        <v>153</v>
      </c>
    </row>
    <row r="1282" spans="1:42" x14ac:dyDescent="0.2">
      <c r="A1282">
        <v>1289</v>
      </c>
      <c r="B1282" t="s">
        <v>851</v>
      </c>
      <c r="C1282" t="s">
        <v>268</v>
      </c>
      <c r="D1282">
        <v>942866</v>
      </c>
      <c r="E1282" t="s">
        <v>884</v>
      </c>
      <c r="F1282" t="s">
        <v>883</v>
      </c>
      <c r="G1282" t="s">
        <v>883</v>
      </c>
      <c r="H1282" t="s">
        <v>882</v>
      </c>
      <c r="I1282" t="s">
        <v>4514</v>
      </c>
      <c r="J1282" t="s">
        <v>719</v>
      </c>
      <c r="K1282">
        <v>1</v>
      </c>
      <c r="L1282">
        <v>1002</v>
      </c>
      <c r="M1282" t="s">
        <v>881</v>
      </c>
      <c r="N1282">
        <v>0</v>
      </c>
      <c r="O1282">
        <v>-11207</v>
      </c>
      <c r="P1282">
        <v>-12209</v>
      </c>
      <c r="Q1282">
        <v>11</v>
      </c>
      <c r="R1282" t="s">
        <v>719</v>
      </c>
      <c r="S1282" t="s">
        <v>719</v>
      </c>
      <c r="T1282" t="s">
        <v>719</v>
      </c>
      <c r="U1282" t="s">
        <v>4326</v>
      </c>
      <c r="V1282">
        <v>942866</v>
      </c>
      <c r="W1282" t="s">
        <v>268</v>
      </c>
      <c r="X1282" t="b">
        <v>1</v>
      </c>
      <c r="Y1282" t="s">
        <v>719</v>
      </c>
      <c r="Z1282" t="s">
        <v>719</v>
      </c>
      <c r="AA1282">
        <v>942866</v>
      </c>
      <c r="AB1282" t="s">
        <v>268</v>
      </c>
      <c r="AC1282">
        <v>106589</v>
      </c>
      <c r="AD1282" t="s">
        <v>60</v>
      </c>
      <c r="AE1282">
        <v>119060</v>
      </c>
      <c r="AF1282" t="s">
        <v>122</v>
      </c>
      <c r="AG1282">
        <v>80840</v>
      </c>
      <c r="AH1282" t="s">
        <v>116</v>
      </c>
      <c r="AI1282">
        <v>28216</v>
      </c>
      <c r="AJ1282" t="s">
        <v>142</v>
      </c>
      <c r="AK1282">
        <v>1224</v>
      </c>
      <c r="AL1282" t="s">
        <v>91</v>
      </c>
      <c r="AM1282">
        <v>2</v>
      </c>
      <c r="AN1282" t="s">
        <v>152</v>
      </c>
      <c r="AO1282">
        <v>131567</v>
      </c>
      <c r="AP1282" t="s">
        <v>153</v>
      </c>
    </row>
    <row r="1283" spans="1:42" x14ac:dyDescent="0.2">
      <c r="A1283">
        <v>1290</v>
      </c>
      <c r="B1283" t="s">
        <v>851</v>
      </c>
      <c r="C1283" t="s">
        <v>268</v>
      </c>
      <c r="D1283">
        <v>942866</v>
      </c>
      <c r="E1283" t="s">
        <v>880</v>
      </c>
      <c r="F1283" t="s">
        <v>879</v>
      </c>
      <c r="G1283" t="s">
        <v>879</v>
      </c>
      <c r="H1283" t="s">
        <v>878</v>
      </c>
      <c r="I1283" t="s">
        <v>4513</v>
      </c>
      <c r="J1283" t="s">
        <v>719</v>
      </c>
      <c r="K1283">
        <v>1</v>
      </c>
      <c r="L1283">
        <v>429</v>
      </c>
      <c r="M1283" t="s">
        <v>877</v>
      </c>
      <c r="N1283">
        <v>0</v>
      </c>
      <c r="O1283">
        <v>-10771</v>
      </c>
      <c r="P1283">
        <v>-11200</v>
      </c>
      <c r="Q1283">
        <v>10</v>
      </c>
      <c r="R1283" t="s">
        <v>719</v>
      </c>
      <c r="S1283" t="s">
        <v>719</v>
      </c>
      <c r="T1283" t="s">
        <v>719</v>
      </c>
      <c r="U1283" t="s">
        <v>4326</v>
      </c>
      <c r="V1283">
        <v>942866</v>
      </c>
      <c r="W1283" t="s">
        <v>268</v>
      </c>
      <c r="X1283" t="b">
        <v>1</v>
      </c>
      <c r="Y1283" t="s">
        <v>719</v>
      </c>
      <c r="Z1283" t="s">
        <v>719</v>
      </c>
      <c r="AA1283">
        <v>942866</v>
      </c>
      <c r="AB1283" t="s">
        <v>268</v>
      </c>
      <c r="AC1283">
        <v>106589</v>
      </c>
      <c r="AD1283" t="s">
        <v>60</v>
      </c>
      <c r="AE1283">
        <v>119060</v>
      </c>
      <c r="AF1283" t="s">
        <v>122</v>
      </c>
      <c r="AG1283">
        <v>80840</v>
      </c>
      <c r="AH1283" t="s">
        <v>116</v>
      </c>
      <c r="AI1283">
        <v>28216</v>
      </c>
      <c r="AJ1283" t="s">
        <v>142</v>
      </c>
      <c r="AK1283">
        <v>1224</v>
      </c>
      <c r="AL1283" t="s">
        <v>91</v>
      </c>
      <c r="AM1283">
        <v>2</v>
      </c>
      <c r="AN1283" t="s">
        <v>152</v>
      </c>
      <c r="AO1283">
        <v>131567</v>
      </c>
      <c r="AP1283" t="s">
        <v>153</v>
      </c>
    </row>
    <row r="1284" spans="1:42" x14ac:dyDescent="0.2">
      <c r="A1284">
        <v>1291</v>
      </c>
      <c r="B1284" t="s">
        <v>851</v>
      </c>
      <c r="C1284" t="s">
        <v>268</v>
      </c>
      <c r="D1284">
        <v>942866</v>
      </c>
      <c r="E1284" t="s">
        <v>876</v>
      </c>
      <c r="F1284" t="s">
        <v>875</v>
      </c>
      <c r="G1284" t="s">
        <v>875</v>
      </c>
      <c r="H1284" t="s">
        <v>874</v>
      </c>
      <c r="I1284" t="s">
        <v>4512</v>
      </c>
      <c r="J1284" t="s">
        <v>719</v>
      </c>
      <c r="K1284">
        <v>1</v>
      </c>
      <c r="L1284">
        <v>624</v>
      </c>
      <c r="M1284" t="s">
        <v>873</v>
      </c>
      <c r="N1284">
        <v>0</v>
      </c>
      <c r="O1284">
        <v>-9709</v>
      </c>
      <c r="P1284">
        <v>-10333</v>
      </c>
      <c r="Q1284">
        <v>9</v>
      </c>
      <c r="R1284" t="s">
        <v>719</v>
      </c>
      <c r="S1284" t="s">
        <v>719</v>
      </c>
      <c r="T1284" t="s">
        <v>719</v>
      </c>
      <c r="U1284" t="s">
        <v>4326</v>
      </c>
      <c r="V1284">
        <v>942866</v>
      </c>
      <c r="W1284" t="s">
        <v>268</v>
      </c>
      <c r="X1284" t="b">
        <v>1</v>
      </c>
      <c r="Y1284" t="s">
        <v>719</v>
      </c>
      <c r="Z1284" t="s">
        <v>719</v>
      </c>
      <c r="AA1284">
        <v>942866</v>
      </c>
      <c r="AB1284" t="s">
        <v>268</v>
      </c>
      <c r="AC1284">
        <v>106589</v>
      </c>
      <c r="AD1284" t="s">
        <v>60</v>
      </c>
      <c r="AE1284">
        <v>119060</v>
      </c>
      <c r="AF1284" t="s">
        <v>122</v>
      </c>
      <c r="AG1284">
        <v>80840</v>
      </c>
      <c r="AH1284" t="s">
        <v>116</v>
      </c>
      <c r="AI1284">
        <v>28216</v>
      </c>
      <c r="AJ1284" t="s">
        <v>142</v>
      </c>
      <c r="AK1284">
        <v>1224</v>
      </c>
      <c r="AL1284" t="s">
        <v>91</v>
      </c>
      <c r="AM1284">
        <v>2</v>
      </c>
      <c r="AN1284" t="s">
        <v>152</v>
      </c>
      <c r="AO1284">
        <v>131567</v>
      </c>
      <c r="AP1284" t="s">
        <v>153</v>
      </c>
    </row>
    <row r="1285" spans="1:42" x14ac:dyDescent="0.2">
      <c r="A1285">
        <v>1292</v>
      </c>
      <c r="B1285" t="s">
        <v>851</v>
      </c>
      <c r="C1285" t="s">
        <v>268</v>
      </c>
      <c r="D1285">
        <v>942866</v>
      </c>
      <c r="E1285" t="s">
        <v>872</v>
      </c>
      <c r="F1285" t="s">
        <v>871</v>
      </c>
      <c r="G1285" t="s">
        <v>871</v>
      </c>
      <c r="H1285" t="s">
        <v>870</v>
      </c>
      <c r="I1285" t="s">
        <v>4511</v>
      </c>
      <c r="J1285" t="s">
        <v>719</v>
      </c>
      <c r="K1285">
        <v>-1</v>
      </c>
      <c r="L1285">
        <v>1134</v>
      </c>
      <c r="M1285" t="s">
        <v>869</v>
      </c>
      <c r="N1285">
        <v>0</v>
      </c>
      <c r="O1285">
        <v>-8228</v>
      </c>
      <c r="P1285">
        <v>-9362</v>
      </c>
      <c r="Q1285">
        <v>8</v>
      </c>
      <c r="R1285" t="s">
        <v>719</v>
      </c>
      <c r="S1285" t="s">
        <v>719</v>
      </c>
      <c r="T1285" t="s">
        <v>719</v>
      </c>
      <c r="U1285" t="s">
        <v>4326</v>
      </c>
      <c r="V1285">
        <v>942866</v>
      </c>
      <c r="W1285" t="s">
        <v>268</v>
      </c>
      <c r="X1285" t="b">
        <v>1</v>
      </c>
      <c r="Y1285" t="s">
        <v>719</v>
      </c>
      <c r="Z1285" t="s">
        <v>719</v>
      </c>
      <c r="AA1285">
        <v>942866</v>
      </c>
      <c r="AB1285" t="s">
        <v>268</v>
      </c>
      <c r="AC1285">
        <v>106589</v>
      </c>
      <c r="AD1285" t="s">
        <v>60</v>
      </c>
      <c r="AE1285">
        <v>119060</v>
      </c>
      <c r="AF1285" t="s">
        <v>122</v>
      </c>
      <c r="AG1285">
        <v>80840</v>
      </c>
      <c r="AH1285" t="s">
        <v>116</v>
      </c>
      <c r="AI1285">
        <v>28216</v>
      </c>
      <c r="AJ1285" t="s">
        <v>142</v>
      </c>
      <c r="AK1285">
        <v>1224</v>
      </c>
      <c r="AL1285" t="s">
        <v>91</v>
      </c>
      <c r="AM1285">
        <v>2</v>
      </c>
      <c r="AN1285" t="s">
        <v>152</v>
      </c>
      <c r="AO1285">
        <v>131567</v>
      </c>
      <c r="AP1285" t="s">
        <v>153</v>
      </c>
    </row>
    <row r="1286" spans="1:42" x14ac:dyDescent="0.2">
      <c r="A1286">
        <v>1293</v>
      </c>
      <c r="B1286" t="s">
        <v>851</v>
      </c>
      <c r="C1286" t="s">
        <v>268</v>
      </c>
      <c r="D1286">
        <v>942866</v>
      </c>
      <c r="E1286" t="s">
        <v>305</v>
      </c>
      <c r="F1286" t="s">
        <v>304</v>
      </c>
      <c r="G1286" t="s">
        <v>304</v>
      </c>
      <c r="H1286" t="s">
        <v>868</v>
      </c>
      <c r="I1286" t="s">
        <v>4510</v>
      </c>
      <c r="J1286" t="s">
        <v>719</v>
      </c>
      <c r="K1286">
        <v>-1</v>
      </c>
      <c r="L1286">
        <v>1002</v>
      </c>
      <c r="M1286" t="s">
        <v>867</v>
      </c>
      <c r="N1286">
        <v>0</v>
      </c>
      <c r="O1286">
        <v>-7043</v>
      </c>
      <c r="P1286">
        <v>-8045</v>
      </c>
      <c r="Q1286">
        <v>7</v>
      </c>
      <c r="R1286" t="s">
        <v>4316</v>
      </c>
      <c r="S1286" t="s">
        <v>719</v>
      </c>
      <c r="T1286" t="s">
        <v>719</v>
      </c>
      <c r="U1286" t="s">
        <v>4326</v>
      </c>
      <c r="V1286">
        <v>942866</v>
      </c>
      <c r="W1286" t="s">
        <v>268</v>
      </c>
      <c r="X1286" t="b">
        <v>1</v>
      </c>
      <c r="Y1286" t="s">
        <v>719</v>
      </c>
      <c r="Z1286" t="s">
        <v>719</v>
      </c>
      <c r="AA1286">
        <v>942866</v>
      </c>
      <c r="AB1286" t="s">
        <v>268</v>
      </c>
      <c r="AC1286">
        <v>106589</v>
      </c>
      <c r="AD1286" t="s">
        <v>60</v>
      </c>
      <c r="AE1286">
        <v>119060</v>
      </c>
      <c r="AF1286" t="s">
        <v>122</v>
      </c>
      <c r="AG1286">
        <v>80840</v>
      </c>
      <c r="AH1286" t="s">
        <v>116</v>
      </c>
      <c r="AI1286">
        <v>28216</v>
      </c>
      <c r="AJ1286" t="s">
        <v>142</v>
      </c>
      <c r="AK1286">
        <v>1224</v>
      </c>
      <c r="AL1286" t="s">
        <v>91</v>
      </c>
      <c r="AM1286">
        <v>2</v>
      </c>
      <c r="AN1286" t="s">
        <v>152</v>
      </c>
      <c r="AO1286">
        <v>131567</v>
      </c>
      <c r="AP1286" t="s">
        <v>153</v>
      </c>
    </row>
    <row r="1287" spans="1:42" x14ac:dyDescent="0.2">
      <c r="A1287">
        <v>1294</v>
      </c>
      <c r="B1287" t="s">
        <v>851</v>
      </c>
      <c r="C1287" t="s">
        <v>268</v>
      </c>
      <c r="D1287">
        <v>942866</v>
      </c>
      <c r="E1287" t="s">
        <v>812</v>
      </c>
      <c r="F1287" t="s">
        <v>811</v>
      </c>
      <c r="G1287" t="s">
        <v>811</v>
      </c>
      <c r="H1287" t="s">
        <v>866</v>
      </c>
      <c r="I1287" t="s">
        <v>4509</v>
      </c>
      <c r="J1287" t="s">
        <v>719</v>
      </c>
      <c r="K1287">
        <v>-1</v>
      </c>
      <c r="L1287">
        <v>504</v>
      </c>
      <c r="M1287" t="s">
        <v>865</v>
      </c>
      <c r="N1287">
        <v>0</v>
      </c>
      <c r="O1287">
        <v>-6376</v>
      </c>
      <c r="P1287">
        <v>-6880</v>
      </c>
      <c r="Q1287">
        <v>6</v>
      </c>
      <c r="R1287" t="s">
        <v>719</v>
      </c>
      <c r="S1287" t="s">
        <v>719</v>
      </c>
      <c r="T1287" t="s">
        <v>719</v>
      </c>
      <c r="U1287" t="s">
        <v>4326</v>
      </c>
      <c r="V1287">
        <v>942866</v>
      </c>
      <c r="W1287" t="s">
        <v>268</v>
      </c>
      <c r="X1287" t="b">
        <v>1</v>
      </c>
      <c r="Y1287" t="s">
        <v>719</v>
      </c>
      <c r="Z1287" t="s">
        <v>719</v>
      </c>
      <c r="AA1287">
        <v>942866</v>
      </c>
      <c r="AB1287" t="s">
        <v>268</v>
      </c>
      <c r="AC1287">
        <v>106589</v>
      </c>
      <c r="AD1287" t="s">
        <v>60</v>
      </c>
      <c r="AE1287">
        <v>119060</v>
      </c>
      <c r="AF1287" t="s">
        <v>122</v>
      </c>
      <c r="AG1287">
        <v>80840</v>
      </c>
      <c r="AH1287" t="s">
        <v>116</v>
      </c>
      <c r="AI1287">
        <v>28216</v>
      </c>
      <c r="AJ1287" t="s">
        <v>142</v>
      </c>
      <c r="AK1287">
        <v>1224</v>
      </c>
      <c r="AL1287" t="s">
        <v>91</v>
      </c>
      <c r="AM1287">
        <v>2</v>
      </c>
      <c r="AN1287" t="s">
        <v>152</v>
      </c>
      <c r="AO1287">
        <v>131567</v>
      </c>
      <c r="AP1287" t="s">
        <v>153</v>
      </c>
    </row>
    <row r="1288" spans="1:42" x14ac:dyDescent="0.2">
      <c r="A1288">
        <v>1295</v>
      </c>
      <c r="B1288" t="s">
        <v>851</v>
      </c>
      <c r="C1288" t="s">
        <v>268</v>
      </c>
      <c r="D1288">
        <v>942866</v>
      </c>
      <c r="E1288" t="s">
        <v>497</v>
      </c>
      <c r="F1288" t="s">
        <v>429</v>
      </c>
      <c r="G1288" t="s">
        <v>429</v>
      </c>
      <c r="H1288" t="s">
        <v>864</v>
      </c>
      <c r="I1288" t="s">
        <v>4508</v>
      </c>
      <c r="J1288" t="s">
        <v>719</v>
      </c>
      <c r="K1288">
        <v>-1</v>
      </c>
      <c r="L1288">
        <v>447</v>
      </c>
      <c r="M1288" t="s">
        <v>863</v>
      </c>
      <c r="N1288">
        <v>0</v>
      </c>
      <c r="O1288">
        <v>-5933</v>
      </c>
      <c r="P1288">
        <v>-6380</v>
      </c>
      <c r="Q1288">
        <v>5</v>
      </c>
      <c r="R1288" t="s">
        <v>719</v>
      </c>
      <c r="S1288" t="s">
        <v>719</v>
      </c>
      <c r="T1288" t="s">
        <v>719</v>
      </c>
      <c r="U1288" t="s">
        <v>4326</v>
      </c>
      <c r="V1288">
        <v>942866</v>
      </c>
      <c r="W1288" t="s">
        <v>268</v>
      </c>
      <c r="X1288" t="b">
        <v>1</v>
      </c>
      <c r="Y1288" t="s">
        <v>719</v>
      </c>
      <c r="Z1288" t="s">
        <v>719</v>
      </c>
      <c r="AA1288">
        <v>942866</v>
      </c>
      <c r="AB1288" t="s">
        <v>268</v>
      </c>
      <c r="AC1288">
        <v>106589</v>
      </c>
      <c r="AD1288" t="s">
        <v>60</v>
      </c>
      <c r="AE1288">
        <v>119060</v>
      </c>
      <c r="AF1288" t="s">
        <v>122</v>
      </c>
      <c r="AG1288">
        <v>80840</v>
      </c>
      <c r="AH1288" t="s">
        <v>116</v>
      </c>
      <c r="AI1288">
        <v>28216</v>
      </c>
      <c r="AJ1288" t="s">
        <v>142</v>
      </c>
      <c r="AK1288">
        <v>1224</v>
      </c>
      <c r="AL1288" t="s">
        <v>91</v>
      </c>
      <c r="AM1288">
        <v>2</v>
      </c>
      <c r="AN1288" t="s">
        <v>152</v>
      </c>
      <c r="AO1288">
        <v>131567</v>
      </c>
      <c r="AP1288" t="s">
        <v>153</v>
      </c>
    </row>
    <row r="1289" spans="1:42" x14ac:dyDescent="0.2">
      <c r="A1289">
        <v>1296</v>
      </c>
      <c r="B1289" t="s">
        <v>851</v>
      </c>
      <c r="C1289" t="s">
        <v>268</v>
      </c>
      <c r="D1289">
        <v>942866</v>
      </c>
      <c r="E1289" t="s">
        <v>862</v>
      </c>
      <c r="F1289" t="s">
        <v>861</v>
      </c>
      <c r="G1289" t="s">
        <v>861</v>
      </c>
      <c r="H1289" t="s">
        <v>860</v>
      </c>
      <c r="I1289" t="s">
        <v>4507</v>
      </c>
      <c r="J1289" t="s">
        <v>719</v>
      </c>
      <c r="K1289">
        <v>1</v>
      </c>
      <c r="L1289">
        <v>1683</v>
      </c>
      <c r="M1289" t="s">
        <v>859</v>
      </c>
      <c r="N1289">
        <v>0</v>
      </c>
      <c r="O1289">
        <v>-4174</v>
      </c>
      <c r="P1289">
        <v>-5857</v>
      </c>
      <c r="Q1289">
        <v>4</v>
      </c>
      <c r="R1289" t="s">
        <v>719</v>
      </c>
      <c r="S1289" t="s">
        <v>719</v>
      </c>
      <c r="T1289" t="s">
        <v>719</v>
      </c>
      <c r="U1289" t="s">
        <v>4326</v>
      </c>
      <c r="V1289">
        <v>942866</v>
      </c>
      <c r="W1289" t="s">
        <v>268</v>
      </c>
      <c r="X1289" t="b">
        <v>1</v>
      </c>
      <c r="Y1289" t="s">
        <v>719</v>
      </c>
      <c r="Z1289" t="s">
        <v>719</v>
      </c>
      <c r="AA1289">
        <v>942866</v>
      </c>
      <c r="AB1289" t="s">
        <v>268</v>
      </c>
      <c r="AC1289">
        <v>106589</v>
      </c>
      <c r="AD1289" t="s">
        <v>60</v>
      </c>
      <c r="AE1289">
        <v>119060</v>
      </c>
      <c r="AF1289" t="s">
        <v>122</v>
      </c>
      <c r="AG1289">
        <v>80840</v>
      </c>
      <c r="AH1289" t="s">
        <v>116</v>
      </c>
      <c r="AI1289">
        <v>28216</v>
      </c>
      <c r="AJ1289" t="s">
        <v>142</v>
      </c>
      <c r="AK1289">
        <v>1224</v>
      </c>
      <c r="AL1289" t="s">
        <v>91</v>
      </c>
      <c r="AM1289">
        <v>2</v>
      </c>
      <c r="AN1289" t="s">
        <v>152</v>
      </c>
      <c r="AO1289">
        <v>131567</v>
      </c>
      <c r="AP1289" t="s">
        <v>153</v>
      </c>
    </row>
    <row r="1290" spans="1:42" x14ac:dyDescent="0.2">
      <c r="A1290">
        <v>1297</v>
      </c>
      <c r="B1290" t="s">
        <v>851</v>
      </c>
      <c r="C1290" t="s">
        <v>268</v>
      </c>
      <c r="D1290">
        <v>942866</v>
      </c>
      <c r="E1290" t="s">
        <v>858</v>
      </c>
      <c r="F1290" t="s">
        <v>857</v>
      </c>
      <c r="G1290" t="s">
        <v>857</v>
      </c>
      <c r="H1290" t="s">
        <v>856</v>
      </c>
      <c r="I1290" t="s">
        <v>4506</v>
      </c>
      <c r="J1290" t="s">
        <v>719</v>
      </c>
      <c r="K1290">
        <v>1</v>
      </c>
      <c r="L1290">
        <v>663</v>
      </c>
      <c r="M1290" t="s">
        <v>855</v>
      </c>
      <c r="N1290">
        <v>0</v>
      </c>
      <c r="O1290">
        <v>-3323</v>
      </c>
      <c r="P1290">
        <v>-3986</v>
      </c>
      <c r="Q1290">
        <v>3</v>
      </c>
      <c r="R1290" t="s">
        <v>719</v>
      </c>
      <c r="S1290" t="s">
        <v>719</v>
      </c>
      <c r="T1290" t="s">
        <v>719</v>
      </c>
      <c r="U1290" t="s">
        <v>4326</v>
      </c>
      <c r="V1290">
        <v>942866</v>
      </c>
      <c r="W1290" t="s">
        <v>268</v>
      </c>
      <c r="X1290" t="b">
        <v>1</v>
      </c>
      <c r="Y1290" t="s">
        <v>719</v>
      </c>
      <c r="Z1290" t="s">
        <v>719</v>
      </c>
      <c r="AA1290">
        <v>942866</v>
      </c>
      <c r="AB1290" t="s">
        <v>268</v>
      </c>
      <c r="AC1290">
        <v>106589</v>
      </c>
      <c r="AD1290" t="s">
        <v>60</v>
      </c>
      <c r="AE1290">
        <v>119060</v>
      </c>
      <c r="AF1290" t="s">
        <v>122</v>
      </c>
      <c r="AG1290">
        <v>80840</v>
      </c>
      <c r="AH1290" t="s">
        <v>116</v>
      </c>
      <c r="AI1290">
        <v>28216</v>
      </c>
      <c r="AJ1290" t="s">
        <v>142</v>
      </c>
      <c r="AK1290">
        <v>1224</v>
      </c>
      <c r="AL1290" t="s">
        <v>91</v>
      </c>
      <c r="AM1290">
        <v>2</v>
      </c>
      <c r="AN1290" t="s">
        <v>152</v>
      </c>
      <c r="AO1290">
        <v>131567</v>
      </c>
      <c r="AP1290" t="s">
        <v>153</v>
      </c>
    </row>
    <row r="1291" spans="1:42" x14ac:dyDescent="0.2">
      <c r="A1291">
        <v>1298</v>
      </c>
      <c r="B1291" t="s">
        <v>851</v>
      </c>
      <c r="C1291" t="s">
        <v>268</v>
      </c>
      <c r="D1291">
        <v>942866</v>
      </c>
      <c r="E1291" t="s">
        <v>854</v>
      </c>
      <c r="F1291" t="s">
        <v>655</v>
      </c>
      <c r="G1291" t="s">
        <v>655</v>
      </c>
      <c r="H1291" t="s">
        <v>853</v>
      </c>
      <c r="I1291" t="s">
        <v>4505</v>
      </c>
      <c r="J1291" t="s">
        <v>719</v>
      </c>
      <c r="K1291">
        <v>1</v>
      </c>
      <c r="L1291">
        <v>1134</v>
      </c>
      <c r="M1291" t="s">
        <v>852</v>
      </c>
      <c r="N1291">
        <v>0</v>
      </c>
      <c r="O1291">
        <v>-2121</v>
      </c>
      <c r="P1291">
        <v>-3255</v>
      </c>
      <c r="Q1291">
        <v>2</v>
      </c>
      <c r="R1291" t="s">
        <v>719</v>
      </c>
      <c r="S1291" t="s">
        <v>719</v>
      </c>
      <c r="T1291" t="s">
        <v>719</v>
      </c>
      <c r="U1291" t="s">
        <v>4326</v>
      </c>
      <c r="V1291">
        <v>942866</v>
      </c>
      <c r="W1291" t="s">
        <v>268</v>
      </c>
      <c r="X1291" t="b">
        <v>1</v>
      </c>
      <c r="Y1291" t="s">
        <v>719</v>
      </c>
      <c r="Z1291" t="s">
        <v>719</v>
      </c>
      <c r="AA1291">
        <v>942866</v>
      </c>
      <c r="AB1291" t="s">
        <v>268</v>
      </c>
      <c r="AC1291">
        <v>106589</v>
      </c>
      <c r="AD1291" t="s">
        <v>60</v>
      </c>
      <c r="AE1291">
        <v>119060</v>
      </c>
      <c r="AF1291" t="s">
        <v>122</v>
      </c>
      <c r="AG1291">
        <v>80840</v>
      </c>
      <c r="AH1291" t="s">
        <v>116</v>
      </c>
      <c r="AI1291">
        <v>28216</v>
      </c>
      <c r="AJ1291" t="s">
        <v>142</v>
      </c>
      <c r="AK1291">
        <v>1224</v>
      </c>
      <c r="AL1291" t="s">
        <v>91</v>
      </c>
      <c r="AM1291">
        <v>2</v>
      </c>
      <c r="AN1291" t="s">
        <v>152</v>
      </c>
      <c r="AO1291">
        <v>131567</v>
      </c>
      <c r="AP1291" t="s">
        <v>153</v>
      </c>
    </row>
    <row r="1292" spans="1:42" x14ac:dyDescent="0.2">
      <c r="A1292">
        <v>1299</v>
      </c>
      <c r="B1292" t="s">
        <v>851</v>
      </c>
      <c r="C1292" t="s">
        <v>268</v>
      </c>
      <c r="D1292">
        <v>942866</v>
      </c>
      <c r="E1292" t="s">
        <v>850</v>
      </c>
      <c r="F1292" t="s">
        <v>849</v>
      </c>
      <c r="G1292" t="s">
        <v>849</v>
      </c>
      <c r="H1292" t="s">
        <v>848</v>
      </c>
      <c r="I1292" t="s">
        <v>4504</v>
      </c>
      <c r="J1292" t="s">
        <v>719</v>
      </c>
      <c r="K1292">
        <v>1</v>
      </c>
      <c r="L1292">
        <v>2109</v>
      </c>
      <c r="M1292" t="s">
        <v>847</v>
      </c>
      <c r="N1292">
        <v>0</v>
      </c>
      <c r="O1292">
        <v>-16</v>
      </c>
      <c r="P1292">
        <v>-2125</v>
      </c>
      <c r="Q1292">
        <v>1</v>
      </c>
      <c r="R1292" t="s">
        <v>719</v>
      </c>
      <c r="S1292" t="s">
        <v>719</v>
      </c>
      <c r="T1292" t="s">
        <v>719</v>
      </c>
      <c r="U1292" t="s">
        <v>4326</v>
      </c>
      <c r="V1292">
        <v>942866</v>
      </c>
      <c r="W1292" t="s">
        <v>268</v>
      </c>
      <c r="X1292" t="b">
        <v>1</v>
      </c>
      <c r="Y1292" t="s">
        <v>719</v>
      </c>
      <c r="Z1292" t="s">
        <v>719</v>
      </c>
      <c r="AA1292">
        <v>942866</v>
      </c>
      <c r="AB1292" t="s">
        <v>268</v>
      </c>
      <c r="AC1292">
        <v>106589</v>
      </c>
      <c r="AD1292" t="s">
        <v>60</v>
      </c>
      <c r="AE1292">
        <v>119060</v>
      </c>
      <c r="AF1292" t="s">
        <v>122</v>
      </c>
      <c r="AG1292">
        <v>80840</v>
      </c>
      <c r="AH1292" t="s">
        <v>116</v>
      </c>
      <c r="AI1292">
        <v>28216</v>
      </c>
      <c r="AJ1292" t="s">
        <v>142</v>
      </c>
      <c r="AK1292">
        <v>1224</v>
      </c>
      <c r="AL1292" t="s">
        <v>91</v>
      </c>
      <c r="AM1292">
        <v>2</v>
      </c>
      <c r="AN1292" t="s">
        <v>152</v>
      </c>
      <c r="AO1292">
        <v>131567</v>
      </c>
      <c r="AP1292" t="s">
        <v>153</v>
      </c>
    </row>
    <row r="1293" spans="1:42" x14ac:dyDescent="0.2">
      <c r="A1293">
        <v>1300</v>
      </c>
      <c r="B1293" t="s">
        <v>800</v>
      </c>
      <c r="C1293" t="s">
        <v>64</v>
      </c>
      <c r="D1293">
        <v>1675792</v>
      </c>
      <c r="E1293" t="s">
        <v>846</v>
      </c>
      <c r="F1293" t="s">
        <v>845</v>
      </c>
      <c r="G1293" t="s">
        <v>845</v>
      </c>
      <c r="H1293" t="s">
        <v>844</v>
      </c>
      <c r="I1293" t="s">
        <v>4503</v>
      </c>
      <c r="J1293" t="s">
        <v>719</v>
      </c>
      <c r="K1293">
        <v>1</v>
      </c>
      <c r="L1293">
        <v>1116</v>
      </c>
      <c r="M1293" t="s">
        <v>843</v>
      </c>
      <c r="N1293">
        <v>1</v>
      </c>
      <c r="O1293">
        <v>-14247</v>
      </c>
      <c r="P1293">
        <v>-15363</v>
      </c>
      <c r="Q1293">
        <v>15</v>
      </c>
      <c r="R1293" t="s">
        <v>719</v>
      </c>
      <c r="S1293" t="s">
        <v>719</v>
      </c>
      <c r="T1293" t="s">
        <v>719</v>
      </c>
      <c r="U1293" t="s">
        <v>4326</v>
      </c>
      <c r="V1293">
        <v>1675792</v>
      </c>
      <c r="W1293" t="s">
        <v>64</v>
      </c>
      <c r="X1293" t="b">
        <v>1</v>
      </c>
      <c r="Y1293" t="s">
        <v>719</v>
      </c>
      <c r="Z1293" t="s">
        <v>719</v>
      </c>
      <c r="AA1293">
        <v>1675792</v>
      </c>
      <c r="AB1293" t="s">
        <v>64</v>
      </c>
      <c r="AC1293">
        <v>12916</v>
      </c>
      <c r="AD1293" t="s">
        <v>123</v>
      </c>
      <c r="AE1293">
        <v>80864</v>
      </c>
      <c r="AF1293" t="s">
        <v>45</v>
      </c>
      <c r="AG1293">
        <v>80840</v>
      </c>
      <c r="AH1293" t="s">
        <v>116</v>
      </c>
      <c r="AI1293">
        <v>28216</v>
      </c>
      <c r="AJ1293" t="s">
        <v>142</v>
      </c>
      <c r="AK1293">
        <v>1224</v>
      </c>
      <c r="AL1293" t="s">
        <v>91</v>
      </c>
      <c r="AM1293">
        <v>2</v>
      </c>
      <c r="AN1293" t="s">
        <v>152</v>
      </c>
      <c r="AO1293">
        <v>131567</v>
      </c>
      <c r="AP1293" t="s">
        <v>153</v>
      </c>
    </row>
    <row r="1294" spans="1:42" x14ac:dyDescent="0.2">
      <c r="A1294">
        <v>1301</v>
      </c>
      <c r="B1294" t="s">
        <v>800</v>
      </c>
      <c r="C1294" t="s">
        <v>64</v>
      </c>
      <c r="D1294">
        <v>1675792</v>
      </c>
      <c r="E1294" t="s">
        <v>842</v>
      </c>
      <c r="F1294" t="s">
        <v>841</v>
      </c>
      <c r="G1294" t="s">
        <v>841</v>
      </c>
      <c r="H1294" t="s">
        <v>840</v>
      </c>
      <c r="I1294" t="s">
        <v>4502</v>
      </c>
      <c r="J1294" t="s">
        <v>719</v>
      </c>
      <c r="K1294">
        <v>1</v>
      </c>
      <c r="L1294">
        <v>1029</v>
      </c>
      <c r="M1294" t="s">
        <v>839</v>
      </c>
      <c r="N1294">
        <v>0</v>
      </c>
      <c r="O1294">
        <v>-13086</v>
      </c>
      <c r="P1294">
        <v>-14115</v>
      </c>
      <c r="Q1294">
        <v>14</v>
      </c>
      <c r="R1294" t="s">
        <v>719</v>
      </c>
      <c r="S1294" t="s">
        <v>719</v>
      </c>
      <c r="T1294" t="s">
        <v>719</v>
      </c>
      <c r="U1294" t="s">
        <v>4326</v>
      </c>
      <c r="V1294">
        <v>1675792</v>
      </c>
      <c r="W1294" t="s">
        <v>64</v>
      </c>
      <c r="X1294" t="b">
        <v>1</v>
      </c>
      <c r="Y1294" t="s">
        <v>719</v>
      </c>
      <c r="Z1294" t="s">
        <v>719</v>
      </c>
      <c r="AA1294">
        <v>1675792</v>
      </c>
      <c r="AB1294" t="s">
        <v>64</v>
      </c>
      <c r="AC1294">
        <v>12916</v>
      </c>
      <c r="AD1294" t="s">
        <v>123</v>
      </c>
      <c r="AE1294">
        <v>80864</v>
      </c>
      <c r="AF1294" t="s">
        <v>45</v>
      </c>
      <c r="AG1294">
        <v>80840</v>
      </c>
      <c r="AH1294" t="s">
        <v>116</v>
      </c>
      <c r="AI1294">
        <v>28216</v>
      </c>
      <c r="AJ1294" t="s">
        <v>142</v>
      </c>
      <c r="AK1294">
        <v>1224</v>
      </c>
      <c r="AL1294" t="s">
        <v>91</v>
      </c>
      <c r="AM1294">
        <v>2</v>
      </c>
      <c r="AN1294" t="s">
        <v>152</v>
      </c>
      <c r="AO1294">
        <v>131567</v>
      </c>
      <c r="AP1294" t="s">
        <v>153</v>
      </c>
    </row>
    <row r="1295" spans="1:42" x14ac:dyDescent="0.2">
      <c r="A1295">
        <v>1302</v>
      </c>
      <c r="B1295" t="s">
        <v>800</v>
      </c>
      <c r="C1295" t="s">
        <v>64</v>
      </c>
      <c r="D1295">
        <v>1675792</v>
      </c>
      <c r="E1295" t="s">
        <v>838</v>
      </c>
      <c r="F1295" t="s">
        <v>837</v>
      </c>
      <c r="G1295" t="s">
        <v>837</v>
      </c>
      <c r="H1295" t="s">
        <v>836</v>
      </c>
      <c r="I1295" t="s">
        <v>4501</v>
      </c>
      <c r="J1295" t="s">
        <v>719</v>
      </c>
      <c r="K1295">
        <v>-1</v>
      </c>
      <c r="L1295">
        <v>1023</v>
      </c>
      <c r="M1295" t="s">
        <v>835</v>
      </c>
      <c r="N1295">
        <v>0</v>
      </c>
      <c r="O1295">
        <v>-11549</v>
      </c>
      <c r="P1295">
        <v>-12572</v>
      </c>
      <c r="Q1295">
        <v>13</v>
      </c>
      <c r="R1295" t="s">
        <v>719</v>
      </c>
      <c r="S1295" t="s">
        <v>719</v>
      </c>
      <c r="T1295" t="s">
        <v>719</v>
      </c>
      <c r="U1295" t="s">
        <v>4326</v>
      </c>
      <c r="V1295">
        <v>1675792</v>
      </c>
      <c r="W1295" t="s">
        <v>64</v>
      </c>
      <c r="X1295" t="b">
        <v>1</v>
      </c>
      <c r="Y1295" t="s">
        <v>719</v>
      </c>
      <c r="Z1295" t="s">
        <v>719</v>
      </c>
      <c r="AA1295">
        <v>1675792</v>
      </c>
      <c r="AB1295" t="s">
        <v>64</v>
      </c>
      <c r="AC1295">
        <v>12916</v>
      </c>
      <c r="AD1295" t="s">
        <v>123</v>
      </c>
      <c r="AE1295">
        <v>80864</v>
      </c>
      <c r="AF1295" t="s">
        <v>45</v>
      </c>
      <c r="AG1295">
        <v>80840</v>
      </c>
      <c r="AH1295" t="s">
        <v>116</v>
      </c>
      <c r="AI1295">
        <v>28216</v>
      </c>
      <c r="AJ1295" t="s">
        <v>142</v>
      </c>
      <c r="AK1295">
        <v>1224</v>
      </c>
      <c r="AL1295" t="s">
        <v>91</v>
      </c>
      <c r="AM1295">
        <v>2</v>
      </c>
      <c r="AN1295" t="s">
        <v>152</v>
      </c>
      <c r="AO1295">
        <v>131567</v>
      </c>
      <c r="AP1295" t="s">
        <v>153</v>
      </c>
    </row>
    <row r="1296" spans="1:42" x14ac:dyDescent="0.2">
      <c r="A1296">
        <v>1303</v>
      </c>
      <c r="B1296" t="s">
        <v>800</v>
      </c>
      <c r="C1296" t="s">
        <v>64</v>
      </c>
      <c r="D1296">
        <v>1675792</v>
      </c>
      <c r="E1296" t="s">
        <v>834</v>
      </c>
      <c r="F1296" t="s">
        <v>833</v>
      </c>
      <c r="G1296" t="s">
        <v>833</v>
      </c>
      <c r="H1296" t="s">
        <v>832</v>
      </c>
      <c r="I1296" t="s">
        <v>4500</v>
      </c>
      <c r="J1296" t="s">
        <v>719</v>
      </c>
      <c r="K1296">
        <v>-1</v>
      </c>
      <c r="L1296">
        <v>963</v>
      </c>
      <c r="M1296" t="s">
        <v>831</v>
      </c>
      <c r="N1296">
        <v>0</v>
      </c>
      <c r="O1296">
        <v>-10596</v>
      </c>
      <c r="P1296">
        <v>-11559</v>
      </c>
      <c r="Q1296">
        <v>12</v>
      </c>
      <c r="R1296" t="s">
        <v>719</v>
      </c>
      <c r="S1296" t="s">
        <v>719</v>
      </c>
      <c r="T1296" t="s">
        <v>719</v>
      </c>
      <c r="U1296" t="s">
        <v>4326</v>
      </c>
      <c r="V1296">
        <v>1675792</v>
      </c>
      <c r="W1296" t="s">
        <v>64</v>
      </c>
      <c r="X1296" t="b">
        <v>1</v>
      </c>
      <c r="Y1296" t="s">
        <v>719</v>
      </c>
      <c r="Z1296" t="s">
        <v>719</v>
      </c>
      <c r="AA1296">
        <v>1675792</v>
      </c>
      <c r="AB1296" t="s">
        <v>64</v>
      </c>
      <c r="AC1296">
        <v>12916</v>
      </c>
      <c r="AD1296" t="s">
        <v>123</v>
      </c>
      <c r="AE1296">
        <v>80864</v>
      </c>
      <c r="AF1296" t="s">
        <v>45</v>
      </c>
      <c r="AG1296">
        <v>80840</v>
      </c>
      <c r="AH1296" t="s">
        <v>116</v>
      </c>
      <c r="AI1296">
        <v>28216</v>
      </c>
      <c r="AJ1296" t="s">
        <v>142</v>
      </c>
      <c r="AK1296">
        <v>1224</v>
      </c>
      <c r="AL1296" t="s">
        <v>91</v>
      </c>
      <c r="AM1296">
        <v>2</v>
      </c>
      <c r="AN1296" t="s">
        <v>152</v>
      </c>
      <c r="AO1296">
        <v>131567</v>
      </c>
      <c r="AP1296" t="s">
        <v>153</v>
      </c>
    </row>
    <row r="1297" spans="1:42" x14ac:dyDescent="0.2">
      <c r="A1297">
        <v>1304</v>
      </c>
      <c r="B1297" t="s">
        <v>800</v>
      </c>
      <c r="C1297" t="s">
        <v>64</v>
      </c>
      <c r="D1297">
        <v>1675792</v>
      </c>
      <c r="E1297" t="s">
        <v>830</v>
      </c>
      <c r="F1297" t="s">
        <v>829</v>
      </c>
      <c r="G1297" t="s">
        <v>829</v>
      </c>
      <c r="H1297" t="s">
        <v>828</v>
      </c>
      <c r="I1297" t="s">
        <v>4499</v>
      </c>
      <c r="J1297" t="s">
        <v>719</v>
      </c>
      <c r="K1297">
        <v>-1</v>
      </c>
      <c r="L1297">
        <v>450</v>
      </c>
      <c r="M1297" t="s">
        <v>827</v>
      </c>
      <c r="N1297">
        <v>0</v>
      </c>
      <c r="O1297">
        <v>-10125</v>
      </c>
      <c r="P1297">
        <v>-10575</v>
      </c>
      <c r="Q1297">
        <v>11</v>
      </c>
      <c r="R1297" t="s">
        <v>719</v>
      </c>
      <c r="S1297" t="s">
        <v>719</v>
      </c>
      <c r="T1297" t="s">
        <v>719</v>
      </c>
      <c r="U1297" t="s">
        <v>4326</v>
      </c>
      <c r="V1297">
        <v>1675792</v>
      </c>
      <c r="W1297" t="s">
        <v>64</v>
      </c>
      <c r="X1297" t="b">
        <v>1</v>
      </c>
      <c r="Y1297" t="s">
        <v>719</v>
      </c>
      <c r="Z1297" t="s">
        <v>719</v>
      </c>
      <c r="AA1297">
        <v>1675792</v>
      </c>
      <c r="AB1297" t="s">
        <v>64</v>
      </c>
      <c r="AC1297">
        <v>12916</v>
      </c>
      <c r="AD1297" t="s">
        <v>123</v>
      </c>
      <c r="AE1297">
        <v>80864</v>
      </c>
      <c r="AF1297" t="s">
        <v>45</v>
      </c>
      <c r="AG1297">
        <v>80840</v>
      </c>
      <c r="AH1297" t="s">
        <v>116</v>
      </c>
      <c r="AI1297">
        <v>28216</v>
      </c>
      <c r="AJ1297" t="s">
        <v>142</v>
      </c>
      <c r="AK1297">
        <v>1224</v>
      </c>
      <c r="AL1297" t="s">
        <v>91</v>
      </c>
      <c r="AM1297">
        <v>2</v>
      </c>
      <c r="AN1297" t="s">
        <v>152</v>
      </c>
      <c r="AO1297">
        <v>131567</v>
      </c>
      <c r="AP1297" t="s">
        <v>153</v>
      </c>
    </row>
    <row r="1298" spans="1:42" x14ac:dyDescent="0.2">
      <c r="A1298">
        <v>1305</v>
      </c>
      <c r="B1298" t="s">
        <v>800</v>
      </c>
      <c r="C1298" t="s">
        <v>64</v>
      </c>
      <c r="D1298">
        <v>1675792</v>
      </c>
      <c r="E1298" t="s">
        <v>442</v>
      </c>
      <c r="F1298" t="s">
        <v>441</v>
      </c>
      <c r="G1298" t="s">
        <v>441</v>
      </c>
      <c r="H1298" t="s">
        <v>826</v>
      </c>
      <c r="I1298" t="s">
        <v>4498</v>
      </c>
      <c r="J1298" t="s">
        <v>719</v>
      </c>
      <c r="K1298">
        <v>1</v>
      </c>
      <c r="L1298">
        <v>768</v>
      </c>
      <c r="M1298" t="s">
        <v>825</v>
      </c>
      <c r="N1298">
        <v>0</v>
      </c>
      <c r="O1298">
        <v>-9370</v>
      </c>
      <c r="P1298">
        <v>-10138</v>
      </c>
      <c r="Q1298">
        <v>10</v>
      </c>
      <c r="R1298" t="s">
        <v>719</v>
      </c>
      <c r="S1298" t="s">
        <v>719</v>
      </c>
      <c r="T1298" t="s">
        <v>719</v>
      </c>
      <c r="U1298" t="s">
        <v>4326</v>
      </c>
      <c r="V1298">
        <v>1675792</v>
      </c>
      <c r="W1298" t="s">
        <v>64</v>
      </c>
      <c r="X1298" t="b">
        <v>1</v>
      </c>
      <c r="Y1298" t="s">
        <v>719</v>
      </c>
      <c r="Z1298" t="s">
        <v>719</v>
      </c>
      <c r="AA1298">
        <v>1675792</v>
      </c>
      <c r="AB1298" t="s">
        <v>64</v>
      </c>
      <c r="AC1298">
        <v>12916</v>
      </c>
      <c r="AD1298" t="s">
        <v>123</v>
      </c>
      <c r="AE1298">
        <v>80864</v>
      </c>
      <c r="AF1298" t="s">
        <v>45</v>
      </c>
      <c r="AG1298">
        <v>80840</v>
      </c>
      <c r="AH1298" t="s">
        <v>116</v>
      </c>
      <c r="AI1298">
        <v>28216</v>
      </c>
      <c r="AJ1298" t="s">
        <v>142</v>
      </c>
      <c r="AK1298">
        <v>1224</v>
      </c>
      <c r="AL1298" t="s">
        <v>91</v>
      </c>
      <c r="AM1298">
        <v>2</v>
      </c>
      <c r="AN1298" t="s">
        <v>152</v>
      </c>
      <c r="AO1298">
        <v>131567</v>
      </c>
      <c r="AP1298" t="s">
        <v>153</v>
      </c>
    </row>
    <row r="1299" spans="1:42" x14ac:dyDescent="0.2">
      <c r="A1299">
        <v>1306</v>
      </c>
      <c r="B1299" t="s">
        <v>800</v>
      </c>
      <c r="C1299" t="s">
        <v>64</v>
      </c>
      <c r="D1299">
        <v>1675792</v>
      </c>
      <c r="E1299" t="s">
        <v>606</v>
      </c>
      <c r="F1299" t="s">
        <v>605</v>
      </c>
      <c r="G1299" t="s">
        <v>605</v>
      </c>
      <c r="H1299" t="s">
        <v>824</v>
      </c>
      <c r="I1299" t="s">
        <v>4497</v>
      </c>
      <c r="J1299" t="s">
        <v>719</v>
      </c>
      <c r="K1299">
        <v>-1</v>
      </c>
      <c r="L1299">
        <v>930</v>
      </c>
      <c r="M1299" t="s">
        <v>823</v>
      </c>
      <c r="N1299">
        <v>0</v>
      </c>
      <c r="O1299">
        <v>-8317</v>
      </c>
      <c r="P1299">
        <v>-9247</v>
      </c>
      <c r="Q1299">
        <v>9</v>
      </c>
      <c r="R1299" t="s">
        <v>719</v>
      </c>
      <c r="S1299" t="s">
        <v>719</v>
      </c>
      <c r="T1299" t="s">
        <v>719</v>
      </c>
      <c r="U1299" t="s">
        <v>4326</v>
      </c>
      <c r="V1299">
        <v>1675792</v>
      </c>
      <c r="W1299" t="s">
        <v>64</v>
      </c>
      <c r="X1299" t="b">
        <v>1</v>
      </c>
      <c r="Y1299" t="s">
        <v>719</v>
      </c>
      <c r="Z1299" t="s">
        <v>719</v>
      </c>
      <c r="AA1299">
        <v>1675792</v>
      </c>
      <c r="AB1299" t="s">
        <v>64</v>
      </c>
      <c r="AC1299">
        <v>12916</v>
      </c>
      <c r="AD1299" t="s">
        <v>123</v>
      </c>
      <c r="AE1299">
        <v>80864</v>
      </c>
      <c r="AF1299" t="s">
        <v>45</v>
      </c>
      <c r="AG1299">
        <v>80840</v>
      </c>
      <c r="AH1299" t="s">
        <v>116</v>
      </c>
      <c r="AI1299">
        <v>28216</v>
      </c>
      <c r="AJ1299" t="s">
        <v>142</v>
      </c>
      <c r="AK1299">
        <v>1224</v>
      </c>
      <c r="AL1299" t="s">
        <v>91</v>
      </c>
      <c r="AM1299">
        <v>2</v>
      </c>
      <c r="AN1299" t="s">
        <v>152</v>
      </c>
      <c r="AO1299">
        <v>131567</v>
      </c>
      <c r="AP1299" t="s">
        <v>153</v>
      </c>
    </row>
    <row r="1300" spans="1:42" x14ac:dyDescent="0.2">
      <c r="A1300">
        <v>1307</v>
      </c>
      <c r="B1300" t="s">
        <v>800</v>
      </c>
      <c r="C1300" t="s">
        <v>64</v>
      </c>
      <c r="D1300">
        <v>1675792</v>
      </c>
      <c r="E1300" t="s">
        <v>305</v>
      </c>
      <c r="F1300" t="s">
        <v>304</v>
      </c>
      <c r="G1300" t="s">
        <v>304</v>
      </c>
      <c r="H1300" t="s">
        <v>822</v>
      </c>
      <c r="I1300" t="s">
        <v>4496</v>
      </c>
      <c r="J1300" t="s">
        <v>719</v>
      </c>
      <c r="K1300">
        <v>-1</v>
      </c>
      <c r="L1300">
        <v>1035</v>
      </c>
      <c r="M1300" t="s">
        <v>821</v>
      </c>
      <c r="N1300">
        <v>0</v>
      </c>
      <c r="O1300">
        <v>-7201</v>
      </c>
      <c r="P1300">
        <v>-8236</v>
      </c>
      <c r="Q1300">
        <v>8</v>
      </c>
      <c r="R1300" t="s">
        <v>4316</v>
      </c>
      <c r="S1300" t="s">
        <v>719</v>
      </c>
      <c r="T1300" t="s">
        <v>719</v>
      </c>
      <c r="U1300" t="s">
        <v>4326</v>
      </c>
      <c r="V1300">
        <v>1675792</v>
      </c>
      <c r="W1300" t="s">
        <v>64</v>
      </c>
      <c r="X1300" t="b">
        <v>1</v>
      </c>
      <c r="Y1300" t="s">
        <v>719</v>
      </c>
      <c r="Z1300" t="s">
        <v>719</v>
      </c>
      <c r="AA1300">
        <v>1675792</v>
      </c>
      <c r="AB1300" t="s">
        <v>64</v>
      </c>
      <c r="AC1300">
        <v>12916</v>
      </c>
      <c r="AD1300" t="s">
        <v>123</v>
      </c>
      <c r="AE1300">
        <v>80864</v>
      </c>
      <c r="AF1300" t="s">
        <v>45</v>
      </c>
      <c r="AG1300">
        <v>80840</v>
      </c>
      <c r="AH1300" t="s">
        <v>116</v>
      </c>
      <c r="AI1300">
        <v>28216</v>
      </c>
      <c r="AJ1300" t="s">
        <v>142</v>
      </c>
      <c r="AK1300">
        <v>1224</v>
      </c>
      <c r="AL1300" t="s">
        <v>91</v>
      </c>
      <c r="AM1300">
        <v>2</v>
      </c>
      <c r="AN1300" t="s">
        <v>152</v>
      </c>
      <c r="AO1300">
        <v>131567</v>
      </c>
      <c r="AP1300" t="s">
        <v>153</v>
      </c>
    </row>
    <row r="1301" spans="1:42" x14ac:dyDescent="0.2">
      <c r="A1301">
        <v>1308</v>
      </c>
      <c r="B1301" t="s">
        <v>800</v>
      </c>
      <c r="C1301" t="s">
        <v>64</v>
      </c>
      <c r="D1301">
        <v>1675792</v>
      </c>
      <c r="E1301" t="s">
        <v>672</v>
      </c>
      <c r="F1301" t="s">
        <v>671</v>
      </c>
      <c r="G1301" t="s">
        <v>671</v>
      </c>
      <c r="H1301" t="s">
        <v>820</v>
      </c>
      <c r="I1301" t="s">
        <v>4495</v>
      </c>
      <c r="J1301" t="s">
        <v>719</v>
      </c>
      <c r="K1301">
        <v>1</v>
      </c>
      <c r="L1301">
        <v>330</v>
      </c>
      <c r="M1301" t="s">
        <v>819</v>
      </c>
      <c r="N1301">
        <v>0</v>
      </c>
      <c r="O1301">
        <v>-6726</v>
      </c>
      <c r="P1301">
        <v>-7056</v>
      </c>
      <c r="Q1301">
        <v>7</v>
      </c>
      <c r="R1301" t="s">
        <v>719</v>
      </c>
      <c r="S1301" t="s">
        <v>719</v>
      </c>
      <c r="T1301" t="s">
        <v>719</v>
      </c>
      <c r="U1301" t="s">
        <v>4326</v>
      </c>
      <c r="V1301">
        <v>1675792</v>
      </c>
      <c r="W1301" t="s">
        <v>64</v>
      </c>
      <c r="X1301" t="b">
        <v>1</v>
      </c>
      <c r="Y1301" t="s">
        <v>719</v>
      </c>
      <c r="Z1301" t="s">
        <v>719</v>
      </c>
      <c r="AA1301">
        <v>1675792</v>
      </c>
      <c r="AB1301" t="s">
        <v>64</v>
      </c>
      <c r="AC1301">
        <v>12916</v>
      </c>
      <c r="AD1301" t="s">
        <v>123</v>
      </c>
      <c r="AE1301">
        <v>80864</v>
      </c>
      <c r="AF1301" t="s">
        <v>45</v>
      </c>
      <c r="AG1301">
        <v>80840</v>
      </c>
      <c r="AH1301" t="s">
        <v>116</v>
      </c>
      <c r="AI1301">
        <v>28216</v>
      </c>
      <c r="AJ1301" t="s">
        <v>142</v>
      </c>
      <c r="AK1301">
        <v>1224</v>
      </c>
      <c r="AL1301" t="s">
        <v>91</v>
      </c>
      <c r="AM1301">
        <v>2</v>
      </c>
      <c r="AN1301" t="s">
        <v>152</v>
      </c>
      <c r="AO1301">
        <v>131567</v>
      </c>
      <c r="AP1301" t="s">
        <v>153</v>
      </c>
    </row>
    <row r="1302" spans="1:42" x14ac:dyDescent="0.2">
      <c r="A1302">
        <v>1309</v>
      </c>
      <c r="B1302" t="s">
        <v>800</v>
      </c>
      <c r="C1302" t="s">
        <v>64</v>
      </c>
      <c r="D1302">
        <v>1675792</v>
      </c>
      <c r="E1302" t="s">
        <v>668</v>
      </c>
      <c r="F1302" t="s">
        <v>667</v>
      </c>
      <c r="G1302" t="s">
        <v>667</v>
      </c>
      <c r="H1302" t="s">
        <v>818</v>
      </c>
      <c r="I1302" t="s">
        <v>4494</v>
      </c>
      <c r="J1302" t="s">
        <v>719</v>
      </c>
      <c r="K1302">
        <v>1</v>
      </c>
      <c r="L1302">
        <v>1272</v>
      </c>
      <c r="M1302" t="s">
        <v>817</v>
      </c>
      <c r="N1302">
        <v>0</v>
      </c>
      <c r="O1302">
        <v>-5437</v>
      </c>
      <c r="P1302">
        <v>-6709</v>
      </c>
      <c r="Q1302">
        <v>6</v>
      </c>
      <c r="R1302" t="s">
        <v>719</v>
      </c>
      <c r="S1302" t="s">
        <v>719</v>
      </c>
      <c r="T1302" t="s">
        <v>719</v>
      </c>
      <c r="U1302" t="s">
        <v>4326</v>
      </c>
      <c r="V1302">
        <v>1675792</v>
      </c>
      <c r="W1302" t="s">
        <v>64</v>
      </c>
      <c r="X1302" t="b">
        <v>1</v>
      </c>
      <c r="Y1302" t="s">
        <v>719</v>
      </c>
      <c r="Z1302" t="s">
        <v>719</v>
      </c>
      <c r="AA1302">
        <v>1675792</v>
      </c>
      <c r="AB1302" t="s">
        <v>64</v>
      </c>
      <c r="AC1302">
        <v>12916</v>
      </c>
      <c r="AD1302" t="s">
        <v>123</v>
      </c>
      <c r="AE1302">
        <v>80864</v>
      </c>
      <c r="AF1302" t="s">
        <v>45</v>
      </c>
      <c r="AG1302">
        <v>80840</v>
      </c>
      <c r="AH1302" t="s">
        <v>116</v>
      </c>
      <c r="AI1302">
        <v>28216</v>
      </c>
      <c r="AJ1302" t="s">
        <v>142</v>
      </c>
      <c r="AK1302">
        <v>1224</v>
      </c>
      <c r="AL1302" t="s">
        <v>91</v>
      </c>
      <c r="AM1302">
        <v>2</v>
      </c>
      <c r="AN1302" t="s">
        <v>152</v>
      </c>
      <c r="AO1302">
        <v>131567</v>
      </c>
      <c r="AP1302" t="s">
        <v>153</v>
      </c>
    </row>
    <row r="1303" spans="1:42" x14ac:dyDescent="0.2">
      <c r="A1303">
        <v>1310</v>
      </c>
      <c r="B1303" t="s">
        <v>800</v>
      </c>
      <c r="C1303" t="s">
        <v>64</v>
      </c>
      <c r="D1303">
        <v>1675792</v>
      </c>
      <c r="E1303" t="s">
        <v>816</v>
      </c>
      <c r="F1303" t="s">
        <v>815</v>
      </c>
      <c r="G1303" t="s">
        <v>815</v>
      </c>
      <c r="H1303" t="s">
        <v>814</v>
      </c>
      <c r="I1303" t="s">
        <v>4493</v>
      </c>
      <c r="J1303" t="s">
        <v>719</v>
      </c>
      <c r="K1303">
        <v>-1</v>
      </c>
      <c r="L1303">
        <v>2385</v>
      </c>
      <c r="M1303" t="s">
        <v>813</v>
      </c>
      <c r="N1303">
        <v>0</v>
      </c>
      <c r="O1303">
        <v>-2936</v>
      </c>
      <c r="P1303">
        <v>-5321</v>
      </c>
      <c r="Q1303">
        <v>5</v>
      </c>
      <c r="R1303" t="s">
        <v>719</v>
      </c>
      <c r="S1303" t="s">
        <v>719</v>
      </c>
      <c r="T1303" t="s">
        <v>719</v>
      </c>
      <c r="U1303" t="s">
        <v>4326</v>
      </c>
      <c r="V1303">
        <v>1675792</v>
      </c>
      <c r="W1303" t="s">
        <v>64</v>
      </c>
      <c r="X1303" t="b">
        <v>1</v>
      </c>
      <c r="Y1303" t="s">
        <v>719</v>
      </c>
      <c r="Z1303" t="s">
        <v>719</v>
      </c>
      <c r="AA1303">
        <v>1675792</v>
      </c>
      <c r="AB1303" t="s">
        <v>64</v>
      </c>
      <c r="AC1303">
        <v>12916</v>
      </c>
      <c r="AD1303" t="s">
        <v>123</v>
      </c>
      <c r="AE1303">
        <v>80864</v>
      </c>
      <c r="AF1303" t="s">
        <v>45</v>
      </c>
      <c r="AG1303">
        <v>80840</v>
      </c>
      <c r="AH1303" t="s">
        <v>116</v>
      </c>
      <c r="AI1303">
        <v>28216</v>
      </c>
      <c r="AJ1303" t="s">
        <v>142</v>
      </c>
      <c r="AK1303">
        <v>1224</v>
      </c>
      <c r="AL1303" t="s">
        <v>91</v>
      </c>
      <c r="AM1303">
        <v>2</v>
      </c>
      <c r="AN1303" t="s">
        <v>152</v>
      </c>
      <c r="AO1303">
        <v>131567</v>
      </c>
      <c r="AP1303" t="s">
        <v>153</v>
      </c>
    </row>
    <row r="1304" spans="1:42" x14ac:dyDescent="0.2">
      <c r="A1304">
        <v>1311</v>
      </c>
      <c r="B1304" t="s">
        <v>800</v>
      </c>
      <c r="C1304" t="s">
        <v>64</v>
      </c>
      <c r="D1304">
        <v>1675792</v>
      </c>
      <c r="E1304" t="s">
        <v>812</v>
      </c>
      <c r="F1304" t="s">
        <v>811</v>
      </c>
      <c r="G1304" t="s">
        <v>811</v>
      </c>
      <c r="H1304" t="s">
        <v>810</v>
      </c>
      <c r="I1304" t="s">
        <v>4492</v>
      </c>
      <c r="J1304" t="s">
        <v>719</v>
      </c>
      <c r="K1304">
        <v>-1</v>
      </c>
      <c r="L1304">
        <v>480</v>
      </c>
      <c r="M1304" t="s">
        <v>809</v>
      </c>
      <c r="N1304">
        <v>0</v>
      </c>
      <c r="O1304">
        <v>-2455</v>
      </c>
      <c r="P1304">
        <v>-2935</v>
      </c>
      <c r="Q1304">
        <v>4</v>
      </c>
      <c r="R1304" t="s">
        <v>719</v>
      </c>
      <c r="S1304" t="s">
        <v>719</v>
      </c>
      <c r="T1304" t="s">
        <v>719</v>
      </c>
      <c r="U1304" t="s">
        <v>4326</v>
      </c>
      <c r="V1304">
        <v>1675792</v>
      </c>
      <c r="W1304" t="s">
        <v>64</v>
      </c>
      <c r="X1304" t="b">
        <v>1</v>
      </c>
      <c r="Y1304" t="s">
        <v>719</v>
      </c>
      <c r="Z1304" t="s">
        <v>719</v>
      </c>
      <c r="AA1304">
        <v>1675792</v>
      </c>
      <c r="AB1304" t="s">
        <v>64</v>
      </c>
      <c r="AC1304">
        <v>12916</v>
      </c>
      <c r="AD1304" t="s">
        <v>123</v>
      </c>
      <c r="AE1304">
        <v>80864</v>
      </c>
      <c r="AF1304" t="s">
        <v>45</v>
      </c>
      <c r="AG1304">
        <v>80840</v>
      </c>
      <c r="AH1304" t="s">
        <v>116</v>
      </c>
      <c r="AI1304">
        <v>28216</v>
      </c>
      <c r="AJ1304" t="s">
        <v>142</v>
      </c>
      <c r="AK1304">
        <v>1224</v>
      </c>
      <c r="AL1304" t="s">
        <v>91</v>
      </c>
      <c r="AM1304">
        <v>2</v>
      </c>
      <c r="AN1304" t="s">
        <v>152</v>
      </c>
      <c r="AO1304">
        <v>131567</v>
      </c>
      <c r="AP1304" t="s">
        <v>153</v>
      </c>
    </row>
    <row r="1305" spans="1:42" x14ac:dyDescent="0.2">
      <c r="A1305">
        <v>1312</v>
      </c>
      <c r="B1305" t="s">
        <v>800</v>
      </c>
      <c r="C1305" t="s">
        <v>64</v>
      </c>
      <c r="D1305">
        <v>1675792</v>
      </c>
      <c r="E1305" t="s">
        <v>808</v>
      </c>
      <c r="F1305" t="s">
        <v>807</v>
      </c>
      <c r="G1305" t="s">
        <v>807</v>
      </c>
      <c r="H1305" t="s">
        <v>806</v>
      </c>
      <c r="I1305" t="s">
        <v>4491</v>
      </c>
      <c r="J1305" t="s">
        <v>719</v>
      </c>
      <c r="K1305">
        <v>-1</v>
      </c>
      <c r="L1305">
        <v>855</v>
      </c>
      <c r="M1305" t="s">
        <v>805</v>
      </c>
      <c r="N1305">
        <v>0</v>
      </c>
      <c r="O1305">
        <v>-1604</v>
      </c>
      <c r="P1305">
        <v>-2459</v>
      </c>
      <c r="Q1305">
        <v>3</v>
      </c>
      <c r="R1305" t="s">
        <v>719</v>
      </c>
      <c r="S1305" t="s">
        <v>719</v>
      </c>
      <c r="T1305" t="s">
        <v>719</v>
      </c>
      <c r="U1305" t="s">
        <v>4326</v>
      </c>
      <c r="V1305">
        <v>1675792</v>
      </c>
      <c r="W1305" t="s">
        <v>64</v>
      </c>
      <c r="X1305" t="b">
        <v>1</v>
      </c>
      <c r="Y1305" t="s">
        <v>719</v>
      </c>
      <c r="Z1305" t="s">
        <v>719</v>
      </c>
      <c r="AA1305">
        <v>1675792</v>
      </c>
      <c r="AB1305" t="s">
        <v>64</v>
      </c>
      <c r="AC1305">
        <v>12916</v>
      </c>
      <c r="AD1305" t="s">
        <v>123</v>
      </c>
      <c r="AE1305">
        <v>80864</v>
      </c>
      <c r="AF1305" t="s">
        <v>45</v>
      </c>
      <c r="AG1305">
        <v>80840</v>
      </c>
      <c r="AH1305" t="s">
        <v>116</v>
      </c>
      <c r="AI1305">
        <v>28216</v>
      </c>
      <c r="AJ1305" t="s">
        <v>142</v>
      </c>
      <c r="AK1305">
        <v>1224</v>
      </c>
      <c r="AL1305" t="s">
        <v>91</v>
      </c>
      <c r="AM1305">
        <v>2</v>
      </c>
      <c r="AN1305" t="s">
        <v>152</v>
      </c>
      <c r="AO1305">
        <v>131567</v>
      </c>
      <c r="AP1305" t="s">
        <v>153</v>
      </c>
    </row>
    <row r="1306" spans="1:42" x14ac:dyDescent="0.2">
      <c r="A1306">
        <v>1313</v>
      </c>
      <c r="B1306" t="s">
        <v>800</v>
      </c>
      <c r="C1306" t="s">
        <v>64</v>
      </c>
      <c r="D1306">
        <v>1675792</v>
      </c>
      <c r="E1306" t="s">
        <v>804</v>
      </c>
      <c r="F1306" t="s">
        <v>803</v>
      </c>
      <c r="G1306" t="s">
        <v>803</v>
      </c>
      <c r="H1306" t="s">
        <v>802</v>
      </c>
      <c r="I1306" t="s">
        <v>4490</v>
      </c>
      <c r="J1306" t="s">
        <v>719</v>
      </c>
      <c r="K1306">
        <v>-1</v>
      </c>
      <c r="L1306">
        <v>1194</v>
      </c>
      <c r="M1306" t="s">
        <v>801</v>
      </c>
      <c r="N1306">
        <v>0</v>
      </c>
      <c r="O1306">
        <v>-405</v>
      </c>
      <c r="P1306">
        <v>-1599</v>
      </c>
      <c r="Q1306">
        <v>2</v>
      </c>
      <c r="R1306" t="s">
        <v>719</v>
      </c>
      <c r="S1306" t="s">
        <v>719</v>
      </c>
      <c r="T1306" t="s">
        <v>719</v>
      </c>
      <c r="U1306" t="s">
        <v>4326</v>
      </c>
      <c r="V1306">
        <v>1675792</v>
      </c>
      <c r="W1306" t="s">
        <v>64</v>
      </c>
      <c r="X1306" t="b">
        <v>1</v>
      </c>
      <c r="Y1306" t="s">
        <v>719</v>
      </c>
      <c r="Z1306" t="s">
        <v>719</v>
      </c>
      <c r="AA1306">
        <v>1675792</v>
      </c>
      <c r="AB1306" t="s">
        <v>64</v>
      </c>
      <c r="AC1306">
        <v>12916</v>
      </c>
      <c r="AD1306" t="s">
        <v>123</v>
      </c>
      <c r="AE1306">
        <v>80864</v>
      </c>
      <c r="AF1306" t="s">
        <v>45</v>
      </c>
      <c r="AG1306">
        <v>80840</v>
      </c>
      <c r="AH1306" t="s">
        <v>116</v>
      </c>
      <c r="AI1306">
        <v>28216</v>
      </c>
      <c r="AJ1306" t="s">
        <v>142</v>
      </c>
      <c r="AK1306">
        <v>1224</v>
      </c>
      <c r="AL1306" t="s">
        <v>91</v>
      </c>
      <c r="AM1306">
        <v>2</v>
      </c>
      <c r="AN1306" t="s">
        <v>152</v>
      </c>
      <c r="AO1306">
        <v>131567</v>
      </c>
      <c r="AP1306" t="s">
        <v>153</v>
      </c>
    </row>
    <row r="1307" spans="1:42" x14ac:dyDescent="0.2">
      <c r="A1307">
        <v>1314</v>
      </c>
      <c r="B1307" t="s">
        <v>800</v>
      </c>
      <c r="C1307" t="s">
        <v>64</v>
      </c>
      <c r="D1307">
        <v>1675792</v>
      </c>
      <c r="E1307" t="s">
        <v>680</v>
      </c>
      <c r="F1307" t="s">
        <v>679</v>
      </c>
      <c r="G1307" t="s">
        <v>679</v>
      </c>
      <c r="H1307" t="s">
        <v>799</v>
      </c>
      <c r="I1307" t="s">
        <v>4489</v>
      </c>
      <c r="J1307" t="s">
        <v>719</v>
      </c>
      <c r="K1307">
        <v>-1</v>
      </c>
      <c r="L1307">
        <v>401</v>
      </c>
      <c r="M1307" t="s">
        <v>798</v>
      </c>
      <c r="N1307">
        <v>1</v>
      </c>
      <c r="O1307">
        <v>0</v>
      </c>
      <c r="P1307">
        <v>-401</v>
      </c>
      <c r="Q1307">
        <v>1</v>
      </c>
      <c r="R1307" t="s">
        <v>719</v>
      </c>
      <c r="S1307" t="s">
        <v>719</v>
      </c>
      <c r="T1307" t="s">
        <v>719</v>
      </c>
      <c r="U1307" t="s">
        <v>4326</v>
      </c>
      <c r="V1307">
        <v>1675792</v>
      </c>
      <c r="W1307" t="s">
        <v>64</v>
      </c>
      <c r="X1307" t="b">
        <v>1</v>
      </c>
      <c r="Y1307" t="s">
        <v>719</v>
      </c>
      <c r="Z1307" t="s">
        <v>719</v>
      </c>
      <c r="AA1307">
        <v>1675792</v>
      </c>
      <c r="AB1307" t="s">
        <v>64</v>
      </c>
      <c r="AC1307">
        <v>12916</v>
      </c>
      <c r="AD1307" t="s">
        <v>123</v>
      </c>
      <c r="AE1307">
        <v>80864</v>
      </c>
      <c r="AF1307" t="s">
        <v>45</v>
      </c>
      <c r="AG1307">
        <v>80840</v>
      </c>
      <c r="AH1307" t="s">
        <v>116</v>
      </c>
      <c r="AI1307">
        <v>28216</v>
      </c>
      <c r="AJ1307" t="s">
        <v>142</v>
      </c>
      <c r="AK1307">
        <v>1224</v>
      </c>
      <c r="AL1307" t="s">
        <v>91</v>
      </c>
      <c r="AM1307">
        <v>2</v>
      </c>
      <c r="AN1307" t="s">
        <v>152</v>
      </c>
      <c r="AO1307">
        <v>131567</v>
      </c>
      <c r="AP1307" t="s">
        <v>153</v>
      </c>
    </row>
    <row r="1308" spans="1:42" x14ac:dyDescent="0.2">
      <c r="A1308">
        <v>1315</v>
      </c>
      <c r="B1308" t="s">
        <v>758</v>
      </c>
      <c r="C1308" t="s">
        <v>32</v>
      </c>
      <c r="D1308">
        <v>1235591</v>
      </c>
      <c r="E1308" t="s">
        <v>692</v>
      </c>
      <c r="F1308" t="s">
        <v>691</v>
      </c>
      <c r="G1308" t="s">
        <v>691</v>
      </c>
      <c r="H1308" t="s">
        <v>797</v>
      </c>
      <c r="I1308" t="s">
        <v>4488</v>
      </c>
      <c r="J1308" t="s">
        <v>719</v>
      </c>
      <c r="K1308">
        <v>-1</v>
      </c>
      <c r="L1308">
        <v>510</v>
      </c>
      <c r="M1308" t="s">
        <v>796</v>
      </c>
      <c r="N1308">
        <v>1</v>
      </c>
      <c r="O1308">
        <v>-14927</v>
      </c>
      <c r="P1308">
        <v>-15437</v>
      </c>
      <c r="Q1308">
        <v>13</v>
      </c>
      <c r="R1308" t="s">
        <v>719</v>
      </c>
      <c r="S1308" t="s">
        <v>719</v>
      </c>
      <c r="T1308" t="s">
        <v>719</v>
      </c>
      <c r="U1308" t="s">
        <v>4326</v>
      </c>
      <c r="V1308">
        <v>1235591</v>
      </c>
      <c r="W1308" t="s">
        <v>32</v>
      </c>
      <c r="X1308" t="b">
        <v>1</v>
      </c>
      <c r="Y1308" t="s">
        <v>719</v>
      </c>
      <c r="Z1308" t="s">
        <v>719</v>
      </c>
      <c r="AA1308">
        <v>1235591</v>
      </c>
      <c r="AB1308" t="s">
        <v>32</v>
      </c>
      <c r="AC1308">
        <v>1734920</v>
      </c>
      <c r="AD1308" t="s">
        <v>110</v>
      </c>
      <c r="AE1308">
        <v>119042</v>
      </c>
      <c r="AF1308" t="s">
        <v>139</v>
      </c>
      <c r="AG1308">
        <v>356</v>
      </c>
      <c r="AH1308" t="s">
        <v>137</v>
      </c>
      <c r="AI1308">
        <v>28211</v>
      </c>
      <c r="AJ1308" t="s">
        <v>151</v>
      </c>
      <c r="AK1308">
        <v>1224</v>
      </c>
      <c r="AL1308" t="s">
        <v>91</v>
      </c>
      <c r="AM1308">
        <v>2</v>
      </c>
      <c r="AN1308" t="s">
        <v>152</v>
      </c>
      <c r="AO1308">
        <v>131567</v>
      </c>
      <c r="AP1308" t="s">
        <v>153</v>
      </c>
    </row>
    <row r="1309" spans="1:42" x14ac:dyDescent="0.2">
      <c r="A1309">
        <v>1316</v>
      </c>
      <c r="B1309" t="s">
        <v>758</v>
      </c>
      <c r="C1309" t="s">
        <v>32</v>
      </c>
      <c r="D1309">
        <v>1235591</v>
      </c>
      <c r="E1309" t="s">
        <v>324</v>
      </c>
      <c r="F1309" t="s">
        <v>323</v>
      </c>
      <c r="G1309" t="s">
        <v>323</v>
      </c>
      <c r="H1309" t="s">
        <v>795</v>
      </c>
      <c r="I1309" t="s">
        <v>4487</v>
      </c>
      <c r="J1309" t="s">
        <v>719</v>
      </c>
      <c r="K1309">
        <v>-1</v>
      </c>
      <c r="L1309">
        <v>2487</v>
      </c>
      <c r="M1309" t="s">
        <v>794</v>
      </c>
      <c r="N1309">
        <v>0</v>
      </c>
      <c r="O1309">
        <v>-12436</v>
      </c>
      <c r="P1309">
        <v>-14923</v>
      </c>
      <c r="Q1309">
        <v>12</v>
      </c>
      <c r="R1309" t="s">
        <v>719</v>
      </c>
      <c r="S1309" t="s">
        <v>719</v>
      </c>
      <c r="T1309" t="s">
        <v>719</v>
      </c>
      <c r="U1309" t="s">
        <v>4326</v>
      </c>
      <c r="V1309">
        <v>1235591</v>
      </c>
      <c r="W1309" t="s">
        <v>32</v>
      </c>
      <c r="X1309" t="b">
        <v>1</v>
      </c>
      <c r="Y1309" t="s">
        <v>719</v>
      </c>
      <c r="Z1309" t="s">
        <v>719</v>
      </c>
      <c r="AA1309">
        <v>1235591</v>
      </c>
      <c r="AB1309" t="s">
        <v>32</v>
      </c>
      <c r="AC1309">
        <v>1734920</v>
      </c>
      <c r="AD1309" t="s">
        <v>110</v>
      </c>
      <c r="AE1309">
        <v>119042</v>
      </c>
      <c r="AF1309" t="s">
        <v>139</v>
      </c>
      <c r="AG1309">
        <v>356</v>
      </c>
      <c r="AH1309" t="s">
        <v>137</v>
      </c>
      <c r="AI1309">
        <v>28211</v>
      </c>
      <c r="AJ1309" t="s">
        <v>151</v>
      </c>
      <c r="AK1309">
        <v>1224</v>
      </c>
      <c r="AL1309" t="s">
        <v>91</v>
      </c>
      <c r="AM1309">
        <v>2</v>
      </c>
      <c r="AN1309" t="s">
        <v>152</v>
      </c>
      <c r="AO1309">
        <v>131567</v>
      </c>
      <c r="AP1309" t="s">
        <v>153</v>
      </c>
    </row>
    <row r="1310" spans="1:42" x14ac:dyDescent="0.2">
      <c r="A1310">
        <v>1317</v>
      </c>
      <c r="B1310" t="s">
        <v>758</v>
      </c>
      <c r="C1310" t="s">
        <v>32</v>
      </c>
      <c r="D1310">
        <v>1235591</v>
      </c>
      <c r="E1310" t="s">
        <v>793</v>
      </c>
      <c r="F1310" t="s">
        <v>792</v>
      </c>
      <c r="G1310" t="s">
        <v>792</v>
      </c>
      <c r="H1310" t="s">
        <v>791</v>
      </c>
      <c r="I1310" t="s">
        <v>4486</v>
      </c>
      <c r="J1310" t="s">
        <v>719</v>
      </c>
      <c r="K1310">
        <v>-1</v>
      </c>
      <c r="L1310">
        <v>1263</v>
      </c>
      <c r="M1310" t="s">
        <v>790</v>
      </c>
      <c r="N1310">
        <v>0</v>
      </c>
      <c r="O1310">
        <v>-11148</v>
      </c>
      <c r="P1310">
        <v>-12411</v>
      </c>
      <c r="Q1310">
        <v>11</v>
      </c>
      <c r="R1310" t="s">
        <v>719</v>
      </c>
      <c r="S1310" t="s">
        <v>719</v>
      </c>
      <c r="T1310" t="s">
        <v>719</v>
      </c>
      <c r="U1310" t="s">
        <v>4326</v>
      </c>
      <c r="V1310">
        <v>1235591</v>
      </c>
      <c r="W1310" t="s">
        <v>32</v>
      </c>
      <c r="X1310" t="b">
        <v>1</v>
      </c>
      <c r="Y1310" t="s">
        <v>719</v>
      </c>
      <c r="Z1310" t="s">
        <v>719</v>
      </c>
      <c r="AA1310">
        <v>1235591</v>
      </c>
      <c r="AB1310" t="s">
        <v>32</v>
      </c>
      <c r="AC1310">
        <v>1734920</v>
      </c>
      <c r="AD1310" t="s">
        <v>110</v>
      </c>
      <c r="AE1310">
        <v>119042</v>
      </c>
      <c r="AF1310" t="s">
        <v>139</v>
      </c>
      <c r="AG1310">
        <v>356</v>
      </c>
      <c r="AH1310" t="s">
        <v>137</v>
      </c>
      <c r="AI1310">
        <v>28211</v>
      </c>
      <c r="AJ1310" t="s">
        <v>151</v>
      </c>
      <c r="AK1310">
        <v>1224</v>
      </c>
      <c r="AL1310" t="s">
        <v>91</v>
      </c>
      <c r="AM1310">
        <v>2</v>
      </c>
      <c r="AN1310" t="s">
        <v>152</v>
      </c>
      <c r="AO1310">
        <v>131567</v>
      </c>
      <c r="AP1310" t="s">
        <v>153</v>
      </c>
    </row>
    <row r="1311" spans="1:42" x14ac:dyDescent="0.2">
      <c r="A1311">
        <v>1318</v>
      </c>
      <c r="B1311" t="s">
        <v>758</v>
      </c>
      <c r="C1311" t="s">
        <v>32</v>
      </c>
      <c r="D1311">
        <v>1235591</v>
      </c>
      <c r="E1311" t="s">
        <v>789</v>
      </c>
      <c r="F1311" t="s">
        <v>788</v>
      </c>
      <c r="G1311" t="s">
        <v>788</v>
      </c>
      <c r="H1311" t="s">
        <v>787</v>
      </c>
      <c r="I1311" t="s">
        <v>4485</v>
      </c>
      <c r="J1311" t="s">
        <v>719</v>
      </c>
      <c r="K1311">
        <v>1</v>
      </c>
      <c r="L1311">
        <v>387</v>
      </c>
      <c r="M1311" t="s">
        <v>786</v>
      </c>
      <c r="N1311">
        <v>0</v>
      </c>
      <c r="O1311">
        <v>-10683</v>
      </c>
      <c r="P1311">
        <v>-11070</v>
      </c>
      <c r="Q1311">
        <v>10</v>
      </c>
      <c r="R1311" t="s">
        <v>719</v>
      </c>
      <c r="S1311" t="s">
        <v>719</v>
      </c>
      <c r="T1311" t="s">
        <v>719</v>
      </c>
      <c r="U1311" t="s">
        <v>4326</v>
      </c>
      <c r="V1311">
        <v>1235591</v>
      </c>
      <c r="W1311" t="s">
        <v>32</v>
      </c>
      <c r="X1311" t="b">
        <v>1</v>
      </c>
      <c r="Y1311" t="s">
        <v>719</v>
      </c>
      <c r="Z1311" t="s">
        <v>719</v>
      </c>
      <c r="AA1311">
        <v>1235591</v>
      </c>
      <c r="AB1311" t="s">
        <v>32</v>
      </c>
      <c r="AC1311">
        <v>1734920</v>
      </c>
      <c r="AD1311" t="s">
        <v>110</v>
      </c>
      <c r="AE1311">
        <v>119042</v>
      </c>
      <c r="AF1311" t="s">
        <v>139</v>
      </c>
      <c r="AG1311">
        <v>356</v>
      </c>
      <c r="AH1311" t="s">
        <v>137</v>
      </c>
      <c r="AI1311">
        <v>28211</v>
      </c>
      <c r="AJ1311" t="s">
        <v>151</v>
      </c>
      <c r="AK1311">
        <v>1224</v>
      </c>
      <c r="AL1311" t="s">
        <v>91</v>
      </c>
      <c r="AM1311">
        <v>2</v>
      </c>
      <c r="AN1311" t="s">
        <v>152</v>
      </c>
      <c r="AO1311">
        <v>131567</v>
      </c>
      <c r="AP1311" t="s">
        <v>153</v>
      </c>
    </row>
    <row r="1312" spans="1:42" x14ac:dyDescent="0.2">
      <c r="A1312">
        <v>1319</v>
      </c>
      <c r="B1312" t="s">
        <v>758</v>
      </c>
      <c r="C1312" t="s">
        <v>32</v>
      </c>
      <c r="D1312">
        <v>1235591</v>
      </c>
      <c r="E1312" t="s">
        <v>785</v>
      </c>
      <c r="F1312" t="s">
        <v>784</v>
      </c>
      <c r="G1312" t="s">
        <v>784</v>
      </c>
      <c r="H1312" t="s">
        <v>783</v>
      </c>
      <c r="I1312" t="s">
        <v>4484</v>
      </c>
      <c r="J1312" t="s">
        <v>719</v>
      </c>
      <c r="K1312">
        <v>1</v>
      </c>
      <c r="L1312">
        <v>888</v>
      </c>
      <c r="M1312" t="s">
        <v>782</v>
      </c>
      <c r="N1312">
        <v>0</v>
      </c>
      <c r="O1312">
        <v>-9656</v>
      </c>
      <c r="P1312">
        <v>-10544</v>
      </c>
      <c r="Q1312">
        <v>9</v>
      </c>
      <c r="R1312" t="s">
        <v>719</v>
      </c>
      <c r="S1312" t="s">
        <v>719</v>
      </c>
      <c r="T1312" t="s">
        <v>719</v>
      </c>
      <c r="U1312" t="s">
        <v>4326</v>
      </c>
      <c r="V1312">
        <v>1235591</v>
      </c>
      <c r="W1312" t="s">
        <v>32</v>
      </c>
      <c r="X1312" t="b">
        <v>1</v>
      </c>
      <c r="Y1312" t="s">
        <v>719</v>
      </c>
      <c r="Z1312" t="s">
        <v>719</v>
      </c>
      <c r="AA1312">
        <v>1235591</v>
      </c>
      <c r="AB1312" t="s">
        <v>32</v>
      </c>
      <c r="AC1312">
        <v>1734920</v>
      </c>
      <c r="AD1312" t="s">
        <v>110</v>
      </c>
      <c r="AE1312">
        <v>119042</v>
      </c>
      <c r="AF1312" t="s">
        <v>139</v>
      </c>
      <c r="AG1312">
        <v>356</v>
      </c>
      <c r="AH1312" t="s">
        <v>137</v>
      </c>
      <c r="AI1312">
        <v>28211</v>
      </c>
      <c r="AJ1312" t="s">
        <v>151</v>
      </c>
      <c r="AK1312">
        <v>1224</v>
      </c>
      <c r="AL1312" t="s">
        <v>91</v>
      </c>
      <c r="AM1312">
        <v>2</v>
      </c>
      <c r="AN1312" t="s">
        <v>152</v>
      </c>
      <c r="AO1312">
        <v>131567</v>
      </c>
      <c r="AP1312" t="s">
        <v>153</v>
      </c>
    </row>
    <row r="1313" spans="1:42" x14ac:dyDescent="0.2">
      <c r="A1313">
        <v>1320</v>
      </c>
      <c r="B1313" t="s">
        <v>758</v>
      </c>
      <c r="C1313" t="s">
        <v>32</v>
      </c>
      <c r="D1313">
        <v>1235591</v>
      </c>
      <c r="E1313" t="s">
        <v>514</v>
      </c>
      <c r="F1313" t="s">
        <v>441</v>
      </c>
      <c r="G1313" t="s">
        <v>441</v>
      </c>
      <c r="H1313" t="s">
        <v>781</v>
      </c>
      <c r="I1313" t="s">
        <v>4483</v>
      </c>
      <c r="J1313" t="s">
        <v>719</v>
      </c>
      <c r="K1313">
        <v>-1</v>
      </c>
      <c r="L1313">
        <v>756</v>
      </c>
      <c r="M1313" t="s">
        <v>780</v>
      </c>
      <c r="N1313">
        <v>0</v>
      </c>
      <c r="O1313">
        <v>-8768</v>
      </c>
      <c r="P1313">
        <v>-9524</v>
      </c>
      <c r="Q1313">
        <v>8</v>
      </c>
      <c r="R1313" t="s">
        <v>719</v>
      </c>
      <c r="S1313" t="s">
        <v>719</v>
      </c>
      <c r="T1313" t="s">
        <v>719</v>
      </c>
      <c r="U1313" t="s">
        <v>4326</v>
      </c>
      <c r="V1313">
        <v>1235591</v>
      </c>
      <c r="W1313" t="s">
        <v>32</v>
      </c>
      <c r="X1313" t="b">
        <v>1</v>
      </c>
      <c r="Y1313" t="s">
        <v>719</v>
      </c>
      <c r="Z1313" t="s">
        <v>719</v>
      </c>
      <c r="AA1313">
        <v>1235591</v>
      </c>
      <c r="AB1313" t="s">
        <v>32</v>
      </c>
      <c r="AC1313">
        <v>1734920</v>
      </c>
      <c r="AD1313" t="s">
        <v>110</v>
      </c>
      <c r="AE1313">
        <v>119042</v>
      </c>
      <c r="AF1313" t="s">
        <v>139</v>
      </c>
      <c r="AG1313">
        <v>356</v>
      </c>
      <c r="AH1313" t="s">
        <v>137</v>
      </c>
      <c r="AI1313">
        <v>28211</v>
      </c>
      <c r="AJ1313" t="s">
        <v>151</v>
      </c>
      <c r="AK1313">
        <v>1224</v>
      </c>
      <c r="AL1313" t="s">
        <v>91</v>
      </c>
      <c r="AM1313">
        <v>2</v>
      </c>
      <c r="AN1313" t="s">
        <v>152</v>
      </c>
      <c r="AO1313">
        <v>131567</v>
      </c>
      <c r="AP1313" t="s">
        <v>153</v>
      </c>
    </row>
    <row r="1314" spans="1:42" x14ac:dyDescent="0.2">
      <c r="A1314">
        <v>1321</v>
      </c>
      <c r="B1314" t="s">
        <v>758</v>
      </c>
      <c r="C1314" t="s">
        <v>32</v>
      </c>
      <c r="D1314">
        <v>1235591</v>
      </c>
      <c r="E1314" t="s">
        <v>779</v>
      </c>
      <c r="F1314" t="s">
        <v>412</v>
      </c>
      <c r="G1314" t="s">
        <v>412</v>
      </c>
      <c r="H1314" t="s">
        <v>778</v>
      </c>
      <c r="I1314" t="s">
        <v>4482</v>
      </c>
      <c r="J1314" t="s">
        <v>719</v>
      </c>
      <c r="K1314">
        <v>1</v>
      </c>
      <c r="L1314">
        <v>1188</v>
      </c>
      <c r="M1314" t="s">
        <v>777</v>
      </c>
      <c r="N1314">
        <v>0</v>
      </c>
      <c r="O1314">
        <v>-7505</v>
      </c>
      <c r="P1314">
        <v>-8693</v>
      </c>
      <c r="Q1314">
        <v>7</v>
      </c>
      <c r="R1314" t="s">
        <v>719</v>
      </c>
      <c r="S1314" t="s">
        <v>719</v>
      </c>
      <c r="T1314" t="s">
        <v>719</v>
      </c>
      <c r="U1314" t="s">
        <v>4326</v>
      </c>
      <c r="V1314">
        <v>1235591</v>
      </c>
      <c r="W1314" t="s">
        <v>32</v>
      </c>
      <c r="X1314" t="b">
        <v>1</v>
      </c>
      <c r="Y1314" t="s">
        <v>719</v>
      </c>
      <c r="Z1314" t="s">
        <v>719</v>
      </c>
      <c r="AA1314">
        <v>1235591</v>
      </c>
      <c r="AB1314" t="s">
        <v>32</v>
      </c>
      <c r="AC1314">
        <v>1734920</v>
      </c>
      <c r="AD1314" t="s">
        <v>110</v>
      </c>
      <c r="AE1314">
        <v>119042</v>
      </c>
      <c r="AF1314" t="s">
        <v>139</v>
      </c>
      <c r="AG1314">
        <v>356</v>
      </c>
      <c r="AH1314" t="s">
        <v>137</v>
      </c>
      <c r="AI1314">
        <v>28211</v>
      </c>
      <c r="AJ1314" t="s">
        <v>151</v>
      </c>
      <c r="AK1314">
        <v>1224</v>
      </c>
      <c r="AL1314" t="s">
        <v>91</v>
      </c>
      <c r="AM1314">
        <v>2</v>
      </c>
      <c r="AN1314" t="s">
        <v>152</v>
      </c>
      <c r="AO1314">
        <v>131567</v>
      </c>
      <c r="AP1314" t="s">
        <v>153</v>
      </c>
    </row>
    <row r="1315" spans="1:42" x14ac:dyDescent="0.2">
      <c r="A1315">
        <v>1322</v>
      </c>
      <c r="B1315" t="s">
        <v>758</v>
      </c>
      <c r="C1315" t="s">
        <v>32</v>
      </c>
      <c r="D1315">
        <v>1235591</v>
      </c>
      <c r="E1315" t="s">
        <v>305</v>
      </c>
      <c r="F1315" t="s">
        <v>304</v>
      </c>
      <c r="G1315" t="s">
        <v>304</v>
      </c>
      <c r="H1315" t="s">
        <v>776</v>
      </c>
      <c r="I1315" t="s">
        <v>4481</v>
      </c>
      <c r="J1315" t="s">
        <v>719</v>
      </c>
      <c r="K1315">
        <v>-1</v>
      </c>
      <c r="L1315">
        <v>954</v>
      </c>
      <c r="M1315" t="s">
        <v>775</v>
      </c>
      <c r="N1315">
        <v>0</v>
      </c>
      <c r="O1315">
        <v>-6292</v>
      </c>
      <c r="P1315">
        <v>-7246</v>
      </c>
      <c r="Q1315">
        <v>6</v>
      </c>
      <c r="R1315" t="s">
        <v>4316</v>
      </c>
      <c r="S1315" t="s">
        <v>719</v>
      </c>
      <c r="T1315" t="s">
        <v>719</v>
      </c>
      <c r="U1315" t="s">
        <v>4326</v>
      </c>
      <c r="V1315">
        <v>1235591</v>
      </c>
      <c r="W1315" t="s">
        <v>32</v>
      </c>
      <c r="X1315" t="b">
        <v>1</v>
      </c>
      <c r="Y1315" t="s">
        <v>719</v>
      </c>
      <c r="Z1315" t="s">
        <v>719</v>
      </c>
      <c r="AA1315">
        <v>1235591</v>
      </c>
      <c r="AB1315" t="s">
        <v>32</v>
      </c>
      <c r="AC1315">
        <v>1734920</v>
      </c>
      <c r="AD1315" t="s">
        <v>110</v>
      </c>
      <c r="AE1315">
        <v>119042</v>
      </c>
      <c r="AF1315" t="s">
        <v>139</v>
      </c>
      <c r="AG1315">
        <v>356</v>
      </c>
      <c r="AH1315" t="s">
        <v>137</v>
      </c>
      <c r="AI1315">
        <v>28211</v>
      </c>
      <c r="AJ1315" t="s">
        <v>151</v>
      </c>
      <c r="AK1315">
        <v>1224</v>
      </c>
      <c r="AL1315" t="s">
        <v>91</v>
      </c>
      <c r="AM1315">
        <v>2</v>
      </c>
      <c r="AN1315" t="s">
        <v>152</v>
      </c>
      <c r="AO1315">
        <v>131567</v>
      </c>
      <c r="AP1315" t="s">
        <v>153</v>
      </c>
    </row>
    <row r="1316" spans="1:42" x14ac:dyDescent="0.2">
      <c r="A1316">
        <v>1323</v>
      </c>
      <c r="B1316" t="s">
        <v>758</v>
      </c>
      <c r="C1316" t="s">
        <v>32</v>
      </c>
      <c r="D1316">
        <v>1235591</v>
      </c>
      <c r="E1316" t="s">
        <v>774</v>
      </c>
      <c r="F1316" t="s">
        <v>773</v>
      </c>
      <c r="G1316" t="s">
        <v>773</v>
      </c>
      <c r="H1316" t="s">
        <v>772</v>
      </c>
      <c r="I1316" t="s">
        <v>4480</v>
      </c>
      <c r="J1316" t="s">
        <v>719</v>
      </c>
      <c r="K1316">
        <v>-1</v>
      </c>
      <c r="L1316">
        <v>90</v>
      </c>
      <c r="M1316" t="s">
        <v>771</v>
      </c>
      <c r="N1316">
        <v>0</v>
      </c>
      <c r="O1316">
        <v>-5284</v>
      </c>
      <c r="P1316">
        <v>-5374</v>
      </c>
      <c r="Q1316">
        <v>5</v>
      </c>
      <c r="R1316" t="s">
        <v>719</v>
      </c>
      <c r="S1316" t="s">
        <v>719</v>
      </c>
      <c r="T1316" t="s">
        <v>719</v>
      </c>
      <c r="U1316" t="s">
        <v>4326</v>
      </c>
      <c r="V1316">
        <v>1235591</v>
      </c>
      <c r="W1316" t="s">
        <v>32</v>
      </c>
      <c r="X1316" t="b">
        <v>1</v>
      </c>
      <c r="Y1316" t="s">
        <v>719</v>
      </c>
      <c r="Z1316" t="s">
        <v>719</v>
      </c>
      <c r="AA1316">
        <v>1235591</v>
      </c>
      <c r="AB1316" t="s">
        <v>32</v>
      </c>
      <c r="AC1316">
        <v>1734920</v>
      </c>
      <c r="AD1316" t="s">
        <v>110</v>
      </c>
      <c r="AE1316">
        <v>119042</v>
      </c>
      <c r="AF1316" t="s">
        <v>139</v>
      </c>
      <c r="AG1316">
        <v>356</v>
      </c>
      <c r="AH1316" t="s">
        <v>137</v>
      </c>
      <c r="AI1316">
        <v>28211</v>
      </c>
      <c r="AJ1316" t="s">
        <v>151</v>
      </c>
      <c r="AK1316">
        <v>1224</v>
      </c>
      <c r="AL1316" t="s">
        <v>91</v>
      </c>
      <c r="AM1316">
        <v>2</v>
      </c>
      <c r="AN1316" t="s">
        <v>152</v>
      </c>
      <c r="AO1316">
        <v>131567</v>
      </c>
      <c r="AP1316" t="s">
        <v>153</v>
      </c>
    </row>
    <row r="1317" spans="1:42" x14ac:dyDescent="0.2">
      <c r="A1317">
        <v>1324</v>
      </c>
      <c r="B1317" t="s">
        <v>758</v>
      </c>
      <c r="C1317" t="s">
        <v>32</v>
      </c>
      <c r="D1317">
        <v>1235591</v>
      </c>
      <c r="E1317" t="s">
        <v>770</v>
      </c>
      <c r="F1317" t="s">
        <v>769</v>
      </c>
      <c r="G1317" t="s">
        <v>769</v>
      </c>
      <c r="H1317" t="s">
        <v>768</v>
      </c>
      <c r="I1317" t="s">
        <v>4479</v>
      </c>
      <c r="J1317" t="s">
        <v>719</v>
      </c>
      <c r="K1317">
        <v>-1</v>
      </c>
      <c r="L1317">
        <v>1704</v>
      </c>
      <c r="M1317" t="s">
        <v>767</v>
      </c>
      <c r="N1317">
        <v>0</v>
      </c>
      <c r="O1317">
        <v>-3464</v>
      </c>
      <c r="P1317">
        <v>-5168</v>
      </c>
      <c r="Q1317">
        <v>4</v>
      </c>
      <c r="R1317" t="s">
        <v>719</v>
      </c>
      <c r="S1317" t="s">
        <v>719</v>
      </c>
      <c r="T1317" t="s">
        <v>719</v>
      </c>
      <c r="U1317" t="s">
        <v>4326</v>
      </c>
      <c r="V1317">
        <v>1235591</v>
      </c>
      <c r="W1317" t="s">
        <v>32</v>
      </c>
      <c r="X1317" t="b">
        <v>1</v>
      </c>
      <c r="Y1317" t="s">
        <v>719</v>
      </c>
      <c r="Z1317" t="s">
        <v>719</v>
      </c>
      <c r="AA1317">
        <v>1235591</v>
      </c>
      <c r="AB1317" t="s">
        <v>32</v>
      </c>
      <c r="AC1317">
        <v>1734920</v>
      </c>
      <c r="AD1317" t="s">
        <v>110</v>
      </c>
      <c r="AE1317">
        <v>119042</v>
      </c>
      <c r="AF1317" t="s">
        <v>139</v>
      </c>
      <c r="AG1317">
        <v>356</v>
      </c>
      <c r="AH1317" t="s">
        <v>137</v>
      </c>
      <c r="AI1317">
        <v>28211</v>
      </c>
      <c r="AJ1317" t="s">
        <v>151</v>
      </c>
      <c r="AK1317">
        <v>1224</v>
      </c>
      <c r="AL1317" t="s">
        <v>91</v>
      </c>
      <c r="AM1317">
        <v>2</v>
      </c>
      <c r="AN1317" t="s">
        <v>152</v>
      </c>
      <c r="AO1317">
        <v>131567</v>
      </c>
      <c r="AP1317" t="s">
        <v>153</v>
      </c>
    </row>
    <row r="1318" spans="1:42" x14ac:dyDescent="0.2">
      <c r="A1318">
        <v>1325</v>
      </c>
      <c r="B1318" t="s">
        <v>758</v>
      </c>
      <c r="C1318" t="s">
        <v>32</v>
      </c>
      <c r="D1318">
        <v>1235591</v>
      </c>
      <c r="E1318" t="s">
        <v>766</v>
      </c>
      <c r="F1318" t="s">
        <v>765</v>
      </c>
      <c r="G1318" t="s">
        <v>765</v>
      </c>
      <c r="H1318" t="s">
        <v>764</v>
      </c>
      <c r="I1318" t="s">
        <v>4478</v>
      </c>
      <c r="J1318" t="s">
        <v>719</v>
      </c>
      <c r="K1318">
        <v>-1</v>
      </c>
      <c r="L1318">
        <v>2106</v>
      </c>
      <c r="M1318" t="s">
        <v>763</v>
      </c>
      <c r="N1318">
        <v>0</v>
      </c>
      <c r="O1318">
        <v>-1334</v>
      </c>
      <c r="P1318">
        <v>-3440</v>
      </c>
      <c r="Q1318">
        <v>3</v>
      </c>
      <c r="R1318" t="s">
        <v>719</v>
      </c>
      <c r="S1318" t="s">
        <v>719</v>
      </c>
      <c r="T1318" t="s">
        <v>719</v>
      </c>
      <c r="U1318" t="s">
        <v>4326</v>
      </c>
      <c r="V1318">
        <v>1235591</v>
      </c>
      <c r="W1318" t="s">
        <v>32</v>
      </c>
      <c r="X1318" t="b">
        <v>1</v>
      </c>
      <c r="Y1318" t="s">
        <v>719</v>
      </c>
      <c r="Z1318" t="s">
        <v>719</v>
      </c>
      <c r="AA1318">
        <v>1235591</v>
      </c>
      <c r="AB1318" t="s">
        <v>32</v>
      </c>
      <c r="AC1318">
        <v>1734920</v>
      </c>
      <c r="AD1318" t="s">
        <v>110</v>
      </c>
      <c r="AE1318">
        <v>119042</v>
      </c>
      <c r="AF1318" t="s">
        <v>139</v>
      </c>
      <c r="AG1318">
        <v>356</v>
      </c>
      <c r="AH1318" t="s">
        <v>137</v>
      </c>
      <c r="AI1318">
        <v>28211</v>
      </c>
      <c r="AJ1318" t="s">
        <v>151</v>
      </c>
      <c r="AK1318">
        <v>1224</v>
      </c>
      <c r="AL1318" t="s">
        <v>91</v>
      </c>
      <c r="AM1318">
        <v>2</v>
      </c>
      <c r="AN1318" t="s">
        <v>152</v>
      </c>
      <c r="AO1318">
        <v>131567</v>
      </c>
      <c r="AP1318" t="s">
        <v>153</v>
      </c>
    </row>
    <row r="1319" spans="1:42" x14ac:dyDescent="0.2">
      <c r="A1319">
        <v>1326</v>
      </c>
      <c r="B1319" t="s">
        <v>758</v>
      </c>
      <c r="C1319" t="s">
        <v>32</v>
      </c>
      <c r="D1319">
        <v>1235591</v>
      </c>
      <c r="E1319" t="s">
        <v>762</v>
      </c>
      <c r="F1319" t="s">
        <v>761</v>
      </c>
      <c r="G1319" t="s">
        <v>761</v>
      </c>
      <c r="H1319" t="s">
        <v>760</v>
      </c>
      <c r="I1319" t="s">
        <v>4477</v>
      </c>
      <c r="J1319" t="s">
        <v>719</v>
      </c>
      <c r="K1319">
        <v>-1</v>
      </c>
      <c r="L1319">
        <v>603</v>
      </c>
      <c r="M1319" t="s">
        <v>759</v>
      </c>
      <c r="N1319">
        <v>0</v>
      </c>
      <c r="O1319">
        <v>-704</v>
      </c>
      <c r="P1319">
        <v>-1307</v>
      </c>
      <c r="Q1319">
        <v>2</v>
      </c>
      <c r="R1319" t="s">
        <v>719</v>
      </c>
      <c r="S1319" t="s">
        <v>719</v>
      </c>
      <c r="T1319" t="s">
        <v>719</v>
      </c>
      <c r="U1319" t="s">
        <v>4326</v>
      </c>
      <c r="V1319">
        <v>1235591</v>
      </c>
      <c r="W1319" t="s">
        <v>32</v>
      </c>
      <c r="X1319" t="b">
        <v>1</v>
      </c>
      <c r="Y1319" t="s">
        <v>719</v>
      </c>
      <c r="Z1319" t="s">
        <v>719</v>
      </c>
      <c r="AA1319">
        <v>1235591</v>
      </c>
      <c r="AB1319" t="s">
        <v>32</v>
      </c>
      <c r="AC1319">
        <v>1734920</v>
      </c>
      <c r="AD1319" t="s">
        <v>110</v>
      </c>
      <c r="AE1319">
        <v>119042</v>
      </c>
      <c r="AF1319" t="s">
        <v>139</v>
      </c>
      <c r="AG1319">
        <v>356</v>
      </c>
      <c r="AH1319" t="s">
        <v>137</v>
      </c>
      <c r="AI1319">
        <v>28211</v>
      </c>
      <c r="AJ1319" t="s">
        <v>151</v>
      </c>
      <c r="AK1319">
        <v>1224</v>
      </c>
      <c r="AL1319" t="s">
        <v>91</v>
      </c>
      <c r="AM1319">
        <v>2</v>
      </c>
      <c r="AN1319" t="s">
        <v>152</v>
      </c>
      <c r="AO1319">
        <v>131567</v>
      </c>
      <c r="AP1319" t="s">
        <v>153</v>
      </c>
    </row>
    <row r="1320" spans="1:42" x14ac:dyDescent="0.2">
      <c r="A1320">
        <v>1327</v>
      </c>
      <c r="B1320" t="s">
        <v>758</v>
      </c>
      <c r="C1320" t="s">
        <v>32</v>
      </c>
      <c r="D1320">
        <v>1235591</v>
      </c>
      <c r="E1320" t="s">
        <v>757</v>
      </c>
      <c r="F1320" t="s">
        <v>756</v>
      </c>
      <c r="G1320" t="s">
        <v>756</v>
      </c>
      <c r="H1320" t="s">
        <v>755</v>
      </c>
      <c r="I1320" t="s">
        <v>4476</v>
      </c>
      <c r="J1320" t="s">
        <v>719</v>
      </c>
      <c r="K1320">
        <v>-1</v>
      </c>
      <c r="L1320">
        <v>669</v>
      </c>
      <c r="M1320" t="s">
        <v>754</v>
      </c>
      <c r="N1320">
        <v>1</v>
      </c>
      <c r="O1320">
        <v>0</v>
      </c>
      <c r="P1320">
        <v>-669</v>
      </c>
      <c r="Q1320">
        <v>1</v>
      </c>
      <c r="R1320" t="s">
        <v>719</v>
      </c>
      <c r="S1320" t="s">
        <v>719</v>
      </c>
      <c r="T1320" t="s">
        <v>719</v>
      </c>
      <c r="U1320" t="s">
        <v>4326</v>
      </c>
      <c r="V1320">
        <v>1235591</v>
      </c>
      <c r="W1320" t="s">
        <v>32</v>
      </c>
      <c r="X1320" t="b">
        <v>1</v>
      </c>
      <c r="Y1320" t="s">
        <v>719</v>
      </c>
      <c r="Z1320" t="s">
        <v>719</v>
      </c>
      <c r="AA1320">
        <v>1235591</v>
      </c>
      <c r="AB1320" t="s">
        <v>32</v>
      </c>
      <c r="AC1320">
        <v>1734920</v>
      </c>
      <c r="AD1320" t="s">
        <v>110</v>
      </c>
      <c r="AE1320">
        <v>119042</v>
      </c>
      <c r="AF1320" t="s">
        <v>139</v>
      </c>
      <c r="AG1320">
        <v>356</v>
      </c>
      <c r="AH1320" t="s">
        <v>137</v>
      </c>
      <c r="AI1320">
        <v>28211</v>
      </c>
      <c r="AJ1320" t="s">
        <v>151</v>
      </c>
      <c r="AK1320">
        <v>1224</v>
      </c>
      <c r="AL1320" t="s">
        <v>91</v>
      </c>
      <c r="AM1320">
        <v>2</v>
      </c>
      <c r="AN1320" t="s">
        <v>152</v>
      </c>
      <c r="AO1320">
        <v>131567</v>
      </c>
      <c r="AP1320" t="s">
        <v>153</v>
      </c>
    </row>
    <row r="1321" spans="1:42" x14ac:dyDescent="0.2">
      <c r="A1321">
        <v>1328</v>
      </c>
      <c r="B1321" t="s">
        <v>728</v>
      </c>
      <c r="C1321" t="s">
        <v>20</v>
      </c>
      <c r="D1321">
        <v>1796922</v>
      </c>
      <c r="E1321" t="s">
        <v>753</v>
      </c>
      <c r="F1321" t="s">
        <v>752</v>
      </c>
      <c r="G1321" t="s">
        <v>752</v>
      </c>
      <c r="H1321" t="s">
        <v>719</v>
      </c>
      <c r="I1321" t="s">
        <v>4475</v>
      </c>
      <c r="J1321" t="s">
        <v>719</v>
      </c>
      <c r="K1321">
        <v>-1</v>
      </c>
      <c r="L1321" t="s">
        <v>719</v>
      </c>
      <c r="M1321" t="s">
        <v>719</v>
      </c>
      <c r="N1321" t="s">
        <v>719</v>
      </c>
      <c r="O1321">
        <v>-10841</v>
      </c>
      <c r="P1321">
        <v>-11739</v>
      </c>
      <c r="Q1321">
        <v>12</v>
      </c>
      <c r="R1321" t="s">
        <v>4322</v>
      </c>
      <c r="S1321">
        <v>1</v>
      </c>
      <c r="T1321" t="s">
        <v>4327</v>
      </c>
      <c r="U1321" t="s">
        <v>4326</v>
      </c>
      <c r="V1321">
        <v>1796922</v>
      </c>
      <c r="W1321" t="s">
        <v>20</v>
      </c>
      <c r="X1321" t="b">
        <v>1</v>
      </c>
      <c r="Y1321" t="s">
        <v>719</v>
      </c>
      <c r="Z1321" t="s">
        <v>719</v>
      </c>
      <c r="AA1321">
        <v>1796922</v>
      </c>
      <c r="AB1321" t="s">
        <v>20</v>
      </c>
      <c r="AC1321">
        <v>1114981</v>
      </c>
      <c r="AD1321" t="s">
        <v>100</v>
      </c>
      <c r="AE1321">
        <v>224471</v>
      </c>
      <c r="AF1321" t="s">
        <v>135</v>
      </c>
      <c r="AG1321">
        <v>80840</v>
      </c>
      <c r="AH1321" t="s">
        <v>116</v>
      </c>
      <c r="AI1321">
        <v>28216</v>
      </c>
      <c r="AJ1321" t="s">
        <v>142</v>
      </c>
      <c r="AK1321">
        <v>1224</v>
      </c>
      <c r="AL1321" t="s">
        <v>91</v>
      </c>
      <c r="AM1321">
        <v>2</v>
      </c>
      <c r="AN1321" t="s">
        <v>152</v>
      </c>
      <c r="AO1321">
        <v>131567</v>
      </c>
      <c r="AP1321" t="s">
        <v>153</v>
      </c>
    </row>
    <row r="1322" spans="1:42" x14ac:dyDescent="0.2">
      <c r="A1322">
        <v>1329</v>
      </c>
      <c r="B1322" t="s">
        <v>728</v>
      </c>
      <c r="C1322" t="s">
        <v>20</v>
      </c>
      <c r="D1322">
        <v>1796922</v>
      </c>
      <c r="E1322" t="s">
        <v>309</v>
      </c>
      <c r="F1322" t="s">
        <v>308</v>
      </c>
      <c r="G1322" t="s">
        <v>308</v>
      </c>
      <c r="H1322" t="s">
        <v>751</v>
      </c>
      <c r="I1322" t="s">
        <v>4474</v>
      </c>
      <c r="J1322">
        <v>42</v>
      </c>
      <c r="K1322">
        <v>1</v>
      </c>
      <c r="L1322">
        <v>732</v>
      </c>
      <c r="M1322" t="s">
        <v>750</v>
      </c>
      <c r="N1322">
        <v>0</v>
      </c>
      <c r="O1322">
        <v>-9957</v>
      </c>
      <c r="P1322">
        <v>-10689</v>
      </c>
      <c r="Q1322">
        <v>11</v>
      </c>
      <c r="R1322" t="s">
        <v>4318</v>
      </c>
      <c r="S1322">
        <v>1</v>
      </c>
      <c r="T1322" t="s">
        <v>4327</v>
      </c>
      <c r="U1322" t="s">
        <v>4332</v>
      </c>
      <c r="V1322">
        <v>1796922</v>
      </c>
      <c r="W1322" t="s">
        <v>20</v>
      </c>
      <c r="X1322" t="b">
        <v>1</v>
      </c>
      <c r="Y1322" t="s">
        <v>719</v>
      </c>
      <c r="Z1322" t="s">
        <v>719</v>
      </c>
      <c r="AA1322">
        <v>1796922</v>
      </c>
      <c r="AB1322" t="s">
        <v>20</v>
      </c>
      <c r="AC1322">
        <v>1114981</v>
      </c>
      <c r="AD1322" t="s">
        <v>100</v>
      </c>
      <c r="AE1322">
        <v>224471</v>
      </c>
      <c r="AF1322" t="s">
        <v>135</v>
      </c>
      <c r="AG1322">
        <v>80840</v>
      </c>
      <c r="AH1322" t="s">
        <v>116</v>
      </c>
      <c r="AI1322">
        <v>28216</v>
      </c>
      <c r="AJ1322" t="s">
        <v>142</v>
      </c>
      <c r="AK1322">
        <v>1224</v>
      </c>
      <c r="AL1322" t="s">
        <v>91</v>
      </c>
      <c r="AM1322">
        <v>2</v>
      </c>
      <c r="AN1322" t="s">
        <v>152</v>
      </c>
      <c r="AO1322">
        <v>131567</v>
      </c>
      <c r="AP1322" t="s">
        <v>153</v>
      </c>
    </row>
    <row r="1323" spans="1:42" x14ac:dyDescent="0.2">
      <c r="A1323">
        <v>1330</v>
      </c>
      <c r="B1323" t="s">
        <v>728</v>
      </c>
      <c r="C1323" t="s">
        <v>20</v>
      </c>
      <c r="D1323">
        <v>1796922</v>
      </c>
      <c r="E1323" t="s">
        <v>749</v>
      </c>
      <c r="F1323" t="s">
        <v>748</v>
      </c>
      <c r="G1323" t="s">
        <v>748</v>
      </c>
      <c r="H1323" t="s">
        <v>747</v>
      </c>
      <c r="I1323" t="s">
        <v>4473</v>
      </c>
      <c r="J1323" t="s">
        <v>719</v>
      </c>
      <c r="K1323">
        <v>-1</v>
      </c>
      <c r="L1323">
        <v>1125</v>
      </c>
      <c r="M1323" t="s">
        <v>746</v>
      </c>
      <c r="N1323">
        <v>0</v>
      </c>
      <c r="O1323">
        <v>-8635</v>
      </c>
      <c r="P1323">
        <v>-9760</v>
      </c>
      <c r="Q1323">
        <v>10</v>
      </c>
      <c r="R1323" t="s">
        <v>1030</v>
      </c>
      <c r="S1323">
        <v>1</v>
      </c>
      <c r="T1323" t="s">
        <v>4327</v>
      </c>
      <c r="U1323" t="s">
        <v>4332</v>
      </c>
      <c r="V1323">
        <v>1796922</v>
      </c>
      <c r="W1323" t="s">
        <v>20</v>
      </c>
      <c r="X1323" t="b">
        <v>1</v>
      </c>
      <c r="Y1323" t="s">
        <v>719</v>
      </c>
      <c r="Z1323" t="s">
        <v>719</v>
      </c>
      <c r="AA1323">
        <v>1796922</v>
      </c>
      <c r="AB1323" t="s">
        <v>20</v>
      </c>
      <c r="AC1323">
        <v>1114981</v>
      </c>
      <c r="AD1323" t="s">
        <v>100</v>
      </c>
      <c r="AE1323">
        <v>224471</v>
      </c>
      <c r="AF1323" t="s">
        <v>135</v>
      </c>
      <c r="AG1323">
        <v>80840</v>
      </c>
      <c r="AH1323" t="s">
        <v>116</v>
      </c>
      <c r="AI1323">
        <v>28216</v>
      </c>
      <c r="AJ1323" t="s">
        <v>142</v>
      </c>
      <c r="AK1323">
        <v>1224</v>
      </c>
      <c r="AL1323" t="s">
        <v>91</v>
      </c>
      <c r="AM1323">
        <v>2</v>
      </c>
      <c r="AN1323" t="s">
        <v>152</v>
      </c>
      <c r="AO1323">
        <v>131567</v>
      </c>
      <c r="AP1323" t="s">
        <v>153</v>
      </c>
    </row>
    <row r="1324" spans="1:42" x14ac:dyDescent="0.2">
      <c r="A1324">
        <v>1331</v>
      </c>
      <c r="B1324" t="s">
        <v>728</v>
      </c>
      <c r="C1324" t="s">
        <v>20</v>
      </c>
      <c r="D1324">
        <v>1796922</v>
      </c>
      <c r="E1324" t="s">
        <v>684</v>
      </c>
      <c r="F1324" t="s">
        <v>683</v>
      </c>
      <c r="G1324" t="s">
        <v>683</v>
      </c>
      <c r="H1324" t="s">
        <v>745</v>
      </c>
      <c r="I1324" t="s">
        <v>4472</v>
      </c>
      <c r="J1324" t="s">
        <v>719</v>
      </c>
      <c r="K1324">
        <v>-1</v>
      </c>
      <c r="L1324">
        <v>714</v>
      </c>
      <c r="M1324" t="s">
        <v>744</v>
      </c>
      <c r="N1324">
        <v>0</v>
      </c>
      <c r="O1324">
        <v>-7929</v>
      </c>
      <c r="P1324">
        <v>-8643</v>
      </c>
      <c r="Q1324">
        <v>9</v>
      </c>
      <c r="R1324" t="s">
        <v>4464</v>
      </c>
      <c r="S1324">
        <v>1</v>
      </c>
      <c r="T1324" t="s">
        <v>4327</v>
      </c>
      <c r="U1324" t="s">
        <v>4332</v>
      </c>
      <c r="V1324">
        <v>1796922</v>
      </c>
      <c r="W1324" t="s">
        <v>20</v>
      </c>
      <c r="X1324" t="b">
        <v>1</v>
      </c>
      <c r="Y1324" t="s">
        <v>719</v>
      </c>
      <c r="Z1324" t="s">
        <v>719</v>
      </c>
      <c r="AA1324">
        <v>1796922</v>
      </c>
      <c r="AB1324" t="s">
        <v>20</v>
      </c>
      <c r="AC1324">
        <v>1114981</v>
      </c>
      <c r="AD1324" t="s">
        <v>100</v>
      </c>
      <c r="AE1324">
        <v>224471</v>
      </c>
      <c r="AF1324" t="s">
        <v>135</v>
      </c>
      <c r="AG1324">
        <v>80840</v>
      </c>
      <c r="AH1324" t="s">
        <v>116</v>
      </c>
      <c r="AI1324">
        <v>28216</v>
      </c>
      <c r="AJ1324" t="s">
        <v>142</v>
      </c>
      <c r="AK1324">
        <v>1224</v>
      </c>
      <c r="AL1324" t="s">
        <v>91</v>
      </c>
      <c r="AM1324">
        <v>2</v>
      </c>
      <c r="AN1324" t="s">
        <v>152</v>
      </c>
      <c r="AO1324">
        <v>131567</v>
      </c>
      <c r="AP1324" t="s">
        <v>153</v>
      </c>
    </row>
    <row r="1325" spans="1:42" x14ac:dyDescent="0.2">
      <c r="A1325">
        <v>1332</v>
      </c>
      <c r="B1325" t="s">
        <v>728</v>
      </c>
      <c r="C1325" t="s">
        <v>20</v>
      </c>
      <c r="D1325">
        <v>1796922</v>
      </c>
      <c r="E1325" t="s">
        <v>305</v>
      </c>
      <c r="F1325" t="s">
        <v>304</v>
      </c>
      <c r="G1325" t="s">
        <v>304</v>
      </c>
      <c r="H1325" t="s">
        <v>242</v>
      </c>
      <c r="I1325" t="s">
        <v>4471</v>
      </c>
      <c r="J1325">
        <v>53</v>
      </c>
      <c r="K1325">
        <v>-1</v>
      </c>
      <c r="L1325">
        <v>978</v>
      </c>
      <c r="M1325" t="s">
        <v>743</v>
      </c>
      <c r="N1325">
        <v>0</v>
      </c>
      <c r="O1325">
        <v>-6900</v>
      </c>
      <c r="P1325">
        <v>-7878</v>
      </c>
      <c r="Q1325">
        <v>8</v>
      </c>
      <c r="R1325" t="s">
        <v>4316</v>
      </c>
      <c r="S1325">
        <v>1</v>
      </c>
      <c r="T1325" t="s">
        <v>4327</v>
      </c>
      <c r="U1325" t="s">
        <v>4332</v>
      </c>
      <c r="V1325">
        <v>1796922</v>
      </c>
      <c r="W1325" t="s">
        <v>20</v>
      </c>
      <c r="X1325" t="b">
        <v>1</v>
      </c>
      <c r="Y1325" t="s">
        <v>719</v>
      </c>
      <c r="Z1325" t="s">
        <v>719</v>
      </c>
      <c r="AA1325">
        <v>1796922</v>
      </c>
      <c r="AB1325" t="s">
        <v>20</v>
      </c>
      <c r="AC1325">
        <v>1114981</v>
      </c>
      <c r="AD1325" t="s">
        <v>100</v>
      </c>
      <c r="AE1325">
        <v>224471</v>
      </c>
      <c r="AF1325" t="s">
        <v>135</v>
      </c>
      <c r="AG1325">
        <v>80840</v>
      </c>
      <c r="AH1325" t="s">
        <v>116</v>
      </c>
      <c r="AI1325">
        <v>28216</v>
      </c>
      <c r="AJ1325" t="s">
        <v>142</v>
      </c>
      <c r="AK1325">
        <v>1224</v>
      </c>
      <c r="AL1325" t="s">
        <v>91</v>
      </c>
      <c r="AM1325">
        <v>2</v>
      </c>
      <c r="AN1325" t="s">
        <v>152</v>
      </c>
      <c r="AO1325">
        <v>131567</v>
      </c>
      <c r="AP1325" t="s">
        <v>153</v>
      </c>
    </row>
    <row r="1326" spans="1:42" x14ac:dyDescent="0.2">
      <c r="A1326">
        <v>1333</v>
      </c>
      <c r="B1326" t="s">
        <v>728</v>
      </c>
      <c r="C1326" t="s">
        <v>20</v>
      </c>
      <c r="D1326">
        <v>1796922</v>
      </c>
      <c r="E1326" t="s">
        <v>302</v>
      </c>
      <c r="F1326" t="s">
        <v>301</v>
      </c>
      <c r="G1326" t="s">
        <v>301</v>
      </c>
      <c r="H1326" t="s">
        <v>742</v>
      </c>
      <c r="I1326" t="s">
        <v>4470</v>
      </c>
      <c r="J1326">
        <v>71</v>
      </c>
      <c r="K1326">
        <v>-1</v>
      </c>
      <c r="L1326">
        <v>1230</v>
      </c>
      <c r="M1326" t="s">
        <v>741</v>
      </c>
      <c r="N1326">
        <v>0</v>
      </c>
      <c r="O1326">
        <v>-5628</v>
      </c>
      <c r="P1326">
        <v>-6858</v>
      </c>
      <c r="Q1326">
        <v>7</v>
      </c>
      <c r="R1326" t="s">
        <v>4317</v>
      </c>
      <c r="S1326">
        <v>1</v>
      </c>
      <c r="T1326" t="s">
        <v>4327</v>
      </c>
      <c r="U1326" t="s">
        <v>4332</v>
      </c>
      <c r="V1326">
        <v>1796922</v>
      </c>
      <c r="W1326" t="s">
        <v>20</v>
      </c>
      <c r="X1326" t="b">
        <v>1</v>
      </c>
      <c r="Y1326" t="s">
        <v>719</v>
      </c>
      <c r="Z1326" t="s">
        <v>719</v>
      </c>
      <c r="AA1326">
        <v>1796922</v>
      </c>
      <c r="AB1326" t="s">
        <v>20</v>
      </c>
      <c r="AC1326">
        <v>1114981</v>
      </c>
      <c r="AD1326" t="s">
        <v>100</v>
      </c>
      <c r="AE1326">
        <v>224471</v>
      </c>
      <c r="AF1326" t="s">
        <v>135</v>
      </c>
      <c r="AG1326">
        <v>80840</v>
      </c>
      <c r="AH1326" t="s">
        <v>116</v>
      </c>
      <c r="AI1326">
        <v>28216</v>
      </c>
      <c r="AJ1326" t="s">
        <v>142</v>
      </c>
      <c r="AK1326">
        <v>1224</v>
      </c>
      <c r="AL1326" t="s">
        <v>91</v>
      </c>
      <c r="AM1326">
        <v>2</v>
      </c>
      <c r="AN1326" t="s">
        <v>152</v>
      </c>
      <c r="AO1326">
        <v>131567</v>
      </c>
      <c r="AP1326" t="s">
        <v>153</v>
      </c>
    </row>
    <row r="1327" spans="1:42" x14ac:dyDescent="0.2">
      <c r="A1327">
        <v>1334</v>
      </c>
      <c r="B1327" t="s">
        <v>728</v>
      </c>
      <c r="C1327" t="s">
        <v>20</v>
      </c>
      <c r="D1327">
        <v>1796922</v>
      </c>
      <c r="E1327" t="s">
        <v>298</v>
      </c>
      <c r="F1327" t="s">
        <v>297</v>
      </c>
      <c r="G1327" t="s">
        <v>297</v>
      </c>
      <c r="H1327" t="s">
        <v>740</v>
      </c>
      <c r="I1327" t="s">
        <v>4469</v>
      </c>
      <c r="J1327">
        <v>49</v>
      </c>
      <c r="K1327">
        <v>-1</v>
      </c>
      <c r="L1327">
        <v>474</v>
      </c>
      <c r="M1327" t="s">
        <v>739</v>
      </c>
      <c r="N1327">
        <v>0</v>
      </c>
      <c r="O1327">
        <v>-5136</v>
      </c>
      <c r="P1327">
        <v>-5610</v>
      </c>
      <c r="Q1327">
        <v>6</v>
      </c>
      <c r="R1327" t="s">
        <v>4319</v>
      </c>
      <c r="S1327">
        <v>1</v>
      </c>
      <c r="T1327" t="s">
        <v>4327</v>
      </c>
      <c r="U1327" t="s">
        <v>4332</v>
      </c>
      <c r="V1327">
        <v>1796922</v>
      </c>
      <c r="W1327" t="s">
        <v>20</v>
      </c>
      <c r="X1327" t="b">
        <v>1</v>
      </c>
      <c r="Y1327" t="s">
        <v>719</v>
      </c>
      <c r="Z1327" t="s">
        <v>719</v>
      </c>
      <c r="AA1327">
        <v>1796922</v>
      </c>
      <c r="AB1327" t="s">
        <v>20</v>
      </c>
      <c r="AC1327">
        <v>1114981</v>
      </c>
      <c r="AD1327" t="s">
        <v>100</v>
      </c>
      <c r="AE1327">
        <v>224471</v>
      </c>
      <c r="AF1327" t="s">
        <v>135</v>
      </c>
      <c r="AG1327">
        <v>80840</v>
      </c>
      <c r="AH1327" t="s">
        <v>116</v>
      </c>
      <c r="AI1327">
        <v>28216</v>
      </c>
      <c r="AJ1327" t="s">
        <v>142</v>
      </c>
      <c r="AK1327">
        <v>1224</v>
      </c>
      <c r="AL1327" t="s">
        <v>91</v>
      </c>
      <c r="AM1327">
        <v>2</v>
      </c>
      <c r="AN1327" t="s">
        <v>152</v>
      </c>
      <c r="AO1327">
        <v>131567</v>
      </c>
      <c r="AP1327" t="s">
        <v>153</v>
      </c>
    </row>
    <row r="1328" spans="1:42" x14ac:dyDescent="0.2">
      <c r="A1328">
        <v>1335</v>
      </c>
      <c r="B1328" t="s">
        <v>728</v>
      </c>
      <c r="C1328" t="s">
        <v>20</v>
      </c>
      <c r="D1328">
        <v>1796922</v>
      </c>
      <c r="E1328" t="s">
        <v>290</v>
      </c>
      <c r="F1328" t="s">
        <v>289</v>
      </c>
      <c r="G1328" t="s">
        <v>289</v>
      </c>
      <c r="H1328" t="s">
        <v>738</v>
      </c>
      <c r="I1328" t="s">
        <v>4468</v>
      </c>
      <c r="J1328">
        <v>55</v>
      </c>
      <c r="K1328">
        <v>-1</v>
      </c>
      <c r="L1328">
        <v>951</v>
      </c>
      <c r="M1328" t="s">
        <v>737</v>
      </c>
      <c r="N1328">
        <v>0</v>
      </c>
      <c r="O1328">
        <v>-4159</v>
      </c>
      <c r="P1328">
        <v>-5110</v>
      </c>
      <c r="Q1328">
        <v>5</v>
      </c>
      <c r="R1328" t="s">
        <v>4320</v>
      </c>
      <c r="S1328">
        <v>1</v>
      </c>
      <c r="T1328" t="s">
        <v>4327</v>
      </c>
      <c r="U1328" t="s">
        <v>4332</v>
      </c>
      <c r="V1328">
        <v>1796922</v>
      </c>
      <c r="W1328" t="s">
        <v>20</v>
      </c>
      <c r="X1328" t="b">
        <v>1</v>
      </c>
      <c r="Y1328" t="s">
        <v>719</v>
      </c>
      <c r="Z1328" t="s">
        <v>719</v>
      </c>
      <c r="AA1328">
        <v>1796922</v>
      </c>
      <c r="AB1328" t="s">
        <v>20</v>
      </c>
      <c r="AC1328">
        <v>1114981</v>
      </c>
      <c r="AD1328" t="s">
        <v>100</v>
      </c>
      <c r="AE1328">
        <v>224471</v>
      </c>
      <c r="AF1328" t="s">
        <v>135</v>
      </c>
      <c r="AG1328">
        <v>80840</v>
      </c>
      <c r="AH1328" t="s">
        <v>116</v>
      </c>
      <c r="AI1328">
        <v>28216</v>
      </c>
      <c r="AJ1328" t="s">
        <v>142</v>
      </c>
      <c r="AK1328">
        <v>1224</v>
      </c>
      <c r="AL1328" t="s">
        <v>91</v>
      </c>
      <c r="AM1328">
        <v>2</v>
      </c>
      <c r="AN1328" t="s">
        <v>152</v>
      </c>
      <c r="AO1328">
        <v>131567</v>
      </c>
      <c r="AP1328" t="s">
        <v>153</v>
      </c>
    </row>
    <row r="1329" spans="1:42" x14ac:dyDescent="0.2">
      <c r="A1329">
        <v>1336</v>
      </c>
      <c r="B1329" t="s">
        <v>728</v>
      </c>
      <c r="C1329" t="s">
        <v>20</v>
      </c>
      <c r="D1329">
        <v>1796922</v>
      </c>
      <c r="E1329" t="s">
        <v>294</v>
      </c>
      <c r="F1329" t="s">
        <v>293</v>
      </c>
      <c r="G1329" t="s">
        <v>293</v>
      </c>
      <c r="H1329" t="s">
        <v>736</v>
      </c>
      <c r="I1329" t="s">
        <v>4467</v>
      </c>
      <c r="J1329">
        <v>47</v>
      </c>
      <c r="K1329">
        <v>-1</v>
      </c>
      <c r="L1329">
        <v>1026</v>
      </c>
      <c r="M1329" t="s">
        <v>735</v>
      </c>
      <c r="N1329">
        <v>0</v>
      </c>
      <c r="O1329">
        <v>-3137</v>
      </c>
      <c r="P1329">
        <v>-4163</v>
      </c>
      <c r="Q1329">
        <v>4</v>
      </c>
      <c r="R1329" t="s">
        <v>4321</v>
      </c>
      <c r="S1329">
        <v>1</v>
      </c>
      <c r="T1329" t="s">
        <v>4327</v>
      </c>
      <c r="U1329" t="s">
        <v>4332</v>
      </c>
      <c r="V1329">
        <v>1796922</v>
      </c>
      <c r="W1329" t="s">
        <v>20</v>
      </c>
      <c r="X1329" t="b">
        <v>1</v>
      </c>
      <c r="Y1329" t="s">
        <v>719</v>
      </c>
      <c r="Z1329" t="s">
        <v>719</v>
      </c>
      <c r="AA1329">
        <v>1796922</v>
      </c>
      <c r="AB1329" t="s">
        <v>20</v>
      </c>
      <c r="AC1329">
        <v>1114981</v>
      </c>
      <c r="AD1329" t="s">
        <v>100</v>
      </c>
      <c r="AE1329">
        <v>224471</v>
      </c>
      <c r="AF1329" t="s">
        <v>135</v>
      </c>
      <c r="AG1329">
        <v>80840</v>
      </c>
      <c r="AH1329" t="s">
        <v>116</v>
      </c>
      <c r="AI1329">
        <v>28216</v>
      </c>
      <c r="AJ1329" t="s">
        <v>142</v>
      </c>
      <c r="AK1329">
        <v>1224</v>
      </c>
      <c r="AL1329" t="s">
        <v>91</v>
      </c>
      <c r="AM1329">
        <v>2</v>
      </c>
      <c r="AN1329" t="s">
        <v>152</v>
      </c>
      <c r="AO1329">
        <v>131567</v>
      </c>
      <c r="AP1329" t="s">
        <v>153</v>
      </c>
    </row>
    <row r="1330" spans="1:42" x14ac:dyDescent="0.2">
      <c r="A1330">
        <v>1337</v>
      </c>
      <c r="B1330" t="s">
        <v>728</v>
      </c>
      <c r="C1330" t="s">
        <v>20</v>
      </c>
      <c r="D1330">
        <v>1796922</v>
      </c>
      <c r="E1330" t="s">
        <v>734</v>
      </c>
      <c r="F1330" t="s">
        <v>733</v>
      </c>
      <c r="G1330" t="s">
        <v>733</v>
      </c>
      <c r="H1330" t="s">
        <v>732</v>
      </c>
      <c r="I1330" t="s">
        <v>4466</v>
      </c>
      <c r="J1330" t="s">
        <v>719</v>
      </c>
      <c r="K1330">
        <v>-1</v>
      </c>
      <c r="L1330">
        <v>429</v>
      </c>
      <c r="M1330" t="s">
        <v>731</v>
      </c>
      <c r="N1330">
        <v>0</v>
      </c>
      <c r="O1330">
        <v>-2634</v>
      </c>
      <c r="P1330">
        <v>-3063</v>
      </c>
      <c r="Q1330">
        <v>3</v>
      </c>
      <c r="R1330" t="s">
        <v>4454</v>
      </c>
      <c r="S1330">
        <v>1</v>
      </c>
      <c r="T1330" t="s">
        <v>4327</v>
      </c>
      <c r="U1330" t="s">
        <v>4332</v>
      </c>
      <c r="V1330">
        <v>1796922</v>
      </c>
      <c r="W1330" t="s">
        <v>20</v>
      </c>
      <c r="X1330" t="b">
        <v>1</v>
      </c>
      <c r="Y1330" t="s">
        <v>719</v>
      </c>
      <c r="Z1330" t="s">
        <v>719</v>
      </c>
      <c r="AA1330">
        <v>1796922</v>
      </c>
      <c r="AB1330" t="s">
        <v>20</v>
      </c>
      <c r="AC1330">
        <v>1114981</v>
      </c>
      <c r="AD1330" t="s">
        <v>100</v>
      </c>
      <c r="AE1330">
        <v>224471</v>
      </c>
      <c r="AF1330" t="s">
        <v>135</v>
      </c>
      <c r="AG1330">
        <v>80840</v>
      </c>
      <c r="AH1330" t="s">
        <v>116</v>
      </c>
      <c r="AI1330">
        <v>28216</v>
      </c>
      <c r="AJ1330" t="s">
        <v>142</v>
      </c>
      <c r="AK1330">
        <v>1224</v>
      </c>
      <c r="AL1330" t="s">
        <v>91</v>
      </c>
      <c r="AM1330">
        <v>2</v>
      </c>
      <c r="AN1330" t="s">
        <v>152</v>
      </c>
      <c r="AO1330">
        <v>131567</v>
      </c>
      <c r="AP1330" t="s">
        <v>153</v>
      </c>
    </row>
    <row r="1331" spans="1:42" x14ac:dyDescent="0.2">
      <c r="A1331">
        <v>1338</v>
      </c>
      <c r="B1331" t="s">
        <v>728</v>
      </c>
      <c r="C1331" t="s">
        <v>20</v>
      </c>
      <c r="D1331">
        <v>1796922</v>
      </c>
      <c r="E1331" t="s">
        <v>688</v>
      </c>
      <c r="F1331" t="s">
        <v>687</v>
      </c>
      <c r="G1331" t="s">
        <v>687</v>
      </c>
      <c r="H1331" t="s">
        <v>730</v>
      </c>
      <c r="I1331" t="s">
        <v>4465</v>
      </c>
      <c r="J1331" t="s">
        <v>719</v>
      </c>
      <c r="K1331">
        <v>-1</v>
      </c>
      <c r="L1331">
        <v>696</v>
      </c>
      <c r="M1331" t="s">
        <v>729</v>
      </c>
      <c r="N1331">
        <v>0</v>
      </c>
      <c r="O1331">
        <v>-1924</v>
      </c>
      <c r="P1331">
        <v>-2620</v>
      </c>
      <c r="Q1331">
        <v>2</v>
      </c>
      <c r="R1331" t="s">
        <v>4464</v>
      </c>
      <c r="S1331">
        <v>1</v>
      </c>
      <c r="T1331" t="s">
        <v>4327</v>
      </c>
      <c r="U1331" t="s">
        <v>4332</v>
      </c>
      <c r="V1331">
        <v>1796922</v>
      </c>
      <c r="W1331" t="s">
        <v>20</v>
      </c>
      <c r="X1331" t="b">
        <v>1</v>
      </c>
      <c r="Y1331" t="s">
        <v>719</v>
      </c>
      <c r="Z1331" t="s">
        <v>719</v>
      </c>
      <c r="AA1331">
        <v>1796922</v>
      </c>
      <c r="AB1331" t="s">
        <v>20</v>
      </c>
      <c r="AC1331">
        <v>1114981</v>
      </c>
      <c r="AD1331" t="s">
        <v>100</v>
      </c>
      <c r="AE1331">
        <v>224471</v>
      </c>
      <c r="AF1331" t="s">
        <v>135</v>
      </c>
      <c r="AG1331">
        <v>80840</v>
      </c>
      <c r="AH1331" t="s">
        <v>116</v>
      </c>
      <c r="AI1331">
        <v>28216</v>
      </c>
      <c r="AJ1331" t="s">
        <v>142</v>
      </c>
      <c r="AK1331">
        <v>1224</v>
      </c>
      <c r="AL1331" t="s">
        <v>91</v>
      </c>
      <c r="AM1331">
        <v>2</v>
      </c>
      <c r="AN1331" t="s">
        <v>152</v>
      </c>
      <c r="AO1331">
        <v>131567</v>
      </c>
      <c r="AP1331" t="s">
        <v>153</v>
      </c>
    </row>
    <row r="1332" spans="1:42" x14ac:dyDescent="0.2">
      <c r="A1332">
        <v>1339</v>
      </c>
      <c r="B1332" t="s">
        <v>728</v>
      </c>
      <c r="C1332" t="s">
        <v>20</v>
      </c>
      <c r="D1332">
        <v>1796922</v>
      </c>
      <c r="E1332" t="s">
        <v>727</v>
      </c>
      <c r="F1332" t="s">
        <v>726</v>
      </c>
      <c r="G1332" t="s">
        <v>726</v>
      </c>
      <c r="H1332" t="s">
        <v>725</v>
      </c>
      <c r="I1332" t="s">
        <v>4463</v>
      </c>
      <c r="J1332" t="s">
        <v>719</v>
      </c>
      <c r="K1332">
        <v>1</v>
      </c>
      <c r="L1332">
        <v>1453</v>
      </c>
      <c r="M1332" t="s">
        <v>724</v>
      </c>
      <c r="N1332">
        <v>1</v>
      </c>
      <c r="O1332">
        <v>0</v>
      </c>
      <c r="P1332">
        <v>-1453</v>
      </c>
      <c r="Q1332">
        <v>1</v>
      </c>
      <c r="R1332" t="s">
        <v>720</v>
      </c>
      <c r="S1332">
        <v>1</v>
      </c>
      <c r="T1332" t="s">
        <v>4327</v>
      </c>
      <c r="U1332" t="s">
        <v>4332</v>
      </c>
      <c r="V1332">
        <v>1796922</v>
      </c>
      <c r="W1332" t="s">
        <v>20</v>
      </c>
      <c r="X1332" t="b">
        <v>1</v>
      </c>
      <c r="Y1332" t="s">
        <v>719</v>
      </c>
      <c r="Z1332" t="s">
        <v>719</v>
      </c>
      <c r="AA1332">
        <v>1796922</v>
      </c>
      <c r="AB1332" t="s">
        <v>20</v>
      </c>
      <c r="AC1332">
        <v>1114981</v>
      </c>
      <c r="AD1332" t="s">
        <v>100</v>
      </c>
      <c r="AE1332">
        <v>224471</v>
      </c>
      <c r="AF1332" t="s">
        <v>135</v>
      </c>
      <c r="AG1332">
        <v>80840</v>
      </c>
      <c r="AH1332" t="s">
        <v>116</v>
      </c>
      <c r="AI1332">
        <v>28216</v>
      </c>
      <c r="AJ1332" t="s">
        <v>142</v>
      </c>
      <c r="AK1332">
        <v>1224</v>
      </c>
      <c r="AL1332" t="s">
        <v>91</v>
      </c>
      <c r="AM1332">
        <v>2</v>
      </c>
      <c r="AN1332" t="s">
        <v>152</v>
      </c>
      <c r="AO1332">
        <v>131567</v>
      </c>
      <c r="AP1332" t="s">
        <v>153</v>
      </c>
    </row>
    <row r="1333" spans="1:42" x14ac:dyDescent="0.2">
      <c r="A1333">
        <v>1340</v>
      </c>
      <c r="B1333" t="s">
        <v>699</v>
      </c>
      <c r="C1333" t="s">
        <v>34</v>
      </c>
      <c r="D1333">
        <v>1854500</v>
      </c>
      <c r="E1333" t="s">
        <v>723</v>
      </c>
      <c r="F1333" t="s">
        <v>722</v>
      </c>
      <c r="G1333" t="s">
        <v>722</v>
      </c>
      <c r="H1333" t="s">
        <v>719</v>
      </c>
      <c r="I1333" t="s">
        <v>4462</v>
      </c>
      <c r="J1333" t="s">
        <v>719</v>
      </c>
      <c r="K1333">
        <v>1</v>
      </c>
      <c r="L1333" t="s">
        <v>719</v>
      </c>
      <c r="M1333" t="s">
        <v>719</v>
      </c>
      <c r="N1333" t="s">
        <v>719</v>
      </c>
      <c r="O1333">
        <v>-9784</v>
      </c>
      <c r="P1333">
        <v>-10078</v>
      </c>
      <c r="Q1333">
        <v>12</v>
      </c>
      <c r="R1333" t="s">
        <v>720</v>
      </c>
      <c r="S1333">
        <v>1</v>
      </c>
      <c r="T1333" t="s">
        <v>4327</v>
      </c>
      <c r="U1333" t="s">
        <v>4332</v>
      </c>
      <c r="V1333">
        <v>1854500</v>
      </c>
      <c r="W1333" t="s">
        <v>34</v>
      </c>
      <c r="X1333" t="b">
        <v>1</v>
      </c>
      <c r="Y1333" t="s">
        <v>719</v>
      </c>
      <c r="Z1333" t="s">
        <v>719</v>
      </c>
      <c r="AA1333">
        <v>1854500</v>
      </c>
      <c r="AB1333" t="s">
        <v>34</v>
      </c>
      <c r="AC1333">
        <v>125216</v>
      </c>
      <c r="AD1333" t="s">
        <v>112</v>
      </c>
      <c r="AE1333">
        <v>433</v>
      </c>
      <c r="AF1333" t="s">
        <v>140</v>
      </c>
      <c r="AG1333">
        <v>204441</v>
      </c>
      <c r="AH1333" t="s">
        <v>150</v>
      </c>
      <c r="AI1333">
        <v>28211</v>
      </c>
      <c r="AJ1333" t="s">
        <v>151</v>
      </c>
      <c r="AK1333">
        <v>1224</v>
      </c>
      <c r="AL1333" t="s">
        <v>91</v>
      </c>
      <c r="AM1333">
        <v>2</v>
      </c>
      <c r="AN1333" t="s">
        <v>152</v>
      </c>
      <c r="AO1333">
        <v>131567</v>
      </c>
      <c r="AP1333" t="s">
        <v>153</v>
      </c>
    </row>
    <row r="1334" spans="1:42" x14ac:dyDescent="0.2">
      <c r="A1334">
        <v>1341</v>
      </c>
      <c r="B1334" t="s">
        <v>699</v>
      </c>
      <c r="C1334" t="s">
        <v>34</v>
      </c>
      <c r="D1334">
        <v>1854500</v>
      </c>
      <c r="E1334" t="s">
        <v>721</v>
      </c>
      <c r="F1334" t="s">
        <v>720</v>
      </c>
      <c r="G1334" t="s">
        <v>720</v>
      </c>
      <c r="H1334" t="s">
        <v>719</v>
      </c>
      <c r="I1334" t="s">
        <v>4461</v>
      </c>
      <c r="J1334" t="s">
        <v>719</v>
      </c>
      <c r="K1334">
        <v>1</v>
      </c>
      <c r="L1334" t="s">
        <v>719</v>
      </c>
      <c r="M1334" t="s">
        <v>719</v>
      </c>
      <c r="N1334" t="s">
        <v>719</v>
      </c>
      <c r="O1334">
        <v>-9339</v>
      </c>
      <c r="P1334">
        <v>-9732</v>
      </c>
      <c r="Q1334">
        <v>11</v>
      </c>
      <c r="R1334" t="s">
        <v>720</v>
      </c>
      <c r="S1334">
        <v>1</v>
      </c>
      <c r="T1334" t="s">
        <v>4327</v>
      </c>
      <c r="U1334" t="s">
        <v>4332</v>
      </c>
      <c r="V1334">
        <v>1854500</v>
      </c>
      <c r="W1334" t="s">
        <v>34</v>
      </c>
      <c r="X1334" t="b">
        <v>1</v>
      </c>
      <c r="Y1334" t="s">
        <v>719</v>
      </c>
      <c r="Z1334" t="s">
        <v>719</v>
      </c>
      <c r="AA1334">
        <v>1854500</v>
      </c>
      <c r="AB1334" t="s">
        <v>34</v>
      </c>
      <c r="AC1334">
        <v>125216</v>
      </c>
      <c r="AD1334" t="s">
        <v>112</v>
      </c>
      <c r="AE1334">
        <v>433</v>
      </c>
      <c r="AF1334" t="s">
        <v>140</v>
      </c>
      <c r="AG1334">
        <v>204441</v>
      </c>
      <c r="AH1334" t="s">
        <v>150</v>
      </c>
      <c r="AI1334">
        <v>28211</v>
      </c>
      <c r="AJ1334" t="s">
        <v>151</v>
      </c>
      <c r="AK1334">
        <v>1224</v>
      </c>
      <c r="AL1334" t="s">
        <v>91</v>
      </c>
      <c r="AM1334">
        <v>2</v>
      </c>
      <c r="AN1334" t="s">
        <v>152</v>
      </c>
      <c r="AO1334">
        <v>131567</v>
      </c>
      <c r="AP1334" t="s">
        <v>153</v>
      </c>
    </row>
    <row r="1335" spans="1:42" x14ac:dyDescent="0.2">
      <c r="A1335">
        <v>1342</v>
      </c>
      <c r="B1335" t="s">
        <v>699</v>
      </c>
      <c r="C1335" t="s">
        <v>34</v>
      </c>
      <c r="D1335">
        <v>1854500</v>
      </c>
      <c r="E1335" t="s">
        <v>309</v>
      </c>
      <c r="F1335" t="s">
        <v>308</v>
      </c>
      <c r="G1335" t="s">
        <v>308</v>
      </c>
      <c r="H1335" t="s">
        <v>718</v>
      </c>
      <c r="I1335" t="s">
        <v>4460</v>
      </c>
      <c r="J1335">
        <v>42</v>
      </c>
      <c r="K1335">
        <v>1</v>
      </c>
      <c r="L1335">
        <v>768</v>
      </c>
      <c r="M1335" t="s">
        <v>717</v>
      </c>
      <c r="N1335">
        <v>0</v>
      </c>
      <c r="O1335">
        <v>-8477</v>
      </c>
      <c r="P1335">
        <v>-9245</v>
      </c>
      <c r="Q1335">
        <v>10</v>
      </c>
      <c r="R1335" t="s">
        <v>4318</v>
      </c>
      <c r="S1335">
        <v>1</v>
      </c>
      <c r="T1335" t="s">
        <v>4327</v>
      </c>
      <c r="U1335" t="s">
        <v>4332</v>
      </c>
      <c r="V1335">
        <v>1854500</v>
      </c>
      <c r="W1335" t="s">
        <v>34</v>
      </c>
      <c r="X1335" t="b">
        <v>1</v>
      </c>
      <c r="Y1335" t="s">
        <v>719</v>
      </c>
      <c r="Z1335" t="s">
        <v>719</v>
      </c>
      <c r="AA1335">
        <v>1854500</v>
      </c>
      <c r="AB1335" t="s">
        <v>34</v>
      </c>
      <c r="AC1335">
        <v>125216</v>
      </c>
      <c r="AD1335" t="s">
        <v>112</v>
      </c>
      <c r="AE1335">
        <v>433</v>
      </c>
      <c r="AF1335" t="s">
        <v>140</v>
      </c>
      <c r="AG1335">
        <v>204441</v>
      </c>
      <c r="AH1335" t="s">
        <v>150</v>
      </c>
      <c r="AI1335">
        <v>28211</v>
      </c>
      <c r="AJ1335" t="s">
        <v>151</v>
      </c>
      <c r="AK1335">
        <v>1224</v>
      </c>
      <c r="AL1335" t="s">
        <v>91</v>
      </c>
      <c r="AM1335">
        <v>2</v>
      </c>
      <c r="AN1335" t="s">
        <v>152</v>
      </c>
      <c r="AO1335">
        <v>131567</v>
      </c>
      <c r="AP1335" t="s">
        <v>153</v>
      </c>
    </row>
    <row r="1336" spans="1:42" x14ac:dyDescent="0.2">
      <c r="A1336">
        <v>1343</v>
      </c>
      <c r="B1336" t="s">
        <v>699</v>
      </c>
      <c r="C1336" t="s">
        <v>34</v>
      </c>
      <c r="D1336">
        <v>1854500</v>
      </c>
      <c r="E1336" t="s">
        <v>305</v>
      </c>
      <c r="F1336" t="s">
        <v>304</v>
      </c>
      <c r="G1336" t="s">
        <v>304</v>
      </c>
      <c r="H1336" t="s">
        <v>229</v>
      </c>
      <c r="I1336" t="s">
        <v>4459</v>
      </c>
      <c r="J1336">
        <v>40</v>
      </c>
      <c r="K1336">
        <v>-1</v>
      </c>
      <c r="L1336">
        <v>993</v>
      </c>
      <c r="M1336" t="s">
        <v>716</v>
      </c>
      <c r="N1336">
        <v>0</v>
      </c>
      <c r="O1336">
        <v>-7361</v>
      </c>
      <c r="P1336">
        <v>-8354</v>
      </c>
      <c r="Q1336">
        <v>9</v>
      </c>
      <c r="R1336" t="s">
        <v>4316</v>
      </c>
      <c r="S1336">
        <v>1</v>
      </c>
      <c r="T1336" t="s">
        <v>4327</v>
      </c>
      <c r="U1336" t="s">
        <v>4332</v>
      </c>
      <c r="V1336">
        <v>1854500</v>
      </c>
      <c r="W1336" t="s">
        <v>34</v>
      </c>
      <c r="X1336" t="b">
        <v>1</v>
      </c>
      <c r="Y1336" t="s">
        <v>719</v>
      </c>
      <c r="Z1336" t="s">
        <v>719</v>
      </c>
      <c r="AA1336">
        <v>1854500</v>
      </c>
      <c r="AB1336" t="s">
        <v>34</v>
      </c>
      <c r="AC1336">
        <v>125216</v>
      </c>
      <c r="AD1336" t="s">
        <v>112</v>
      </c>
      <c r="AE1336">
        <v>433</v>
      </c>
      <c r="AF1336" t="s">
        <v>140</v>
      </c>
      <c r="AG1336">
        <v>204441</v>
      </c>
      <c r="AH1336" t="s">
        <v>150</v>
      </c>
      <c r="AI1336">
        <v>28211</v>
      </c>
      <c r="AJ1336" t="s">
        <v>151</v>
      </c>
      <c r="AK1336">
        <v>1224</v>
      </c>
      <c r="AL1336" t="s">
        <v>91</v>
      </c>
      <c r="AM1336">
        <v>2</v>
      </c>
      <c r="AN1336" t="s">
        <v>152</v>
      </c>
      <c r="AO1336">
        <v>131567</v>
      </c>
      <c r="AP1336" t="s">
        <v>153</v>
      </c>
    </row>
    <row r="1337" spans="1:42" x14ac:dyDescent="0.2">
      <c r="A1337">
        <v>1344</v>
      </c>
      <c r="B1337" t="s">
        <v>699</v>
      </c>
      <c r="C1337" t="s">
        <v>34</v>
      </c>
      <c r="D1337">
        <v>1854500</v>
      </c>
      <c r="E1337" t="s">
        <v>698</v>
      </c>
      <c r="F1337" t="s">
        <v>697</v>
      </c>
      <c r="G1337" t="s">
        <v>697</v>
      </c>
      <c r="H1337" t="s">
        <v>715</v>
      </c>
      <c r="I1337" t="s">
        <v>4458</v>
      </c>
      <c r="J1337">
        <v>64</v>
      </c>
      <c r="K1337">
        <v>-1</v>
      </c>
      <c r="L1337">
        <v>1281</v>
      </c>
      <c r="M1337" t="s">
        <v>714</v>
      </c>
      <c r="N1337">
        <v>0</v>
      </c>
      <c r="O1337">
        <v>-6066</v>
      </c>
      <c r="P1337">
        <v>-7347</v>
      </c>
      <c r="Q1337">
        <v>8</v>
      </c>
      <c r="R1337" t="s">
        <v>4317</v>
      </c>
      <c r="S1337">
        <v>1</v>
      </c>
      <c r="T1337" t="s">
        <v>4327</v>
      </c>
      <c r="U1337" t="s">
        <v>4332</v>
      </c>
      <c r="V1337">
        <v>1854500</v>
      </c>
      <c r="W1337" t="s">
        <v>34</v>
      </c>
      <c r="X1337" t="b">
        <v>1</v>
      </c>
      <c r="Y1337" t="s">
        <v>719</v>
      </c>
      <c r="Z1337" t="s">
        <v>719</v>
      </c>
      <c r="AA1337">
        <v>1854500</v>
      </c>
      <c r="AB1337" t="s">
        <v>34</v>
      </c>
      <c r="AC1337">
        <v>125216</v>
      </c>
      <c r="AD1337" t="s">
        <v>112</v>
      </c>
      <c r="AE1337">
        <v>433</v>
      </c>
      <c r="AF1337" t="s">
        <v>140</v>
      </c>
      <c r="AG1337">
        <v>204441</v>
      </c>
      <c r="AH1337" t="s">
        <v>150</v>
      </c>
      <c r="AI1337">
        <v>28211</v>
      </c>
      <c r="AJ1337" t="s">
        <v>151</v>
      </c>
      <c r="AK1337">
        <v>1224</v>
      </c>
      <c r="AL1337" t="s">
        <v>91</v>
      </c>
      <c r="AM1337">
        <v>2</v>
      </c>
      <c r="AN1337" t="s">
        <v>152</v>
      </c>
      <c r="AO1337">
        <v>131567</v>
      </c>
      <c r="AP1337" t="s">
        <v>153</v>
      </c>
    </row>
    <row r="1338" spans="1:42" x14ac:dyDescent="0.2">
      <c r="A1338">
        <v>1345</v>
      </c>
      <c r="B1338" t="s">
        <v>699</v>
      </c>
      <c r="C1338" t="s">
        <v>34</v>
      </c>
      <c r="D1338">
        <v>1854500</v>
      </c>
      <c r="E1338" t="s">
        <v>614</v>
      </c>
      <c r="F1338" t="s">
        <v>613</v>
      </c>
      <c r="G1338" t="s">
        <v>613</v>
      </c>
      <c r="H1338" t="s">
        <v>713</v>
      </c>
      <c r="I1338" t="s">
        <v>4457</v>
      </c>
      <c r="J1338">
        <v>54</v>
      </c>
      <c r="K1338">
        <v>-1</v>
      </c>
      <c r="L1338">
        <v>465</v>
      </c>
      <c r="M1338" t="s">
        <v>712</v>
      </c>
      <c r="N1338">
        <v>0</v>
      </c>
      <c r="O1338">
        <v>-5602</v>
      </c>
      <c r="P1338">
        <v>-6067</v>
      </c>
      <c r="Q1338">
        <v>7</v>
      </c>
      <c r="R1338" t="s">
        <v>4319</v>
      </c>
      <c r="S1338">
        <v>1</v>
      </c>
      <c r="T1338" t="s">
        <v>4327</v>
      </c>
      <c r="U1338" t="s">
        <v>4332</v>
      </c>
      <c r="V1338">
        <v>1854500</v>
      </c>
      <c r="W1338" t="s">
        <v>34</v>
      </c>
      <c r="X1338" t="b">
        <v>1</v>
      </c>
      <c r="Y1338" t="s">
        <v>719</v>
      </c>
      <c r="Z1338" t="s">
        <v>719</v>
      </c>
      <c r="AA1338">
        <v>1854500</v>
      </c>
      <c r="AB1338" t="s">
        <v>34</v>
      </c>
      <c r="AC1338">
        <v>125216</v>
      </c>
      <c r="AD1338" t="s">
        <v>112</v>
      </c>
      <c r="AE1338">
        <v>433</v>
      </c>
      <c r="AF1338" t="s">
        <v>140</v>
      </c>
      <c r="AG1338">
        <v>204441</v>
      </c>
      <c r="AH1338" t="s">
        <v>150</v>
      </c>
      <c r="AI1338">
        <v>28211</v>
      </c>
      <c r="AJ1338" t="s">
        <v>151</v>
      </c>
      <c r="AK1338">
        <v>1224</v>
      </c>
      <c r="AL1338" t="s">
        <v>91</v>
      </c>
      <c r="AM1338">
        <v>2</v>
      </c>
      <c r="AN1338" t="s">
        <v>152</v>
      </c>
      <c r="AO1338">
        <v>131567</v>
      </c>
      <c r="AP1338" t="s">
        <v>153</v>
      </c>
    </row>
    <row r="1339" spans="1:42" x14ac:dyDescent="0.2">
      <c r="A1339">
        <v>1346</v>
      </c>
      <c r="B1339" t="s">
        <v>699</v>
      </c>
      <c r="C1339" t="s">
        <v>34</v>
      </c>
      <c r="D1339">
        <v>1854500</v>
      </c>
      <c r="E1339" t="s">
        <v>294</v>
      </c>
      <c r="F1339" t="s">
        <v>293</v>
      </c>
      <c r="G1339" t="s">
        <v>293</v>
      </c>
      <c r="H1339" t="s">
        <v>711</v>
      </c>
      <c r="I1339" t="s">
        <v>4456</v>
      </c>
      <c r="J1339">
        <v>37</v>
      </c>
      <c r="K1339">
        <v>-1</v>
      </c>
      <c r="L1339">
        <v>1011</v>
      </c>
      <c r="M1339" t="s">
        <v>710</v>
      </c>
      <c r="N1339">
        <v>0</v>
      </c>
      <c r="O1339">
        <v>-4578</v>
      </c>
      <c r="P1339">
        <v>-5589</v>
      </c>
      <c r="Q1339">
        <v>6</v>
      </c>
      <c r="R1339" t="s">
        <v>4321</v>
      </c>
      <c r="S1339">
        <v>1</v>
      </c>
      <c r="T1339" t="s">
        <v>4327</v>
      </c>
      <c r="U1339" t="s">
        <v>4332</v>
      </c>
      <c r="V1339">
        <v>1854500</v>
      </c>
      <c r="W1339" t="s">
        <v>34</v>
      </c>
      <c r="X1339" t="b">
        <v>1</v>
      </c>
      <c r="Y1339" t="s">
        <v>719</v>
      </c>
      <c r="Z1339" t="s">
        <v>719</v>
      </c>
      <c r="AA1339">
        <v>1854500</v>
      </c>
      <c r="AB1339" t="s">
        <v>34</v>
      </c>
      <c r="AC1339">
        <v>125216</v>
      </c>
      <c r="AD1339" t="s">
        <v>112</v>
      </c>
      <c r="AE1339">
        <v>433</v>
      </c>
      <c r="AF1339" t="s">
        <v>140</v>
      </c>
      <c r="AG1339">
        <v>204441</v>
      </c>
      <c r="AH1339" t="s">
        <v>150</v>
      </c>
      <c r="AI1339">
        <v>28211</v>
      </c>
      <c r="AJ1339" t="s">
        <v>151</v>
      </c>
      <c r="AK1339">
        <v>1224</v>
      </c>
      <c r="AL1339" t="s">
        <v>91</v>
      </c>
      <c r="AM1339">
        <v>2</v>
      </c>
      <c r="AN1339" t="s">
        <v>152</v>
      </c>
      <c r="AO1339">
        <v>131567</v>
      </c>
      <c r="AP1339" t="s">
        <v>153</v>
      </c>
    </row>
    <row r="1340" spans="1:42" x14ac:dyDescent="0.2">
      <c r="A1340">
        <v>1347</v>
      </c>
      <c r="B1340" t="s">
        <v>699</v>
      </c>
      <c r="C1340" t="s">
        <v>34</v>
      </c>
      <c r="D1340">
        <v>1854500</v>
      </c>
      <c r="E1340" t="s">
        <v>497</v>
      </c>
      <c r="F1340" t="s">
        <v>429</v>
      </c>
      <c r="G1340" t="s">
        <v>429</v>
      </c>
      <c r="H1340" t="s">
        <v>709</v>
      </c>
      <c r="I1340" t="s">
        <v>4455</v>
      </c>
      <c r="J1340" t="s">
        <v>719</v>
      </c>
      <c r="K1340">
        <v>-1</v>
      </c>
      <c r="L1340">
        <v>156</v>
      </c>
      <c r="M1340" t="s">
        <v>708</v>
      </c>
      <c r="N1340">
        <v>0</v>
      </c>
      <c r="O1340">
        <v>-4426</v>
      </c>
      <c r="P1340">
        <v>-4582</v>
      </c>
      <c r="Q1340">
        <v>5</v>
      </c>
      <c r="R1340" t="s">
        <v>4454</v>
      </c>
      <c r="S1340">
        <v>1</v>
      </c>
      <c r="T1340" t="s">
        <v>4327</v>
      </c>
      <c r="U1340" t="s">
        <v>4332</v>
      </c>
      <c r="V1340">
        <v>1854500</v>
      </c>
      <c r="W1340" t="s">
        <v>34</v>
      </c>
      <c r="X1340" t="b">
        <v>1</v>
      </c>
      <c r="Y1340" t="s">
        <v>719</v>
      </c>
      <c r="Z1340" t="s">
        <v>719</v>
      </c>
      <c r="AA1340">
        <v>1854500</v>
      </c>
      <c r="AB1340" t="s">
        <v>34</v>
      </c>
      <c r="AC1340">
        <v>125216</v>
      </c>
      <c r="AD1340" t="s">
        <v>112</v>
      </c>
      <c r="AE1340">
        <v>433</v>
      </c>
      <c r="AF1340" t="s">
        <v>140</v>
      </c>
      <c r="AG1340">
        <v>204441</v>
      </c>
      <c r="AH1340" t="s">
        <v>150</v>
      </c>
      <c r="AI1340">
        <v>28211</v>
      </c>
      <c r="AJ1340" t="s">
        <v>151</v>
      </c>
      <c r="AK1340">
        <v>1224</v>
      </c>
      <c r="AL1340" t="s">
        <v>91</v>
      </c>
      <c r="AM1340">
        <v>2</v>
      </c>
      <c r="AN1340" t="s">
        <v>152</v>
      </c>
      <c r="AO1340">
        <v>131567</v>
      </c>
      <c r="AP1340" t="s">
        <v>153</v>
      </c>
    </row>
    <row r="1341" spans="1:42" x14ac:dyDescent="0.2">
      <c r="A1341">
        <v>1348</v>
      </c>
      <c r="B1341" t="s">
        <v>699</v>
      </c>
      <c r="C1341" t="s">
        <v>34</v>
      </c>
      <c r="D1341">
        <v>1854500</v>
      </c>
      <c r="E1341" t="s">
        <v>707</v>
      </c>
      <c r="F1341" t="s">
        <v>706</v>
      </c>
      <c r="G1341" t="s">
        <v>706</v>
      </c>
      <c r="H1341" t="s">
        <v>705</v>
      </c>
      <c r="I1341" t="s">
        <v>4453</v>
      </c>
      <c r="J1341" t="s">
        <v>719</v>
      </c>
      <c r="K1341">
        <v>-1</v>
      </c>
      <c r="L1341">
        <v>339</v>
      </c>
      <c r="M1341" t="s">
        <v>704</v>
      </c>
      <c r="N1341">
        <v>0</v>
      </c>
      <c r="O1341">
        <v>-3617</v>
      </c>
      <c r="P1341">
        <v>-3956</v>
      </c>
      <c r="Q1341">
        <v>4</v>
      </c>
      <c r="R1341" t="s">
        <v>1030</v>
      </c>
      <c r="S1341">
        <v>1</v>
      </c>
      <c r="T1341" t="s">
        <v>4327</v>
      </c>
      <c r="U1341" t="s">
        <v>4332</v>
      </c>
      <c r="V1341">
        <v>1854500</v>
      </c>
      <c r="W1341" t="s">
        <v>34</v>
      </c>
      <c r="X1341" t="b">
        <v>1</v>
      </c>
      <c r="Y1341" t="s">
        <v>719</v>
      </c>
      <c r="Z1341" t="s">
        <v>719</v>
      </c>
      <c r="AA1341">
        <v>1854500</v>
      </c>
      <c r="AB1341" t="s">
        <v>34</v>
      </c>
      <c r="AC1341">
        <v>125216</v>
      </c>
      <c r="AD1341" t="s">
        <v>112</v>
      </c>
      <c r="AE1341">
        <v>433</v>
      </c>
      <c r="AF1341" t="s">
        <v>140</v>
      </c>
      <c r="AG1341">
        <v>204441</v>
      </c>
      <c r="AH1341" t="s">
        <v>150</v>
      </c>
      <c r="AI1341">
        <v>28211</v>
      </c>
      <c r="AJ1341" t="s">
        <v>151</v>
      </c>
      <c r="AK1341">
        <v>1224</v>
      </c>
      <c r="AL1341" t="s">
        <v>91</v>
      </c>
      <c r="AM1341">
        <v>2</v>
      </c>
      <c r="AN1341" t="s">
        <v>152</v>
      </c>
      <c r="AO1341">
        <v>131567</v>
      </c>
      <c r="AP1341" t="s">
        <v>153</v>
      </c>
    </row>
    <row r="1342" spans="1:42" x14ac:dyDescent="0.2">
      <c r="A1342">
        <v>1349</v>
      </c>
      <c r="B1342" t="s">
        <v>699</v>
      </c>
      <c r="C1342" t="s">
        <v>34</v>
      </c>
      <c r="D1342">
        <v>1854500</v>
      </c>
      <c r="E1342" t="s">
        <v>290</v>
      </c>
      <c r="F1342" t="s">
        <v>289</v>
      </c>
      <c r="G1342" t="s">
        <v>289</v>
      </c>
      <c r="H1342" t="s">
        <v>703</v>
      </c>
      <c r="I1342" t="s">
        <v>4452</v>
      </c>
      <c r="J1342">
        <v>40</v>
      </c>
      <c r="K1342">
        <v>-1</v>
      </c>
      <c r="L1342">
        <v>1041</v>
      </c>
      <c r="M1342" t="s">
        <v>702</v>
      </c>
      <c r="N1342">
        <v>0</v>
      </c>
      <c r="O1342">
        <v>-2580</v>
      </c>
      <c r="P1342">
        <v>-3621</v>
      </c>
      <c r="Q1342">
        <v>3</v>
      </c>
      <c r="R1342" t="s">
        <v>4320</v>
      </c>
      <c r="S1342">
        <v>1</v>
      </c>
      <c r="T1342" t="s">
        <v>4327</v>
      </c>
      <c r="U1342" t="s">
        <v>4332</v>
      </c>
      <c r="V1342">
        <v>1854500</v>
      </c>
      <c r="W1342" t="s">
        <v>34</v>
      </c>
      <c r="X1342" t="b">
        <v>1</v>
      </c>
      <c r="Y1342" t="s">
        <v>719</v>
      </c>
      <c r="Z1342" t="s">
        <v>719</v>
      </c>
      <c r="AA1342">
        <v>1854500</v>
      </c>
      <c r="AB1342" t="s">
        <v>34</v>
      </c>
      <c r="AC1342">
        <v>125216</v>
      </c>
      <c r="AD1342" t="s">
        <v>112</v>
      </c>
      <c r="AE1342">
        <v>433</v>
      </c>
      <c r="AF1342" t="s">
        <v>140</v>
      </c>
      <c r="AG1342">
        <v>204441</v>
      </c>
      <c r="AH1342" t="s">
        <v>150</v>
      </c>
      <c r="AI1342">
        <v>28211</v>
      </c>
      <c r="AJ1342" t="s">
        <v>151</v>
      </c>
      <c r="AK1342">
        <v>1224</v>
      </c>
      <c r="AL1342" t="s">
        <v>91</v>
      </c>
      <c r="AM1342">
        <v>2</v>
      </c>
      <c r="AN1342" t="s">
        <v>152</v>
      </c>
      <c r="AO1342">
        <v>131567</v>
      </c>
      <c r="AP1342" t="s">
        <v>153</v>
      </c>
    </row>
    <row r="1343" spans="1:42" x14ac:dyDescent="0.2">
      <c r="A1343">
        <v>1350</v>
      </c>
      <c r="B1343" t="s">
        <v>699</v>
      </c>
      <c r="C1343" t="s">
        <v>34</v>
      </c>
      <c r="D1343">
        <v>1854500</v>
      </c>
      <c r="E1343" t="s">
        <v>563</v>
      </c>
      <c r="F1343" t="s">
        <v>562</v>
      </c>
      <c r="G1343" t="s">
        <v>562</v>
      </c>
      <c r="H1343" t="s">
        <v>701</v>
      </c>
      <c r="I1343" t="s">
        <v>4451</v>
      </c>
      <c r="J1343" t="s">
        <v>719</v>
      </c>
      <c r="K1343">
        <v>-1</v>
      </c>
      <c r="L1343">
        <v>1254</v>
      </c>
      <c r="M1343" t="s">
        <v>700</v>
      </c>
      <c r="N1343">
        <v>0</v>
      </c>
      <c r="O1343">
        <v>-1323</v>
      </c>
      <c r="P1343">
        <v>-2577</v>
      </c>
      <c r="Q1343">
        <v>2</v>
      </c>
      <c r="R1343" t="s">
        <v>719</v>
      </c>
      <c r="S1343">
        <v>1</v>
      </c>
      <c r="T1343" t="s">
        <v>4327</v>
      </c>
      <c r="U1343" t="s">
        <v>4326</v>
      </c>
      <c r="V1343">
        <v>1854500</v>
      </c>
      <c r="W1343" t="s">
        <v>34</v>
      </c>
      <c r="X1343" t="b">
        <v>1</v>
      </c>
      <c r="Y1343" t="s">
        <v>719</v>
      </c>
      <c r="Z1343" t="s">
        <v>719</v>
      </c>
      <c r="AA1343">
        <v>1854500</v>
      </c>
      <c r="AB1343" t="s">
        <v>34</v>
      </c>
      <c r="AC1343">
        <v>125216</v>
      </c>
      <c r="AD1343" t="s">
        <v>112</v>
      </c>
      <c r="AE1343">
        <v>433</v>
      </c>
      <c r="AF1343" t="s">
        <v>140</v>
      </c>
      <c r="AG1343">
        <v>204441</v>
      </c>
      <c r="AH1343" t="s">
        <v>150</v>
      </c>
      <c r="AI1343">
        <v>28211</v>
      </c>
      <c r="AJ1343" t="s">
        <v>151</v>
      </c>
      <c r="AK1343">
        <v>1224</v>
      </c>
      <c r="AL1343" t="s">
        <v>91</v>
      </c>
      <c r="AM1343">
        <v>2</v>
      </c>
      <c r="AN1343" t="s">
        <v>152</v>
      </c>
      <c r="AO1343">
        <v>131567</v>
      </c>
      <c r="AP1343" t="s">
        <v>153</v>
      </c>
    </row>
    <row r="1344" spans="1:42" x14ac:dyDescent="0.2">
      <c r="A1344">
        <v>1351</v>
      </c>
      <c r="B1344" t="s">
        <v>699</v>
      </c>
      <c r="C1344" t="s">
        <v>34</v>
      </c>
      <c r="D1344">
        <v>1854500</v>
      </c>
      <c r="E1344" t="s">
        <v>698</v>
      </c>
      <c r="F1344" t="s">
        <v>697</v>
      </c>
      <c r="G1344" t="s">
        <v>697</v>
      </c>
      <c r="H1344" t="s">
        <v>696</v>
      </c>
      <c r="I1344" t="s">
        <v>4450</v>
      </c>
      <c r="J1344" t="s">
        <v>719</v>
      </c>
      <c r="K1344">
        <v>-1</v>
      </c>
      <c r="L1344">
        <v>1282</v>
      </c>
      <c r="M1344" t="s">
        <v>695</v>
      </c>
      <c r="N1344">
        <v>1</v>
      </c>
      <c r="O1344">
        <v>0</v>
      </c>
      <c r="P1344">
        <v>-1282</v>
      </c>
      <c r="Q1344">
        <v>1</v>
      </c>
      <c r="R1344" t="s">
        <v>719</v>
      </c>
      <c r="S1344">
        <v>1</v>
      </c>
      <c r="T1344" t="s">
        <v>4327</v>
      </c>
      <c r="U1344" t="s">
        <v>4326</v>
      </c>
      <c r="V1344">
        <v>1854500</v>
      </c>
      <c r="W1344" t="s">
        <v>34</v>
      </c>
      <c r="X1344" t="b">
        <v>1</v>
      </c>
      <c r="Y1344" t="s">
        <v>719</v>
      </c>
      <c r="Z1344" t="s">
        <v>719</v>
      </c>
      <c r="AA1344">
        <v>1854500</v>
      </c>
      <c r="AB1344" t="s">
        <v>34</v>
      </c>
      <c r="AC1344">
        <v>125216</v>
      </c>
      <c r="AD1344" t="s">
        <v>112</v>
      </c>
      <c r="AE1344">
        <v>433</v>
      </c>
      <c r="AF1344" t="s">
        <v>140</v>
      </c>
      <c r="AG1344">
        <v>204441</v>
      </c>
      <c r="AH1344" t="s">
        <v>150</v>
      </c>
      <c r="AI1344">
        <v>28211</v>
      </c>
      <c r="AJ1344" t="s">
        <v>151</v>
      </c>
      <c r="AK1344">
        <v>1224</v>
      </c>
      <c r="AL1344" t="s">
        <v>91</v>
      </c>
      <c r="AM1344">
        <v>2</v>
      </c>
      <c r="AN1344" t="s">
        <v>152</v>
      </c>
      <c r="AO1344">
        <v>131567</v>
      </c>
      <c r="AP1344" t="s">
        <v>153</v>
      </c>
    </row>
    <row r="1345" spans="1:42" x14ac:dyDescent="0.2">
      <c r="A1345">
        <v>1352</v>
      </c>
      <c r="B1345" t="s">
        <v>644</v>
      </c>
      <c r="C1345" t="s">
        <v>46</v>
      </c>
      <c r="D1345">
        <v>164759</v>
      </c>
      <c r="E1345" t="s">
        <v>692</v>
      </c>
      <c r="F1345" t="s">
        <v>691</v>
      </c>
      <c r="G1345" t="s">
        <v>691</v>
      </c>
      <c r="H1345" t="s">
        <v>694</v>
      </c>
      <c r="I1345" t="s">
        <v>4449</v>
      </c>
      <c r="J1345" t="s">
        <v>719</v>
      </c>
      <c r="K1345">
        <v>-1</v>
      </c>
      <c r="L1345">
        <v>826</v>
      </c>
      <c r="M1345" t="s">
        <v>693</v>
      </c>
      <c r="N1345">
        <v>1</v>
      </c>
      <c r="O1345">
        <v>-14160</v>
      </c>
      <c r="P1345">
        <v>-14986</v>
      </c>
      <c r="Q1345">
        <v>16</v>
      </c>
      <c r="R1345" t="s">
        <v>719</v>
      </c>
      <c r="S1345" t="s">
        <v>719</v>
      </c>
      <c r="T1345" t="s">
        <v>719</v>
      </c>
      <c r="U1345" t="s">
        <v>4326</v>
      </c>
      <c r="V1345">
        <v>164759</v>
      </c>
      <c r="W1345" t="s">
        <v>46</v>
      </c>
      <c r="X1345" t="b">
        <v>1</v>
      </c>
      <c r="Y1345" t="s">
        <v>719</v>
      </c>
      <c r="Z1345" t="s">
        <v>719</v>
      </c>
      <c r="AA1345">
        <v>164759</v>
      </c>
      <c r="AB1345" t="s">
        <v>46</v>
      </c>
      <c r="AC1345">
        <v>238749</v>
      </c>
      <c r="AD1345" t="s">
        <v>117</v>
      </c>
      <c r="AE1345">
        <v>80864</v>
      </c>
      <c r="AF1345" t="s">
        <v>45</v>
      </c>
      <c r="AG1345">
        <v>80840</v>
      </c>
      <c r="AH1345" t="s">
        <v>116</v>
      </c>
      <c r="AI1345">
        <v>28216</v>
      </c>
      <c r="AJ1345" t="s">
        <v>142</v>
      </c>
      <c r="AK1345">
        <v>1224</v>
      </c>
      <c r="AL1345" t="s">
        <v>91</v>
      </c>
      <c r="AM1345">
        <v>2</v>
      </c>
      <c r="AN1345" t="s">
        <v>152</v>
      </c>
      <c r="AO1345">
        <v>131567</v>
      </c>
      <c r="AP1345" t="s">
        <v>153</v>
      </c>
    </row>
    <row r="1346" spans="1:42" x14ac:dyDescent="0.2">
      <c r="A1346">
        <v>1353</v>
      </c>
      <c r="B1346" t="s">
        <v>644</v>
      </c>
      <c r="C1346" t="s">
        <v>46</v>
      </c>
      <c r="D1346">
        <v>164759</v>
      </c>
      <c r="E1346" t="s">
        <v>692</v>
      </c>
      <c r="F1346" t="s">
        <v>691</v>
      </c>
      <c r="G1346" t="s">
        <v>691</v>
      </c>
      <c r="H1346" t="s">
        <v>690</v>
      </c>
      <c r="I1346" t="s">
        <v>4448</v>
      </c>
      <c r="J1346" t="s">
        <v>719</v>
      </c>
      <c r="K1346">
        <v>-1</v>
      </c>
      <c r="L1346">
        <v>1077</v>
      </c>
      <c r="M1346" t="s">
        <v>689</v>
      </c>
      <c r="N1346">
        <v>0</v>
      </c>
      <c r="O1346">
        <v>-12965</v>
      </c>
      <c r="P1346">
        <v>-14042</v>
      </c>
      <c r="Q1346">
        <v>15</v>
      </c>
      <c r="R1346" t="s">
        <v>719</v>
      </c>
      <c r="S1346" t="s">
        <v>719</v>
      </c>
      <c r="T1346" t="s">
        <v>719</v>
      </c>
      <c r="U1346" t="s">
        <v>4326</v>
      </c>
      <c r="V1346">
        <v>164759</v>
      </c>
      <c r="W1346" t="s">
        <v>46</v>
      </c>
      <c r="X1346" t="b">
        <v>1</v>
      </c>
      <c r="Y1346" t="s">
        <v>719</v>
      </c>
      <c r="Z1346" t="s">
        <v>719</v>
      </c>
      <c r="AA1346">
        <v>164759</v>
      </c>
      <c r="AB1346" t="s">
        <v>46</v>
      </c>
      <c r="AC1346">
        <v>238749</v>
      </c>
      <c r="AD1346" t="s">
        <v>117</v>
      </c>
      <c r="AE1346">
        <v>80864</v>
      </c>
      <c r="AF1346" t="s">
        <v>45</v>
      </c>
      <c r="AG1346">
        <v>80840</v>
      </c>
      <c r="AH1346" t="s">
        <v>116</v>
      </c>
      <c r="AI1346">
        <v>28216</v>
      </c>
      <c r="AJ1346" t="s">
        <v>142</v>
      </c>
      <c r="AK1346">
        <v>1224</v>
      </c>
      <c r="AL1346" t="s">
        <v>91</v>
      </c>
      <c r="AM1346">
        <v>2</v>
      </c>
      <c r="AN1346" t="s">
        <v>152</v>
      </c>
      <c r="AO1346">
        <v>131567</v>
      </c>
      <c r="AP1346" t="s">
        <v>153</v>
      </c>
    </row>
    <row r="1347" spans="1:42" x14ac:dyDescent="0.2">
      <c r="A1347">
        <v>1354</v>
      </c>
      <c r="B1347" t="s">
        <v>644</v>
      </c>
      <c r="C1347" t="s">
        <v>46</v>
      </c>
      <c r="D1347">
        <v>164759</v>
      </c>
      <c r="E1347" t="s">
        <v>688</v>
      </c>
      <c r="F1347" t="s">
        <v>687</v>
      </c>
      <c r="G1347" t="s">
        <v>687</v>
      </c>
      <c r="H1347" t="s">
        <v>686</v>
      </c>
      <c r="I1347" t="s">
        <v>4447</v>
      </c>
      <c r="J1347" t="s">
        <v>719</v>
      </c>
      <c r="K1347">
        <v>-1</v>
      </c>
      <c r="L1347">
        <v>1326</v>
      </c>
      <c r="M1347" t="s">
        <v>685</v>
      </c>
      <c r="N1347">
        <v>0</v>
      </c>
      <c r="O1347">
        <v>-11563</v>
      </c>
      <c r="P1347">
        <v>-12889</v>
      </c>
      <c r="Q1347">
        <v>14</v>
      </c>
      <c r="R1347" t="s">
        <v>719</v>
      </c>
      <c r="S1347" t="s">
        <v>719</v>
      </c>
      <c r="T1347" t="s">
        <v>719</v>
      </c>
      <c r="U1347" t="s">
        <v>4326</v>
      </c>
      <c r="V1347">
        <v>164759</v>
      </c>
      <c r="W1347" t="s">
        <v>46</v>
      </c>
      <c r="X1347" t="b">
        <v>1</v>
      </c>
      <c r="Y1347" t="s">
        <v>719</v>
      </c>
      <c r="Z1347" t="s">
        <v>719</v>
      </c>
      <c r="AA1347">
        <v>164759</v>
      </c>
      <c r="AB1347" t="s">
        <v>46</v>
      </c>
      <c r="AC1347">
        <v>238749</v>
      </c>
      <c r="AD1347" t="s">
        <v>117</v>
      </c>
      <c r="AE1347">
        <v>80864</v>
      </c>
      <c r="AF1347" t="s">
        <v>45</v>
      </c>
      <c r="AG1347">
        <v>80840</v>
      </c>
      <c r="AH1347" t="s">
        <v>116</v>
      </c>
      <c r="AI1347">
        <v>28216</v>
      </c>
      <c r="AJ1347" t="s">
        <v>142</v>
      </c>
      <c r="AK1347">
        <v>1224</v>
      </c>
      <c r="AL1347" t="s">
        <v>91</v>
      </c>
      <c r="AM1347">
        <v>2</v>
      </c>
      <c r="AN1347" t="s">
        <v>152</v>
      </c>
      <c r="AO1347">
        <v>131567</v>
      </c>
      <c r="AP1347" t="s">
        <v>153</v>
      </c>
    </row>
    <row r="1348" spans="1:42" x14ac:dyDescent="0.2">
      <c r="A1348">
        <v>1355</v>
      </c>
      <c r="B1348" t="s">
        <v>644</v>
      </c>
      <c r="C1348" t="s">
        <v>46</v>
      </c>
      <c r="D1348">
        <v>164759</v>
      </c>
      <c r="E1348" t="s">
        <v>684</v>
      </c>
      <c r="F1348" t="s">
        <v>683</v>
      </c>
      <c r="G1348" t="s">
        <v>683</v>
      </c>
      <c r="H1348" t="s">
        <v>682</v>
      </c>
      <c r="I1348" t="s">
        <v>4446</v>
      </c>
      <c r="J1348" t="s">
        <v>719</v>
      </c>
      <c r="K1348">
        <v>-1</v>
      </c>
      <c r="L1348">
        <v>810</v>
      </c>
      <c r="M1348" t="s">
        <v>681</v>
      </c>
      <c r="N1348">
        <v>0</v>
      </c>
      <c r="O1348">
        <v>-10558</v>
      </c>
      <c r="P1348">
        <v>-11368</v>
      </c>
      <c r="Q1348">
        <v>13</v>
      </c>
      <c r="R1348" t="s">
        <v>719</v>
      </c>
      <c r="S1348" t="s">
        <v>719</v>
      </c>
      <c r="T1348" t="s">
        <v>719</v>
      </c>
      <c r="U1348" t="s">
        <v>4326</v>
      </c>
      <c r="V1348">
        <v>164759</v>
      </c>
      <c r="W1348" t="s">
        <v>46</v>
      </c>
      <c r="X1348" t="b">
        <v>1</v>
      </c>
      <c r="Y1348" t="s">
        <v>719</v>
      </c>
      <c r="Z1348" t="s">
        <v>719</v>
      </c>
      <c r="AA1348">
        <v>164759</v>
      </c>
      <c r="AB1348" t="s">
        <v>46</v>
      </c>
      <c r="AC1348">
        <v>238749</v>
      </c>
      <c r="AD1348" t="s">
        <v>117</v>
      </c>
      <c r="AE1348">
        <v>80864</v>
      </c>
      <c r="AF1348" t="s">
        <v>45</v>
      </c>
      <c r="AG1348">
        <v>80840</v>
      </c>
      <c r="AH1348" t="s">
        <v>116</v>
      </c>
      <c r="AI1348">
        <v>28216</v>
      </c>
      <c r="AJ1348" t="s">
        <v>142</v>
      </c>
      <c r="AK1348">
        <v>1224</v>
      </c>
      <c r="AL1348" t="s">
        <v>91</v>
      </c>
      <c r="AM1348">
        <v>2</v>
      </c>
      <c r="AN1348" t="s">
        <v>152</v>
      </c>
      <c r="AO1348">
        <v>131567</v>
      </c>
      <c r="AP1348" t="s">
        <v>153</v>
      </c>
    </row>
    <row r="1349" spans="1:42" x14ac:dyDescent="0.2">
      <c r="A1349">
        <v>1356</v>
      </c>
      <c r="B1349" t="s">
        <v>644</v>
      </c>
      <c r="C1349" t="s">
        <v>46</v>
      </c>
      <c r="D1349">
        <v>164759</v>
      </c>
      <c r="E1349" t="s">
        <v>680</v>
      </c>
      <c r="F1349" t="s">
        <v>679</v>
      </c>
      <c r="G1349" t="s">
        <v>679</v>
      </c>
      <c r="H1349" t="s">
        <v>678</v>
      </c>
      <c r="I1349" t="s">
        <v>4445</v>
      </c>
      <c r="J1349" t="s">
        <v>719</v>
      </c>
      <c r="K1349">
        <v>-1</v>
      </c>
      <c r="L1349">
        <v>1248</v>
      </c>
      <c r="M1349" t="s">
        <v>677</v>
      </c>
      <c r="N1349">
        <v>0</v>
      </c>
      <c r="O1349">
        <v>-9218</v>
      </c>
      <c r="P1349">
        <v>-10466</v>
      </c>
      <c r="Q1349">
        <v>12</v>
      </c>
      <c r="R1349" t="s">
        <v>719</v>
      </c>
      <c r="S1349" t="s">
        <v>719</v>
      </c>
      <c r="T1349" t="s">
        <v>719</v>
      </c>
      <c r="U1349" t="s">
        <v>4326</v>
      </c>
      <c r="V1349">
        <v>164759</v>
      </c>
      <c r="W1349" t="s">
        <v>46</v>
      </c>
      <c r="X1349" t="b">
        <v>1</v>
      </c>
      <c r="Y1349" t="s">
        <v>719</v>
      </c>
      <c r="Z1349" t="s">
        <v>719</v>
      </c>
      <c r="AA1349">
        <v>164759</v>
      </c>
      <c r="AB1349" t="s">
        <v>46</v>
      </c>
      <c r="AC1349">
        <v>238749</v>
      </c>
      <c r="AD1349" t="s">
        <v>117</v>
      </c>
      <c r="AE1349">
        <v>80864</v>
      </c>
      <c r="AF1349" t="s">
        <v>45</v>
      </c>
      <c r="AG1349">
        <v>80840</v>
      </c>
      <c r="AH1349" t="s">
        <v>116</v>
      </c>
      <c r="AI1349">
        <v>28216</v>
      </c>
      <c r="AJ1349" t="s">
        <v>142</v>
      </c>
      <c r="AK1349">
        <v>1224</v>
      </c>
      <c r="AL1349" t="s">
        <v>91</v>
      </c>
      <c r="AM1349">
        <v>2</v>
      </c>
      <c r="AN1349" t="s">
        <v>152</v>
      </c>
      <c r="AO1349">
        <v>131567</v>
      </c>
      <c r="AP1349" t="s">
        <v>153</v>
      </c>
    </row>
    <row r="1350" spans="1:42" x14ac:dyDescent="0.2">
      <c r="A1350">
        <v>1357</v>
      </c>
      <c r="B1350" t="s">
        <v>644</v>
      </c>
      <c r="C1350" t="s">
        <v>46</v>
      </c>
      <c r="D1350">
        <v>164759</v>
      </c>
      <c r="E1350" t="s">
        <v>497</v>
      </c>
      <c r="F1350" t="s">
        <v>429</v>
      </c>
      <c r="G1350" t="s">
        <v>429</v>
      </c>
      <c r="H1350" t="s">
        <v>676</v>
      </c>
      <c r="I1350" t="s">
        <v>4444</v>
      </c>
      <c r="J1350" t="s">
        <v>719</v>
      </c>
      <c r="K1350">
        <v>-1</v>
      </c>
      <c r="L1350">
        <v>990</v>
      </c>
      <c r="M1350" t="s">
        <v>675</v>
      </c>
      <c r="N1350">
        <v>0</v>
      </c>
      <c r="O1350">
        <v>-8037</v>
      </c>
      <c r="P1350">
        <v>-9027</v>
      </c>
      <c r="Q1350">
        <v>11</v>
      </c>
      <c r="R1350" t="s">
        <v>719</v>
      </c>
      <c r="S1350" t="s">
        <v>719</v>
      </c>
      <c r="T1350" t="s">
        <v>719</v>
      </c>
      <c r="U1350" t="s">
        <v>4326</v>
      </c>
      <c r="V1350">
        <v>164759</v>
      </c>
      <c r="W1350" t="s">
        <v>46</v>
      </c>
      <c r="X1350" t="b">
        <v>1</v>
      </c>
      <c r="Y1350" t="s">
        <v>719</v>
      </c>
      <c r="Z1350" t="s">
        <v>719</v>
      </c>
      <c r="AA1350">
        <v>164759</v>
      </c>
      <c r="AB1350" t="s">
        <v>46</v>
      </c>
      <c r="AC1350">
        <v>238749</v>
      </c>
      <c r="AD1350" t="s">
        <v>117</v>
      </c>
      <c r="AE1350">
        <v>80864</v>
      </c>
      <c r="AF1350" t="s">
        <v>45</v>
      </c>
      <c r="AG1350">
        <v>80840</v>
      </c>
      <c r="AH1350" t="s">
        <v>116</v>
      </c>
      <c r="AI1350">
        <v>28216</v>
      </c>
      <c r="AJ1350" t="s">
        <v>142</v>
      </c>
      <c r="AK1350">
        <v>1224</v>
      </c>
      <c r="AL1350" t="s">
        <v>91</v>
      </c>
      <c r="AM1350">
        <v>2</v>
      </c>
      <c r="AN1350" t="s">
        <v>152</v>
      </c>
      <c r="AO1350">
        <v>131567</v>
      </c>
      <c r="AP1350" t="s">
        <v>153</v>
      </c>
    </row>
    <row r="1351" spans="1:42" x14ac:dyDescent="0.2">
      <c r="A1351">
        <v>1358</v>
      </c>
      <c r="B1351" t="s">
        <v>644</v>
      </c>
      <c r="C1351" t="s">
        <v>46</v>
      </c>
      <c r="D1351">
        <v>164759</v>
      </c>
      <c r="E1351" t="s">
        <v>305</v>
      </c>
      <c r="F1351" t="s">
        <v>304</v>
      </c>
      <c r="G1351" t="s">
        <v>304</v>
      </c>
      <c r="H1351" t="s">
        <v>674</v>
      </c>
      <c r="I1351" t="s">
        <v>4443</v>
      </c>
      <c r="J1351" t="s">
        <v>719</v>
      </c>
      <c r="K1351">
        <v>-1</v>
      </c>
      <c r="L1351">
        <v>1038</v>
      </c>
      <c r="M1351" t="s">
        <v>673</v>
      </c>
      <c r="N1351">
        <v>0</v>
      </c>
      <c r="O1351">
        <v>-6834</v>
      </c>
      <c r="P1351">
        <v>-7872</v>
      </c>
      <c r="Q1351">
        <v>10</v>
      </c>
      <c r="R1351" t="s">
        <v>4316</v>
      </c>
      <c r="S1351" t="s">
        <v>719</v>
      </c>
      <c r="T1351" t="s">
        <v>719</v>
      </c>
      <c r="U1351" t="s">
        <v>4326</v>
      </c>
      <c r="V1351">
        <v>164759</v>
      </c>
      <c r="W1351" t="s">
        <v>46</v>
      </c>
      <c r="X1351" t="b">
        <v>1</v>
      </c>
      <c r="Y1351" t="s">
        <v>719</v>
      </c>
      <c r="Z1351" t="s">
        <v>719</v>
      </c>
      <c r="AA1351">
        <v>164759</v>
      </c>
      <c r="AB1351" t="s">
        <v>46</v>
      </c>
      <c r="AC1351">
        <v>238749</v>
      </c>
      <c r="AD1351" t="s">
        <v>117</v>
      </c>
      <c r="AE1351">
        <v>80864</v>
      </c>
      <c r="AF1351" t="s">
        <v>45</v>
      </c>
      <c r="AG1351">
        <v>80840</v>
      </c>
      <c r="AH1351" t="s">
        <v>116</v>
      </c>
      <c r="AI1351">
        <v>28216</v>
      </c>
      <c r="AJ1351" t="s">
        <v>142</v>
      </c>
      <c r="AK1351">
        <v>1224</v>
      </c>
      <c r="AL1351" t="s">
        <v>91</v>
      </c>
      <c r="AM1351">
        <v>2</v>
      </c>
      <c r="AN1351" t="s">
        <v>152</v>
      </c>
      <c r="AO1351">
        <v>131567</v>
      </c>
      <c r="AP1351" t="s">
        <v>153</v>
      </c>
    </row>
    <row r="1352" spans="1:42" x14ac:dyDescent="0.2">
      <c r="A1352">
        <v>1359</v>
      </c>
      <c r="B1352" t="s">
        <v>644</v>
      </c>
      <c r="C1352" t="s">
        <v>46</v>
      </c>
      <c r="D1352">
        <v>164759</v>
      </c>
      <c r="E1352" t="s">
        <v>672</v>
      </c>
      <c r="F1352" t="s">
        <v>671</v>
      </c>
      <c r="G1352" t="s">
        <v>671</v>
      </c>
      <c r="H1352" t="s">
        <v>670</v>
      </c>
      <c r="I1352" t="s">
        <v>4442</v>
      </c>
      <c r="J1352" t="s">
        <v>719</v>
      </c>
      <c r="K1352">
        <v>1</v>
      </c>
      <c r="L1352">
        <v>324</v>
      </c>
      <c r="M1352" t="s">
        <v>669</v>
      </c>
      <c r="N1352">
        <v>0</v>
      </c>
      <c r="O1352">
        <v>-6473</v>
      </c>
      <c r="P1352">
        <v>-6797</v>
      </c>
      <c r="Q1352">
        <v>9</v>
      </c>
      <c r="R1352" t="s">
        <v>719</v>
      </c>
      <c r="S1352" t="s">
        <v>719</v>
      </c>
      <c r="T1352" t="s">
        <v>719</v>
      </c>
      <c r="U1352" t="s">
        <v>4326</v>
      </c>
      <c r="V1352">
        <v>164759</v>
      </c>
      <c r="W1352" t="s">
        <v>46</v>
      </c>
      <c r="X1352" t="b">
        <v>1</v>
      </c>
      <c r="Y1352" t="s">
        <v>719</v>
      </c>
      <c r="Z1352" t="s">
        <v>719</v>
      </c>
      <c r="AA1352">
        <v>164759</v>
      </c>
      <c r="AB1352" t="s">
        <v>46</v>
      </c>
      <c r="AC1352">
        <v>238749</v>
      </c>
      <c r="AD1352" t="s">
        <v>117</v>
      </c>
      <c r="AE1352">
        <v>80864</v>
      </c>
      <c r="AF1352" t="s">
        <v>45</v>
      </c>
      <c r="AG1352">
        <v>80840</v>
      </c>
      <c r="AH1352" t="s">
        <v>116</v>
      </c>
      <c r="AI1352">
        <v>28216</v>
      </c>
      <c r="AJ1352" t="s">
        <v>142</v>
      </c>
      <c r="AK1352">
        <v>1224</v>
      </c>
      <c r="AL1352" t="s">
        <v>91</v>
      </c>
      <c r="AM1352">
        <v>2</v>
      </c>
      <c r="AN1352" t="s">
        <v>152</v>
      </c>
      <c r="AO1352">
        <v>131567</v>
      </c>
      <c r="AP1352" t="s">
        <v>153</v>
      </c>
    </row>
    <row r="1353" spans="1:42" x14ac:dyDescent="0.2">
      <c r="A1353">
        <v>1360</v>
      </c>
      <c r="B1353" t="s">
        <v>644</v>
      </c>
      <c r="C1353" t="s">
        <v>46</v>
      </c>
      <c r="D1353">
        <v>164759</v>
      </c>
      <c r="E1353" t="s">
        <v>668</v>
      </c>
      <c r="F1353" t="s">
        <v>667</v>
      </c>
      <c r="G1353" t="s">
        <v>667</v>
      </c>
      <c r="H1353" t="s">
        <v>666</v>
      </c>
      <c r="I1353" t="s">
        <v>4441</v>
      </c>
      <c r="J1353" t="s">
        <v>719</v>
      </c>
      <c r="K1353">
        <v>1</v>
      </c>
      <c r="L1353">
        <v>1284</v>
      </c>
      <c r="M1353" t="s">
        <v>665</v>
      </c>
      <c r="N1353">
        <v>0</v>
      </c>
      <c r="O1353">
        <v>-5169</v>
      </c>
      <c r="P1353">
        <v>-6453</v>
      </c>
      <c r="Q1353">
        <v>8</v>
      </c>
      <c r="R1353" t="s">
        <v>719</v>
      </c>
      <c r="S1353" t="s">
        <v>719</v>
      </c>
      <c r="T1353" t="s">
        <v>719</v>
      </c>
      <c r="U1353" t="s">
        <v>4326</v>
      </c>
      <c r="V1353">
        <v>164759</v>
      </c>
      <c r="W1353" t="s">
        <v>46</v>
      </c>
      <c r="X1353" t="b">
        <v>1</v>
      </c>
      <c r="Y1353" t="s">
        <v>719</v>
      </c>
      <c r="Z1353" t="s">
        <v>719</v>
      </c>
      <c r="AA1353">
        <v>164759</v>
      </c>
      <c r="AB1353" t="s">
        <v>46</v>
      </c>
      <c r="AC1353">
        <v>238749</v>
      </c>
      <c r="AD1353" t="s">
        <v>117</v>
      </c>
      <c r="AE1353">
        <v>80864</v>
      </c>
      <c r="AF1353" t="s">
        <v>45</v>
      </c>
      <c r="AG1353">
        <v>80840</v>
      </c>
      <c r="AH1353" t="s">
        <v>116</v>
      </c>
      <c r="AI1353">
        <v>28216</v>
      </c>
      <c r="AJ1353" t="s">
        <v>142</v>
      </c>
      <c r="AK1353">
        <v>1224</v>
      </c>
      <c r="AL1353" t="s">
        <v>91</v>
      </c>
      <c r="AM1353">
        <v>2</v>
      </c>
      <c r="AN1353" t="s">
        <v>152</v>
      </c>
      <c r="AO1353">
        <v>131567</v>
      </c>
      <c r="AP1353" t="s">
        <v>153</v>
      </c>
    </row>
    <row r="1354" spans="1:42" x14ac:dyDescent="0.2">
      <c r="A1354">
        <v>1361</v>
      </c>
      <c r="B1354" t="s">
        <v>644</v>
      </c>
      <c r="C1354" t="s">
        <v>46</v>
      </c>
      <c r="D1354">
        <v>164759</v>
      </c>
      <c r="E1354" t="s">
        <v>497</v>
      </c>
      <c r="F1354" t="s">
        <v>429</v>
      </c>
      <c r="G1354" t="s">
        <v>429</v>
      </c>
      <c r="H1354" t="s">
        <v>664</v>
      </c>
      <c r="I1354" t="s">
        <v>4440</v>
      </c>
      <c r="J1354" t="s">
        <v>719</v>
      </c>
      <c r="K1354">
        <v>-1</v>
      </c>
      <c r="L1354">
        <v>171</v>
      </c>
      <c r="M1354" t="s">
        <v>663</v>
      </c>
      <c r="N1354">
        <v>0</v>
      </c>
      <c r="O1354">
        <v>-4709</v>
      </c>
      <c r="P1354">
        <v>-4880</v>
      </c>
      <c r="Q1354">
        <v>7</v>
      </c>
      <c r="R1354" t="s">
        <v>719</v>
      </c>
      <c r="S1354" t="s">
        <v>719</v>
      </c>
      <c r="T1354" t="s">
        <v>719</v>
      </c>
      <c r="U1354" t="s">
        <v>4326</v>
      </c>
      <c r="V1354">
        <v>164759</v>
      </c>
      <c r="W1354" t="s">
        <v>46</v>
      </c>
      <c r="X1354" t="b">
        <v>1</v>
      </c>
      <c r="Y1354" t="s">
        <v>719</v>
      </c>
      <c r="Z1354" t="s">
        <v>719</v>
      </c>
      <c r="AA1354">
        <v>164759</v>
      </c>
      <c r="AB1354" t="s">
        <v>46</v>
      </c>
      <c r="AC1354">
        <v>238749</v>
      </c>
      <c r="AD1354" t="s">
        <v>117</v>
      </c>
      <c r="AE1354">
        <v>80864</v>
      </c>
      <c r="AF1354" t="s">
        <v>45</v>
      </c>
      <c r="AG1354">
        <v>80840</v>
      </c>
      <c r="AH1354" t="s">
        <v>116</v>
      </c>
      <c r="AI1354">
        <v>28216</v>
      </c>
      <c r="AJ1354" t="s">
        <v>142</v>
      </c>
      <c r="AK1354">
        <v>1224</v>
      </c>
      <c r="AL1354" t="s">
        <v>91</v>
      </c>
      <c r="AM1354">
        <v>2</v>
      </c>
      <c r="AN1354" t="s">
        <v>152</v>
      </c>
      <c r="AO1354">
        <v>131567</v>
      </c>
      <c r="AP1354" t="s">
        <v>153</v>
      </c>
    </row>
    <row r="1355" spans="1:42" x14ac:dyDescent="0.2">
      <c r="A1355">
        <v>1362</v>
      </c>
      <c r="B1355" t="s">
        <v>644</v>
      </c>
      <c r="C1355" t="s">
        <v>46</v>
      </c>
      <c r="D1355">
        <v>164759</v>
      </c>
      <c r="E1355" t="s">
        <v>497</v>
      </c>
      <c r="F1355" t="s">
        <v>429</v>
      </c>
      <c r="G1355" t="s">
        <v>429</v>
      </c>
      <c r="H1355" t="s">
        <v>662</v>
      </c>
      <c r="I1355" t="s">
        <v>4439</v>
      </c>
      <c r="J1355" t="s">
        <v>719</v>
      </c>
      <c r="K1355">
        <v>-1</v>
      </c>
      <c r="L1355">
        <v>618</v>
      </c>
      <c r="M1355" t="s">
        <v>661</v>
      </c>
      <c r="N1355">
        <v>0</v>
      </c>
      <c r="O1355">
        <v>-4040</v>
      </c>
      <c r="P1355">
        <v>-4658</v>
      </c>
      <c r="Q1355">
        <v>6</v>
      </c>
      <c r="R1355" t="s">
        <v>719</v>
      </c>
      <c r="S1355" t="s">
        <v>719</v>
      </c>
      <c r="T1355" t="s">
        <v>719</v>
      </c>
      <c r="U1355" t="s">
        <v>4326</v>
      </c>
      <c r="V1355">
        <v>164759</v>
      </c>
      <c r="W1355" t="s">
        <v>46</v>
      </c>
      <c r="X1355" t="b">
        <v>1</v>
      </c>
      <c r="Y1355" t="s">
        <v>719</v>
      </c>
      <c r="Z1355" t="s">
        <v>719</v>
      </c>
      <c r="AA1355">
        <v>164759</v>
      </c>
      <c r="AB1355" t="s">
        <v>46</v>
      </c>
      <c r="AC1355">
        <v>238749</v>
      </c>
      <c r="AD1355" t="s">
        <v>117</v>
      </c>
      <c r="AE1355">
        <v>80864</v>
      </c>
      <c r="AF1355" t="s">
        <v>45</v>
      </c>
      <c r="AG1355">
        <v>80840</v>
      </c>
      <c r="AH1355" t="s">
        <v>116</v>
      </c>
      <c r="AI1355">
        <v>28216</v>
      </c>
      <c r="AJ1355" t="s">
        <v>142</v>
      </c>
      <c r="AK1355">
        <v>1224</v>
      </c>
      <c r="AL1355" t="s">
        <v>91</v>
      </c>
      <c r="AM1355">
        <v>2</v>
      </c>
      <c r="AN1355" t="s">
        <v>152</v>
      </c>
      <c r="AO1355">
        <v>131567</v>
      </c>
      <c r="AP1355" t="s">
        <v>153</v>
      </c>
    </row>
    <row r="1356" spans="1:42" x14ac:dyDescent="0.2">
      <c r="A1356">
        <v>1363</v>
      </c>
      <c r="B1356" t="s">
        <v>644</v>
      </c>
      <c r="C1356" t="s">
        <v>46</v>
      </c>
      <c r="D1356">
        <v>164759</v>
      </c>
      <c r="E1356" t="s">
        <v>660</v>
      </c>
      <c r="F1356" t="s">
        <v>659</v>
      </c>
      <c r="G1356" t="s">
        <v>659</v>
      </c>
      <c r="H1356" t="s">
        <v>658</v>
      </c>
      <c r="I1356" t="s">
        <v>4438</v>
      </c>
      <c r="J1356" t="s">
        <v>719</v>
      </c>
      <c r="K1356">
        <v>1</v>
      </c>
      <c r="L1356">
        <v>672</v>
      </c>
      <c r="M1356" t="s">
        <v>657</v>
      </c>
      <c r="N1356">
        <v>0</v>
      </c>
      <c r="O1356">
        <v>-3299</v>
      </c>
      <c r="P1356">
        <v>-3971</v>
      </c>
      <c r="Q1356">
        <v>5</v>
      </c>
      <c r="R1356" t="s">
        <v>719</v>
      </c>
      <c r="S1356" t="s">
        <v>719</v>
      </c>
      <c r="T1356" t="s">
        <v>719</v>
      </c>
      <c r="U1356" t="s">
        <v>4326</v>
      </c>
      <c r="V1356">
        <v>164759</v>
      </c>
      <c r="W1356" t="s">
        <v>46</v>
      </c>
      <c r="X1356" t="b">
        <v>1</v>
      </c>
      <c r="Y1356" t="s">
        <v>719</v>
      </c>
      <c r="Z1356" t="s">
        <v>719</v>
      </c>
      <c r="AA1356">
        <v>164759</v>
      </c>
      <c r="AB1356" t="s">
        <v>46</v>
      </c>
      <c r="AC1356">
        <v>238749</v>
      </c>
      <c r="AD1356" t="s">
        <v>117</v>
      </c>
      <c r="AE1356">
        <v>80864</v>
      </c>
      <c r="AF1356" t="s">
        <v>45</v>
      </c>
      <c r="AG1356">
        <v>80840</v>
      </c>
      <c r="AH1356" t="s">
        <v>116</v>
      </c>
      <c r="AI1356">
        <v>28216</v>
      </c>
      <c r="AJ1356" t="s">
        <v>142</v>
      </c>
      <c r="AK1356">
        <v>1224</v>
      </c>
      <c r="AL1356" t="s">
        <v>91</v>
      </c>
      <c r="AM1356">
        <v>2</v>
      </c>
      <c r="AN1356" t="s">
        <v>152</v>
      </c>
      <c r="AO1356">
        <v>131567</v>
      </c>
      <c r="AP1356" t="s">
        <v>153</v>
      </c>
    </row>
    <row r="1357" spans="1:42" x14ac:dyDescent="0.2">
      <c r="A1357">
        <v>1364</v>
      </c>
      <c r="B1357" t="s">
        <v>644</v>
      </c>
      <c r="C1357" t="s">
        <v>46</v>
      </c>
      <c r="D1357">
        <v>164759</v>
      </c>
      <c r="E1357" t="s">
        <v>656</v>
      </c>
      <c r="F1357" t="s">
        <v>655</v>
      </c>
      <c r="G1357" t="s">
        <v>655</v>
      </c>
      <c r="H1357" t="s">
        <v>654</v>
      </c>
      <c r="I1357" t="s">
        <v>4437</v>
      </c>
      <c r="J1357" t="s">
        <v>719</v>
      </c>
      <c r="K1357">
        <v>-1</v>
      </c>
      <c r="L1357">
        <v>1146</v>
      </c>
      <c r="M1357" t="s">
        <v>653</v>
      </c>
      <c r="N1357">
        <v>0</v>
      </c>
      <c r="O1357">
        <v>-2079</v>
      </c>
      <c r="P1357">
        <v>-3225</v>
      </c>
      <c r="Q1357">
        <v>4</v>
      </c>
      <c r="R1357" t="s">
        <v>719</v>
      </c>
      <c r="S1357" t="s">
        <v>719</v>
      </c>
      <c r="T1357" t="s">
        <v>719</v>
      </c>
      <c r="U1357" t="s">
        <v>4326</v>
      </c>
      <c r="V1357">
        <v>164759</v>
      </c>
      <c r="W1357" t="s">
        <v>46</v>
      </c>
      <c r="X1357" t="b">
        <v>1</v>
      </c>
      <c r="Y1357" t="s">
        <v>719</v>
      </c>
      <c r="Z1357" t="s">
        <v>719</v>
      </c>
      <c r="AA1357">
        <v>164759</v>
      </c>
      <c r="AB1357" t="s">
        <v>46</v>
      </c>
      <c r="AC1357">
        <v>238749</v>
      </c>
      <c r="AD1357" t="s">
        <v>117</v>
      </c>
      <c r="AE1357">
        <v>80864</v>
      </c>
      <c r="AF1357" t="s">
        <v>45</v>
      </c>
      <c r="AG1357">
        <v>80840</v>
      </c>
      <c r="AH1357" t="s">
        <v>116</v>
      </c>
      <c r="AI1357">
        <v>28216</v>
      </c>
      <c r="AJ1357" t="s">
        <v>142</v>
      </c>
      <c r="AK1357">
        <v>1224</v>
      </c>
      <c r="AL1357" t="s">
        <v>91</v>
      </c>
      <c r="AM1357">
        <v>2</v>
      </c>
      <c r="AN1357" t="s">
        <v>152</v>
      </c>
      <c r="AO1357">
        <v>131567</v>
      </c>
      <c r="AP1357" t="s">
        <v>153</v>
      </c>
    </row>
    <row r="1358" spans="1:42" x14ac:dyDescent="0.2">
      <c r="A1358">
        <v>1365</v>
      </c>
      <c r="B1358" t="s">
        <v>644</v>
      </c>
      <c r="C1358" t="s">
        <v>46</v>
      </c>
      <c r="D1358">
        <v>164759</v>
      </c>
      <c r="E1358" t="s">
        <v>652</v>
      </c>
      <c r="F1358" t="s">
        <v>651</v>
      </c>
      <c r="G1358" t="s">
        <v>651</v>
      </c>
      <c r="H1358" t="s">
        <v>650</v>
      </c>
      <c r="I1358" t="s">
        <v>4436</v>
      </c>
      <c r="J1358" t="s">
        <v>719</v>
      </c>
      <c r="K1358">
        <v>1</v>
      </c>
      <c r="L1358">
        <v>258</v>
      </c>
      <c r="M1358" t="s">
        <v>649</v>
      </c>
      <c r="N1358">
        <v>0</v>
      </c>
      <c r="O1358">
        <v>-1735</v>
      </c>
      <c r="P1358">
        <v>-1993</v>
      </c>
      <c r="Q1358">
        <v>3</v>
      </c>
      <c r="R1358" t="s">
        <v>719</v>
      </c>
      <c r="S1358" t="s">
        <v>719</v>
      </c>
      <c r="T1358" t="s">
        <v>719</v>
      </c>
      <c r="U1358" t="s">
        <v>4326</v>
      </c>
      <c r="V1358">
        <v>164759</v>
      </c>
      <c r="W1358" t="s">
        <v>46</v>
      </c>
      <c r="X1358" t="b">
        <v>1</v>
      </c>
      <c r="Y1358" t="s">
        <v>719</v>
      </c>
      <c r="Z1358" t="s">
        <v>719</v>
      </c>
      <c r="AA1358">
        <v>164759</v>
      </c>
      <c r="AB1358" t="s">
        <v>46</v>
      </c>
      <c r="AC1358">
        <v>238749</v>
      </c>
      <c r="AD1358" t="s">
        <v>117</v>
      </c>
      <c r="AE1358">
        <v>80864</v>
      </c>
      <c r="AF1358" t="s">
        <v>45</v>
      </c>
      <c r="AG1358">
        <v>80840</v>
      </c>
      <c r="AH1358" t="s">
        <v>116</v>
      </c>
      <c r="AI1358">
        <v>28216</v>
      </c>
      <c r="AJ1358" t="s">
        <v>142</v>
      </c>
      <c r="AK1358">
        <v>1224</v>
      </c>
      <c r="AL1358" t="s">
        <v>91</v>
      </c>
      <c r="AM1358">
        <v>2</v>
      </c>
      <c r="AN1358" t="s">
        <v>152</v>
      </c>
      <c r="AO1358">
        <v>131567</v>
      </c>
      <c r="AP1358" t="s">
        <v>153</v>
      </c>
    </row>
    <row r="1359" spans="1:42" x14ac:dyDescent="0.2">
      <c r="A1359">
        <v>1366</v>
      </c>
      <c r="B1359" t="s">
        <v>644</v>
      </c>
      <c r="C1359" t="s">
        <v>46</v>
      </c>
      <c r="D1359">
        <v>164759</v>
      </c>
      <c r="E1359" t="s">
        <v>648</v>
      </c>
      <c r="F1359" t="s">
        <v>647</v>
      </c>
      <c r="G1359" t="s">
        <v>647</v>
      </c>
      <c r="H1359" t="s">
        <v>646</v>
      </c>
      <c r="I1359" t="s">
        <v>4435</v>
      </c>
      <c r="J1359" t="s">
        <v>719</v>
      </c>
      <c r="K1359">
        <v>1</v>
      </c>
      <c r="L1359">
        <v>1101</v>
      </c>
      <c r="M1359" t="s">
        <v>645</v>
      </c>
      <c r="N1359">
        <v>0</v>
      </c>
      <c r="O1359">
        <v>-550</v>
      </c>
      <c r="P1359">
        <v>-1651</v>
      </c>
      <c r="Q1359">
        <v>2</v>
      </c>
      <c r="R1359" t="s">
        <v>719</v>
      </c>
      <c r="S1359" t="s">
        <v>719</v>
      </c>
      <c r="T1359" t="s">
        <v>719</v>
      </c>
      <c r="U1359" t="s">
        <v>4326</v>
      </c>
      <c r="V1359">
        <v>164759</v>
      </c>
      <c r="W1359" t="s">
        <v>46</v>
      </c>
      <c r="X1359" t="b">
        <v>1</v>
      </c>
      <c r="Y1359" t="s">
        <v>719</v>
      </c>
      <c r="Z1359" t="s">
        <v>719</v>
      </c>
      <c r="AA1359">
        <v>164759</v>
      </c>
      <c r="AB1359" t="s">
        <v>46</v>
      </c>
      <c r="AC1359">
        <v>238749</v>
      </c>
      <c r="AD1359" t="s">
        <v>117</v>
      </c>
      <c r="AE1359">
        <v>80864</v>
      </c>
      <c r="AF1359" t="s">
        <v>45</v>
      </c>
      <c r="AG1359">
        <v>80840</v>
      </c>
      <c r="AH1359" t="s">
        <v>116</v>
      </c>
      <c r="AI1359">
        <v>28216</v>
      </c>
      <c r="AJ1359" t="s">
        <v>142</v>
      </c>
      <c r="AK1359">
        <v>1224</v>
      </c>
      <c r="AL1359" t="s">
        <v>91</v>
      </c>
      <c r="AM1359">
        <v>2</v>
      </c>
      <c r="AN1359" t="s">
        <v>152</v>
      </c>
      <c r="AO1359">
        <v>131567</v>
      </c>
      <c r="AP1359" t="s">
        <v>153</v>
      </c>
    </row>
    <row r="1360" spans="1:42" x14ac:dyDescent="0.2">
      <c r="A1360">
        <v>1367</v>
      </c>
      <c r="B1360" t="s">
        <v>644</v>
      </c>
      <c r="C1360" t="s">
        <v>46</v>
      </c>
      <c r="D1360">
        <v>164759</v>
      </c>
      <c r="E1360" t="s">
        <v>643</v>
      </c>
      <c r="F1360" t="s">
        <v>642</v>
      </c>
      <c r="G1360" t="s">
        <v>642</v>
      </c>
      <c r="H1360" t="s">
        <v>641</v>
      </c>
      <c r="I1360" t="s">
        <v>4434</v>
      </c>
      <c r="J1360" t="s">
        <v>719</v>
      </c>
      <c r="K1360">
        <v>1</v>
      </c>
      <c r="L1360">
        <v>450</v>
      </c>
      <c r="M1360" t="s">
        <v>640</v>
      </c>
      <c r="N1360">
        <v>1</v>
      </c>
      <c r="O1360">
        <v>0</v>
      </c>
      <c r="P1360">
        <v>-450</v>
      </c>
      <c r="Q1360">
        <v>1</v>
      </c>
      <c r="R1360" t="s">
        <v>719</v>
      </c>
      <c r="S1360" t="s">
        <v>719</v>
      </c>
      <c r="T1360" t="s">
        <v>719</v>
      </c>
      <c r="U1360" t="s">
        <v>4326</v>
      </c>
      <c r="V1360">
        <v>164759</v>
      </c>
      <c r="W1360" t="s">
        <v>46</v>
      </c>
      <c r="X1360" t="b">
        <v>1</v>
      </c>
      <c r="Y1360" t="s">
        <v>719</v>
      </c>
      <c r="Z1360" t="s">
        <v>719</v>
      </c>
      <c r="AA1360">
        <v>164759</v>
      </c>
      <c r="AB1360" t="s">
        <v>46</v>
      </c>
      <c r="AC1360">
        <v>238749</v>
      </c>
      <c r="AD1360" t="s">
        <v>117</v>
      </c>
      <c r="AE1360">
        <v>80864</v>
      </c>
      <c r="AF1360" t="s">
        <v>45</v>
      </c>
      <c r="AG1360">
        <v>80840</v>
      </c>
      <c r="AH1360" t="s">
        <v>116</v>
      </c>
      <c r="AI1360">
        <v>28216</v>
      </c>
      <c r="AJ1360" t="s">
        <v>142</v>
      </c>
      <c r="AK1360">
        <v>1224</v>
      </c>
      <c r="AL1360" t="s">
        <v>91</v>
      </c>
      <c r="AM1360">
        <v>2</v>
      </c>
      <c r="AN1360" t="s">
        <v>152</v>
      </c>
      <c r="AO1360">
        <v>131567</v>
      </c>
      <c r="AP1360" t="s">
        <v>153</v>
      </c>
    </row>
    <row r="1361" spans="1:42" x14ac:dyDescent="0.2">
      <c r="A1361">
        <v>1368</v>
      </c>
      <c r="B1361" t="s">
        <v>600</v>
      </c>
      <c r="C1361" t="s">
        <v>22</v>
      </c>
      <c r="D1361">
        <v>151784</v>
      </c>
      <c r="E1361" t="s">
        <v>639</v>
      </c>
      <c r="F1361" t="s">
        <v>638</v>
      </c>
      <c r="G1361" t="s">
        <v>638</v>
      </c>
      <c r="H1361" t="s">
        <v>637</v>
      </c>
      <c r="I1361" t="s">
        <v>4433</v>
      </c>
      <c r="J1361" t="s">
        <v>719</v>
      </c>
      <c r="K1361">
        <v>-1</v>
      </c>
      <c r="L1361">
        <v>358</v>
      </c>
      <c r="M1361" t="s">
        <v>636</v>
      </c>
      <c r="N1361">
        <v>1</v>
      </c>
      <c r="O1361">
        <v>-14807</v>
      </c>
      <c r="P1361">
        <v>-15165</v>
      </c>
      <c r="Q1361">
        <v>15</v>
      </c>
      <c r="R1361" t="s">
        <v>719</v>
      </c>
      <c r="S1361">
        <v>1</v>
      </c>
      <c r="T1361" t="s">
        <v>4327</v>
      </c>
      <c r="U1361" t="s">
        <v>4326</v>
      </c>
      <c r="V1361">
        <v>151784</v>
      </c>
      <c r="W1361" t="s">
        <v>22</v>
      </c>
      <c r="X1361" t="b">
        <v>1</v>
      </c>
      <c r="Y1361" t="s">
        <v>719</v>
      </c>
      <c r="Z1361" t="s">
        <v>719</v>
      </c>
      <c r="AA1361">
        <v>151784</v>
      </c>
      <c r="AB1361" t="s">
        <v>22</v>
      </c>
      <c r="AC1361">
        <v>152267</v>
      </c>
      <c r="AD1361" t="s">
        <v>102</v>
      </c>
      <c r="AE1361">
        <v>506</v>
      </c>
      <c r="AF1361" t="s">
        <v>124</v>
      </c>
      <c r="AG1361">
        <v>80840</v>
      </c>
      <c r="AH1361" t="s">
        <v>116</v>
      </c>
      <c r="AI1361">
        <v>28216</v>
      </c>
      <c r="AJ1361" t="s">
        <v>142</v>
      </c>
      <c r="AK1361">
        <v>1224</v>
      </c>
      <c r="AL1361" t="s">
        <v>91</v>
      </c>
      <c r="AM1361">
        <v>2</v>
      </c>
      <c r="AN1361" t="s">
        <v>152</v>
      </c>
      <c r="AO1361">
        <v>131567</v>
      </c>
      <c r="AP1361" t="s">
        <v>153</v>
      </c>
    </row>
    <row r="1362" spans="1:42" x14ac:dyDescent="0.2">
      <c r="A1362">
        <v>1369</v>
      </c>
      <c r="B1362" t="s">
        <v>600</v>
      </c>
      <c r="C1362" t="s">
        <v>22</v>
      </c>
      <c r="D1362">
        <v>151784</v>
      </c>
      <c r="E1362" t="s">
        <v>305</v>
      </c>
      <c r="F1362" t="s">
        <v>304</v>
      </c>
      <c r="G1362" t="s">
        <v>304</v>
      </c>
      <c r="H1362" t="s">
        <v>635</v>
      </c>
      <c r="I1362" t="s">
        <v>4432</v>
      </c>
      <c r="J1362" t="s">
        <v>719</v>
      </c>
      <c r="K1362">
        <v>-1</v>
      </c>
      <c r="L1362">
        <v>987</v>
      </c>
      <c r="M1362" t="s">
        <v>634</v>
      </c>
      <c r="N1362">
        <v>0</v>
      </c>
      <c r="O1362">
        <v>-13799</v>
      </c>
      <c r="P1362">
        <v>-14786</v>
      </c>
      <c r="Q1362">
        <v>14</v>
      </c>
      <c r="R1362" t="s">
        <v>719</v>
      </c>
      <c r="S1362">
        <v>1</v>
      </c>
      <c r="T1362" t="s">
        <v>4327</v>
      </c>
      <c r="U1362" t="s">
        <v>4326</v>
      </c>
      <c r="V1362">
        <v>151784</v>
      </c>
      <c r="W1362" t="s">
        <v>22</v>
      </c>
      <c r="X1362" t="b">
        <v>1</v>
      </c>
      <c r="Y1362" t="s">
        <v>719</v>
      </c>
      <c r="Z1362" t="s">
        <v>719</v>
      </c>
      <c r="AA1362">
        <v>151784</v>
      </c>
      <c r="AB1362" t="s">
        <v>22</v>
      </c>
      <c r="AC1362">
        <v>152267</v>
      </c>
      <c r="AD1362" t="s">
        <v>102</v>
      </c>
      <c r="AE1362">
        <v>506</v>
      </c>
      <c r="AF1362" t="s">
        <v>124</v>
      </c>
      <c r="AG1362">
        <v>80840</v>
      </c>
      <c r="AH1362" t="s">
        <v>116</v>
      </c>
      <c r="AI1362">
        <v>28216</v>
      </c>
      <c r="AJ1362" t="s">
        <v>142</v>
      </c>
      <c r="AK1362">
        <v>1224</v>
      </c>
      <c r="AL1362" t="s">
        <v>91</v>
      </c>
      <c r="AM1362">
        <v>2</v>
      </c>
      <c r="AN1362" t="s">
        <v>152</v>
      </c>
      <c r="AO1362">
        <v>131567</v>
      </c>
      <c r="AP1362" t="s">
        <v>153</v>
      </c>
    </row>
    <row r="1363" spans="1:42" x14ac:dyDescent="0.2">
      <c r="A1363">
        <v>1370</v>
      </c>
      <c r="B1363" t="s">
        <v>600</v>
      </c>
      <c r="C1363" t="s">
        <v>22</v>
      </c>
      <c r="D1363">
        <v>151784</v>
      </c>
      <c r="E1363" t="s">
        <v>633</v>
      </c>
      <c r="F1363" t="s">
        <v>632</v>
      </c>
      <c r="G1363" t="s">
        <v>632</v>
      </c>
      <c r="H1363" t="s">
        <v>631</v>
      </c>
      <c r="I1363" t="s">
        <v>4431</v>
      </c>
      <c r="J1363" t="s">
        <v>719</v>
      </c>
      <c r="K1363">
        <v>1</v>
      </c>
      <c r="L1363">
        <v>435</v>
      </c>
      <c r="M1363" t="s">
        <v>630</v>
      </c>
      <c r="N1363">
        <v>0</v>
      </c>
      <c r="O1363">
        <v>-13315</v>
      </c>
      <c r="P1363">
        <v>-13750</v>
      </c>
      <c r="Q1363">
        <v>13</v>
      </c>
      <c r="R1363" t="s">
        <v>719</v>
      </c>
      <c r="S1363">
        <v>1</v>
      </c>
      <c r="T1363" t="s">
        <v>4327</v>
      </c>
      <c r="U1363" t="s">
        <v>4326</v>
      </c>
      <c r="V1363">
        <v>151784</v>
      </c>
      <c r="W1363" t="s">
        <v>22</v>
      </c>
      <c r="X1363" t="b">
        <v>1</v>
      </c>
      <c r="Y1363" t="s">
        <v>719</v>
      </c>
      <c r="Z1363" t="s">
        <v>719</v>
      </c>
      <c r="AA1363">
        <v>151784</v>
      </c>
      <c r="AB1363" t="s">
        <v>22</v>
      </c>
      <c r="AC1363">
        <v>152267</v>
      </c>
      <c r="AD1363" t="s">
        <v>102</v>
      </c>
      <c r="AE1363">
        <v>506</v>
      </c>
      <c r="AF1363" t="s">
        <v>124</v>
      </c>
      <c r="AG1363">
        <v>80840</v>
      </c>
      <c r="AH1363" t="s">
        <v>116</v>
      </c>
      <c r="AI1363">
        <v>28216</v>
      </c>
      <c r="AJ1363" t="s">
        <v>142</v>
      </c>
      <c r="AK1363">
        <v>1224</v>
      </c>
      <c r="AL1363" t="s">
        <v>91</v>
      </c>
      <c r="AM1363">
        <v>2</v>
      </c>
      <c r="AN1363" t="s">
        <v>152</v>
      </c>
      <c r="AO1363">
        <v>131567</v>
      </c>
      <c r="AP1363" t="s">
        <v>153</v>
      </c>
    </row>
    <row r="1364" spans="1:42" x14ac:dyDescent="0.2">
      <c r="A1364">
        <v>1371</v>
      </c>
      <c r="B1364" t="s">
        <v>600</v>
      </c>
      <c r="C1364" t="s">
        <v>22</v>
      </c>
      <c r="D1364">
        <v>151784</v>
      </c>
      <c r="E1364" t="s">
        <v>312</v>
      </c>
      <c r="F1364" t="s">
        <v>304</v>
      </c>
      <c r="G1364" t="s">
        <v>304</v>
      </c>
      <c r="H1364" t="s">
        <v>629</v>
      </c>
      <c r="I1364" t="s">
        <v>4430</v>
      </c>
      <c r="J1364" t="s">
        <v>719</v>
      </c>
      <c r="K1364">
        <v>1</v>
      </c>
      <c r="L1364">
        <v>963</v>
      </c>
      <c r="M1364" t="s">
        <v>628</v>
      </c>
      <c r="N1364">
        <v>0</v>
      </c>
      <c r="O1364">
        <v>-12225</v>
      </c>
      <c r="P1364">
        <v>-13188</v>
      </c>
      <c r="Q1364">
        <v>12</v>
      </c>
      <c r="R1364" t="s">
        <v>719</v>
      </c>
      <c r="S1364">
        <v>1</v>
      </c>
      <c r="T1364" t="s">
        <v>4327</v>
      </c>
      <c r="U1364" t="s">
        <v>4326</v>
      </c>
      <c r="V1364">
        <v>151784</v>
      </c>
      <c r="W1364" t="s">
        <v>22</v>
      </c>
      <c r="X1364" t="b">
        <v>1</v>
      </c>
      <c r="Y1364" t="s">
        <v>719</v>
      </c>
      <c r="Z1364" t="s">
        <v>719</v>
      </c>
      <c r="AA1364">
        <v>151784</v>
      </c>
      <c r="AB1364" t="s">
        <v>22</v>
      </c>
      <c r="AC1364">
        <v>152267</v>
      </c>
      <c r="AD1364" t="s">
        <v>102</v>
      </c>
      <c r="AE1364">
        <v>506</v>
      </c>
      <c r="AF1364" t="s">
        <v>124</v>
      </c>
      <c r="AG1364">
        <v>80840</v>
      </c>
      <c r="AH1364" t="s">
        <v>116</v>
      </c>
      <c r="AI1364">
        <v>28216</v>
      </c>
      <c r="AJ1364" t="s">
        <v>142</v>
      </c>
      <c r="AK1364">
        <v>1224</v>
      </c>
      <c r="AL1364" t="s">
        <v>91</v>
      </c>
      <c r="AM1364">
        <v>2</v>
      </c>
      <c r="AN1364" t="s">
        <v>152</v>
      </c>
      <c r="AO1364">
        <v>131567</v>
      </c>
      <c r="AP1364" t="s">
        <v>153</v>
      </c>
    </row>
    <row r="1365" spans="1:42" x14ac:dyDescent="0.2">
      <c r="A1365">
        <v>1372</v>
      </c>
      <c r="B1365" t="s">
        <v>600</v>
      </c>
      <c r="C1365" t="s">
        <v>22</v>
      </c>
      <c r="D1365">
        <v>151784</v>
      </c>
      <c r="E1365" t="s">
        <v>627</v>
      </c>
      <c r="F1365" t="s">
        <v>626</v>
      </c>
      <c r="G1365" t="s">
        <v>626</v>
      </c>
      <c r="H1365" t="s">
        <v>625</v>
      </c>
      <c r="I1365" t="s">
        <v>4429</v>
      </c>
      <c r="J1365" t="s">
        <v>719</v>
      </c>
      <c r="K1365">
        <v>-1</v>
      </c>
      <c r="L1365">
        <v>1791</v>
      </c>
      <c r="M1365" t="s">
        <v>624</v>
      </c>
      <c r="N1365">
        <v>0</v>
      </c>
      <c r="O1365">
        <v>-10198</v>
      </c>
      <c r="P1365">
        <v>-11989</v>
      </c>
      <c r="Q1365">
        <v>11</v>
      </c>
      <c r="R1365" t="s">
        <v>719</v>
      </c>
      <c r="S1365">
        <v>1</v>
      </c>
      <c r="T1365" t="s">
        <v>4327</v>
      </c>
      <c r="U1365" t="s">
        <v>4326</v>
      </c>
      <c r="V1365">
        <v>151784</v>
      </c>
      <c r="W1365" t="s">
        <v>22</v>
      </c>
      <c r="X1365" t="b">
        <v>1</v>
      </c>
      <c r="Y1365" t="s">
        <v>719</v>
      </c>
      <c r="Z1365" t="s">
        <v>719</v>
      </c>
      <c r="AA1365">
        <v>151784</v>
      </c>
      <c r="AB1365" t="s">
        <v>22</v>
      </c>
      <c r="AC1365">
        <v>152267</v>
      </c>
      <c r="AD1365" t="s">
        <v>102</v>
      </c>
      <c r="AE1365">
        <v>506</v>
      </c>
      <c r="AF1365" t="s">
        <v>124</v>
      </c>
      <c r="AG1365">
        <v>80840</v>
      </c>
      <c r="AH1365" t="s">
        <v>116</v>
      </c>
      <c r="AI1365">
        <v>28216</v>
      </c>
      <c r="AJ1365" t="s">
        <v>142</v>
      </c>
      <c r="AK1365">
        <v>1224</v>
      </c>
      <c r="AL1365" t="s">
        <v>91</v>
      </c>
      <c r="AM1365">
        <v>2</v>
      </c>
      <c r="AN1365" t="s">
        <v>152</v>
      </c>
      <c r="AO1365">
        <v>131567</v>
      </c>
      <c r="AP1365" t="s">
        <v>153</v>
      </c>
    </row>
    <row r="1366" spans="1:42" x14ac:dyDescent="0.2">
      <c r="A1366">
        <v>1373</v>
      </c>
      <c r="B1366" t="s">
        <v>600</v>
      </c>
      <c r="C1366" t="s">
        <v>22</v>
      </c>
      <c r="D1366">
        <v>151784</v>
      </c>
      <c r="E1366" t="s">
        <v>623</v>
      </c>
      <c r="F1366" t="s">
        <v>622</v>
      </c>
      <c r="G1366" t="s">
        <v>622</v>
      </c>
      <c r="H1366" t="s">
        <v>621</v>
      </c>
      <c r="I1366" t="s">
        <v>4428</v>
      </c>
      <c r="J1366" t="s">
        <v>719</v>
      </c>
      <c r="K1366">
        <v>-1</v>
      </c>
      <c r="L1366">
        <v>1164</v>
      </c>
      <c r="M1366" t="s">
        <v>620</v>
      </c>
      <c r="N1366">
        <v>0</v>
      </c>
      <c r="O1366">
        <v>-9014</v>
      </c>
      <c r="P1366">
        <v>-10178</v>
      </c>
      <c r="Q1366">
        <v>10</v>
      </c>
      <c r="R1366" t="s">
        <v>719</v>
      </c>
      <c r="S1366">
        <v>1</v>
      </c>
      <c r="T1366" t="s">
        <v>4327</v>
      </c>
      <c r="U1366" t="s">
        <v>4326</v>
      </c>
      <c r="V1366">
        <v>151784</v>
      </c>
      <c r="W1366" t="s">
        <v>22</v>
      </c>
      <c r="X1366" t="b">
        <v>1</v>
      </c>
      <c r="Y1366" t="s">
        <v>719</v>
      </c>
      <c r="Z1366" t="s">
        <v>719</v>
      </c>
      <c r="AA1366">
        <v>151784</v>
      </c>
      <c r="AB1366" t="s">
        <v>22</v>
      </c>
      <c r="AC1366">
        <v>152267</v>
      </c>
      <c r="AD1366" t="s">
        <v>102</v>
      </c>
      <c r="AE1366">
        <v>506</v>
      </c>
      <c r="AF1366" t="s">
        <v>124</v>
      </c>
      <c r="AG1366">
        <v>80840</v>
      </c>
      <c r="AH1366" t="s">
        <v>116</v>
      </c>
      <c r="AI1366">
        <v>28216</v>
      </c>
      <c r="AJ1366" t="s">
        <v>142</v>
      </c>
      <c r="AK1366">
        <v>1224</v>
      </c>
      <c r="AL1366" t="s">
        <v>91</v>
      </c>
      <c r="AM1366">
        <v>2</v>
      </c>
      <c r="AN1366" t="s">
        <v>152</v>
      </c>
      <c r="AO1366">
        <v>131567</v>
      </c>
      <c r="AP1366" t="s">
        <v>153</v>
      </c>
    </row>
    <row r="1367" spans="1:42" x14ac:dyDescent="0.2">
      <c r="A1367">
        <v>1374</v>
      </c>
      <c r="B1367" t="s">
        <v>600</v>
      </c>
      <c r="C1367" t="s">
        <v>22</v>
      </c>
      <c r="D1367">
        <v>151784</v>
      </c>
      <c r="E1367" t="s">
        <v>309</v>
      </c>
      <c r="F1367" t="s">
        <v>308</v>
      </c>
      <c r="G1367" t="s">
        <v>308</v>
      </c>
      <c r="H1367" t="s">
        <v>619</v>
      </c>
      <c r="I1367" t="s">
        <v>4427</v>
      </c>
      <c r="J1367">
        <v>46</v>
      </c>
      <c r="K1367">
        <v>1</v>
      </c>
      <c r="L1367">
        <v>780</v>
      </c>
      <c r="M1367" t="s">
        <v>618</v>
      </c>
      <c r="N1367">
        <v>0</v>
      </c>
      <c r="O1367">
        <v>-8228</v>
      </c>
      <c r="P1367">
        <v>-9008</v>
      </c>
      <c r="Q1367">
        <v>9</v>
      </c>
      <c r="R1367" t="s">
        <v>4318</v>
      </c>
      <c r="S1367">
        <v>1</v>
      </c>
      <c r="T1367" t="s">
        <v>4327</v>
      </c>
      <c r="U1367" t="s">
        <v>4332</v>
      </c>
      <c r="V1367">
        <v>151784</v>
      </c>
      <c r="W1367" t="s">
        <v>22</v>
      </c>
      <c r="X1367" t="b">
        <v>1</v>
      </c>
      <c r="Y1367" t="s">
        <v>719</v>
      </c>
      <c r="Z1367" t="s">
        <v>719</v>
      </c>
      <c r="AA1367">
        <v>151784</v>
      </c>
      <c r="AB1367" t="s">
        <v>22</v>
      </c>
      <c r="AC1367">
        <v>152267</v>
      </c>
      <c r="AD1367" t="s">
        <v>102</v>
      </c>
      <c r="AE1367">
        <v>506</v>
      </c>
      <c r="AF1367" t="s">
        <v>124</v>
      </c>
      <c r="AG1367">
        <v>80840</v>
      </c>
      <c r="AH1367" t="s">
        <v>116</v>
      </c>
      <c r="AI1367">
        <v>28216</v>
      </c>
      <c r="AJ1367" t="s">
        <v>142</v>
      </c>
      <c r="AK1367">
        <v>1224</v>
      </c>
      <c r="AL1367" t="s">
        <v>91</v>
      </c>
      <c r="AM1367">
        <v>2</v>
      </c>
      <c r="AN1367" t="s">
        <v>152</v>
      </c>
      <c r="AO1367">
        <v>131567</v>
      </c>
      <c r="AP1367" t="s">
        <v>153</v>
      </c>
    </row>
    <row r="1368" spans="1:42" x14ac:dyDescent="0.2">
      <c r="A1368">
        <v>1375</v>
      </c>
      <c r="B1368" t="s">
        <v>600</v>
      </c>
      <c r="C1368" t="s">
        <v>22</v>
      </c>
      <c r="D1368">
        <v>151784</v>
      </c>
      <c r="E1368" t="s">
        <v>305</v>
      </c>
      <c r="F1368" t="s">
        <v>304</v>
      </c>
      <c r="G1368" t="s">
        <v>304</v>
      </c>
      <c r="H1368" t="s">
        <v>237</v>
      </c>
      <c r="I1368" t="s">
        <v>4426</v>
      </c>
      <c r="J1368">
        <v>53</v>
      </c>
      <c r="K1368">
        <v>-1</v>
      </c>
      <c r="L1368">
        <v>975</v>
      </c>
      <c r="M1368" t="s">
        <v>617</v>
      </c>
      <c r="N1368">
        <v>0</v>
      </c>
      <c r="O1368">
        <v>-7138</v>
      </c>
      <c r="P1368">
        <v>-8113</v>
      </c>
      <c r="Q1368">
        <v>8</v>
      </c>
      <c r="R1368" t="s">
        <v>4316</v>
      </c>
      <c r="S1368">
        <v>1</v>
      </c>
      <c r="T1368" t="s">
        <v>4327</v>
      </c>
      <c r="U1368" t="s">
        <v>4332</v>
      </c>
      <c r="V1368">
        <v>151784</v>
      </c>
      <c r="W1368" t="s">
        <v>22</v>
      </c>
      <c r="X1368" t="b">
        <v>1</v>
      </c>
      <c r="Y1368" t="s">
        <v>719</v>
      </c>
      <c r="Z1368" t="s">
        <v>719</v>
      </c>
      <c r="AA1368">
        <v>151784</v>
      </c>
      <c r="AB1368" t="s">
        <v>22</v>
      </c>
      <c r="AC1368">
        <v>152267</v>
      </c>
      <c r="AD1368" t="s">
        <v>102</v>
      </c>
      <c r="AE1368">
        <v>506</v>
      </c>
      <c r="AF1368" t="s">
        <v>124</v>
      </c>
      <c r="AG1368">
        <v>80840</v>
      </c>
      <c r="AH1368" t="s">
        <v>116</v>
      </c>
      <c r="AI1368">
        <v>28216</v>
      </c>
      <c r="AJ1368" t="s">
        <v>142</v>
      </c>
      <c r="AK1368">
        <v>1224</v>
      </c>
      <c r="AL1368" t="s">
        <v>91</v>
      </c>
      <c r="AM1368">
        <v>2</v>
      </c>
      <c r="AN1368" t="s">
        <v>152</v>
      </c>
      <c r="AO1368">
        <v>131567</v>
      </c>
      <c r="AP1368" t="s">
        <v>153</v>
      </c>
    </row>
    <row r="1369" spans="1:42" x14ac:dyDescent="0.2">
      <c r="A1369">
        <v>1376</v>
      </c>
      <c r="B1369" t="s">
        <v>600</v>
      </c>
      <c r="C1369" t="s">
        <v>22</v>
      </c>
      <c r="D1369">
        <v>151784</v>
      </c>
      <c r="E1369" t="s">
        <v>302</v>
      </c>
      <c r="F1369" t="s">
        <v>301</v>
      </c>
      <c r="G1369" t="s">
        <v>301</v>
      </c>
      <c r="H1369" t="s">
        <v>616</v>
      </c>
      <c r="I1369" t="s">
        <v>4425</v>
      </c>
      <c r="J1369">
        <v>63</v>
      </c>
      <c r="K1369">
        <v>-1</v>
      </c>
      <c r="L1369">
        <v>1242</v>
      </c>
      <c r="M1369" t="s">
        <v>615</v>
      </c>
      <c r="N1369">
        <v>0</v>
      </c>
      <c r="O1369">
        <v>-5873</v>
      </c>
      <c r="P1369">
        <v>-7115</v>
      </c>
      <c r="Q1369">
        <v>7</v>
      </c>
      <c r="R1369" t="s">
        <v>4317</v>
      </c>
      <c r="S1369">
        <v>1</v>
      </c>
      <c r="T1369" t="s">
        <v>4327</v>
      </c>
      <c r="U1369" t="s">
        <v>4332</v>
      </c>
      <c r="V1369">
        <v>151784</v>
      </c>
      <c r="W1369" t="s">
        <v>22</v>
      </c>
      <c r="X1369" t="b">
        <v>1</v>
      </c>
      <c r="Y1369" t="s">
        <v>719</v>
      </c>
      <c r="Z1369" t="s">
        <v>719</v>
      </c>
      <c r="AA1369">
        <v>151784</v>
      </c>
      <c r="AB1369" t="s">
        <v>22</v>
      </c>
      <c r="AC1369">
        <v>152267</v>
      </c>
      <c r="AD1369" t="s">
        <v>102</v>
      </c>
      <c r="AE1369">
        <v>506</v>
      </c>
      <c r="AF1369" t="s">
        <v>124</v>
      </c>
      <c r="AG1369">
        <v>80840</v>
      </c>
      <c r="AH1369" t="s">
        <v>116</v>
      </c>
      <c r="AI1369">
        <v>28216</v>
      </c>
      <c r="AJ1369" t="s">
        <v>142</v>
      </c>
      <c r="AK1369">
        <v>1224</v>
      </c>
      <c r="AL1369" t="s">
        <v>91</v>
      </c>
      <c r="AM1369">
        <v>2</v>
      </c>
      <c r="AN1369" t="s">
        <v>152</v>
      </c>
      <c r="AO1369">
        <v>131567</v>
      </c>
      <c r="AP1369" t="s">
        <v>153</v>
      </c>
    </row>
    <row r="1370" spans="1:42" x14ac:dyDescent="0.2">
      <c r="A1370">
        <v>1377</v>
      </c>
      <c r="B1370" t="s">
        <v>600</v>
      </c>
      <c r="C1370" t="s">
        <v>22</v>
      </c>
      <c r="D1370">
        <v>151784</v>
      </c>
      <c r="E1370" t="s">
        <v>614</v>
      </c>
      <c r="F1370" t="s">
        <v>613</v>
      </c>
      <c r="G1370" t="s">
        <v>613</v>
      </c>
      <c r="H1370" t="s">
        <v>612</v>
      </c>
      <c r="I1370" t="s">
        <v>4424</v>
      </c>
      <c r="J1370">
        <v>52</v>
      </c>
      <c r="K1370">
        <v>-1</v>
      </c>
      <c r="L1370">
        <v>474</v>
      </c>
      <c r="M1370" t="s">
        <v>611</v>
      </c>
      <c r="N1370">
        <v>0</v>
      </c>
      <c r="O1370">
        <v>-5396</v>
      </c>
      <c r="P1370">
        <v>-5870</v>
      </c>
      <c r="Q1370">
        <v>6</v>
      </c>
      <c r="R1370" t="s">
        <v>4319</v>
      </c>
      <c r="S1370">
        <v>1</v>
      </c>
      <c r="T1370" t="s">
        <v>4327</v>
      </c>
      <c r="U1370" t="s">
        <v>4332</v>
      </c>
      <c r="V1370">
        <v>151784</v>
      </c>
      <c r="W1370" t="s">
        <v>22</v>
      </c>
      <c r="X1370" t="b">
        <v>1</v>
      </c>
      <c r="Y1370" t="s">
        <v>719</v>
      </c>
      <c r="Z1370" t="s">
        <v>719</v>
      </c>
      <c r="AA1370">
        <v>151784</v>
      </c>
      <c r="AB1370" t="s">
        <v>22</v>
      </c>
      <c r="AC1370">
        <v>152267</v>
      </c>
      <c r="AD1370" t="s">
        <v>102</v>
      </c>
      <c r="AE1370">
        <v>506</v>
      </c>
      <c r="AF1370" t="s">
        <v>124</v>
      </c>
      <c r="AG1370">
        <v>80840</v>
      </c>
      <c r="AH1370" t="s">
        <v>116</v>
      </c>
      <c r="AI1370">
        <v>28216</v>
      </c>
      <c r="AJ1370" t="s">
        <v>142</v>
      </c>
      <c r="AK1370">
        <v>1224</v>
      </c>
      <c r="AL1370" t="s">
        <v>91</v>
      </c>
      <c r="AM1370">
        <v>2</v>
      </c>
      <c r="AN1370" t="s">
        <v>152</v>
      </c>
      <c r="AO1370">
        <v>131567</v>
      </c>
      <c r="AP1370" t="s">
        <v>153</v>
      </c>
    </row>
    <row r="1371" spans="1:42" x14ac:dyDescent="0.2">
      <c r="A1371">
        <v>1378</v>
      </c>
      <c r="B1371" t="s">
        <v>600</v>
      </c>
      <c r="C1371" t="s">
        <v>22</v>
      </c>
      <c r="D1371">
        <v>151784</v>
      </c>
      <c r="E1371" t="s">
        <v>290</v>
      </c>
      <c r="F1371" t="s">
        <v>289</v>
      </c>
      <c r="G1371" t="s">
        <v>289</v>
      </c>
      <c r="H1371" t="s">
        <v>610</v>
      </c>
      <c r="I1371" t="s">
        <v>4423</v>
      </c>
      <c r="J1371">
        <v>51</v>
      </c>
      <c r="K1371">
        <v>-1</v>
      </c>
      <c r="L1371">
        <v>1008</v>
      </c>
      <c r="M1371" t="s">
        <v>609</v>
      </c>
      <c r="N1371">
        <v>0</v>
      </c>
      <c r="O1371">
        <v>-4392</v>
      </c>
      <c r="P1371">
        <v>-5400</v>
      </c>
      <c r="Q1371">
        <v>5</v>
      </c>
      <c r="R1371" t="s">
        <v>4320</v>
      </c>
      <c r="S1371">
        <v>1</v>
      </c>
      <c r="T1371" t="s">
        <v>4327</v>
      </c>
      <c r="U1371" t="s">
        <v>4332</v>
      </c>
      <c r="V1371">
        <v>151784</v>
      </c>
      <c r="W1371" t="s">
        <v>22</v>
      </c>
      <c r="X1371" t="b">
        <v>1</v>
      </c>
      <c r="Y1371" t="s">
        <v>719</v>
      </c>
      <c r="Z1371" t="s">
        <v>719</v>
      </c>
      <c r="AA1371">
        <v>151784</v>
      </c>
      <c r="AB1371" t="s">
        <v>22</v>
      </c>
      <c r="AC1371">
        <v>152267</v>
      </c>
      <c r="AD1371" t="s">
        <v>102</v>
      </c>
      <c r="AE1371">
        <v>506</v>
      </c>
      <c r="AF1371" t="s">
        <v>124</v>
      </c>
      <c r="AG1371">
        <v>80840</v>
      </c>
      <c r="AH1371" t="s">
        <v>116</v>
      </c>
      <c r="AI1371">
        <v>28216</v>
      </c>
      <c r="AJ1371" t="s">
        <v>142</v>
      </c>
      <c r="AK1371">
        <v>1224</v>
      </c>
      <c r="AL1371" t="s">
        <v>91</v>
      </c>
      <c r="AM1371">
        <v>2</v>
      </c>
      <c r="AN1371" t="s">
        <v>152</v>
      </c>
      <c r="AO1371">
        <v>131567</v>
      </c>
      <c r="AP1371" t="s">
        <v>153</v>
      </c>
    </row>
    <row r="1372" spans="1:42" x14ac:dyDescent="0.2">
      <c r="A1372">
        <v>1379</v>
      </c>
      <c r="B1372" t="s">
        <v>600</v>
      </c>
      <c r="C1372" t="s">
        <v>22</v>
      </c>
      <c r="D1372">
        <v>151784</v>
      </c>
      <c r="E1372" t="s">
        <v>294</v>
      </c>
      <c r="F1372" t="s">
        <v>293</v>
      </c>
      <c r="G1372" t="s">
        <v>293</v>
      </c>
      <c r="H1372" t="s">
        <v>608</v>
      </c>
      <c r="I1372" t="s">
        <v>4422</v>
      </c>
      <c r="J1372">
        <v>41</v>
      </c>
      <c r="K1372">
        <v>-1</v>
      </c>
      <c r="L1372">
        <v>1020</v>
      </c>
      <c r="M1372" t="s">
        <v>607</v>
      </c>
      <c r="N1372">
        <v>0</v>
      </c>
      <c r="O1372">
        <v>-3349</v>
      </c>
      <c r="P1372">
        <v>-4369</v>
      </c>
      <c r="Q1372">
        <v>4</v>
      </c>
      <c r="R1372" t="s">
        <v>4321</v>
      </c>
      <c r="S1372">
        <v>1</v>
      </c>
      <c r="T1372" t="s">
        <v>4327</v>
      </c>
      <c r="U1372" t="s">
        <v>4332</v>
      </c>
      <c r="V1372">
        <v>151784</v>
      </c>
      <c r="W1372" t="s">
        <v>22</v>
      </c>
      <c r="X1372" t="b">
        <v>1</v>
      </c>
      <c r="Y1372" t="s">
        <v>719</v>
      </c>
      <c r="Z1372" t="s">
        <v>719</v>
      </c>
      <c r="AA1372">
        <v>151784</v>
      </c>
      <c r="AB1372" t="s">
        <v>22</v>
      </c>
      <c r="AC1372">
        <v>152267</v>
      </c>
      <c r="AD1372" t="s">
        <v>102</v>
      </c>
      <c r="AE1372">
        <v>506</v>
      </c>
      <c r="AF1372" t="s">
        <v>124</v>
      </c>
      <c r="AG1372">
        <v>80840</v>
      </c>
      <c r="AH1372" t="s">
        <v>116</v>
      </c>
      <c r="AI1372">
        <v>28216</v>
      </c>
      <c r="AJ1372" t="s">
        <v>142</v>
      </c>
      <c r="AK1372">
        <v>1224</v>
      </c>
      <c r="AL1372" t="s">
        <v>91</v>
      </c>
      <c r="AM1372">
        <v>2</v>
      </c>
      <c r="AN1372" t="s">
        <v>152</v>
      </c>
      <c r="AO1372">
        <v>131567</v>
      </c>
      <c r="AP1372" t="s">
        <v>153</v>
      </c>
    </row>
    <row r="1373" spans="1:42" x14ac:dyDescent="0.2">
      <c r="A1373">
        <v>1380</v>
      </c>
      <c r="B1373" t="s">
        <v>600</v>
      </c>
      <c r="C1373" t="s">
        <v>22</v>
      </c>
      <c r="D1373">
        <v>151784</v>
      </c>
      <c r="E1373" t="s">
        <v>606</v>
      </c>
      <c r="F1373" t="s">
        <v>605</v>
      </c>
      <c r="G1373" t="s">
        <v>605</v>
      </c>
      <c r="H1373" t="s">
        <v>604</v>
      </c>
      <c r="I1373" t="s">
        <v>4421</v>
      </c>
      <c r="J1373" t="s">
        <v>719</v>
      </c>
      <c r="K1373">
        <v>-1</v>
      </c>
      <c r="L1373">
        <v>927</v>
      </c>
      <c r="M1373" t="s">
        <v>603</v>
      </c>
      <c r="N1373">
        <v>0</v>
      </c>
      <c r="O1373">
        <v>-2364</v>
      </c>
      <c r="P1373">
        <v>-3291</v>
      </c>
      <c r="Q1373">
        <v>3</v>
      </c>
      <c r="R1373" t="s">
        <v>719</v>
      </c>
      <c r="S1373">
        <v>1</v>
      </c>
      <c r="T1373" t="s">
        <v>4327</v>
      </c>
      <c r="U1373" t="s">
        <v>4326</v>
      </c>
      <c r="V1373">
        <v>151784</v>
      </c>
      <c r="W1373" t="s">
        <v>22</v>
      </c>
      <c r="X1373" t="b">
        <v>1</v>
      </c>
      <c r="Y1373" t="s">
        <v>719</v>
      </c>
      <c r="Z1373" t="s">
        <v>719</v>
      </c>
      <c r="AA1373">
        <v>151784</v>
      </c>
      <c r="AB1373" t="s">
        <v>22</v>
      </c>
      <c r="AC1373">
        <v>152267</v>
      </c>
      <c r="AD1373" t="s">
        <v>102</v>
      </c>
      <c r="AE1373">
        <v>506</v>
      </c>
      <c r="AF1373" t="s">
        <v>124</v>
      </c>
      <c r="AG1373">
        <v>80840</v>
      </c>
      <c r="AH1373" t="s">
        <v>116</v>
      </c>
      <c r="AI1373">
        <v>28216</v>
      </c>
      <c r="AJ1373" t="s">
        <v>142</v>
      </c>
      <c r="AK1373">
        <v>1224</v>
      </c>
      <c r="AL1373" t="s">
        <v>91</v>
      </c>
      <c r="AM1373">
        <v>2</v>
      </c>
      <c r="AN1373" t="s">
        <v>152</v>
      </c>
      <c r="AO1373">
        <v>131567</v>
      </c>
      <c r="AP1373" t="s">
        <v>153</v>
      </c>
    </row>
    <row r="1374" spans="1:42" x14ac:dyDescent="0.2">
      <c r="A1374">
        <v>1381</v>
      </c>
      <c r="B1374" t="s">
        <v>600</v>
      </c>
      <c r="C1374" t="s">
        <v>22</v>
      </c>
      <c r="D1374">
        <v>151784</v>
      </c>
      <c r="E1374" t="s">
        <v>305</v>
      </c>
      <c r="F1374" t="s">
        <v>304</v>
      </c>
      <c r="G1374" t="s">
        <v>304</v>
      </c>
      <c r="H1374" t="s">
        <v>602</v>
      </c>
      <c r="I1374" t="s">
        <v>4420</v>
      </c>
      <c r="J1374" t="s">
        <v>719</v>
      </c>
      <c r="K1374">
        <v>-1</v>
      </c>
      <c r="L1374">
        <v>834</v>
      </c>
      <c r="M1374" t="s">
        <v>601</v>
      </c>
      <c r="N1374">
        <v>0</v>
      </c>
      <c r="O1374">
        <v>-1299</v>
      </c>
      <c r="P1374">
        <v>-2133</v>
      </c>
      <c r="Q1374">
        <v>2</v>
      </c>
      <c r="R1374" t="s">
        <v>719</v>
      </c>
      <c r="S1374">
        <v>1</v>
      </c>
      <c r="T1374" t="s">
        <v>4327</v>
      </c>
      <c r="U1374" t="s">
        <v>4326</v>
      </c>
      <c r="V1374">
        <v>151784</v>
      </c>
      <c r="W1374" t="s">
        <v>22</v>
      </c>
      <c r="X1374" t="b">
        <v>1</v>
      </c>
      <c r="Y1374" t="s">
        <v>719</v>
      </c>
      <c r="Z1374" t="s">
        <v>719</v>
      </c>
      <c r="AA1374">
        <v>151784</v>
      </c>
      <c r="AB1374" t="s">
        <v>22</v>
      </c>
      <c r="AC1374">
        <v>152267</v>
      </c>
      <c r="AD1374" t="s">
        <v>102</v>
      </c>
      <c r="AE1374">
        <v>506</v>
      </c>
      <c r="AF1374" t="s">
        <v>124</v>
      </c>
      <c r="AG1374">
        <v>80840</v>
      </c>
      <c r="AH1374" t="s">
        <v>116</v>
      </c>
      <c r="AI1374">
        <v>28216</v>
      </c>
      <c r="AJ1374" t="s">
        <v>142</v>
      </c>
      <c r="AK1374">
        <v>1224</v>
      </c>
      <c r="AL1374" t="s">
        <v>91</v>
      </c>
      <c r="AM1374">
        <v>2</v>
      </c>
      <c r="AN1374" t="s">
        <v>152</v>
      </c>
      <c r="AO1374">
        <v>131567</v>
      </c>
      <c r="AP1374" t="s">
        <v>153</v>
      </c>
    </row>
    <row r="1375" spans="1:42" x14ac:dyDescent="0.2">
      <c r="A1375">
        <v>1382</v>
      </c>
      <c r="B1375" t="s">
        <v>600</v>
      </c>
      <c r="C1375" t="s">
        <v>22</v>
      </c>
      <c r="D1375">
        <v>151784</v>
      </c>
      <c r="E1375" t="s">
        <v>599</v>
      </c>
      <c r="F1375" t="s">
        <v>598</v>
      </c>
      <c r="G1375" t="s">
        <v>598</v>
      </c>
      <c r="H1375" t="s">
        <v>597</v>
      </c>
      <c r="I1375" t="s">
        <v>4419</v>
      </c>
      <c r="J1375" t="s">
        <v>719</v>
      </c>
      <c r="K1375">
        <v>-1</v>
      </c>
      <c r="L1375">
        <v>1267</v>
      </c>
      <c r="M1375" t="s">
        <v>596</v>
      </c>
      <c r="N1375">
        <v>1</v>
      </c>
      <c r="O1375">
        <v>0</v>
      </c>
      <c r="P1375">
        <v>-1267</v>
      </c>
      <c r="Q1375">
        <v>1</v>
      </c>
      <c r="R1375" t="s">
        <v>719</v>
      </c>
      <c r="S1375">
        <v>1</v>
      </c>
      <c r="T1375" t="s">
        <v>4327</v>
      </c>
      <c r="U1375" t="s">
        <v>4326</v>
      </c>
      <c r="V1375">
        <v>151784</v>
      </c>
      <c r="W1375" t="s">
        <v>22</v>
      </c>
      <c r="X1375" t="b">
        <v>1</v>
      </c>
      <c r="Y1375" t="s">
        <v>719</v>
      </c>
      <c r="Z1375" t="s">
        <v>719</v>
      </c>
      <c r="AA1375">
        <v>151784</v>
      </c>
      <c r="AB1375" t="s">
        <v>22</v>
      </c>
      <c r="AC1375">
        <v>152267</v>
      </c>
      <c r="AD1375" t="s">
        <v>102</v>
      </c>
      <c r="AE1375">
        <v>506</v>
      </c>
      <c r="AF1375" t="s">
        <v>124</v>
      </c>
      <c r="AG1375">
        <v>80840</v>
      </c>
      <c r="AH1375" t="s">
        <v>116</v>
      </c>
      <c r="AI1375">
        <v>28216</v>
      </c>
      <c r="AJ1375" t="s">
        <v>142</v>
      </c>
      <c r="AK1375">
        <v>1224</v>
      </c>
      <c r="AL1375" t="s">
        <v>91</v>
      </c>
      <c r="AM1375">
        <v>2</v>
      </c>
      <c r="AN1375" t="s">
        <v>152</v>
      </c>
      <c r="AO1375">
        <v>131567</v>
      </c>
      <c r="AP1375" t="s">
        <v>153</v>
      </c>
    </row>
    <row r="1376" spans="1:42" x14ac:dyDescent="0.2">
      <c r="A1376">
        <v>1383</v>
      </c>
      <c r="B1376" t="s">
        <v>545</v>
      </c>
      <c r="C1376" t="s">
        <v>15</v>
      </c>
      <c r="D1376">
        <v>204072</v>
      </c>
      <c r="E1376" t="s">
        <v>595</v>
      </c>
      <c r="F1376" t="s">
        <v>594</v>
      </c>
      <c r="G1376" t="s">
        <v>594</v>
      </c>
      <c r="H1376" t="s">
        <v>593</v>
      </c>
      <c r="I1376" t="s">
        <v>4418</v>
      </c>
      <c r="J1376" t="s">
        <v>719</v>
      </c>
      <c r="K1376">
        <v>-1</v>
      </c>
      <c r="L1376">
        <v>584</v>
      </c>
      <c r="M1376" t="s">
        <v>592</v>
      </c>
      <c r="N1376">
        <v>1</v>
      </c>
      <c r="O1376">
        <v>-14568</v>
      </c>
      <c r="P1376">
        <v>-15152</v>
      </c>
      <c r="Q1376">
        <v>16</v>
      </c>
      <c r="R1376" t="s">
        <v>719</v>
      </c>
      <c r="S1376" t="s">
        <v>719</v>
      </c>
      <c r="T1376" t="s">
        <v>719</v>
      </c>
      <c r="U1376" t="s">
        <v>4326</v>
      </c>
      <c r="V1376">
        <v>204072</v>
      </c>
      <c r="W1376" t="s">
        <v>15</v>
      </c>
      <c r="X1376" t="b">
        <v>1</v>
      </c>
      <c r="Y1376" t="s">
        <v>719</v>
      </c>
      <c r="Z1376" t="s">
        <v>719</v>
      </c>
      <c r="AA1376">
        <v>204072</v>
      </c>
      <c r="AB1376" t="s">
        <v>15</v>
      </c>
      <c r="AC1376">
        <v>174951</v>
      </c>
      <c r="AD1376" t="s">
        <v>98</v>
      </c>
      <c r="AE1376">
        <v>80864</v>
      </c>
      <c r="AF1376" t="s">
        <v>45</v>
      </c>
      <c r="AG1376">
        <v>80840</v>
      </c>
      <c r="AH1376" t="s">
        <v>116</v>
      </c>
      <c r="AI1376">
        <v>28216</v>
      </c>
      <c r="AJ1376" t="s">
        <v>142</v>
      </c>
      <c r="AK1376">
        <v>1224</v>
      </c>
      <c r="AL1376" t="s">
        <v>91</v>
      </c>
      <c r="AM1376">
        <v>2</v>
      </c>
      <c r="AN1376" t="s">
        <v>152</v>
      </c>
      <c r="AO1376">
        <v>131567</v>
      </c>
      <c r="AP1376" t="s">
        <v>153</v>
      </c>
    </row>
    <row r="1377" spans="1:42" x14ac:dyDescent="0.2">
      <c r="A1377">
        <v>1384</v>
      </c>
      <c r="B1377" t="s">
        <v>545</v>
      </c>
      <c r="C1377" t="s">
        <v>15</v>
      </c>
      <c r="D1377">
        <v>204072</v>
      </c>
      <c r="E1377" t="s">
        <v>591</v>
      </c>
      <c r="F1377" t="s">
        <v>590</v>
      </c>
      <c r="G1377" t="s">
        <v>590</v>
      </c>
      <c r="H1377" t="s">
        <v>589</v>
      </c>
      <c r="I1377" t="s">
        <v>4417</v>
      </c>
      <c r="J1377" t="s">
        <v>719</v>
      </c>
      <c r="K1377">
        <v>-1</v>
      </c>
      <c r="L1377">
        <v>555</v>
      </c>
      <c r="M1377" t="s">
        <v>588</v>
      </c>
      <c r="N1377">
        <v>0</v>
      </c>
      <c r="O1377">
        <v>-13985</v>
      </c>
      <c r="P1377">
        <v>-14540</v>
      </c>
      <c r="Q1377">
        <v>15</v>
      </c>
      <c r="R1377" t="s">
        <v>719</v>
      </c>
      <c r="S1377" t="s">
        <v>719</v>
      </c>
      <c r="T1377" t="s">
        <v>719</v>
      </c>
      <c r="U1377" t="s">
        <v>4326</v>
      </c>
      <c r="V1377">
        <v>204072</v>
      </c>
      <c r="W1377" t="s">
        <v>15</v>
      </c>
      <c r="X1377" t="b">
        <v>1</v>
      </c>
      <c r="Y1377" t="s">
        <v>719</v>
      </c>
      <c r="Z1377" t="s">
        <v>719</v>
      </c>
      <c r="AA1377">
        <v>204072</v>
      </c>
      <c r="AB1377" t="s">
        <v>15</v>
      </c>
      <c r="AC1377">
        <v>174951</v>
      </c>
      <c r="AD1377" t="s">
        <v>98</v>
      </c>
      <c r="AE1377">
        <v>80864</v>
      </c>
      <c r="AF1377" t="s">
        <v>45</v>
      </c>
      <c r="AG1377">
        <v>80840</v>
      </c>
      <c r="AH1377" t="s">
        <v>116</v>
      </c>
      <c r="AI1377">
        <v>28216</v>
      </c>
      <c r="AJ1377" t="s">
        <v>142</v>
      </c>
      <c r="AK1377">
        <v>1224</v>
      </c>
      <c r="AL1377" t="s">
        <v>91</v>
      </c>
      <c r="AM1377">
        <v>2</v>
      </c>
      <c r="AN1377" t="s">
        <v>152</v>
      </c>
      <c r="AO1377">
        <v>131567</v>
      </c>
      <c r="AP1377" t="s">
        <v>153</v>
      </c>
    </row>
    <row r="1378" spans="1:42" x14ac:dyDescent="0.2">
      <c r="A1378">
        <v>1385</v>
      </c>
      <c r="B1378" t="s">
        <v>545</v>
      </c>
      <c r="C1378" t="s">
        <v>15</v>
      </c>
      <c r="D1378">
        <v>204072</v>
      </c>
      <c r="E1378" t="s">
        <v>587</v>
      </c>
      <c r="F1378" t="s">
        <v>586</v>
      </c>
      <c r="G1378" t="s">
        <v>586</v>
      </c>
      <c r="H1378" t="s">
        <v>585</v>
      </c>
      <c r="I1378" t="s">
        <v>4416</v>
      </c>
      <c r="J1378" t="s">
        <v>719</v>
      </c>
      <c r="K1378">
        <v>-1</v>
      </c>
      <c r="L1378">
        <v>2196</v>
      </c>
      <c r="M1378" t="s">
        <v>584</v>
      </c>
      <c r="N1378">
        <v>0</v>
      </c>
      <c r="O1378">
        <v>-11697</v>
      </c>
      <c r="P1378">
        <v>-13893</v>
      </c>
      <c r="Q1378">
        <v>14</v>
      </c>
      <c r="R1378" t="s">
        <v>719</v>
      </c>
      <c r="S1378" t="s">
        <v>719</v>
      </c>
      <c r="T1378" t="s">
        <v>719</v>
      </c>
      <c r="U1378" t="s">
        <v>4326</v>
      </c>
      <c r="V1378">
        <v>204072</v>
      </c>
      <c r="W1378" t="s">
        <v>15</v>
      </c>
      <c r="X1378" t="b">
        <v>1</v>
      </c>
      <c r="Y1378" t="s">
        <v>719</v>
      </c>
      <c r="Z1378" t="s">
        <v>719</v>
      </c>
      <c r="AA1378">
        <v>204072</v>
      </c>
      <c r="AB1378" t="s">
        <v>15</v>
      </c>
      <c r="AC1378">
        <v>174951</v>
      </c>
      <c r="AD1378" t="s">
        <v>98</v>
      </c>
      <c r="AE1378">
        <v>80864</v>
      </c>
      <c r="AF1378" t="s">
        <v>45</v>
      </c>
      <c r="AG1378">
        <v>80840</v>
      </c>
      <c r="AH1378" t="s">
        <v>116</v>
      </c>
      <c r="AI1378">
        <v>28216</v>
      </c>
      <c r="AJ1378" t="s">
        <v>142</v>
      </c>
      <c r="AK1378">
        <v>1224</v>
      </c>
      <c r="AL1378" t="s">
        <v>91</v>
      </c>
      <c r="AM1378">
        <v>2</v>
      </c>
      <c r="AN1378" t="s">
        <v>152</v>
      </c>
      <c r="AO1378">
        <v>131567</v>
      </c>
      <c r="AP1378" t="s">
        <v>153</v>
      </c>
    </row>
    <row r="1379" spans="1:42" x14ac:dyDescent="0.2">
      <c r="A1379">
        <v>1386</v>
      </c>
      <c r="B1379" t="s">
        <v>545</v>
      </c>
      <c r="C1379" t="s">
        <v>15</v>
      </c>
      <c r="D1379">
        <v>204072</v>
      </c>
      <c r="E1379" t="s">
        <v>583</v>
      </c>
      <c r="F1379" t="s">
        <v>582</v>
      </c>
      <c r="G1379" t="s">
        <v>582</v>
      </c>
      <c r="H1379" t="s">
        <v>581</v>
      </c>
      <c r="I1379" t="s">
        <v>4415</v>
      </c>
      <c r="J1379" t="s">
        <v>719</v>
      </c>
      <c r="K1379">
        <v>-1</v>
      </c>
      <c r="L1379">
        <v>711</v>
      </c>
      <c r="M1379" t="s">
        <v>580</v>
      </c>
      <c r="N1379">
        <v>0</v>
      </c>
      <c r="O1379">
        <v>-10941</v>
      </c>
      <c r="P1379">
        <v>-11652</v>
      </c>
      <c r="Q1379">
        <v>13</v>
      </c>
      <c r="R1379" t="s">
        <v>719</v>
      </c>
      <c r="S1379" t="s">
        <v>719</v>
      </c>
      <c r="T1379" t="s">
        <v>719</v>
      </c>
      <c r="U1379" t="s">
        <v>4326</v>
      </c>
      <c r="V1379">
        <v>204072</v>
      </c>
      <c r="W1379" t="s">
        <v>15</v>
      </c>
      <c r="X1379" t="b">
        <v>1</v>
      </c>
      <c r="Y1379" t="s">
        <v>719</v>
      </c>
      <c r="Z1379" t="s">
        <v>719</v>
      </c>
      <c r="AA1379">
        <v>204072</v>
      </c>
      <c r="AB1379" t="s">
        <v>15</v>
      </c>
      <c r="AC1379">
        <v>174951</v>
      </c>
      <c r="AD1379" t="s">
        <v>98</v>
      </c>
      <c r="AE1379">
        <v>80864</v>
      </c>
      <c r="AF1379" t="s">
        <v>45</v>
      </c>
      <c r="AG1379">
        <v>80840</v>
      </c>
      <c r="AH1379" t="s">
        <v>116</v>
      </c>
      <c r="AI1379">
        <v>28216</v>
      </c>
      <c r="AJ1379" t="s">
        <v>142</v>
      </c>
      <c r="AK1379">
        <v>1224</v>
      </c>
      <c r="AL1379" t="s">
        <v>91</v>
      </c>
      <c r="AM1379">
        <v>2</v>
      </c>
      <c r="AN1379" t="s">
        <v>152</v>
      </c>
      <c r="AO1379">
        <v>131567</v>
      </c>
      <c r="AP1379" t="s">
        <v>153</v>
      </c>
    </row>
    <row r="1380" spans="1:42" x14ac:dyDescent="0.2">
      <c r="A1380">
        <v>1387</v>
      </c>
      <c r="B1380" t="s">
        <v>545</v>
      </c>
      <c r="C1380" t="s">
        <v>15</v>
      </c>
      <c r="D1380">
        <v>204072</v>
      </c>
      <c r="E1380" t="s">
        <v>579</v>
      </c>
      <c r="F1380" t="s">
        <v>578</v>
      </c>
      <c r="G1380" t="s">
        <v>578</v>
      </c>
      <c r="H1380" t="s">
        <v>577</v>
      </c>
      <c r="I1380" t="s">
        <v>4414</v>
      </c>
      <c r="J1380" t="s">
        <v>719</v>
      </c>
      <c r="K1380">
        <v>-1</v>
      </c>
      <c r="L1380">
        <v>594</v>
      </c>
      <c r="M1380" t="s">
        <v>576</v>
      </c>
      <c r="N1380">
        <v>0</v>
      </c>
      <c r="O1380">
        <v>-10128</v>
      </c>
      <c r="P1380">
        <v>-10722</v>
      </c>
      <c r="Q1380">
        <v>12</v>
      </c>
      <c r="R1380" t="s">
        <v>719</v>
      </c>
      <c r="S1380" t="s">
        <v>719</v>
      </c>
      <c r="T1380" t="s">
        <v>719</v>
      </c>
      <c r="U1380" t="s">
        <v>4326</v>
      </c>
      <c r="V1380">
        <v>204072</v>
      </c>
      <c r="W1380" t="s">
        <v>15</v>
      </c>
      <c r="X1380" t="b">
        <v>1</v>
      </c>
      <c r="Y1380" t="s">
        <v>719</v>
      </c>
      <c r="Z1380" t="s">
        <v>719</v>
      </c>
      <c r="AA1380">
        <v>204072</v>
      </c>
      <c r="AB1380" t="s">
        <v>15</v>
      </c>
      <c r="AC1380">
        <v>174951</v>
      </c>
      <c r="AD1380" t="s">
        <v>98</v>
      </c>
      <c r="AE1380">
        <v>80864</v>
      </c>
      <c r="AF1380" t="s">
        <v>45</v>
      </c>
      <c r="AG1380">
        <v>80840</v>
      </c>
      <c r="AH1380" t="s">
        <v>116</v>
      </c>
      <c r="AI1380">
        <v>28216</v>
      </c>
      <c r="AJ1380" t="s">
        <v>142</v>
      </c>
      <c r="AK1380">
        <v>1224</v>
      </c>
      <c r="AL1380" t="s">
        <v>91</v>
      </c>
      <c r="AM1380">
        <v>2</v>
      </c>
      <c r="AN1380" t="s">
        <v>152</v>
      </c>
      <c r="AO1380">
        <v>131567</v>
      </c>
      <c r="AP1380" t="s">
        <v>153</v>
      </c>
    </row>
    <row r="1381" spans="1:42" x14ac:dyDescent="0.2">
      <c r="A1381">
        <v>1388</v>
      </c>
      <c r="B1381" t="s">
        <v>545</v>
      </c>
      <c r="C1381" t="s">
        <v>15</v>
      </c>
      <c r="D1381">
        <v>204072</v>
      </c>
      <c r="E1381" t="s">
        <v>575</v>
      </c>
      <c r="F1381" t="s">
        <v>574</v>
      </c>
      <c r="G1381" t="s">
        <v>574</v>
      </c>
      <c r="H1381" t="s">
        <v>573</v>
      </c>
      <c r="I1381" t="s">
        <v>4413</v>
      </c>
      <c r="J1381" t="s">
        <v>719</v>
      </c>
      <c r="K1381">
        <v>-1</v>
      </c>
      <c r="L1381">
        <v>1776</v>
      </c>
      <c r="M1381" t="s">
        <v>572</v>
      </c>
      <c r="N1381">
        <v>0</v>
      </c>
      <c r="O1381">
        <v>-8264</v>
      </c>
      <c r="P1381">
        <v>-10040</v>
      </c>
      <c r="Q1381">
        <v>11</v>
      </c>
      <c r="R1381" t="s">
        <v>719</v>
      </c>
      <c r="S1381" t="s">
        <v>719</v>
      </c>
      <c r="T1381" t="s">
        <v>719</v>
      </c>
      <c r="U1381" t="s">
        <v>4326</v>
      </c>
      <c r="V1381">
        <v>204072</v>
      </c>
      <c r="W1381" t="s">
        <v>15</v>
      </c>
      <c r="X1381" t="b">
        <v>1</v>
      </c>
      <c r="Y1381" t="s">
        <v>719</v>
      </c>
      <c r="Z1381" t="s">
        <v>719</v>
      </c>
      <c r="AA1381">
        <v>204072</v>
      </c>
      <c r="AB1381" t="s">
        <v>15</v>
      </c>
      <c r="AC1381">
        <v>174951</v>
      </c>
      <c r="AD1381" t="s">
        <v>98</v>
      </c>
      <c r="AE1381">
        <v>80864</v>
      </c>
      <c r="AF1381" t="s">
        <v>45</v>
      </c>
      <c r="AG1381">
        <v>80840</v>
      </c>
      <c r="AH1381" t="s">
        <v>116</v>
      </c>
      <c r="AI1381">
        <v>28216</v>
      </c>
      <c r="AJ1381" t="s">
        <v>142</v>
      </c>
      <c r="AK1381">
        <v>1224</v>
      </c>
      <c r="AL1381" t="s">
        <v>91</v>
      </c>
      <c r="AM1381">
        <v>2</v>
      </c>
      <c r="AN1381" t="s">
        <v>152</v>
      </c>
      <c r="AO1381">
        <v>131567</v>
      </c>
      <c r="AP1381" t="s">
        <v>153</v>
      </c>
    </row>
    <row r="1382" spans="1:42" x14ac:dyDescent="0.2">
      <c r="A1382">
        <v>1389</v>
      </c>
      <c r="B1382" t="s">
        <v>545</v>
      </c>
      <c r="C1382" t="s">
        <v>15</v>
      </c>
      <c r="D1382">
        <v>204072</v>
      </c>
      <c r="E1382" t="s">
        <v>305</v>
      </c>
      <c r="F1382" t="s">
        <v>304</v>
      </c>
      <c r="G1382" t="s">
        <v>304</v>
      </c>
      <c r="H1382" t="s">
        <v>571</v>
      </c>
      <c r="I1382" t="s">
        <v>4412</v>
      </c>
      <c r="J1382" t="s">
        <v>719</v>
      </c>
      <c r="K1382">
        <v>-1</v>
      </c>
      <c r="L1382">
        <v>972</v>
      </c>
      <c r="M1382" t="s">
        <v>570</v>
      </c>
      <c r="N1382">
        <v>0</v>
      </c>
      <c r="O1382">
        <v>-7250</v>
      </c>
      <c r="P1382">
        <v>-8222</v>
      </c>
      <c r="Q1382">
        <v>10</v>
      </c>
      <c r="R1382" t="s">
        <v>4316</v>
      </c>
      <c r="S1382" t="s">
        <v>719</v>
      </c>
      <c r="T1382" t="s">
        <v>719</v>
      </c>
      <c r="U1382" t="s">
        <v>4326</v>
      </c>
      <c r="V1382">
        <v>204072</v>
      </c>
      <c r="W1382" t="s">
        <v>15</v>
      </c>
      <c r="X1382" t="b">
        <v>1</v>
      </c>
      <c r="Y1382" t="s">
        <v>719</v>
      </c>
      <c r="Z1382" t="s">
        <v>719</v>
      </c>
      <c r="AA1382">
        <v>204072</v>
      </c>
      <c r="AB1382" t="s">
        <v>15</v>
      </c>
      <c r="AC1382">
        <v>174951</v>
      </c>
      <c r="AD1382" t="s">
        <v>98</v>
      </c>
      <c r="AE1382">
        <v>80864</v>
      </c>
      <c r="AF1382" t="s">
        <v>45</v>
      </c>
      <c r="AG1382">
        <v>80840</v>
      </c>
      <c r="AH1382" t="s">
        <v>116</v>
      </c>
      <c r="AI1382">
        <v>28216</v>
      </c>
      <c r="AJ1382" t="s">
        <v>142</v>
      </c>
      <c r="AK1382">
        <v>1224</v>
      </c>
      <c r="AL1382" t="s">
        <v>91</v>
      </c>
      <c r="AM1382">
        <v>2</v>
      </c>
      <c r="AN1382" t="s">
        <v>152</v>
      </c>
      <c r="AO1382">
        <v>131567</v>
      </c>
      <c r="AP1382" t="s">
        <v>153</v>
      </c>
    </row>
    <row r="1383" spans="1:42" x14ac:dyDescent="0.2">
      <c r="A1383">
        <v>1390</v>
      </c>
      <c r="B1383" t="s">
        <v>545</v>
      </c>
      <c r="C1383" t="s">
        <v>15</v>
      </c>
      <c r="D1383">
        <v>204072</v>
      </c>
      <c r="E1383" t="s">
        <v>497</v>
      </c>
      <c r="F1383" t="s">
        <v>429</v>
      </c>
      <c r="G1383" t="s">
        <v>429</v>
      </c>
      <c r="H1383" t="s">
        <v>569</v>
      </c>
      <c r="I1383" t="s">
        <v>4411</v>
      </c>
      <c r="J1383" t="s">
        <v>719</v>
      </c>
      <c r="K1383">
        <v>-1</v>
      </c>
      <c r="L1383">
        <v>681</v>
      </c>
      <c r="M1383" t="s">
        <v>568</v>
      </c>
      <c r="N1383">
        <v>0</v>
      </c>
      <c r="O1383">
        <v>-6418</v>
      </c>
      <c r="P1383">
        <v>-7099</v>
      </c>
      <c r="Q1383">
        <v>9</v>
      </c>
      <c r="R1383" t="s">
        <v>719</v>
      </c>
      <c r="S1383" t="s">
        <v>719</v>
      </c>
      <c r="T1383" t="s">
        <v>719</v>
      </c>
      <c r="U1383" t="s">
        <v>4326</v>
      </c>
      <c r="V1383">
        <v>204072</v>
      </c>
      <c r="W1383" t="s">
        <v>15</v>
      </c>
      <c r="X1383" t="b">
        <v>1</v>
      </c>
      <c r="Y1383" t="s">
        <v>719</v>
      </c>
      <c r="Z1383" t="s">
        <v>719</v>
      </c>
      <c r="AA1383">
        <v>204072</v>
      </c>
      <c r="AB1383" t="s">
        <v>15</v>
      </c>
      <c r="AC1383">
        <v>174951</v>
      </c>
      <c r="AD1383" t="s">
        <v>98</v>
      </c>
      <c r="AE1383">
        <v>80864</v>
      </c>
      <c r="AF1383" t="s">
        <v>45</v>
      </c>
      <c r="AG1383">
        <v>80840</v>
      </c>
      <c r="AH1383" t="s">
        <v>116</v>
      </c>
      <c r="AI1383">
        <v>28216</v>
      </c>
      <c r="AJ1383" t="s">
        <v>142</v>
      </c>
      <c r="AK1383">
        <v>1224</v>
      </c>
      <c r="AL1383" t="s">
        <v>91</v>
      </c>
      <c r="AM1383">
        <v>2</v>
      </c>
      <c r="AN1383" t="s">
        <v>152</v>
      </c>
      <c r="AO1383">
        <v>131567</v>
      </c>
      <c r="AP1383" t="s">
        <v>153</v>
      </c>
    </row>
    <row r="1384" spans="1:42" x14ac:dyDescent="0.2">
      <c r="A1384">
        <v>1391</v>
      </c>
      <c r="B1384" t="s">
        <v>545</v>
      </c>
      <c r="C1384" t="s">
        <v>15</v>
      </c>
      <c r="D1384">
        <v>204072</v>
      </c>
      <c r="E1384" t="s">
        <v>567</v>
      </c>
      <c r="F1384" t="s">
        <v>566</v>
      </c>
      <c r="G1384" t="s">
        <v>566</v>
      </c>
      <c r="H1384" t="s">
        <v>565</v>
      </c>
      <c r="I1384" t="s">
        <v>4410</v>
      </c>
      <c r="J1384" t="s">
        <v>719</v>
      </c>
      <c r="K1384">
        <v>1</v>
      </c>
      <c r="L1384">
        <v>903</v>
      </c>
      <c r="M1384" t="s">
        <v>564</v>
      </c>
      <c r="N1384">
        <v>0</v>
      </c>
      <c r="O1384">
        <v>-5511</v>
      </c>
      <c r="P1384">
        <v>-6414</v>
      </c>
      <c r="Q1384">
        <v>8</v>
      </c>
      <c r="R1384" t="s">
        <v>719</v>
      </c>
      <c r="S1384" t="s">
        <v>719</v>
      </c>
      <c r="T1384" t="s">
        <v>719</v>
      </c>
      <c r="U1384" t="s">
        <v>4326</v>
      </c>
      <c r="V1384">
        <v>204072</v>
      </c>
      <c r="W1384" t="s">
        <v>15</v>
      </c>
      <c r="X1384" t="b">
        <v>1</v>
      </c>
      <c r="Y1384" t="s">
        <v>719</v>
      </c>
      <c r="Z1384" t="s">
        <v>719</v>
      </c>
      <c r="AA1384">
        <v>204072</v>
      </c>
      <c r="AB1384" t="s">
        <v>15</v>
      </c>
      <c r="AC1384">
        <v>174951</v>
      </c>
      <c r="AD1384" t="s">
        <v>98</v>
      </c>
      <c r="AE1384">
        <v>80864</v>
      </c>
      <c r="AF1384" t="s">
        <v>45</v>
      </c>
      <c r="AG1384">
        <v>80840</v>
      </c>
      <c r="AH1384" t="s">
        <v>116</v>
      </c>
      <c r="AI1384">
        <v>28216</v>
      </c>
      <c r="AJ1384" t="s">
        <v>142</v>
      </c>
      <c r="AK1384">
        <v>1224</v>
      </c>
      <c r="AL1384" t="s">
        <v>91</v>
      </c>
      <c r="AM1384">
        <v>2</v>
      </c>
      <c r="AN1384" t="s">
        <v>152</v>
      </c>
      <c r="AO1384">
        <v>131567</v>
      </c>
      <c r="AP1384" t="s">
        <v>153</v>
      </c>
    </row>
    <row r="1385" spans="1:42" x14ac:dyDescent="0.2">
      <c r="A1385">
        <v>1392</v>
      </c>
      <c r="B1385" t="s">
        <v>545</v>
      </c>
      <c r="C1385" t="s">
        <v>15</v>
      </c>
      <c r="D1385">
        <v>204072</v>
      </c>
      <c r="E1385" t="s">
        <v>563</v>
      </c>
      <c r="F1385" t="s">
        <v>562</v>
      </c>
      <c r="G1385" t="s">
        <v>562</v>
      </c>
      <c r="H1385" t="s">
        <v>561</v>
      </c>
      <c r="I1385" t="s">
        <v>4409</v>
      </c>
      <c r="J1385" t="s">
        <v>719</v>
      </c>
      <c r="K1385">
        <v>-1</v>
      </c>
      <c r="L1385">
        <v>1236</v>
      </c>
      <c r="M1385" t="s">
        <v>560</v>
      </c>
      <c r="N1385">
        <v>0</v>
      </c>
      <c r="O1385">
        <v>-4232</v>
      </c>
      <c r="P1385">
        <v>-5468</v>
      </c>
      <c r="Q1385">
        <v>7</v>
      </c>
      <c r="R1385" t="s">
        <v>719</v>
      </c>
      <c r="S1385" t="s">
        <v>719</v>
      </c>
      <c r="T1385" t="s">
        <v>719</v>
      </c>
      <c r="U1385" t="s">
        <v>4326</v>
      </c>
      <c r="V1385">
        <v>204072</v>
      </c>
      <c r="W1385" t="s">
        <v>15</v>
      </c>
      <c r="X1385" t="b">
        <v>1</v>
      </c>
      <c r="Y1385" t="s">
        <v>719</v>
      </c>
      <c r="Z1385" t="s">
        <v>719</v>
      </c>
      <c r="AA1385">
        <v>204072</v>
      </c>
      <c r="AB1385" t="s">
        <v>15</v>
      </c>
      <c r="AC1385">
        <v>174951</v>
      </c>
      <c r="AD1385" t="s">
        <v>98</v>
      </c>
      <c r="AE1385">
        <v>80864</v>
      </c>
      <c r="AF1385" t="s">
        <v>45</v>
      </c>
      <c r="AG1385">
        <v>80840</v>
      </c>
      <c r="AH1385" t="s">
        <v>116</v>
      </c>
      <c r="AI1385">
        <v>28216</v>
      </c>
      <c r="AJ1385" t="s">
        <v>142</v>
      </c>
      <c r="AK1385">
        <v>1224</v>
      </c>
      <c r="AL1385" t="s">
        <v>91</v>
      </c>
      <c r="AM1385">
        <v>2</v>
      </c>
      <c r="AN1385" t="s">
        <v>152</v>
      </c>
      <c r="AO1385">
        <v>131567</v>
      </c>
      <c r="AP1385" t="s">
        <v>153</v>
      </c>
    </row>
    <row r="1386" spans="1:42" x14ac:dyDescent="0.2">
      <c r="A1386">
        <v>1393</v>
      </c>
      <c r="B1386" t="s">
        <v>545</v>
      </c>
      <c r="C1386" t="s">
        <v>15</v>
      </c>
      <c r="D1386">
        <v>204072</v>
      </c>
      <c r="E1386" t="s">
        <v>305</v>
      </c>
      <c r="F1386" t="s">
        <v>304</v>
      </c>
      <c r="G1386" t="s">
        <v>304</v>
      </c>
      <c r="H1386" t="s">
        <v>559</v>
      </c>
      <c r="I1386" t="s">
        <v>4408</v>
      </c>
      <c r="J1386" t="s">
        <v>719</v>
      </c>
      <c r="K1386">
        <v>-1</v>
      </c>
      <c r="L1386">
        <v>984</v>
      </c>
      <c r="M1386" t="s">
        <v>558</v>
      </c>
      <c r="N1386">
        <v>0</v>
      </c>
      <c r="O1386">
        <v>-3103</v>
      </c>
      <c r="P1386">
        <v>-4087</v>
      </c>
      <c r="Q1386">
        <v>6</v>
      </c>
      <c r="R1386" t="s">
        <v>719</v>
      </c>
      <c r="S1386" t="s">
        <v>719</v>
      </c>
      <c r="T1386" t="s">
        <v>719</v>
      </c>
      <c r="U1386" t="s">
        <v>4326</v>
      </c>
      <c r="V1386">
        <v>204072</v>
      </c>
      <c r="W1386" t="s">
        <v>15</v>
      </c>
      <c r="X1386" t="b">
        <v>1</v>
      </c>
      <c r="Y1386" t="s">
        <v>719</v>
      </c>
      <c r="Z1386" t="s">
        <v>719</v>
      </c>
      <c r="AA1386">
        <v>204072</v>
      </c>
      <c r="AB1386" t="s">
        <v>15</v>
      </c>
      <c r="AC1386">
        <v>174951</v>
      </c>
      <c r="AD1386" t="s">
        <v>98</v>
      </c>
      <c r="AE1386">
        <v>80864</v>
      </c>
      <c r="AF1386" t="s">
        <v>45</v>
      </c>
      <c r="AG1386">
        <v>80840</v>
      </c>
      <c r="AH1386" t="s">
        <v>116</v>
      </c>
      <c r="AI1386">
        <v>28216</v>
      </c>
      <c r="AJ1386" t="s">
        <v>142</v>
      </c>
      <c r="AK1386">
        <v>1224</v>
      </c>
      <c r="AL1386" t="s">
        <v>91</v>
      </c>
      <c r="AM1386">
        <v>2</v>
      </c>
      <c r="AN1386" t="s">
        <v>152</v>
      </c>
      <c r="AO1386">
        <v>131567</v>
      </c>
      <c r="AP1386" t="s">
        <v>153</v>
      </c>
    </row>
    <row r="1387" spans="1:42" x14ac:dyDescent="0.2">
      <c r="A1387">
        <v>1394</v>
      </c>
      <c r="B1387" t="s">
        <v>545</v>
      </c>
      <c r="C1387" t="s">
        <v>15</v>
      </c>
      <c r="D1387">
        <v>204072</v>
      </c>
      <c r="E1387" t="s">
        <v>557</v>
      </c>
      <c r="F1387" t="s">
        <v>556</v>
      </c>
      <c r="G1387" t="s">
        <v>556</v>
      </c>
      <c r="H1387" t="s">
        <v>555</v>
      </c>
      <c r="I1387" t="s">
        <v>4407</v>
      </c>
      <c r="J1387" t="s">
        <v>719</v>
      </c>
      <c r="K1387">
        <v>-1</v>
      </c>
      <c r="L1387">
        <v>717</v>
      </c>
      <c r="M1387" t="s">
        <v>554</v>
      </c>
      <c r="N1387">
        <v>0</v>
      </c>
      <c r="O1387">
        <v>-2384</v>
      </c>
      <c r="P1387">
        <v>-3101</v>
      </c>
      <c r="Q1387">
        <v>5</v>
      </c>
      <c r="R1387" t="s">
        <v>719</v>
      </c>
      <c r="S1387" t="s">
        <v>719</v>
      </c>
      <c r="T1387" t="s">
        <v>719</v>
      </c>
      <c r="U1387" t="s">
        <v>4326</v>
      </c>
      <c r="V1387">
        <v>204072</v>
      </c>
      <c r="W1387" t="s">
        <v>15</v>
      </c>
      <c r="X1387" t="b">
        <v>1</v>
      </c>
      <c r="Y1387" t="s">
        <v>719</v>
      </c>
      <c r="Z1387" t="s">
        <v>719</v>
      </c>
      <c r="AA1387">
        <v>204072</v>
      </c>
      <c r="AB1387" t="s">
        <v>15</v>
      </c>
      <c r="AC1387">
        <v>174951</v>
      </c>
      <c r="AD1387" t="s">
        <v>98</v>
      </c>
      <c r="AE1387">
        <v>80864</v>
      </c>
      <c r="AF1387" t="s">
        <v>45</v>
      </c>
      <c r="AG1387">
        <v>80840</v>
      </c>
      <c r="AH1387" t="s">
        <v>116</v>
      </c>
      <c r="AI1387">
        <v>28216</v>
      </c>
      <c r="AJ1387" t="s">
        <v>142</v>
      </c>
      <c r="AK1387">
        <v>1224</v>
      </c>
      <c r="AL1387" t="s">
        <v>91</v>
      </c>
      <c r="AM1387">
        <v>2</v>
      </c>
      <c r="AN1387" t="s">
        <v>152</v>
      </c>
      <c r="AO1387">
        <v>131567</v>
      </c>
      <c r="AP1387" t="s">
        <v>153</v>
      </c>
    </row>
    <row r="1388" spans="1:42" x14ac:dyDescent="0.2">
      <c r="A1388">
        <v>1395</v>
      </c>
      <c r="B1388" t="s">
        <v>545</v>
      </c>
      <c r="C1388" t="s">
        <v>15</v>
      </c>
      <c r="D1388">
        <v>204072</v>
      </c>
      <c r="E1388" t="s">
        <v>497</v>
      </c>
      <c r="F1388" t="s">
        <v>429</v>
      </c>
      <c r="G1388" t="s">
        <v>429</v>
      </c>
      <c r="H1388" t="s">
        <v>553</v>
      </c>
      <c r="I1388" t="s">
        <v>4406</v>
      </c>
      <c r="J1388" t="s">
        <v>719</v>
      </c>
      <c r="K1388">
        <v>-1</v>
      </c>
      <c r="L1388">
        <v>231</v>
      </c>
      <c r="M1388" t="s">
        <v>552</v>
      </c>
      <c r="N1388">
        <v>0</v>
      </c>
      <c r="O1388">
        <v>-2048</v>
      </c>
      <c r="P1388">
        <v>-2279</v>
      </c>
      <c r="Q1388">
        <v>4</v>
      </c>
      <c r="R1388" t="s">
        <v>719</v>
      </c>
      <c r="S1388" t="s">
        <v>719</v>
      </c>
      <c r="T1388" t="s">
        <v>719</v>
      </c>
      <c r="U1388" t="s">
        <v>4326</v>
      </c>
      <c r="V1388">
        <v>204072</v>
      </c>
      <c r="W1388" t="s">
        <v>15</v>
      </c>
      <c r="X1388" t="b">
        <v>1</v>
      </c>
      <c r="Y1388" t="s">
        <v>719</v>
      </c>
      <c r="Z1388" t="s">
        <v>719</v>
      </c>
      <c r="AA1388">
        <v>204072</v>
      </c>
      <c r="AB1388" t="s">
        <v>15</v>
      </c>
      <c r="AC1388">
        <v>174951</v>
      </c>
      <c r="AD1388" t="s">
        <v>98</v>
      </c>
      <c r="AE1388">
        <v>80864</v>
      </c>
      <c r="AF1388" t="s">
        <v>45</v>
      </c>
      <c r="AG1388">
        <v>80840</v>
      </c>
      <c r="AH1388" t="s">
        <v>116</v>
      </c>
      <c r="AI1388">
        <v>28216</v>
      </c>
      <c r="AJ1388" t="s">
        <v>142</v>
      </c>
      <c r="AK1388">
        <v>1224</v>
      </c>
      <c r="AL1388" t="s">
        <v>91</v>
      </c>
      <c r="AM1388">
        <v>2</v>
      </c>
      <c r="AN1388" t="s">
        <v>152</v>
      </c>
      <c r="AO1388">
        <v>131567</v>
      </c>
      <c r="AP1388" t="s">
        <v>153</v>
      </c>
    </row>
    <row r="1389" spans="1:42" x14ac:dyDescent="0.2">
      <c r="A1389">
        <v>1396</v>
      </c>
      <c r="B1389" t="s">
        <v>545</v>
      </c>
      <c r="C1389" t="s">
        <v>15</v>
      </c>
      <c r="D1389">
        <v>204072</v>
      </c>
      <c r="E1389" t="s">
        <v>497</v>
      </c>
      <c r="F1389" t="s">
        <v>429</v>
      </c>
      <c r="G1389" t="s">
        <v>429</v>
      </c>
      <c r="H1389" t="s">
        <v>551</v>
      </c>
      <c r="I1389" t="s">
        <v>4405</v>
      </c>
      <c r="J1389" t="s">
        <v>719</v>
      </c>
      <c r="K1389">
        <v>-1</v>
      </c>
      <c r="L1389">
        <v>177</v>
      </c>
      <c r="M1389" t="s">
        <v>550</v>
      </c>
      <c r="N1389">
        <v>0</v>
      </c>
      <c r="O1389">
        <v>-1875</v>
      </c>
      <c r="P1389">
        <v>-2052</v>
      </c>
      <c r="Q1389">
        <v>3</v>
      </c>
      <c r="R1389" t="s">
        <v>719</v>
      </c>
      <c r="S1389" t="s">
        <v>719</v>
      </c>
      <c r="T1389" t="s">
        <v>719</v>
      </c>
      <c r="U1389" t="s">
        <v>4326</v>
      </c>
      <c r="V1389">
        <v>204072</v>
      </c>
      <c r="W1389" t="s">
        <v>15</v>
      </c>
      <c r="X1389" t="b">
        <v>1</v>
      </c>
      <c r="Y1389" t="s">
        <v>719</v>
      </c>
      <c r="Z1389" t="s">
        <v>719</v>
      </c>
      <c r="AA1389">
        <v>204072</v>
      </c>
      <c r="AB1389" t="s">
        <v>15</v>
      </c>
      <c r="AC1389">
        <v>174951</v>
      </c>
      <c r="AD1389" t="s">
        <v>98</v>
      </c>
      <c r="AE1389">
        <v>80864</v>
      </c>
      <c r="AF1389" t="s">
        <v>45</v>
      </c>
      <c r="AG1389">
        <v>80840</v>
      </c>
      <c r="AH1389" t="s">
        <v>116</v>
      </c>
      <c r="AI1389">
        <v>28216</v>
      </c>
      <c r="AJ1389" t="s">
        <v>142</v>
      </c>
      <c r="AK1389">
        <v>1224</v>
      </c>
      <c r="AL1389" t="s">
        <v>91</v>
      </c>
      <c r="AM1389">
        <v>2</v>
      </c>
      <c r="AN1389" t="s">
        <v>152</v>
      </c>
      <c r="AO1389">
        <v>131567</v>
      </c>
      <c r="AP1389" t="s">
        <v>153</v>
      </c>
    </row>
    <row r="1390" spans="1:42" x14ac:dyDescent="0.2">
      <c r="A1390">
        <v>1397</v>
      </c>
      <c r="B1390" t="s">
        <v>545</v>
      </c>
      <c r="C1390" t="s">
        <v>15</v>
      </c>
      <c r="D1390">
        <v>204072</v>
      </c>
      <c r="E1390" t="s">
        <v>549</v>
      </c>
      <c r="F1390" t="s">
        <v>548</v>
      </c>
      <c r="G1390" t="s">
        <v>548</v>
      </c>
      <c r="H1390" t="s">
        <v>547</v>
      </c>
      <c r="I1390" t="s">
        <v>4404</v>
      </c>
      <c r="J1390" t="s">
        <v>719</v>
      </c>
      <c r="K1390">
        <v>1</v>
      </c>
      <c r="L1390">
        <v>1395</v>
      </c>
      <c r="M1390" t="s">
        <v>546</v>
      </c>
      <c r="N1390">
        <v>0</v>
      </c>
      <c r="O1390">
        <v>-463</v>
      </c>
      <c r="P1390">
        <v>-1858</v>
      </c>
      <c r="Q1390">
        <v>2</v>
      </c>
      <c r="R1390" t="s">
        <v>719</v>
      </c>
      <c r="S1390" t="s">
        <v>719</v>
      </c>
      <c r="T1390" t="s">
        <v>719</v>
      </c>
      <c r="U1390" t="s">
        <v>4326</v>
      </c>
      <c r="V1390">
        <v>204072</v>
      </c>
      <c r="W1390" t="s">
        <v>15</v>
      </c>
      <c r="X1390" t="b">
        <v>1</v>
      </c>
      <c r="Y1390" t="s">
        <v>719</v>
      </c>
      <c r="Z1390" t="s">
        <v>719</v>
      </c>
      <c r="AA1390">
        <v>204072</v>
      </c>
      <c r="AB1390" t="s">
        <v>15</v>
      </c>
      <c r="AC1390">
        <v>174951</v>
      </c>
      <c r="AD1390" t="s">
        <v>98</v>
      </c>
      <c r="AE1390">
        <v>80864</v>
      </c>
      <c r="AF1390" t="s">
        <v>45</v>
      </c>
      <c r="AG1390">
        <v>80840</v>
      </c>
      <c r="AH1390" t="s">
        <v>116</v>
      </c>
      <c r="AI1390">
        <v>28216</v>
      </c>
      <c r="AJ1390" t="s">
        <v>142</v>
      </c>
      <c r="AK1390">
        <v>1224</v>
      </c>
      <c r="AL1390" t="s">
        <v>91</v>
      </c>
      <c r="AM1390">
        <v>2</v>
      </c>
      <c r="AN1390" t="s">
        <v>152</v>
      </c>
      <c r="AO1390">
        <v>131567</v>
      </c>
      <c r="AP1390" t="s">
        <v>153</v>
      </c>
    </row>
    <row r="1391" spans="1:42" x14ac:dyDescent="0.2">
      <c r="A1391">
        <v>1398</v>
      </c>
      <c r="B1391" t="s">
        <v>545</v>
      </c>
      <c r="C1391" t="s">
        <v>15</v>
      </c>
      <c r="D1391">
        <v>204072</v>
      </c>
      <c r="E1391" t="s">
        <v>544</v>
      </c>
      <c r="F1391" t="s">
        <v>543</v>
      </c>
      <c r="G1391" t="s">
        <v>543</v>
      </c>
      <c r="H1391" t="s">
        <v>542</v>
      </c>
      <c r="I1391" t="s">
        <v>4403</v>
      </c>
      <c r="J1391" t="s">
        <v>719</v>
      </c>
      <c r="K1391">
        <v>1</v>
      </c>
      <c r="L1391">
        <v>464</v>
      </c>
      <c r="M1391" t="s">
        <v>541</v>
      </c>
      <c r="N1391">
        <v>1</v>
      </c>
      <c r="O1391">
        <v>0</v>
      </c>
      <c r="P1391">
        <v>-464</v>
      </c>
      <c r="Q1391">
        <v>1</v>
      </c>
      <c r="R1391" t="s">
        <v>719</v>
      </c>
      <c r="S1391" t="s">
        <v>719</v>
      </c>
      <c r="T1391" t="s">
        <v>719</v>
      </c>
      <c r="U1391" t="s">
        <v>4326</v>
      </c>
      <c r="V1391">
        <v>204072</v>
      </c>
      <c r="W1391" t="s">
        <v>15</v>
      </c>
      <c r="X1391" t="b">
        <v>1</v>
      </c>
      <c r="Y1391" t="s">
        <v>719</v>
      </c>
      <c r="Z1391" t="s">
        <v>719</v>
      </c>
      <c r="AA1391">
        <v>204072</v>
      </c>
      <c r="AB1391" t="s">
        <v>15</v>
      </c>
      <c r="AC1391">
        <v>174951</v>
      </c>
      <c r="AD1391" t="s">
        <v>98</v>
      </c>
      <c r="AE1391">
        <v>80864</v>
      </c>
      <c r="AF1391" t="s">
        <v>45</v>
      </c>
      <c r="AG1391">
        <v>80840</v>
      </c>
      <c r="AH1391" t="s">
        <v>116</v>
      </c>
      <c r="AI1391">
        <v>28216</v>
      </c>
      <c r="AJ1391" t="s">
        <v>142</v>
      </c>
      <c r="AK1391">
        <v>1224</v>
      </c>
      <c r="AL1391" t="s">
        <v>91</v>
      </c>
      <c r="AM1391">
        <v>2</v>
      </c>
      <c r="AN1391" t="s">
        <v>152</v>
      </c>
      <c r="AO1391">
        <v>131567</v>
      </c>
      <c r="AP1391" t="s">
        <v>153</v>
      </c>
    </row>
    <row r="1392" spans="1:42" x14ac:dyDescent="0.2">
      <c r="A1392">
        <v>1399</v>
      </c>
      <c r="B1392" t="s">
        <v>494</v>
      </c>
      <c r="C1392" t="s">
        <v>74</v>
      </c>
      <c r="D1392">
        <v>1330072</v>
      </c>
      <c r="E1392" t="s">
        <v>540</v>
      </c>
      <c r="F1392" t="s">
        <v>539</v>
      </c>
      <c r="G1392" t="s">
        <v>539</v>
      </c>
      <c r="H1392" t="s">
        <v>538</v>
      </c>
      <c r="I1392" t="s">
        <v>4402</v>
      </c>
      <c r="J1392" t="s">
        <v>719</v>
      </c>
      <c r="K1392">
        <v>-1</v>
      </c>
      <c r="L1392">
        <v>783</v>
      </c>
      <c r="M1392" t="s">
        <v>537</v>
      </c>
      <c r="N1392">
        <v>1</v>
      </c>
      <c r="O1392">
        <v>-14468</v>
      </c>
      <c r="P1392">
        <v>-15251</v>
      </c>
      <c r="Q1392">
        <v>14</v>
      </c>
      <c r="R1392" t="s">
        <v>719</v>
      </c>
      <c r="S1392" t="s">
        <v>719</v>
      </c>
      <c r="T1392" t="s">
        <v>719</v>
      </c>
      <c r="U1392" t="s">
        <v>4326</v>
      </c>
      <c r="V1392">
        <v>1330072</v>
      </c>
      <c r="W1392" t="s">
        <v>74</v>
      </c>
      <c r="X1392" t="b">
        <v>1</v>
      </c>
      <c r="Y1392" t="s">
        <v>719</v>
      </c>
      <c r="Z1392" t="s">
        <v>719</v>
      </c>
      <c r="AA1392">
        <v>1330072</v>
      </c>
      <c r="AB1392" t="s">
        <v>74</v>
      </c>
      <c r="AC1392">
        <v>198705</v>
      </c>
      <c r="AD1392" t="s">
        <v>126</v>
      </c>
      <c r="AE1392">
        <v>80864</v>
      </c>
      <c r="AF1392" t="s">
        <v>45</v>
      </c>
      <c r="AG1392">
        <v>80840</v>
      </c>
      <c r="AH1392" t="s">
        <v>116</v>
      </c>
      <c r="AI1392">
        <v>28216</v>
      </c>
      <c r="AJ1392" t="s">
        <v>142</v>
      </c>
      <c r="AK1392">
        <v>1224</v>
      </c>
      <c r="AL1392" t="s">
        <v>91</v>
      </c>
      <c r="AM1392">
        <v>2</v>
      </c>
      <c r="AN1392" t="s">
        <v>152</v>
      </c>
      <c r="AO1392">
        <v>131567</v>
      </c>
      <c r="AP1392" t="s">
        <v>153</v>
      </c>
    </row>
    <row r="1393" spans="1:42" x14ac:dyDescent="0.2">
      <c r="A1393">
        <v>1400</v>
      </c>
      <c r="B1393" t="s">
        <v>494</v>
      </c>
      <c r="C1393" t="s">
        <v>74</v>
      </c>
      <c r="D1393">
        <v>1330072</v>
      </c>
      <c r="E1393" t="s">
        <v>536</v>
      </c>
      <c r="F1393" t="s">
        <v>535</v>
      </c>
      <c r="G1393" t="s">
        <v>535</v>
      </c>
      <c r="H1393" t="s">
        <v>534</v>
      </c>
      <c r="I1393" t="s">
        <v>4401</v>
      </c>
      <c r="J1393" t="s">
        <v>719</v>
      </c>
      <c r="K1393">
        <v>-1</v>
      </c>
      <c r="L1393">
        <v>753</v>
      </c>
      <c r="M1393" t="s">
        <v>533</v>
      </c>
      <c r="N1393">
        <v>0</v>
      </c>
      <c r="O1393">
        <v>-13723</v>
      </c>
      <c r="P1393">
        <v>-14476</v>
      </c>
      <c r="Q1393">
        <v>13</v>
      </c>
      <c r="R1393" t="s">
        <v>719</v>
      </c>
      <c r="S1393" t="s">
        <v>719</v>
      </c>
      <c r="T1393" t="s">
        <v>719</v>
      </c>
      <c r="U1393" t="s">
        <v>4326</v>
      </c>
      <c r="V1393">
        <v>1330072</v>
      </c>
      <c r="W1393" t="s">
        <v>74</v>
      </c>
      <c r="X1393" t="b">
        <v>1</v>
      </c>
      <c r="Y1393" t="s">
        <v>719</v>
      </c>
      <c r="Z1393" t="s">
        <v>719</v>
      </c>
      <c r="AA1393">
        <v>1330072</v>
      </c>
      <c r="AB1393" t="s">
        <v>74</v>
      </c>
      <c r="AC1393">
        <v>198705</v>
      </c>
      <c r="AD1393" t="s">
        <v>126</v>
      </c>
      <c r="AE1393">
        <v>80864</v>
      </c>
      <c r="AF1393" t="s">
        <v>45</v>
      </c>
      <c r="AG1393">
        <v>80840</v>
      </c>
      <c r="AH1393" t="s">
        <v>116</v>
      </c>
      <c r="AI1393">
        <v>28216</v>
      </c>
      <c r="AJ1393" t="s">
        <v>142</v>
      </c>
      <c r="AK1393">
        <v>1224</v>
      </c>
      <c r="AL1393" t="s">
        <v>91</v>
      </c>
      <c r="AM1393">
        <v>2</v>
      </c>
      <c r="AN1393" t="s">
        <v>152</v>
      </c>
      <c r="AO1393">
        <v>131567</v>
      </c>
      <c r="AP1393" t="s">
        <v>153</v>
      </c>
    </row>
    <row r="1394" spans="1:42" x14ac:dyDescent="0.2">
      <c r="A1394">
        <v>1401</v>
      </c>
      <c r="B1394" t="s">
        <v>494</v>
      </c>
      <c r="C1394" t="s">
        <v>74</v>
      </c>
      <c r="D1394">
        <v>1330072</v>
      </c>
      <c r="E1394" t="s">
        <v>532</v>
      </c>
      <c r="F1394" t="s">
        <v>531</v>
      </c>
      <c r="G1394" t="s">
        <v>531</v>
      </c>
      <c r="H1394" t="s">
        <v>530</v>
      </c>
      <c r="I1394" t="s">
        <v>4400</v>
      </c>
      <c r="J1394" t="s">
        <v>719</v>
      </c>
      <c r="K1394">
        <v>-1</v>
      </c>
      <c r="L1394">
        <v>993</v>
      </c>
      <c r="M1394" t="s">
        <v>529</v>
      </c>
      <c r="N1394">
        <v>0</v>
      </c>
      <c r="O1394">
        <v>-12558</v>
      </c>
      <c r="P1394">
        <v>-13551</v>
      </c>
      <c r="Q1394">
        <v>12</v>
      </c>
      <c r="R1394" t="s">
        <v>719</v>
      </c>
      <c r="S1394" t="s">
        <v>719</v>
      </c>
      <c r="T1394" t="s">
        <v>719</v>
      </c>
      <c r="U1394" t="s">
        <v>4326</v>
      </c>
      <c r="V1394">
        <v>1330072</v>
      </c>
      <c r="W1394" t="s">
        <v>74</v>
      </c>
      <c r="X1394" t="b">
        <v>1</v>
      </c>
      <c r="Y1394" t="s">
        <v>719</v>
      </c>
      <c r="Z1394" t="s">
        <v>719</v>
      </c>
      <c r="AA1394">
        <v>1330072</v>
      </c>
      <c r="AB1394" t="s">
        <v>74</v>
      </c>
      <c r="AC1394">
        <v>198705</v>
      </c>
      <c r="AD1394" t="s">
        <v>126</v>
      </c>
      <c r="AE1394">
        <v>80864</v>
      </c>
      <c r="AF1394" t="s">
        <v>45</v>
      </c>
      <c r="AG1394">
        <v>80840</v>
      </c>
      <c r="AH1394" t="s">
        <v>116</v>
      </c>
      <c r="AI1394">
        <v>28216</v>
      </c>
      <c r="AJ1394" t="s">
        <v>142</v>
      </c>
      <c r="AK1394">
        <v>1224</v>
      </c>
      <c r="AL1394" t="s">
        <v>91</v>
      </c>
      <c r="AM1394">
        <v>2</v>
      </c>
      <c r="AN1394" t="s">
        <v>152</v>
      </c>
      <c r="AO1394">
        <v>131567</v>
      </c>
      <c r="AP1394" t="s">
        <v>153</v>
      </c>
    </row>
    <row r="1395" spans="1:42" x14ac:dyDescent="0.2">
      <c r="A1395">
        <v>1402</v>
      </c>
      <c r="B1395" t="s">
        <v>494</v>
      </c>
      <c r="C1395" t="s">
        <v>74</v>
      </c>
      <c r="D1395">
        <v>1330072</v>
      </c>
      <c r="E1395" t="s">
        <v>309</v>
      </c>
      <c r="F1395" t="s">
        <v>308</v>
      </c>
      <c r="G1395" t="s">
        <v>308</v>
      </c>
      <c r="H1395" t="s">
        <v>528</v>
      </c>
      <c r="I1395" t="s">
        <v>4399</v>
      </c>
      <c r="J1395" t="s">
        <v>719</v>
      </c>
      <c r="K1395">
        <v>1</v>
      </c>
      <c r="L1395">
        <v>801</v>
      </c>
      <c r="M1395" t="s">
        <v>527</v>
      </c>
      <c r="N1395">
        <v>0</v>
      </c>
      <c r="O1395">
        <v>-11719</v>
      </c>
      <c r="P1395">
        <v>-12520</v>
      </c>
      <c r="Q1395">
        <v>11</v>
      </c>
      <c r="R1395" t="s">
        <v>4318</v>
      </c>
      <c r="S1395" t="s">
        <v>719</v>
      </c>
      <c r="T1395" t="s">
        <v>719</v>
      </c>
      <c r="U1395" t="s">
        <v>4326</v>
      </c>
      <c r="V1395">
        <v>1330072</v>
      </c>
      <c r="W1395" t="s">
        <v>74</v>
      </c>
      <c r="X1395" t="b">
        <v>1</v>
      </c>
      <c r="Y1395" t="s">
        <v>719</v>
      </c>
      <c r="Z1395" t="s">
        <v>719</v>
      </c>
      <c r="AA1395">
        <v>1330072</v>
      </c>
      <c r="AB1395" t="s">
        <v>74</v>
      </c>
      <c r="AC1395">
        <v>198705</v>
      </c>
      <c r="AD1395" t="s">
        <v>126</v>
      </c>
      <c r="AE1395">
        <v>80864</v>
      </c>
      <c r="AF1395" t="s">
        <v>45</v>
      </c>
      <c r="AG1395">
        <v>80840</v>
      </c>
      <c r="AH1395" t="s">
        <v>116</v>
      </c>
      <c r="AI1395">
        <v>28216</v>
      </c>
      <c r="AJ1395" t="s">
        <v>142</v>
      </c>
      <c r="AK1395">
        <v>1224</v>
      </c>
      <c r="AL1395" t="s">
        <v>91</v>
      </c>
      <c r="AM1395">
        <v>2</v>
      </c>
      <c r="AN1395" t="s">
        <v>152</v>
      </c>
      <c r="AO1395">
        <v>131567</v>
      </c>
      <c r="AP1395" t="s">
        <v>153</v>
      </c>
    </row>
    <row r="1396" spans="1:42" x14ac:dyDescent="0.2">
      <c r="A1396">
        <v>1403</v>
      </c>
      <c r="B1396" t="s">
        <v>494</v>
      </c>
      <c r="C1396" t="s">
        <v>74</v>
      </c>
      <c r="D1396">
        <v>1330072</v>
      </c>
      <c r="E1396" t="s">
        <v>526</v>
      </c>
      <c r="F1396" t="s">
        <v>525</v>
      </c>
      <c r="G1396" t="s">
        <v>525</v>
      </c>
      <c r="H1396" t="s">
        <v>524</v>
      </c>
      <c r="I1396" t="s">
        <v>4398</v>
      </c>
      <c r="J1396" t="s">
        <v>719</v>
      </c>
      <c r="K1396">
        <v>-1</v>
      </c>
      <c r="L1396">
        <v>699</v>
      </c>
      <c r="M1396" t="s">
        <v>523</v>
      </c>
      <c r="N1396">
        <v>0</v>
      </c>
      <c r="O1396">
        <v>-10934</v>
      </c>
      <c r="P1396">
        <v>-11633</v>
      </c>
      <c r="Q1396">
        <v>10</v>
      </c>
      <c r="R1396" t="s">
        <v>719</v>
      </c>
      <c r="S1396" t="s">
        <v>719</v>
      </c>
      <c r="T1396" t="s">
        <v>719</v>
      </c>
      <c r="U1396" t="s">
        <v>4326</v>
      </c>
      <c r="V1396">
        <v>1330072</v>
      </c>
      <c r="W1396" t="s">
        <v>74</v>
      </c>
      <c r="X1396" t="b">
        <v>1</v>
      </c>
      <c r="Y1396" t="s">
        <v>719</v>
      </c>
      <c r="Z1396" t="s">
        <v>719</v>
      </c>
      <c r="AA1396">
        <v>1330072</v>
      </c>
      <c r="AB1396" t="s">
        <v>74</v>
      </c>
      <c r="AC1396">
        <v>198705</v>
      </c>
      <c r="AD1396" t="s">
        <v>126</v>
      </c>
      <c r="AE1396">
        <v>80864</v>
      </c>
      <c r="AF1396" t="s">
        <v>45</v>
      </c>
      <c r="AG1396">
        <v>80840</v>
      </c>
      <c r="AH1396" t="s">
        <v>116</v>
      </c>
      <c r="AI1396">
        <v>28216</v>
      </c>
      <c r="AJ1396" t="s">
        <v>142</v>
      </c>
      <c r="AK1396">
        <v>1224</v>
      </c>
      <c r="AL1396" t="s">
        <v>91</v>
      </c>
      <c r="AM1396">
        <v>2</v>
      </c>
      <c r="AN1396" t="s">
        <v>152</v>
      </c>
      <c r="AO1396">
        <v>131567</v>
      </c>
      <c r="AP1396" t="s">
        <v>153</v>
      </c>
    </row>
    <row r="1397" spans="1:42" x14ac:dyDescent="0.2">
      <c r="A1397">
        <v>1404</v>
      </c>
      <c r="B1397" t="s">
        <v>494</v>
      </c>
      <c r="C1397" t="s">
        <v>74</v>
      </c>
      <c r="D1397">
        <v>1330072</v>
      </c>
      <c r="E1397" t="s">
        <v>522</v>
      </c>
      <c r="F1397" t="s">
        <v>521</v>
      </c>
      <c r="G1397" t="s">
        <v>521</v>
      </c>
      <c r="H1397" t="s">
        <v>520</v>
      </c>
      <c r="I1397" t="s">
        <v>4397</v>
      </c>
      <c r="J1397" t="s">
        <v>719</v>
      </c>
      <c r="K1397">
        <v>-1</v>
      </c>
      <c r="L1397">
        <v>672</v>
      </c>
      <c r="M1397" t="s">
        <v>519</v>
      </c>
      <c r="N1397">
        <v>0</v>
      </c>
      <c r="O1397">
        <v>-10247</v>
      </c>
      <c r="P1397">
        <v>-10919</v>
      </c>
      <c r="Q1397">
        <v>9</v>
      </c>
      <c r="R1397" t="s">
        <v>719</v>
      </c>
      <c r="S1397" t="s">
        <v>719</v>
      </c>
      <c r="T1397" t="s">
        <v>719</v>
      </c>
      <c r="U1397" t="s">
        <v>4326</v>
      </c>
      <c r="V1397">
        <v>1330072</v>
      </c>
      <c r="W1397" t="s">
        <v>74</v>
      </c>
      <c r="X1397" t="b">
        <v>1</v>
      </c>
      <c r="Y1397" t="s">
        <v>719</v>
      </c>
      <c r="Z1397" t="s">
        <v>719</v>
      </c>
      <c r="AA1397">
        <v>1330072</v>
      </c>
      <c r="AB1397" t="s">
        <v>74</v>
      </c>
      <c r="AC1397">
        <v>198705</v>
      </c>
      <c r="AD1397" t="s">
        <v>126</v>
      </c>
      <c r="AE1397">
        <v>80864</v>
      </c>
      <c r="AF1397" t="s">
        <v>45</v>
      </c>
      <c r="AG1397">
        <v>80840</v>
      </c>
      <c r="AH1397" t="s">
        <v>116</v>
      </c>
      <c r="AI1397">
        <v>28216</v>
      </c>
      <c r="AJ1397" t="s">
        <v>142</v>
      </c>
      <c r="AK1397">
        <v>1224</v>
      </c>
      <c r="AL1397" t="s">
        <v>91</v>
      </c>
      <c r="AM1397">
        <v>2</v>
      </c>
      <c r="AN1397" t="s">
        <v>152</v>
      </c>
      <c r="AO1397">
        <v>131567</v>
      </c>
      <c r="AP1397" t="s">
        <v>153</v>
      </c>
    </row>
    <row r="1398" spans="1:42" x14ac:dyDescent="0.2">
      <c r="A1398">
        <v>1405</v>
      </c>
      <c r="B1398" t="s">
        <v>494</v>
      </c>
      <c r="C1398" t="s">
        <v>74</v>
      </c>
      <c r="D1398">
        <v>1330072</v>
      </c>
      <c r="E1398" t="s">
        <v>518</v>
      </c>
      <c r="F1398" t="s">
        <v>517</v>
      </c>
      <c r="G1398" t="s">
        <v>517</v>
      </c>
      <c r="H1398" t="s">
        <v>516</v>
      </c>
      <c r="I1398" t="s">
        <v>4396</v>
      </c>
      <c r="J1398" t="s">
        <v>719</v>
      </c>
      <c r="K1398">
        <v>-1</v>
      </c>
      <c r="L1398">
        <v>1206</v>
      </c>
      <c r="M1398" t="s">
        <v>515</v>
      </c>
      <c r="N1398">
        <v>0</v>
      </c>
      <c r="O1398">
        <v>-8951</v>
      </c>
      <c r="P1398">
        <v>-10157</v>
      </c>
      <c r="Q1398">
        <v>8</v>
      </c>
      <c r="R1398" t="s">
        <v>719</v>
      </c>
      <c r="S1398" t="s">
        <v>719</v>
      </c>
      <c r="T1398" t="s">
        <v>719</v>
      </c>
      <c r="U1398" t="s">
        <v>4326</v>
      </c>
      <c r="V1398">
        <v>1330072</v>
      </c>
      <c r="W1398" t="s">
        <v>74</v>
      </c>
      <c r="X1398" t="b">
        <v>1</v>
      </c>
      <c r="Y1398" t="s">
        <v>719</v>
      </c>
      <c r="Z1398" t="s">
        <v>719</v>
      </c>
      <c r="AA1398">
        <v>1330072</v>
      </c>
      <c r="AB1398" t="s">
        <v>74</v>
      </c>
      <c r="AC1398">
        <v>198705</v>
      </c>
      <c r="AD1398" t="s">
        <v>126</v>
      </c>
      <c r="AE1398">
        <v>80864</v>
      </c>
      <c r="AF1398" t="s">
        <v>45</v>
      </c>
      <c r="AG1398">
        <v>80840</v>
      </c>
      <c r="AH1398" t="s">
        <v>116</v>
      </c>
      <c r="AI1398">
        <v>28216</v>
      </c>
      <c r="AJ1398" t="s">
        <v>142</v>
      </c>
      <c r="AK1398">
        <v>1224</v>
      </c>
      <c r="AL1398" t="s">
        <v>91</v>
      </c>
      <c r="AM1398">
        <v>2</v>
      </c>
      <c r="AN1398" t="s">
        <v>152</v>
      </c>
      <c r="AO1398">
        <v>131567</v>
      </c>
      <c r="AP1398" t="s">
        <v>153</v>
      </c>
    </row>
    <row r="1399" spans="1:42" x14ac:dyDescent="0.2">
      <c r="A1399">
        <v>1406</v>
      </c>
      <c r="B1399" t="s">
        <v>494</v>
      </c>
      <c r="C1399" t="s">
        <v>74</v>
      </c>
      <c r="D1399">
        <v>1330072</v>
      </c>
      <c r="E1399" t="s">
        <v>514</v>
      </c>
      <c r="F1399" t="s">
        <v>441</v>
      </c>
      <c r="G1399" t="s">
        <v>441</v>
      </c>
      <c r="H1399" t="s">
        <v>513</v>
      </c>
      <c r="I1399" t="s">
        <v>4395</v>
      </c>
      <c r="J1399" t="s">
        <v>719</v>
      </c>
      <c r="K1399">
        <v>-1</v>
      </c>
      <c r="L1399">
        <v>729</v>
      </c>
      <c r="M1399" t="s">
        <v>512</v>
      </c>
      <c r="N1399">
        <v>0</v>
      </c>
      <c r="O1399">
        <v>-8220</v>
      </c>
      <c r="P1399">
        <v>-8949</v>
      </c>
      <c r="Q1399">
        <v>7</v>
      </c>
      <c r="R1399" t="s">
        <v>719</v>
      </c>
      <c r="S1399" t="s">
        <v>719</v>
      </c>
      <c r="T1399" t="s">
        <v>719</v>
      </c>
      <c r="U1399" t="s">
        <v>4326</v>
      </c>
      <c r="V1399">
        <v>1330072</v>
      </c>
      <c r="W1399" t="s">
        <v>74</v>
      </c>
      <c r="X1399" t="b">
        <v>1</v>
      </c>
      <c r="Y1399" t="s">
        <v>719</v>
      </c>
      <c r="Z1399" t="s">
        <v>719</v>
      </c>
      <c r="AA1399">
        <v>1330072</v>
      </c>
      <c r="AB1399" t="s">
        <v>74</v>
      </c>
      <c r="AC1399">
        <v>198705</v>
      </c>
      <c r="AD1399" t="s">
        <v>126</v>
      </c>
      <c r="AE1399">
        <v>80864</v>
      </c>
      <c r="AF1399" t="s">
        <v>45</v>
      </c>
      <c r="AG1399">
        <v>80840</v>
      </c>
      <c r="AH1399" t="s">
        <v>116</v>
      </c>
      <c r="AI1399">
        <v>28216</v>
      </c>
      <c r="AJ1399" t="s">
        <v>142</v>
      </c>
      <c r="AK1399">
        <v>1224</v>
      </c>
      <c r="AL1399" t="s">
        <v>91</v>
      </c>
      <c r="AM1399">
        <v>2</v>
      </c>
      <c r="AN1399" t="s">
        <v>152</v>
      </c>
      <c r="AO1399">
        <v>131567</v>
      </c>
      <c r="AP1399" t="s">
        <v>153</v>
      </c>
    </row>
    <row r="1400" spans="1:42" x14ac:dyDescent="0.2">
      <c r="A1400">
        <v>1407</v>
      </c>
      <c r="B1400" t="s">
        <v>494</v>
      </c>
      <c r="C1400" t="s">
        <v>74</v>
      </c>
      <c r="D1400">
        <v>1330072</v>
      </c>
      <c r="E1400" t="s">
        <v>305</v>
      </c>
      <c r="F1400" t="s">
        <v>304</v>
      </c>
      <c r="G1400" t="s">
        <v>304</v>
      </c>
      <c r="H1400" t="s">
        <v>511</v>
      </c>
      <c r="I1400" t="s">
        <v>4394</v>
      </c>
      <c r="J1400" t="s">
        <v>719</v>
      </c>
      <c r="K1400">
        <v>-1</v>
      </c>
      <c r="L1400">
        <v>1008</v>
      </c>
      <c r="M1400" t="s">
        <v>510</v>
      </c>
      <c r="N1400">
        <v>0</v>
      </c>
      <c r="O1400">
        <v>-7071</v>
      </c>
      <c r="P1400">
        <v>-8079</v>
      </c>
      <c r="Q1400">
        <v>6</v>
      </c>
      <c r="R1400" t="s">
        <v>4316</v>
      </c>
      <c r="S1400" t="s">
        <v>719</v>
      </c>
      <c r="T1400" t="s">
        <v>719</v>
      </c>
      <c r="U1400" t="s">
        <v>4326</v>
      </c>
      <c r="V1400">
        <v>1330072</v>
      </c>
      <c r="W1400" t="s">
        <v>74</v>
      </c>
      <c r="X1400" t="b">
        <v>1</v>
      </c>
      <c r="Y1400" t="s">
        <v>719</v>
      </c>
      <c r="Z1400" t="s">
        <v>719</v>
      </c>
      <c r="AA1400">
        <v>1330072</v>
      </c>
      <c r="AB1400" t="s">
        <v>74</v>
      </c>
      <c r="AC1400">
        <v>198705</v>
      </c>
      <c r="AD1400" t="s">
        <v>126</v>
      </c>
      <c r="AE1400">
        <v>80864</v>
      </c>
      <c r="AF1400" t="s">
        <v>45</v>
      </c>
      <c r="AG1400">
        <v>80840</v>
      </c>
      <c r="AH1400" t="s">
        <v>116</v>
      </c>
      <c r="AI1400">
        <v>28216</v>
      </c>
      <c r="AJ1400" t="s">
        <v>142</v>
      </c>
      <c r="AK1400">
        <v>1224</v>
      </c>
      <c r="AL1400" t="s">
        <v>91</v>
      </c>
      <c r="AM1400">
        <v>2</v>
      </c>
      <c r="AN1400" t="s">
        <v>152</v>
      </c>
      <c r="AO1400">
        <v>131567</v>
      </c>
      <c r="AP1400" t="s">
        <v>153</v>
      </c>
    </row>
    <row r="1401" spans="1:42" x14ac:dyDescent="0.2">
      <c r="A1401">
        <v>1408</v>
      </c>
      <c r="B1401" t="s">
        <v>494</v>
      </c>
      <c r="C1401" t="s">
        <v>74</v>
      </c>
      <c r="D1401">
        <v>1330072</v>
      </c>
      <c r="E1401" t="s">
        <v>509</v>
      </c>
      <c r="F1401" t="s">
        <v>508</v>
      </c>
      <c r="G1401" t="s">
        <v>508</v>
      </c>
      <c r="H1401" t="s">
        <v>507</v>
      </c>
      <c r="I1401" t="s">
        <v>4393</v>
      </c>
      <c r="J1401" t="s">
        <v>719</v>
      </c>
      <c r="K1401">
        <v>-1</v>
      </c>
      <c r="L1401">
        <v>1437</v>
      </c>
      <c r="M1401" t="s">
        <v>506</v>
      </c>
      <c r="N1401">
        <v>0</v>
      </c>
      <c r="O1401">
        <v>-5371</v>
      </c>
      <c r="P1401">
        <v>-6808</v>
      </c>
      <c r="Q1401">
        <v>5</v>
      </c>
      <c r="R1401" t="s">
        <v>719</v>
      </c>
      <c r="S1401" t="s">
        <v>719</v>
      </c>
      <c r="T1401" t="s">
        <v>719</v>
      </c>
      <c r="U1401" t="s">
        <v>4326</v>
      </c>
      <c r="V1401">
        <v>1330072</v>
      </c>
      <c r="W1401" t="s">
        <v>74</v>
      </c>
      <c r="X1401" t="b">
        <v>1</v>
      </c>
      <c r="Y1401" t="s">
        <v>719</v>
      </c>
      <c r="Z1401" t="s">
        <v>719</v>
      </c>
      <c r="AA1401">
        <v>1330072</v>
      </c>
      <c r="AB1401" t="s">
        <v>74</v>
      </c>
      <c r="AC1401">
        <v>198705</v>
      </c>
      <c r="AD1401" t="s">
        <v>126</v>
      </c>
      <c r="AE1401">
        <v>80864</v>
      </c>
      <c r="AF1401" t="s">
        <v>45</v>
      </c>
      <c r="AG1401">
        <v>80840</v>
      </c>
      <c r="AH1401" t="s">
        <v>116</v>
      </c>
      <c r="AI1401">
        <v>28216</v>
      </c>
      <c r="AJ1401" t="s">
        <v>142</v>
      </c>
      <c r="AK1401">
        <v>1224</v>
      </c>
      <c r="AL1401" t="s">
        <v>91</v>
      </c>
      <c r="AM1401">
        <v>2</v>
      </c>
      <c r="AN1401" t="s">
        <v>152</v>
      </c>
      <c r="AO1401">
        <v>131567</v>
      </c>
      <c r="AP1401" t="s">
        <v>153</v>
      </c>
    </row>
    <row r="1402" spans="1:42" x14ac:dyDescent="0.2">
      <c r="A1402">
        <v>1409</v>
      </c>
      <c r="B1402" t="s">
        <v>494</v>
      </c>
      <c r="C1402" t="s">
        <v>74</v>
      </c>
      <c r="D1402">
        <v>1330072</v>
      </c>
      <c r="E1402" t="s">
        <v>505</v>
      </c>
      <c r="F1402" t="s">
        <v>504</v>
      </c>
      <c r="G1402" t="s">
        <v>504</v>
      </c>
      <c r="H1402" t="s">
        <v>503</v>
      </c>
      <c r="I1402" t="s">
        <v>4392</v>
      </c>
      <c r="J1402" t="s">
        <v>719</v>
      </c>
      <c r="K1402">
        <v>-1</v>
      </c>
      <c r="L1402">
        <v>1941</v>
      </c>
      <c r="M1402" t="s">
        <v>502</v>
      </c>
      <c r="N1402">
        <v>0</v>
      </c>
      <c r="O1402">
        <v>-3434</v>
      </c>
      <c r="P1402">
        <v>-5375</v>
      </c>
      <c r="Q1402">
        <v>4</v>
      </c>
      <c r="R1402" t="s">
        <v>719</v>
      </c>
      <c r="S1402" t="s">
        <v>719</v>
      </c>
      <c r="T1402" t="s">
        <v>719</v>
      </c>
      <c r="U1402" t="s">
        <v>4326</v>
      </c>
      <c r="V1402">
        <v>1330072</v>
      </c>
      <c r="W1402" t="s">
        <v>74</v>
      </c>
      <c r="X1402" t="b">
        <v>1</v>
      </c>
      <c r="Y1402" t="s">
        <v>719</v>
      </c>
      <c r="Z1402" t="s">
        <v>719</v>
      </c>
      <c r="AA1402">
        <v>1330072</v>
      </c>
      <c r="AB1402" t="s">
        <v>74</v>
      </c>
      <c r="AC1402">
        <v>198705</v>
      </c>
      <c r="AD1402" t="s">
        <v>126</v>
      </c>
      <c r="AE1402">
        <v>80864</v>
      </c>
      <c r="AF1402" t="s">
        <v>45</v>
      </c>
      <c r="AG1402">
        <v>80840</v>
      </c>
      <c r="AH1402" t="s">
        <v>116</v>
      </c>
      <c r="AI1402">
        <v>28216</v>
      </c>
      <c r="AJ1402" t="s">
        <v>142</v>
      </c>
      <c r="AK1402">
        <v>1224</v>
      </c>
      <c r="AL1402" t="s">
        <v>91</v>
      </c>
      <c r="AM1402">
        <v>2</v>
      </c>
      <c r="AN1402" t="s">
        <v>152</v>
      </c>
      <c r="AO1402">
        <v>131567</v>
      </c>
      <c r="AP1402" t="s">
        <v>153</v>
      </c>
    </row>
    <row r="1403" spans="1:42" x14ac:dyDescent="0.2">
      <c r="A1403">
        <v>1410</v>
      </c>
      <c r="B1403" t="s">
        <v>494</v>
      </c>
      <c r="C1403" t="s">
        <v>74</v>
      </c>
      <c r="D1403">
        <v>1330072</v>
      </c>
      <c r="E1403" t="s">
        <v>501</v>
      </c>
      <c r="F1403" t="s">
        <v>500</v>
      </c>
      <c r="G1403" t="s">
        <v>500</v>
      </c>
      <c r="H1403" t="s">
        <v>499</v>
      </c>
      <c r="I1403" t="s">
        <v>4391</v>
      </c>
      <c r="J1403" t="s">
        <v>719</v>
      </c>
      <c r="K1403">
        <v>-1</v>
      </c>
      <c r="L1403">
        <v>1413</v>
      </c>
      <c r="M1403" t="s">
        <v>498</v>
      </c>
      <c r="N1403">
        <v>0</v>
      </c>
      <c r="O1403">
        <v>-1897</v>
      </c>
      <c r="P1403">
        <v>-3310</v>
      </c>
      <c r="Q1403">
        <v>3</v>
      </c>
      <c r="R1403" t="s">
        <v>719</v>
      </c>
      <c r="S1403" t="s">
        <v>719</v>
      </c>
      <c r="T1403" t="s">
        <v>719</v>
      </c>
      <c r="U1403" t="s">
        <v>4326</v>
      </c>
      <c r="V1403">
        <v>1330072</v>
      </c>
      <c r="W1403" t="s">
        <v>74</v>
      </c>
      <c r="X1403" t="b">
        <v>1</v>
      </c>
      <c r="Y1403" t="s">
        <v>719</v>
      </c>
      <c r="Z1403" t="s">
        <v>719</v>
      </c>
      <c r="AA1403">
        <v>1330072</v>
      </c>
      <c r="AB1403" t="s">
        <v>74</v>
      </c>
      <c r="AC1403">
        <v>198705</v>
      </c>
      <c r="AD1403" t="s">
        <v>126</v>
      </c>
      <c r="AE1403">
        <v>80864</v>
      </c>
      <c r="AF1403" t="s">
        <v>45</v>
      </c>
      <c r="AG1403">
        <v>80840</v>
      </c>
      <c r="AH1403" t="s">
        <v>116</v>
      </c>
      <c r="AI1403">
        <v>28216</v>
      </c>
      <c r="AJ1403" t="s">
        <v>142</v>
      </c>
      <c r="AK1403">
        <v>1224</v>
      </c>
      <c r="AL1403" t="s">
        <v>91</v>
      </c>
      <c r="AM1403">
        <v>2</v>
      </c>
      <c r="AN1403" t="s">
        <v>152</v>
      </c>
      <c r="AO1403">
        <v>131567</v>
      </c>
      <c r="AP1403" t="s">
        <v>153</v>
      </c>
    </row>
    <row r="1404" spans="1:42" x14ac:dyDescent="0.2">
      <c r="A1404">
        <v>1411</v>
      </c>
      <c r="B1404" t="s">
        <v>494</v>
      </c>
      <c r="C1404" t="s">
        <v>74</v>
      </c>
      <c r="D1404">
        <v>1330072</v>
      </c>
      <c r="E1404" t="s">
        <v>497</v>
      </c>
      <c r="F1404" t="s">
        <v>429</v>
      </c>
      <c r="G1404" t="s">
        <v>429</v>
      </c>
      <c r="H1404" t="s">
        <v>496</v>
      </c>
      <c r="I1404" t="s">
        <v>4390</v>
      </c>
      <c r="J1404" t="s">
        <v>719</v>
      </c>
      <c r="K1404">
        <v>-1</v>
      </c>
      <c r="L1404">
        <v>423</v>
      </c>
      <c r="M1404" t="s">
        <v>495</v>
      </c>
      <c r="N1404">
        <v>0</v>
      </c>
      <c r="O1404">
        <v>-901</v>
      </c>
      <c r="P1404">
        <v>-1324</v>
      </c>
      <c r="Q1404">
        <v>2</v>
      </c>
      <c r="R1404" t="s">
        <v>719</v>
      </c>
      <c r="S1404" t="s">
        <v>719</v>
      </c>
      <c r="T1404" t="s">
        <v>719</v>
      </c>
      <c r="U1404" t="s">
        <v>4326</v>
      </c>
      <c r="V1404">
        <v>1330072</v>
      </c>
      <c r="W1404" t="s">
        <v>74</v>
      </c>
      <c r="X1404" t="b">
        <v>1</v>
      </c>
      <c r="Y1404" t="s">
        <v>719</v>
      </c>
      <c r="Z1404" t="s">
        <v>719</v>
      </c>
      <c r="AA1404">
        <v>1330072</v>
      </c>
      <c r="AB1404" t="s">
        <v>74</v>
      </c>
      <c r="AC1404">
        <v>198705</v>
      </c>
      <c r="AD1404" t="s">
        <v>126</v>
      </c>
      <c r="AE1404">
        <v>80864</v>
      </c>
      <c r="AF1404" t="s">
        <v>45</v>
      </c>
      <c r="AG1404">
        <v>80840</v>
      </c>
      <c r="AH1404" t="s">
        <v>116</v>
      </c>
      <c r="AI1404">
        <v>28216</v>
      </c>
      <c r="AJ1404" t="s">
        <v>142</v>
      </c>
      <c r="AK1404">
        <v>1224</v>
      </c>
      <c r="AL1404" t="s">
        <v>91</v>
      </c>
      <c r="AM1404">
        <v>2</v>
      </c>
      <c r="AN1404" t="s">
        <v>152</v>
      </c>
      <c r="AO1404">
        <v>131567</v>
      </c>
      <c r="AP1404" t="s">
        <v>153</v>
      </c>
    </row>
    <row r="1405" spans="1:42" x14ac:dyDescent="0.2">
      <c r="A1405">
        <v>1412</v>
      </c>
      <c r="B1405" t="s">
        <v>494</v>
      </c>
      <c r="C1405" t="s">
        <v>74</v>
      </c>
      <c r="D1405">
        <v>1330072</v>
      </c>
      <c r="E1405" t="s">
        <v>493</v>
      </c>
      <c r="F1405" t="s">
        <v>492</v>
      </c>
      <c r="G1405" t="s">
        <v>492</v>
      </c>
      <c r="H1405" t="s">
        <v>491</v>
      </c>
      <c r="I1405" t="s">
        <v>4389</v>
      </c>
      <c r="J1405" t="s">
        <v>719</v>
      </c>
      <c r="K1405">
        <v>-1</v>
      </c>
      <c r="L1405">
        <v>525</v>
      </c>
      <c r="M1405" t="s">
        <v>490</v>
      </c>
      <c r="N1405">
        <v>0</v>
      </c>
      <c r="O1405">
        <v>-152</v>
      </c>
      <c r="P1405">
        <v>-677</v>
      </c>
      <c r="Q1405">
        <v>1</v>
      </c>
      <c r="R1405" t="s">
        <v>719</v>
      </c>
      <c r="S1405" t="s">
        <v>719</v>
      </c>
      <c r="T1405" t="s">
        <v>719</v>
      </c>
      <c r="U1405" t="s">
        <v>4326</v>
      </c>
      <c r="V1405">
        <v>1330072</v>
      </c>
      <c r="W1405" t="s">
        <v>74</v>
      </c>
      <c r="X1405" t="b">
        <v>1</v>
      </c>
      <c r="Y1405" t="s">
        <v>719</v>
      </c>
      <c r="Z1405" t="s">
        <v>719</v>
      </c>
      <c r="AA1405">
        <v>1330072</v>
      </c>
      <c r="AB1405" t="s">
        <v>74</v>
      </c>
      <c r="AC1405">
        <v>198705</v>
      </c>
      <c r="AD1405" t="s">
        <v>126</v>
      </c>
      <c r="AE1405">
        <v>80864</v>
      </c>
      <c r="AF1405" t="s">
        <v>45</v>
      </c>
      <c r="AG1405">
        <v>80840</v>
      </c>
      <c r="AH1405" t="s">
        <v>116</v>
      </c>
      <c r="AI1405">
        <v>28216</v>
      </c>
      <c r="AJ1405" t="s">
        <v>142</v>
      </c>
      <c r="AK1405">
        <v>1224</v>
      </c>
      <c r="AL1405" t="s">
        <v>91</v>
      </c>
      <c r="AM1405">
        <v>2</v>
      </c>
      <c r="AN1405" t="s">
        <v>152</v>
      </c>
      <c r="AO1405">
        <v>131567</v>
      </c>
      <c r="AP1405" t="s">
        <v>153</v>
      </c>
    </row>
    <row r="1406" spans="1:42" x14ac:dyDescent="0.2">
      <c r="A1406">
        <v>1413</v>
      </c>
      <c r="B1406" t="s">
        <v>449</v>
      </c>
      <c r="C1406" t="s">
        <v>87</v>
      </c>
      <c r="D1406">
        <v>444923</v>
      </c>
      <c r="E1406" t="s">
        <v>489</v>
      </c>
      <c r="F1406" t="s">
        <v>488</v>
      </c>
      <c r="G1406" t="s">
        <v>488</v>
      </c>
      <c r="H1406" t="s">
        <v>487</v>
      </c>
      <c r="I1406" t="s">
        <v>4388</v>
      </c>
      <c r="J1406" t="s">
        <v>719</v>
      </c>
      <c r="K1406">
        <v>1</v>
      </c>
      <c r="L1406">
        <v>383</v>
      </c>
      <c r="M1406" t="s">
        <v>486</v>
      </c>
      <c r="N1406">
        <v>1</v>
      </c>
      <c r="O1406">
        <v>-12300</v>
      </c>
      <c r="P1406">
        <v>-12683</v>
      </c>
      <c r="Q1406">
        <v>12</v>
      </c>
      <c r="R1406" t="s">
        <v>719</v>
      </c>
      <c r="S1406" t="s">
        <v>719</v>
      </c>
      <c r="T1406" t="s">
        <v>719</v>
      </c>
      <c r="U1406" t="s">
        <v>4326</v>
      </c>
      <c r="V1406">
        <v>444923</v>
      </c>
      <c r="W1406" t="s">
        <v>87</v>
      </c>
      <c r="X1406" t="b">
        <v>1</v>
      </c>
      <c r="Y1406" t="s">
        <v>719</v>
      </c>
      <c r="Z1406" t="s">
        <v>719</v>
      </c>
      <c r="AA1406">
        <v>444923</v>
      </c>
      <c r="AB1406" t="s">
        <v>87</v>
      </c>
      <c r="AC1406">
        <v>29407</v>
      </c>
      <c r="AD1406" t="s">
        <v>131</v>
      </c>
      <c r="AE1406">
        <v>45401</v>
      </c>
      <c r="AF1406" t="s">
        <v>143</v>
      </c>
      <c r="AG1406">
        <v>356</v>
      </c>
      <c r="AH1406" t="s">
        <v>137</v>
      </c>
      <c r="AI1406">
        <v>28211</v>
      </c>
      <c r="AJ1406" t="s">
        <v>151</v>
      </c>
      <c r="AK1406">
        <v>1224</v>
      </c>
      <c r="AL1406" t="s">
        <v>91</v>
      </c>
      <c r="AM1406">
        <v>2</v>
      </c>
      <c r="AN1406" t="s">
        <v>152</v>
      </c>
      <c r="AO1406">
        <v>131567</v>
      </c>
      <c r="AP1406" t="s">
        <v>153</v>
      </c>
    </row>
    <row r="1407" spans="1:42" x14ac:dyDescent="0.2">
      <c r="A1407">
        <v>1414</v>
      </c>
      <c r="B1407" t="s">
        <v>449</v>
      </c>
      <c r="C1407" t="s">
        <v>87</v>
      </c>
      <c r="D1407">
        <v>444923</v>
      </c>
      <c r="E1407" t="s">
        <v>485</v>
      </c>
      <c r="F1407" t="s">
        <v>484</v>
      </c>
      <c r="G1407" t="s">
        <v>484</v>
      </c>
      <c r="H1407" t="s">
        <v>483</v>
      </c>
      <c r="I1407" t="s">
        <v>4387</v>
      </c>
      <c r="J1407" t="s">
        <v>719</v>
      </c>
      <c r="K1407">
        <v>1</v>
      </c>
      <c r="L1407">
        <v>519</v>
      </c>
      <c r="M1407" t="s">
        <v>482</v>
      </c>
      <c r="N1407">
        <v>0</v>
      </c>
      <c r="O1407">
        <v>-11785</v>
      </c>
      <c r="P1407">
        <v>-12304</v>
      </c>
      <c r="Q1407">
        <v>11</v>
      </c>
      <c r="R1407" t="s">
        <v>719</v>
      </c>
      <c r="S1407" t="s">
        <v>719</v>
      </c>
      <c r="T1407" t="s">
        <v>719</v>
      </c>
      <c r="U1407" t="s">
        <v>4326</v>
      </c>
      <c r="V1407">
        <v>444923</v>
      </c>
      <c r="W1407" t="s">
        <v>87</v>
      </c>
      <c r="X1407" t="b">
        <v>1</v>
      </c>
      <c r="Y1407" t="s">
        <v>719</v>
      </c>
      <c r="Z1407" t="s">
        <v>719</v>
      </c>
      <c r="AA1407">
        <v>444923</v>
      </c>
      <c r="AB1407" t="s">
        <v>87</v>
      </c>
      <c r="AC1407">
        <v>29407</v>
      </c>
      <c r="AD1407" t="s">
        <v>131</v>
      </c>
      <c r="AE1407">
        <v>45401</v>
      </c>
      <c r="AF1407" t="s">
        <v>143</v>
      </c>
      <c r="AG1407">
        <v>356</v>
      </c>
      <c r="AH1407" t="s">
        <v>137</v>
      </c>
      <c r="AI1407">
        <v>28211</v>
      </c>
      <c r="AJ1407" t="s">
        <v>151</v>
      </c>
      <c r="AK1407">
        <v>1224</v>
      </c>
      <c r="AL1407" t="s">
        <v>91</v>
      </c>
      <c r="AM1407">
        <v>2</v>
      </c>
      <c r="AN1407" t="s">
        <v>152</v>
      </c>
      <c r="AO1407">
        <v>131567</v>
      </c>
      <c r="AP1407" t="s">
        <v>153</v>
      </c>
    </row>
    <row r="1408" spans="1:42" x14ac:dyDescent="0.2">
      <c r="A1408">
        <v>1415</v>
      </c>
      <c r="B1408" t="s">
        <v>449</v>
      </c>
      <c r="C1408" t="s">
        <v>87</v>
      </c>
      <c r="D1408">
        <v>444923</v>
      </c>
      <c r="E1408" t="s">
        <v>481</v>
      </c>
      <c r="F1408" t="s">
        <v>480</v>
      </c>
      <c r="G1408" t="s">
        <v>480</v>
      </c>
      <c r="H1408" t="s">
        <v>479</v>
      </c>
      <c r="I1408" t="s">
        <v>4386</v>
      </c>
      <c r="J1408" t="s">
        <v>719</v>
      </c>
      <c r="K1408">
        <v>1</v>
      </c>
      <c r="L1408">
        <v>1008</v>
      </c>
      <c r="M1408" t="s">
        <v>478</v>
      </c>
      <c r="N1408">
        <v>0</v>
      </c>
      <c r="O1408">
        <v>-10677</v>
      </c>
      <c r="P1408">
        <v>-11685</v>
      </c>
      <c r="Q1408">
        <v>10</v>
      </c>
      <c r="R1408" t="s">
        <v>719</v>
      </c>
      <c r="S1408" t="s">
        <v>719</v>
      </c>
      <c r="T1408" t="s">
        <v>719</v>
      </c>
      <c r="U1408" t="s">
        <v>4326</v>
      </c>
      <c r="V1408">
        <v>444923</v>
      </c>
      <c r="W1408" t="s">
        <v>87</v>
      </c>
      <c r="X1408" t="b">
        <v>1</v>
      </c>
      <c r="Y1408" t="s">
        <v>719</v>
      </c>
      <c r="Z1408" t="s">
        <v>719</v>
      </c>
      <c r="AA1408">
        <v>444923</v>
      </c>
      <c r="AB1408" t="s">
        <v>87</v>
      </c>
      <c r="AC1408">
        <v>29407</v>
      </c>
      <c r="AD1408" t="s">
        <v>131</v>
      </c>
      <c r="AE1408">
        <v>45401</v>
      </c>
      <c r="AF1408" t="s">
        <v>143</v>
      </c>
      <c r="AG1408">
        <v>356</v>
      </c>
      <c r="AH1408" t="s">
        <v>137</v>
      </c>
      <c r="AI1408">
        <v>28211</v>
      </c>
      <c r="AJ1408" t="s">
        <v>151</v>
      </c>
      <c r="AK1408">
        <v>1224</v>
      </c>
      <c r="AL1408" t="s">
        <v>91</v>
      </c>
      <c r="AM1408">
        <v>2</v>
      </c>
      <c r="AN1408" t="s">
        <v>152</v>
      </c>
      <c r="AO1408">
        <v>131567</v>
      </c>
      <c r="AP1408" t="s">
        <v>153</v>
      </c>
    </row>
    <row r="1409" spans="1:42" x14ac:dyDescent="0.2">
      <c r="A1409">
        <v>1416</v>
      </c>
      <c r="B1409" t="s">
        <v>449</v>
      </c>
      <c r="C1409" t="s">
        <v>87</v>
      </c>
      <c r="D1409">
        <v>444923</v>
      </c>
      <c r="E1409" t="s">
        <v>477</v>
      </c>
      <c r="F1409" t="s">
        <v>476</v>
      </c>
      <c r="G1409" t="s">
        <v>476</v>
      </c>
      <c r="H1409" t="s">
        <v>475</v>
      </c>
      <c r="I1409" t="s">
        <v>4385</v>
      </c>
      <c r="J1409" t="s">
        <v>719</v>
      </c>
      <c r="K1409">
        <v>-1</v>
      </c>
      <c r="L1409">
        <v>708</v>
      </c>
      <c r="M1409" t="s">
        <v>474</v>
      </c>
      <c r="N1409">
        <v>0</v>
      </c>
      <c r="O1409">
        <v>-9811</v>
      </c>
      <c r="P1409">
        <v>-10519</v>
      </c>
      <c r="Q1409">
        <v>9</v>
      </c>
      <c r="R1409" t="s">
        <v>719</v>
      </c>
      <c r="S1409" t="s">
        <v>719</v>
      </c>
      <c r="T1409" t="s">
        <v>719</v>
      </c>
      <c r="U1409" t="s">
        <v>4326</v>
      </c>
      <c r="V1409">
        <v>444923</v>
      </c>
      <c r="W1409" t="s">
        <v>87</v>
      </c>
      <c r="X1409" t="b">
        <v>1</v>
      </c>
      <c r="Y1409" t="s">
        <v>719</v>
      </c>
      <c r="Z1409" t="s">
        <v>719</v>
      </c>
      <c r="AA1409">
        <v>444923</v>
      </c>
      <c r="AB1409" t="s">
        <v>87</v>
      </c>
      <c r="AC1409">
        <v>29407</v>
      </c>
      <c r="AD1409" t="s">
        <v>131</v>
      </c>
      <c r="AE1409">
        <v>45401</v>
      </c>
      <c r="AF1409" t="s">
        <v>143</v>
      </c>
      <c r="AG1409">
        <v>356</v>
      </c>
      <c r="AH1409" t="s">
        <v>137</v>
      </c>
      <c r="AI1409">
        <v>28211</v>
      </c>
      <c r="AJ1409" t="s">
        <v>151</v>
      </c>
      <c r="AK1409">
        <v>1224</v>
      </c>
      <c r="AL1409" t="s">
        <v>91</v>
      </c>
      <c r="AM1409">
        <v>2</v>
      </c>
      <c r="AN1409" t="s">
        <v>152</v>
      </c>
      <c r="AO1409">
        <v>131567</v>
      </c>
      <c r="AP1409" t="s">
        <v>153</v>
      </c>
    </row>
    <row r="1410" spans="1:42" x14ac:dyDescent="0.2">
      <c r="A1410">
        <v>1417</v>
      </c>
      <c r="B1410" t="s">
        <v>449</v>
      </c>
      <c r="C1410" t="s">
        <v>87</v>
      </c>
      <c r="D1410">
        <v>444923</v>
      </c>
      <c r="E1410" t="s">
        <v>473</v>
      </c>
      <c r="F1410" t="s">
        <v>472</v>
      </c>
      <c r="G1410" t="s">
        <v>472</v>
      </c>
      <c r="H1410" t="s">
        <v>471</v>
      </c>
      <c r="I1410" t="s">
        <v>4384</v>
      </c>
      <c r="J1410" t="s">
        <v>719</v>
      </c>
      <c r="K1410">
        <v>-1</v>
      </c>
      <c r="L1410">
        <v>1215</v>
      </c>
      <c r="M1410" t="s">
        <v>470</v>
      </c>
      <c r="N1410">
        <v>0</v>
      </c>
      <c r="O1410">
        <v>-8539</v>
      </c>
      <c r="P1410">
        <v>-9754</v>
      </c>
      <c r="Q1410">
        <v>8</v>
      </c>
      <c r="R1410" t="s">
        <v>719</v>
      </c>
      <c r="S1410" t="s">
        <v>719</v>
      </c>
      <c r="T1410" t="s">
        <v>719</v>
      </c>
      <c r="U1410" t="s">
        <v>4326</v>
      </c>
      <c r="V1410">
        <v>444923</v>
      </c>
      <c r="W1410" t="s">
        <v>87</v>
      </c>
      <c r="X1410" t="b">
        <v>1</v>
      </c>
      <c r="Y1410" t="s">
        <v>719</v>
      </c>
      <c r="Z1410" t="s">
        <v>719</v>
      </c>
      <c r="AA1410">
        <v>444923</v>
      </c>
      <c r="AB1410" t="s">
        <v>87</v>
      </c>
      <c r="AC1410">
        <v>29407</v>
      </c>
      <c r="AD1410" t="s">
        <v>131</v>
      </c>
      <c r="AE1410">
        <v>45401</v>
      </c>
      <c r="AF1410" t="s">
        <v>143</v>
      </c>
      <c r="AG1410">
        <v>356</v>
      </c>
      <c r="AH1410" t="s">
        <v>137</v>
      </c>
      <c r="AI1410">
        <v>28211</v>
      </c>
      <c r="AJ1410" t="s">
        <v>151</v>
      </c>
      <c r="AK1410">
        <v>1224</v>
      </c>
      <c r="AL1410" t="s">
        <v>91</v>
      </c>
      <c r="AM1410">
        <v>2</v>
      </c>
      <c r="AN1410" t="s">
        <v>152</v>
      </c>
      <c r="AO1410">
        <v>131567</v>
      </c>
      <c r="AP1410" t="s">
        <v>153</v>
      </c>
    </row>
    <row r="1411" spans="1:42" x14ac:dyDescent="0.2">
      <c r="A1411">
        <v>1418</v>
      </c>
      <c r="B1411" t="s">
        <v>449</v>
      </c>
      <c r="C1411" t="s">
        <v>87</v>
      </c>
      <c r="D1411">
        <v>444923</v>
      </c>
      <c r="E1411" t="s">
        <v>469</v>
      </c>
      <c r="F1411" t="s">
        <v>468</v>
      </c>
      <c r="G1411" t="s">
        <v>468</v>
      </c>
      <c r="H1411" t="s">
        <v>467</v>
      </c>
      <c r="I1411" t="s">
        <v>4383</v>
      </c>
      <c r="J1411" t="s">
        <v>719</v>
      </c>
      <c r="K1411">
        <v>-1</v>
      </c>
      <c r="L1411">
        <v>960</v>
      </c>
      <c r="M1411" t="s">
        <v>466</v>
      </c>
      <c r="N1411">
        <v>0</v>
      </c>
      <c r="O1411">
        <v>-7553</v>
      </c>
      <c r="P1411">
        <v>-8513</v>
      </c>
      <c r="Q1411">
        <v>7</v>
      </c>
      <c r="R1411" t="s">
        <v>719</v>
      </c>
      <c r="S1411" t="s">
        <v>719</v>
      </c>
      <c r="T1411" t="s">
        <v>719</v>
      </c>
      <c r="U1411" t="s">
        <v>4326</v>
      </c>
      <c r="V1411">
        <v>444923</v>
      </c>
      <c r="W1411" t="s">
        <v>87</v>
      </c>
      <c r="X1411" t="b">
        <v>1</v>
      </c>
      <c r="Y1411" t="s">
        <v>719</v>
      </c>
      <c r="Z1411" t="s">
        <v>719</v>
      </c>
      <c r="AA1411">
        <v>444923</v>
      </c>
      <c r="AB1411" t="s">
        <v>87</v>
      </c>
      <c r="AC1411">
        <v>29407</v>
      </c>
      <c r="AD1411" t="s">
        <v>131</v>
      </c>
      <c r="AE1411">
        <v>45401</v>
      </c>
      <c r="AF1411" t="s">
        <v>143</v>
      </c>
      <c r="AG1411">
        <v>356</v>
      </c>
      <c r="AH1411" t="s">
        <v>137</v>
      </c>
      <c r="AI1411">
        <v>28211</v>
      </c>
      <c r="AJ1411" t="s">
        <v>151</v>
      </c>
      <c r="AK1411">
        <v>1224</v>
      </c>
      <c r="AL1411" t="s">
        <v>91</v>
      </c>
      <c r="AM1411">
        <v>2</v>
      </c>
      <c r="AN1411" t="s">
        <v>152</v>
      </c>
      <c r="AO1411">
        <v>131567</v>
      </c>
      <c r="AP1411" t="s">
        <v>153</v>
      </c>
    </row>
    <row r="1412" spans="1:42" x14ac:dyDescent="0.2">
      <c r="A1412">
        <v>1419</v>
      </c>
      <c r="B1412" t="s">
        <v>449</v>
      </c>
      <c r="C1412" t="s">
        <v>87</v>
      </c>
      <c r="D1412">
        <v>444923</v>
      </c>
      <c r="E1412" t="s">
        <v>465</v>
      </c>
      <c r="F1412" t="s">
        <v>464</v>
      </c>
      <c r="G1412" t="s">
        <v>464</v>
      </c>
      <c r="H1412" t="s">
        <v>463</v>
      </c>
      <c r="I1412" t="s">
        <v>4382</v>
      </c>
      <c r="J1412" t="s">
        <v>719</v>
      </c>
      <c r="K1412">
        <v>-1</v>
      </c>
      <c r="L1412">
        <v>921</v>
      </c>
      <c r="M1412" t="s">
        <v>462</v>
      </c>
      <c r="N1412">
        <v>0</v>
      </c>
      <c r="O1412">
        <v>-6586</v>
      </c>
      <c r="P1412">
        <v>-7507</v>
      </c>
      <c r="Q1412">
        <v>6</v>
      </c>
      <c r="R1412" t="s">
        <v>719</v>
      </c>
      <c r="S1412" t="s">
        <v>719</v>
      </c>
      <c r="T1412" t="s">
        <v>719</v>
      </c>
      <c r="U1412" t="s">
        <v>4326</v>
      </c>
      <c r="V1412">
        <v>444923</v>
      </c>
      <c r="W1412" t="s">
        <v>87</v>
      </c>
      <c r="X1412" t="b">
        <v>1</v>
      </c>
      <c r="Y1412" t="s">
        <v>719</v>
      </c>
      <c r="Z1412" t="s">
        <v>719</v>
      </c>
      <c r="AA1412">
        <v>444923</v>
      </c>
      <c r="AB1412" t="s">
        <v>87</v>
      </c>
      <c r="AC1412">
        <v>29407</v>
      </c>
      <c r="AD1412" t="s">
        <v>131</v>
      </c>
      <c r="AE1412">
        <v>45401</v>
      </c>
      <c r="AF1412" t="s">
        <v>143</v>
      </c>
      <c r="AG1412">
        <v>356</v>
      </c>
      <c r="AH1412" t="s">
        <v>137</v>
      </c>
      <c r="AI1412">
        <v>28211</v>
      </c>
      <c r="AJ1412" t="s">
        <v>151</v>
      </c>
      <c r="AK1412">
        <v>1224</v>
      </c>
      <c r="AL1412" t="s">
        <v>91</v>
      </c>
      <c r="AM1412">
        <v>2</v>
      </c>
      <c r="AN1412" t="s">
        <v>152</v>
      </c>
      <c r="AO1412">
        <v>131567</v>
      </c>
      <c r="AP1412" t="s">
        <v>153</v>
      </c>
    </row>
    <row r="1413" spans="1:42" x14ac:dyDescent="0.2">
      <c r="A1413">
        <v>1420</v>
      </c>
      <c r="B1413" t="s">
        <v>449</v>
      </c>
      <c r="C1413" t="s">
        <v>87</v>
      </c>
      <c r="D1413">
        <v>444923</v>
      </c>
      <c r="E1413" t="s">
        <v>309</v>
      </c>
      <c r="F1413" t="s">
        <v>308</v>
      </c>
      <c r="G1413" t="s">
        <v>308</v>
      </c>
      <c r="H1413" t="s">
        <v>461</v>
      </c>
      <c r="I1413" t="s">
        <v>4381</v>
      </c>
      <c r="J1413" t="s">
        <v>719</v>
      </c>
      <c r="K1413">
        <v>1</v>
      </c>
      <c r="L1413">
        <v>798</v>
      </c>
      <c r="M1413" t="s">
        <v>460</v>
      </c>
      <c r="N1413">
        <v>0</v>
      </c>
      <c r="O1413">
        <v>-5781</v>
      </c>
      <c r="P1413">
        <v>-6579</v>
      </c>
      <c r="Q1413">
        <v>5</v>
      </c>
      <c r="R1413" t="s">
        <v>4318</v>
      </c>
      <c r="S1413" t="s">
        <v>719</v>
      </c>
      <c r="T1413" t="s">
        <v>719</v>
      </c>
      <c r="U1413" t="s">
        <v>4326</v>
      </c>
      <c r="V1413">
        <v>444923</v>
      </c>
      <c r="W1413" t="s">
        <v>87</v>
      </c>
      <c r="X1413" t="b">
        <v>1</v>
      </c>
      <c r="Y1413" t="s">
        <v>719</v>
      </c>
      <c r="Z1413" t="s">
        <v>719</v>
      </c>
      <c r="AA1413">
        <v>444923</v>
      </c>
      <c r="AB1413" t="s">
        <v>87</v>
      </c>
      <c r="AC1413">
        <v>29407</v>
      </c>
      <c r="AD1413" t="s">
        <v>131</v>
      </c>
      <c r="AE1413">
        <v>45401</v>
      </c>
      <c r="AF1413" t="s">
        <v>143</v>
      </c>
      <c r="AG1413">
        <v>356</v>
      </c>
      <c r="AH1413" t="s">
        <v>137</v>
      </c>
      <c r="AI1413">
        <v>28211</v>
      </c>
      <c r="AJ1413" t="s">
        <v>151</v>
      </c>
      <c r="AK1413">
        <v>1224</v>
      </c>
      <c r="AL1413" t="s">
        <v>91</v>
      </c>
      <c r="AM1413">
        <v>2</v>
      </c>
      <c r="AN1413" t="s">
        <v>152</v>
      </c>
      <c r="AO1413">
        <v>131567</v>
      </c>
      <c r="AP1413" t="s">
        <v>153</v>
      </c>
    </row>
    <row r="1414" spans="1:42" x14ac:dyDescent="0.2">
      <c r="A1414">
        <v>1421</v>
      </c>
      <c r="B1414" t="s">
        <v>449</v>
      </c>
      <c r="C1414" t="s">
        <v>87</v>
      </c>
      <c r="D1414">
        <v>444923</v>
      </c>
      <c r="E1414" t="s">
        <v>305</v>
      </c>
      <c r="F1414" t="s">
        <v>304</v>
      </c>
      <c r="G1414" t="s">
        <v>304</v>
      </c>
      <c r="H1414" t="s">
        <v>459</v>
      </c>
      <c r="I1414" t="s">
        <v>4380</v>
      </c>
      <c r="J1414" t="s">
        <v>719</v>
      </c>
      <c r="K1414">
        <v>-1</v>
      </c>
      <c r="L1414">
        <v>969</v>
      </c>
      <c r="M1414" t="s">
        <v>458</v>
      </c>
      <c r="N1414">
        <v>0</v>
      </c>
      <c r="O1414">
        <v>-4572</v>
      </c>
      <c r="P1414">
        <v>-5541</v>
      </c>
      <c r="Q1414">
        <v>4</v>
      </c>
      <c r="R1414" t="s">
        <v>4316</v>
      </c>
      <c r="S1414" t="s">
        <v>719</v>
      </c>
      <c r="T1414" t="s">
        <v>719</v>
      </c>
      <c r="U1414" t="s">
        <v>4326</v>
      </c>
      <c r="V1414">
        <v>444923</v>
      </c>
      <c r="W1414" t="s">
        <v>87</v>
      </c>
      <c r="X1414" t="b">
        <v>1</v>
      </c>
      <c r="Y1414" t="s">
        <v>719</v>
      </c>
      <c r="Z1414" t="s">
        <v>719</v>
      </c>
      <c r="AA1414">
        <v>444923</v>
      </c>
      <c r="AB1414" t="s">
        <v>87</v>
      </c>
      <c r="AC1414">
        <v>29407</v>
      </c>
      <c r="AD1414" t="s">
        <v>131</v>
      </c>
      <c r="AE1414">
        <v>45401</v>
      </c>
      <c r="AF1414" t="s">
        <v>143</v>
      </c>
      <c r="AG1414">
        <v>356</v>
      </c>
      <c r="AH1414" t="s">
        <v>137</v>
      </c>
      <c r="AI1414">
        <v>28211</v>
      </c>
      <c r="AJ1414" t="s">
        <v>151</v>
      </c>
      <c r="AK1414">
        <v>1224</v>
      </c>
      <c r="AL1414" t="s">
        <v>91</v>
      </c>
      <c r="AM1414">
        <v>2</v>
      </c>
      <c r="AN1414" t="s">
        <v>152</v>
      </c>
      <c r="AO1414">
        <v>131567</v>
      </c>
      <c r="AP1414" t="s">
        <v>153</v>
      </c>
    </row>
    <row r="1415" spans="1:42" x14ac:dyDescent="0.2">
      <c r="A1415">
        <v>1422</v>
      </c>
      <c r="B1415" t="s">
        <v>449</v>
      </c>
      <c r="C1415" t="s">
        <v>87</v>
      </c>
      <c r="D1415">
        <v>444923</v>
      </c>
      <c r="E1415" t="s">
        <v>457</v>
      </c>
      <c r="F1415" t="s">
        <v>456</v>
      </c>
      <c r="G1415" t="s">
        <v>456</v>
      </c>
      <c r="H1415" t="s">
        <v>455</v>
      </c>
      <c r="I1415" t="s">
        <v>4379</v>
      </c>
      <c r="J1415" t="s">
        <v>719</v>
      </c>
      <c r="K1415">
        <v>-1</v>
      </c>
      <c r="L1415">
        <v>1149</v>
      </c>
      <c r="M1415" t="s">
        <v>454</v>
      </c>
      <c r="N1415">
        <v>0</v>
      </c>
      <c r="O1415">
        <v>-3409</v>
      </c>
      <c r="P1415">
        <v>-4558</v>
      </c>
      <c r="Q1415">
        <v>3</v>
      </c>
      <c r="R1415" t="s">
        <v>719</v>
      </c>
      <c r="S1415" t="s">
        <v>719</v>
      </c>
      <c r="T1415" t="s">
        <v>719</v>
      </c>
      <c r="U1415" t="s">
        <v>4326</v>
      </c>
      <c r="V1415">
        <v>444923</v>
      </c>
      <c r="W1415" t="s">
        <v>87</v>
      </c>
      <c r="X1415" t="b">
        <v>1</v>
      </c>
      <c r="Y1415" t="s">
        <v>719</v>
      </c>
      <c r="Z1415" t="s">
        <v>719</v>
      </c>
      <c r="AA1415">
        <v>444923</v>
      </c>
      <c r="AB1415" t="s">
        <v>87</v>
      </c>
      <c r="AC1415">
        <v>29407</v>
      </c>
      <c r="AD1415" t="s">
        <v>131</v>
      </c>
      <c r="AE1415">
        <v>45401</v>
      </c>
      <c r="AF1415" t="s">
        <v>143</v>
      </c>
      <c r="AG1415">
        <v>356</v>
      </c>
      <c r="AH1415" t="s">
        <v>137</v>
      </c>
      <c r="AI1415">
        <v>28211</v>
      </c>
      <c r="AJ1415" t="s">
        <v>151</v>
      </c>
      <c r="AK1415">
        <v>1224</v>
      </c>
      <c r="AL1415" t="s">
        <v>91</v>
      </c>
      <c r="AM1415">
        <v>2</v>
      </c>
      <c r="AN1415" t="s">
        <v>152</v>
      </c>
      <c r="AO1415">
        <v>131567</v>
      </c>
      <c r="AP1415" t="s">
        <v>153</v>
      </c>
    </row>
    <row r="1416" spans="1:42" x14ac:dyDescent="0.2">
      <c r="A1416">
        <v>1423</v>
      </c>
      <c r="B1416" t="s">
        <v>449</v>
      </c>
      <c r="C1416" t="s">
        <v>87</v>
      </c>
      <c r="D1416">
        <v>444923</v>
      </c>
      <c r="E1416" t="s">
        <v>453</v>
      </c>
      <c r="F1416" t="s">
        <v>452</v>
      </c>
      <c r="G1416" t="s">
        <v>452</v>
      </c>
      <c r="H1416" t="s">
        <v>451</v>
      </c>
      <c r="I1416" t="s">
        <v>4378</v>
      </c>
      <c r="J1416" t="s">
        <v>719</v>
      </c>
      <c r="K1416">
        <v>1</v>
      </c>
      <c r="L1416">
        <v>2418</v>
      </c>
      <c r="M1416" t="s">
        <v>450</v>
      </c>
      <c r="N1416">
        <v>0</v>
      </c>
      <c r="O1416">
        <v>-783</v>
      </c>
      <c r="P1416">
        <v>-3201</v>
      </c>
      <c r="Q1416">
        <v>2</v>
      </c>
      <c r="R1416" t="s">
        <v>719</v>
      </c>
      <c r="S1416" t="s">
        <v>719</v>
      </c>
      <c r="T1416" t="s">
        <v>719</v>
      </c>
      <c r="U1416" t="s">
        <v>4326</v>
      </c>
      <c r="V1416">
        <v>444923</v>
      </c>
      <c r="W1416" t="s">
        <v>87</v>
      </c>
      <c r="X1416" t="b">
        <v>1</v>
      </c>
      <c r="Y1416" t="s">
        <v>719</v>
      </c>
      <c r="Z1416" t="s">
        <v>719</v>
      </c>
      <c r="AA1416">
        <v>444923</v>
      </c>
      <c r="AB1416" t="s">
        <v>87</v>
      </c>
      <c r="AC1416">
        <v>29407</v>
      </c>
      <c r="AD1416" t="s">
        <v>131</v>
      </c>
      <c r="AE1416">
        <v>45401</v>
      </c>
      <c r="AF1416" t="s">
        <v>143</v>
      </c>
      <c r="AG1416">
        <v>356</v>
      </c>
      <c r="AH1416" t="s">
        <v>137</v>
      </c>
      <c r="AI1416">
        <v>28211</v>
      </c>
      <c r="AJ1416" t="s">
        <v>151</v>
      </c>
      <c r="AK1416">
        <v>1224</v>
      </c>
      <c r="AL1416" t="s">
        <v>91</v>
      </c>
      <c r="AM1416">
        <v>2</v>
      </c>
      <c r="AN1416" t="s">
        <v>152</v>
      </c>
      <c r="AO1416">
        <v>131567</v>
      </c>
      <c r="AP1416" t="s">
        <v>153</v>
      </c>
    </row>
    <row r="1417" spans="1:42" x14ac:dyDescent="0.2">
      <c r="A1417">
        <v>1424</v>
      </c>
      <c r="B1417" t="s">
        <v>449</v>
      </c>
      <c r="C1417" t="s">
        <v>87</v>
      </c>
      <c r="D1417">
        <v>444923</v>
      </c>
      <c r="E1417" t="s">
        <v>430</v>
      </c>
      <c r="F1417" t="s">
        <v>429</v>
      </c>
      <c r="G1417" t="s">
        <v>429</v>
      </c>
      <c r="H1417" t="s">
        <v>448</v>
      </c>
      <c r="I1417" t="s">
        <v>4377</v>
      </c>
      <c r="J1417" t="s">
        <v>719</v>
      </c>
      <c r="K1417">
        <v>1</v>
      </c>
      <c r="L1417">
        <v>462</v>
      </c>
      <c r="M1417" t="s">
        <v>447</v>
      </c>
      <c r="N1417">
        <v>0</v>
      </c>
      <c r="O1417">
        <v>-123</v>
      </c>
      <c r="P1417">
        <v>-585</v>
      </c>
      <c r="Q1417">
        <v>1</v>
      </c>
      <c r="R1417" t="s">
        <v>719</v>
      </c>
      <c r="S1417" t="s">
        <v>719</v>
      </c>
      <c r="T1417" t="s">
        <v>719</v>
      </c>
      <c r="U1417" t="s">
        <v>4326</v>
      </c>
      <c r="V1417">
        <v>444923</v>
      </c>
      <c r="W1417" t="s">
        <v>87</v>
      </c>
      <c r="X1417" t="b">
        <v>1</v>
      </c>
      <c r="Y1417" t="s">
        <v>719</v>
      </c>
      <c r="Z1417" t="s">
        <v>719</v>
      </c>
      <c r="AA1417">
        <v>444923</v>
      </c>
      <c r="AB1417" t="s">
        <v>87</v>
      </c>
      <c r="AC1417">
        <v>29407</v>
      </c>
      <c r="AD1417" t="s">
        <v>131</v>
      </c>
      <c r="AE1417">
        <v>45401</v>
      </c>
      <c r="AF1417" t="s">
        <v>143</v>
      </c>
      <c r="AG1417">
        <v>356</v>
      </c>
      <c r="AH1417" t="s">
        <v>137</v>
      </c>
      <c r="AI1417">
        <v>28211</v>
      </c>
      <c r="AJ1417" t="s">
        <v>151</v>
      </c>
      <c r="AK1417">
        <v>1224</v>
      </c>
      <c r="AL1417" t="s">
        <v>91</v>
      </c>
      <c r="AM1417">
        <v>2</v>
      </c>
      <c r="AN1417" t="s">
        <v>152</v>
      </c>
      <c r="AO1417">
        <v>131567</v>
      </c>
      <c r="AP1417" t="s">
        <v>153</v>
      </c>
    </row>
    <row r="1418" spans="1:42" x14ac:dyDescent="0.2">
      <c r="A1418">
        <v>1425</v>
      </c>
      <c r="B1418" t="s">
        <v>393</v>
      </c>
      <c r="C1418" t="s">
        <v>56</v>
      </c>
      <c r="D1418">
        <v>1755647</v>
      </c>
      <c r="E1418" t="s">
        <v>446</v>
      </c>
      <c r="F1418" t="s">
        <v>445</v>
      </c>
      <c r="G1418" t="s">
        <v>445</v>
      </c>
      <c r="H1418" t="s">
        <v>444</v>
      </c>
      <c r="I1418" t="s">
        <v>4376</v>
      </c>
      <c r="J1418" t="s">
        <v>719</v>
      </c>
      <c r="K1418">
        <v>-1</v>
      </c>
      <c r="L1418">
        <v>345</v>
      </c>
      <c r="M1418" t="s">
        <v>443</v>
      </c>
      <c r="N1418">
        <v>0</v>
      </c>
      <c r="O1418">
        <v>-14663</v>
      </c>
      <c r="P1418">
        <v>-15008</v>
      </c>
      <c r="Q1418">
        <v>15</v>
      </c>
      <c r="R1418" t="s">
        <v>719</v>
      </c>
      <c r="S1418" t="s">
        <v>719</v>
      </c>
      <c r="T1418" t="s">
        <v>719</v>
      </c>
      <c r="U1418" t="s">
        <v>4326</v>
      </c>
      <c r="V1418">
        <v>1755647</v>
      </c>
      <c r="W1418" t="s">
        <v>56</v>
      </c>
      <c r="X1418" t="b">
        <v>1</v>
      </c>
      <c r="Y1418" t="s">
        <v>719</v>
      </c>
      <c r="Z1418" t="s">
        <v>719</v>
      </c>
      <c r="AA1418">
        <v>1755647</v>
      </c>
      <c r="AB1418" t="s">
        <v>56</v>
      </c>
      <c r="AC1418">
        <v>374</v>
      </c>
      <c r="AD1418" t="s">
        <v>105</v>
      </c>
      <c r="AE1418">
        <v>41294</v>
      </c>
      <c r="AF1418" t="s">
        <v>106</v>
      </c>
      <c r="AG1418">
        <v>356</v>
      </c>
      <c r="AH1418" t="s">
        <v>137</v>
      </c>
      <c r="AI1418">
        <v>28211</v>
      </c>
      <c r="AJ1418" t="s">
        <v>151</v>
      </c>
      <c r="AK1418">
        <v>1224</v>
      </c>
      <c r="AL1418" t="s">
        <v>91</v>
      </c>
      <c r="AM1418">
        <v>2</v>
      </c>
      <c r="AN1418" t="s">
        <v>152</v>
      </c>
      <c r="AO1418">
        <v>131567</v>
      </c>
      <c r="AP1418" t="s">
        <v>153</v>
      </c>
    </row>
    <row r="1419" spans="1:42" x14ac:dyDescent="0.2">
      <c r="A1419">
        <v>1426</v>
      </c>
      <c r="B1419" t="s">
        <v>393</v>
      </c>
      <c r="C1419" t="s">
        <v>56</v>
      </c>
      <c r="D1419">
        <v>1755647</v>
      </c>
      <c r="E1419" t="s">
        <v>442</v>
      </c>
      <c r="F1419" t="s">
        <v>441</v>
      </c>
      <c r="G1419" t="s">
        <v>441</v>
      </c>
      <c r="H1419" t="s">
        <v>440</v>
      </c>
      <c r="I1419" t="s">
        <v>4375</v>
      </c>
      <c r="J1419" t="s">
        <v>719</v>
      </c>
      <c r="K1419">
        <v>1</v>
      </c>
      <c r="L1419">
        <v>882</v>
      </c>
      <c r="M1419" t="s">
        <v>439</v>
      </c>
      <c r="N1419">
        <v>0</v>
      </c>
      <c r="O1419">
        <v>-13720</v>
      </c>
      <c r="P1419">
        <v>-14602</v>
      </c>
      <c r="Q1419">
        <v>14</v>
      </c>
      <c r="R1419" t="s">
        <v>719</v>
      </c>
      <c r="S1419" t="s">
        <v>719</v>
      </c>
      <c r="T1419" t="s">
        <v>719</v>
      </c>
      <c r="U1419" t="s">
        <v>4326</v>
      </c>
      <c r="V1419">
        <v>1755647</v>
      </c>
      <c r="W1419" t="s">
        <v>56</v>
      </c>
      <c r="X1419" t="b">
        <v>1</v>
      </c>
      <c r="Y1419" t="s">
        <v>719</v>
      </c>
      <c r="Z1419" t="s">
        <v>719</v>
      </c>
      <c r="AA1419">
        <v>1755647</v>
      </c>
      <c r="AB1419" t="s">
        <v>56</v>
      </c>
      <c r="AC1419">
        <v>374</v>
      </c>
      <c r="AD1419" t="s">
        <v>105</v>
      </c>
      <c r="AE1419">
        <v>41294</v>
      </c>
      <c r="AF1419" t="s">
        <v>106</v>
      </c>
      <c r="AG1419">
        <v>356</v>
      </c>
      <c r="AH1419" t="s">
        <v>137</v>
      </c>
      <c r="AI1419">
        <v>28211</v>
      </c>
      <c r="AJ1419" t="s">
        <v>151</v>
      </c>
      <c r="AK1419">
        <v>1224</v>
      </c>
      <c r="AL1419" t="s">
        <v>91</v>
      </c>
      <c r="AM1419">
        <v>2</v>
      </c>
      <c r="AN1419" t="s">
        <v>152</v>
      </c>
      <c r="AO1419">
        <v>131567</v>
      </c>
      <c r="AP1419" t="s">
        <v>153</v>
      </c>
    </row>
    <row r="1420" spans="1:42" x14ac:dyDescent="0.2">
      <c r="A1420">
        <v>1427</v>
      </c>
      <c r="B1420" t="s">
        <v>393</v>
      </c>
      <c r="C1420" t="s">
        <v>56</v>
      </c>
      <c r="D1420">
        <v>1755647</v>
      </c>
      <c r="E1420" t="s">
        <v>438</v>
      </c>
      <c r="F1420" t="s">
        <v>437</v>
      </c>
      <c r="G1420" t="s">
        <v>437</v>
      </c>
      <c r="H1420" t="s">
        <v>436</v>
      </c>
      <c r="I1420" t="s">
        <v>4374</v>
      </c>
      <c r="J1420" t="s">
        <v>719</v>
      </c>
      <c r="K1420">
        <v>-1</v>
      </c>
      <c r="L1420">
        <v>705</v>
      </c>
      <c r="M1420" t="s">
        <v>435</v>
      </c>
      <c r="N1420">
        <v>0</v>
      </c>
      <c r="O1420">
        <v>-12936</v>
      </c>
      <c r="P1420">
        <v>-13641</v>
      </c>
      <c r="Q1420">
        <v>13</v>
      </c>
      <c r="R1420" t="s">
        <v>719</v>
      </c>
      <c r="S1420" t="s">
        <v>719</v>
      </c>
      <c r="T1420" t="s">
        <v>719</v>
      </c>
      <c r="U1420" t="s">
        <v>4326</v>
      </c>
      <c r="V1420">
        <v>1755647</v>
      </c>
      <c r="W1420" t="s">
        <v>56</v>
      </c>
      <c r="X1420" t="b">
        <v>1</v>
      </c>
      <c r="Y1420" t="s">
        <v>719</v>
      </c>
      <c r="Z1420" t="s">
        <v>719</v>
      </c>
      <c r="AA1420">
        <v>1755647</v>
      </c>
      <c r="AB1420" t="s">
        <v>56</v>
      </c>
      <c r="AC1420">
        <v>374</v>
      </c>
      <c r="AD1420" t="s">
        <v>105</v>
      </c>
      <c r="AE1420">
        <v>41294</v>
      </c>
      <c r="AF1420" t="s">
        <v>106</v>
      </c>
      <c r="AG1420">
        <v>356</v>
      </c>
      <c r="AH1420" t="s">
        <v>137</v>
      </c>
      <c r="AI1420">
        <v>28211</v>
      </c>
      <c r="AJ1420" t="s">
        <v>151</v>
      </c>
      <c r="AK1420">
        <v>1224</v>
      </c>
      <c r="AL1420" t="s">
        <v>91</v>
      </c>
      <c r="AM1420">
        <v>2</v>
      </c>
      <c r="AN1420" t="s">
        <v>152</v>
      </c>
      <c r="AO1420">
        <v>131567</v>
      </c>
      <c r="AP1420" t="s">
        <v>153</v>
      </c>
    </row>
    <row r="1421" spans="1:42" x14ac:dyDescent="0.2">
      <c r="A1421">
        <v>1428</v>
      </c>
      <c r="B1421" t="s">
        <v>393</v>
      </c>
      <c r="C1421" t="s">
        <v>56</v>
      </c>
      <c r="D1421">
        <v>1755647</v>
      </c>
      <c r="E1421" t="s">
        <v>434</v>
      </c>
      <c r="F1421" t="s">
        <v>433</v>
      </c>
      <c r="G1421" t="s">
        <v>433</v>
      </c>
      <c r="H1421" t="s">
        <v>432</v>
      </c>
      <c r="I1421" t="s">
        <v>4373</v>
      </c>
      <c r="J1421" t="s">
        <v>719</v>
      </c>
      <c r="K1421">
        <v>1</v>
      </c>
      <c r="L1421">
        <v>546</v>
      </c>
      <c r="M1421" t="s">
        <v>431</v>
      </c>
      <c r="N1421">
        <v>0</v>
      </c>
      <c r="O1421">
        <v>-12385</v>
      </c>
      <c r="P1421">
        <v>-12931</v>
      </c>
      <c r="Q1421">
        <v>12</v>
      </c>
      <c r="R1421" t="s">
        <v>719</v>
      </c>
      <c r="S1421" t="s">
        <v>719</v>
      </c>
      <c r="T1421" t="s">
        <v>719</v>
      </c>
      <c r="U1421" t="s">
        <v>4326</v>
      </c>
      <c r="V1421">
        <v>1755647</v>
      </c>
      <c r="W1421" t="s">
        <v>56</v>
      </c>
      <c r="X1421" t="b">
        <v>1</v>
      </c>
      <c r="Y1421" t="s">
        <v>719</v>
      </c>
      <c r="Z1421" t="s">
        <v>719</v>
      </c>
      <c r="AA1421">
        <v>1755647</v>
      </c>
      <c r="AB1421" t="s">
        <v>56</v>
      </c>
      <c r="AC1421">
        <v>374</v>
      </c>
      <c r="AD1421" t="s">
        <v>105</v>
      </c>
      <c r="AE1421">
        <v>41294</v>
      </c>
      <c r="AF1421" t="s">
        <v>106</v>
      </c>
      <c r="AG1421">
        <v>356</v>
      </c>
      <c r="AH1421" t="s">
        <v>137</v>
      </c>
      <c r="AI1421">
        <v>28211</v>
      </c>
      <c r="AJ1421" t="s">
        <v>151</v>
      </c>
      <c r="AK1421">
        <v>1224</v>
      </c>
      <c r="AL1421" t="s">
        <v>91</v>
      </c>
      <c r="AM1421">
        <v>2</v>
      </c>
      <c r="AN1421" t="s">
        <v>152</v>
      </c>
      <c r="AO1421">
        <v>131567</v>
      </c>
      <c r="AP1421" t="s">
        <v>153</v>
      </c>
    </row>
    <row r="1422" spans="1:42" x14ac:dyDescent="0.2">
      <c r="A1422">
        <v>1429</v>
      </c>
      <c r="B1422" t="s">
        <v>393</v>
      </c>
      <c r="C1422" t="s">
        <v>56</v>
      </c>
      <c r="D1422">
        <v>1755647</v>
      </c>
      <c r="E1422" t="s">
        <v>430</v>
      </c>
      <c r="F1422" t="s">
        <v>429</v>
      </c>
      <c r="G1422" t="s">
        <v>429</v>
      </c>
      <c r="H1422" t="s">
        <v>428</v>
      </c>
      <c r="I1422" t="s">
        <v>4372</v>
      </c>
      <c r="J1422" t="s">
        <v>719</v>
      </c>
      <c r="K1422">
        <v>1</v>
      </c>
      <c r="L1422">
        <v>159</v>
      </c>
      <c r="M1422" t="s">
        <v>427</v>
      </c>
      <c r="N1422">
        <v>0</v>
      </c>
      <c r="O1422">
        <v>-12218</v>
      </c>
      <c r="P1422">
        <v>-12377</v>
      </c>
      <c r="Q1422">
        <v>11</v>
      </c>
      <c r="R1422" t="s">
        <v>719</v>
      </c>
      <c r="S1422" t="s">
        <v>719</v>
      </c>
      <c r="T1422" t="s">
        <v>719</v>
      </c>
      <c r="U1422" t="s">
        <v>4326</v>
      </c>
      <c r="V1422">
        <v>1755647</v>
      </c>
      <c r="W1422" t="s">
        <v>56</v>
      </c>
      <c r="X1422" t="b">
        <v>1</v>
      </c>
      <c r="Y1422" t="s">
        <v>719</v>
      </c>
      <c r="Z1422" t="s">
        <v>719</v>
      </c>
      <c r="AA1422">
        <v>1755647</v>
      </c>
      <c r="AB1422" t="s">
        <v>56</v>
      </c>
      <c r="AC1422">
        <v>374</v>
      </c>
      <c r="AD1422" t="s">
        <v>105</v>
      </c>
      <c r="AE1422">
        <v>41294</v>
      </c>
      <c r="AF1422" t="s">
        <v>106</v>
      </c>
      <c r="AG1422">
        <v>356</v>
      </c>
      <c r="AH1422" t="s">
        <v>137</v>
      </c>
      <c r="AI1422">
        <v>28211</v>
      </c>
      <c r="AJ1422" t="s">
        <v>151</v>
      </c>
      <c r="AK1422">
        <v>1224</v>
      </c>
      <c r="AL1422" t="s">
        <v>91</v>
      </c>
      <c r="AM1422">
        <v>2</v>
      </c>
      <c r="AN1422" t="s">
        <v>152</v>
      </c>
      <c r="AO1422">
        <v>131567</v>
      </c>
      <c r="AP1422" t="s">
        <v>153</v>
      </c>
    </row>
    <row r="1423" spans="1:42" x14ac:dyDescent="0.2">
      <c r="A1423">
        <v>1430</v>
      </c>
      <c r="B1423" t="s">
        <v>393</v>
      </c>
      <c r="C1423" t="s">
        <v>56</v>
      </c>
      <c r="D1423">
        <v>1755647</v>
      </c>
      <c r="E1423" t="s">
        <v>426</v>
      </c>
      <c r="F1423" t="s">
        <v>425</v>
      </c>
      <c r="G1423" t="s">
        <v>425</v>
      </c>
      <c r="H1423" t="s">
        <v>424</v>
      </c>
      <c r="I1423" t="s">
        <v>4371</v>
      </c>
      <c r="J1423" t="s">
        <v>719</v>
      </c>
      <c r="K1423">
        <v>-1</v>
      </c>
      <c r="L1423">
        <v>1329</v>
      </c>
      <c r="M1423" t="s">
        <v>423</v>
      </c>
      <c r="N1423">
        <v>0</v>
      </c>
      <c r="O1423">
        <v>-10747</v>
      </c>
      <c r="P1423">
        <v>-12076</v>
      </c>
      <c r="Q1423">
        <v>10</v>
      </c>
      <c r="R1423" t="s">
        <v>719</v>
      </c>
      <c r="S1423" t="s">
        <v>719</v>
      </c>
      <c r="T1423" t="s">
        <v>719</v>
      </c>
      <c r="U1423" t="s">
        <v>4326</v>
      </c>
      <c r="V1423">
        <v>1755647</v>
      </c>
      <c r="W1423" t="s">
        <v>56</v>
      </c>
      <c r="X1423" t="b">
        <v>1</v>
      </c>
      <c r="Y1423" t="s">
        <v>719</v>
      </c>
      <c r="Z1423" t="s">
        <v>719</v>
      </c>
      <c r="AA1423">
        <v>1755647</v>
      </c>
      <c r="AB1423" t="s">
        <v>56</v>
      </c>
      <c r="AC1423">
        <v>374</v>
      </c>
      <c r="AD1423" t="s">
        <v>105</v>
      </c>
      <c r="AE1423">
        <v>41294</v>
      </c>
      <c r="AF1423" t="s">
        <v>106</v>
      </c>
      <c r="AG1423">
        <v>356</v>
      </c>
      <c r="AH1423" t="s">
        <v>137</v>
      </c>
      <c r="AI1423">
        <v>28211</v>
      </c>
      <c r="AJ1423" t="s">
        <v>151</v>
      </c>
      <c r="AK1423">
        <v>1224</v>
      </c>
      <c r="AL1423" t="s">
        <v>91</v>
      </c>
      <c r="AM1423">
        <v>2</v>
      </c>
      <c r="AN1423" t="s">
        <v>152</v>
      </c>
      <c r="AO1423">
        <v>131567</v>
      </c>
      <c r="AP1423" t="s">
        <v>153</v>
      </c>
    </row>
    <row r="1424" spans="1:42" x14ac:dyDescent="0.2">
      <c r="A1424">
        <v>1431</v>
      </c>
      <c r="B1424" t="s">
        <v>393</v>
      </c>
      <c r="C1424" t="s">
        <v>56</v>
      </c>
      <c r="D1424">
        <v>1755647</v>
      </c>
      <c r="E1424" t="s">
        <v>422</v>
      </c>
      <c r="F1424" t="s">
        <v>308</v>
      </c>
      <c r="G1424" t="s">
        <v>308</v>
      </c>
      <c r="H1424" t="s">
        <v>421</v>
      </c>
      <c r="I1424" t="s">
        <v>4370</v>
      </c>
      <c r="J1424" t="s">
        <v>719</v>
      </c>
      <c r="K1424">
        <v>-1</v>
      </c>
      <c r="L1424">
        <v>978</v>
      </c>
      <c r="M1424" t="s">
        <v>420</v>
      </c>
      <c r="N1424">
        <v>0</v>
      </c>
      <c r="O1424">
        <v>-9513</v>
      </c>
      <c r="P1424">
        <v>-10491</v>
      </c>
      <c r="Q1424">
        <v>9</v>
      </c>
      <c r="R1424" t="s">
        <v>4318</v>
      </c>
      <c r="S1424" t="s">
        <v>719</v>
      </c>
      <c r="T1424" t="s">
        <v>719</v>
      </c>
      <c r="U1424" t="s">
        <v>4326</v>
      </c>
      <c r="V1424">
        <v>1755647</v>
      </c>
      <c r="W1424" t="s">
        <v>56</v>
      </c>
      <c r="X1424" t="b">
        <v>1</v>
      </c>
      <c r="Y1424" t="s">
        <v>719</v>
      </c>
      <c r="Z1424" t="s">
        <v>719</v>
      </c>
      <c r="AA1424">
        <v>1755647</v>
      </c>
      <c r="AB1424" t="s">
        <v>56</v>
      </c>
      <c r="AC1424">
        <v>374</v>
      </c>
      <c r="AD1424" t="s">
        <v>105</v>
      </c>
      <c r="AE1424">
        <v>41294</v>
      </c>
      <c r="AF1424" t="s">
        <v>106</v>
      </c>
      <c r="AG1424">
        <v>356</v>
      </c>
      <c r="AH1424" t="s">
        <v>137</v>
      </c>
      <c r="AI1424">
        <v>28211</v>
      </c>
      <c r="AJ1424" t="s">
        <v>151</v>
      </c>
      <c r="AK1424">
        <v>1224</v>
      </c>
      <c r="AL1424" t="s">
        <v>91</v>
      </c>
      <c r="AM1424">
        <v>2</v>
      </c>
      <c r="AN1424" t="s">
        <v>152</v>
      </c>
      <c r="AO1424">
        <v>131567</v>
      </c>
      <c r="AP1424" t="s">
        <v>153</v>
      </c>
    </row>
    <row r="1425" spans="1:42" x14ac:dyDescent="0.2">
      <c r="A1425">
        <v>1432</v>
      </c>
      <c r="B1425" t="s">
        <v>393</v>
      </c>
      <c r="C1425" t="s">
        <v>56</v>
      </c>
      <c r="D1425">
        <v>1755647</v>
      </c>
      <c r="E1425" t="s">
        <v>419</v>
      </c>
      <c r="F1425" t="s">
        <v>418</v>
      </c>
      <c r="G1425" t="s">
        <v>418</v>
      </c>
      <c r="H1425" t="s">
        <v>417</v>
      </c>
      <c r="I1425" t="s">
        <v>4369</v>
      </c>
      <c r="J1425" t="s">
        <v>719</v>
      </c>
      <c r="K1425">
        <v>-1</v>
      </c>
      <c r="L1425">
        <v>1155</v>
      </c>
      <c r="M1425" t="s">
        <v>416</v>
      </c>
      <c r="N1425">
        <v>0</v>
      </c>
      <c r="O1425">
        <v>-8241</v>
      </c>
      <c r="P1425">
        <v>-9396</v>
      </c>
      <c r="Q1425">
        <v>8</v>
      </c>
      <c r="R1425" t="s">
        <v>719</v>
      </c>
      <c r="S1425" t="s">
        <v>719</v>
      </c>
      <c r="T1425" t="s">
        <v>719</v>
      </c>
      <c r="U1425" t="s">
        <v>4326</v>
      </c>
      <c r="V1425">
        <v>1755647</v>
      </c>
      <c r="W1425" t="s">
        <v>56</v>
      </c>
      <c r="X1425" t="b">
        <v>1</v>
      </c>
      <c r="Y1425" t="s">
        <v>719</v>
      </c>
      <c r="Z1425" t="s">
        <v>719</v>
      </c>
      <c r="AA1425">
        <v>1755647</v>
      </c>
      <c r="AB1425" t="s">
        <v>56</v>
      </c>
      <c r="AC1425">
        <v>374</v>
      </c>
      <c r="AD1425" t="s">
        <v>105</v>
      </c>
      <c r="AE1425">
        <v>41294</v>
      </c>
      <c r="AF1425" t="s">
        <v>106</v>
      </c>
      <c r="AG1425">
        <v>356</v>
      </c>
      <c r="AH1425" t="s">
        <v>137</v>
      </c>
      <c r="AI1425">
        <v>28211</v>
      </c>
      <c r="AJ1425" t="s">
        <v>151</v>
      </c>
      <c r="AK1425">
        <v>1224</v>
      </c>
      <c r="AL1425" t="s">
        <v>91</v>
      </c>
      <c r="AM1425">
        <v>2</v>
      </c>
      <c r="AN1425" t="s">
        <v>152</v>
      </c>
      <c r="AO1425">
        <v>131567</v>
      </c>
      <c r="AP1425" t="s">
        <v>153</v>
      </c>
    </row>
    <row r="1426" spans="1:42" x14ac:dyDescent="0.2">
      <c r="A1426">
        <v>1433</v>
      </c>
      <c r="B1426" t="s">
        <v>393</v>
      </c>
      <c r="C1426" t="s">
        <v>56</v>
      </c>
      <c r="D1426">
        <v>1755647</v>
      </c>
      <c r="E1426" t="s">
        <v>305</v>
      </c>
      <c r="F1426" t="s">
        <v>304</v>
      </c>
      <c r="G1426" t="s">
        <v>304</v>
      </c>
      <c r="H1426" t="s">
        <v>415</v>
      </c>
      <c r="I1426" t="s">
        <v>4368</v>
      </c>
      <c r="J1426" t="s">
        <v>719</v>
      </c>
      <c r="K1426">
        <v>-1</v>
      </c>
      <c r="L1426">
        <v>984</v>
      </c>
      <c r="M1426" t="s">
        <v>414</v>
      </c>
      <c r="N1426">
        <v>0</v>
      </c>
      <c r="O1426">
        <v>-7089</v>
      </c>
      <c r="P1426">
        <v>-8073</v>
      </c>
      <c r="Q1426">
        <v>7</v>
      </c>
      <c r="R1426" t="s">
        <v>4316</v>
      </c>
      <c r="S1426" t="s">
        <v>719</v>
      </c>
      <c r="T1426" t="s">
        <v>719</v>
      </c>
      <c r="U1426" t="s">
        <v>4326</v>
      </c>
      <c r="V1426">
        <v>1755647</v>
      </c>
      <c r="W1426" t="s">
        <v>56</v>
      </c>
      <c r="X1426" t="b">
        <v>1</v>
      </c>
      <c r="Y1426" t="s">
        <v>719</v>
      </c>
      <c r="Z1426" t="s">
        <v>719</v>
      </c>
      <c r="AA1426">
        <v>1755647</v>
      </c>
      <c r="AB1426" t="s">
        <v>56</v>
      </c>
      <c r="AC1426">
        <v>374</v>
      </c>
      <c r="AD1426" t="s">
        <v>105</v>
      </c>
      <c r="AE1426">
        <v>41294</v>
      </c>
      <c r="AF1426" t="s">
        <v>106</v>
      </c>
      <c r="AG1426">
        <v>356</v>
      </c>
      <c r="AH1426" t="s">
        <v>137</v>
      </c>
      <c r="AI1426">
        <v>28211</v>
      </c>
      <c r="AJ1426" t="s">
        <v>151</v>
      </c>
      <c r="AK1426">
        <v>1224</v>
      </c>
      <c r="AL1426" t="s">
        <v>91</v>
      </c>
      <c r="AM1426">
        <v>2</v>
      </c>
      <c r="AN1426" t="s">
        <v>152</v>
      </c>
      <c r="AO1426">
        <v>131567</v>
      </c>
      <c r="AP1426" t="s">
        <v>153</v>
      </c>
    </row>
    <row r="1427" spans="1:42" x14ac:dyDescent="0.2">
      <c r="A1427">
        <v>1434</v>
      </c>
      <c r="B1427" t="s">
        <v>393</v>
      </c>
      <c r="C1427" t="s">
        <v>56</v>
      </c>
      <c r="D1427">
        <v>1755647</v>
      </c>
      <c r="E1427" t="s">
        <v>413</v>
      </c>
      <c r="F1427" t="s">
        <v>412</v>
      </c>
      <c r="G1427" t="s">
        <v>412</v>
      </c>
      <c r="H1427" t="s">
        <v>411</v>
      </c>
      <c r="I1427" t="s">
        <v>4367</v>
      </c>
      <c r="J1427" t="s">
        <v>719</v>
      </c>
      <c r="K1427">
        <v>-1</v>
      </c>
      <c r="L1427">
        <v>1221</v>
      </c>
      <c r="M1427" t="s">
        <v>410</v>
      </c>
      <c r="N1427">
        <v>0</v>
      </c>
      <c r="O1427">
        <v>-5869</v>
      </c>
      <c r="P1427">
        <v>-7090</v>
      </c>
      <c r="Q1427">
        <v>6</v>
      </c>
      <c r="R1427" t="s">
        <v>719</v>
      </c>
      <c r="S1427" t="s">
        <v>719</v>
      </c>
      <c r="T1427" t="s">
        <v>719</v>
      </c>
      <c r="U1427" t="s">
        <v>4326</v>
      </c>
      <c r="V1427">
        <v>1755647</v>
      </c>
      <c r="W1427" t="s">
        <v>56</v>
      </c>
      <c r="X1427" t="b">
        <v>1</v>
      </c>
      <c r="Y1427" t="s">
        <v>719</v>
      </c>
      <c r="Z1427" t="s">
        <v>719</v>
      </c>
      <c r="AA1427">
        <v>1755647</v>
      </c>
      <c r="AB1427" t="s">
        <v>56</v>
      </c>
      <c r="AC1427">
        <v>374</v>
      </c>
      <c r="AD1427" t="s">
        <v>105</v>
      </c>
      <c r="AE1427">
        <v>41294</v>
      </c>
      <c r="AF1427" t="s">
        <v>106</v>
      </c>
      <c r="AG1427">
        <v>356</v>
      </c>
      <c r="AH1427" t="s">
        <v>137</v>
      </c>
      <c r="AI1427">
        <v>28211</v>
      </c>
      <c r="AJ1427" t="s">
        <v>151</v>
      </c>
      <c r="AK1427">
        <v>1224</v>
      </c>
      <c r="AL1427" t="s">
        <v>91</v>
      </c>
      <c r="AM1427">
        <v>2</v>
      </c>
      <c r="AN1427" t="s">
        <v>152</v>
      </c>
      <c r="AO1427">
        <v>131567</v>
      </c>
      <c r="AP1427" t="s">
        <v>153</v>
      </c>
    </row>
    <row r="1428" spans="1:42" x14ac:dyDescent="0.2">
      <c r="A1428">
        <v>1435</v>
      </c>
      <c r="B1428" t="s">
        <v>393</v>
      </c>
      <c r="C1428" t="s">
        <v>56</v>
      </c>
      <c r="D1428">
        <v>1755647</v>
      </c>
      <c r="E1428" t="s">
        <v>409</v>
      </c>
      <c r="F1428" t="s">
        <v>408</v>
      </c>
      <c r="G1428" t="s">
        <v>408</v>
      </c>
      <c r="H1428" t="s">
        <v>407</v>
      </c>
      <c r="I1428" t="s">
        <v>4366</v>
      </c>
      <c r="J1428" t="s">
        <v>719</v>
      </c>
      <c r="K1428">
        <v>-1</v>
      </c>
      <c r="L1428">
        <v>1002</v>
      </c>
      <c r="M1428" t="s">
        <v>406</v>
      </c>
      <c r="N1428">
        <v>0</v>
      </c>
      <c r="O1428">
        <v>-4716</v>
      </c>
      <c r="P1428">
        <v>-5718</v>
      </c>
      <c r="Q1428">
        <v>5</v>
      </c>
      <c r="R1428" t="s">
        <v>719</v>
      </c>
      <c r="S1428" t="s">
        <v>719</v>
      </c>
      <c r="T1428" t="s">
        <v>719</v>
      </c>
      <c r="U1428" t="s">
        <v>4326</v>
      </c>
      <c r="V1428">
        <v>1755647</v>
      </c>
      <c r="W1428" t="s">
        <v>56</v>
      </c>
      <c r="X1428" t="b">
        <v>1</v>
      </c>
      <c r="Y1428" t="s">
        <v>719</v>
      </c>
      <c r="Z1428" t="s">
        <v>719</v>
      </c>
      <c r="AA1428">
        <v>1755647</v>
      </c>
      <c r="AB1428" t="s">
        <v>56</v>
      </c>
      <c r="AC1428">
        <v>374</v>
      </c>
      <c r="AD1428" t="s">
        <v>105</v>
      </c>
      <c r="AE1428">
        <v>41294</v>
      </c>
      <c r="AF1428" t="s">
        <v>106</v>
      </c>
      <c r="AG1428">
        <v>356</v>
      </c>
      <c r="AH1428" t="s">
        <v>137</v>
      </c>
      <c r="AI1428">
        <v>28211</v>
      </c>
      <c r="AJ1428" t="s">
        <v>151</v>
      </c>
      <c r="AK1428">
        <v>1224</v>
      </c>
      <c r="AL1428" t="s">
        <v>91</v>
      </c>
      <c r="AM1428">
        <v>2</v>
      </c>
      <c r="AN1428" t="s">
        <v>152</v>
      </c>
      <c r="AO1428">
        <v>131567</v>
      </c>
      <c r="AP1428" t="s">
        <v>153</v>
      </c>
    </row>
    <row r="1429" spans="1:42" x14ac:dyDescent="0.2">
      <c r="A1429">
        <v>1436</v>
      </c>
      <c r="B1429" t="s">
        <v>393</v>
      </c>
      <c r="C1429" t="s">
        <v>56</v>
      </c>
      <c r="D1429">
        <v>1755647</v>
      </c>
      <c r="E1429" t="s">
        <v>405</v>
      </c>
      <c r="F1429" t="s">
        <v>404</v>
      </c>
      <c r="G1429" t="s">
        <v>404</v>
      </c>
      <c r="H1429" t="s">
        <v>403</v>
      </c>
      <c r="I1429" t="s">
        <v>4365</v>
      </c>
      <c r="J1429" t="s">
        <v>719</v>
      </c>
      <c r="K1429">
        <v>-1</v>
      </c>
      <c r="L1429">
        <v>642</v>
      </c>
      <c r="M1429" t="s">
        <v>402</v>
      </c>
      <c r="N1429">
        <v>0</v>
      </c>
      <c r="O1429">
        <v>-3888</v>
      </c>
      <c r="P1429">
        <v>-4530</v>
      </c>
      <c r="Q1429">
        <v>4</v>
      </c>
      <c r="R1429" t="s">
        <v>719</v>
      </c>
      <c r="S1429" t="s">
        <v>719</v>
      </c>
      <c r="T1429" t="s">
        <v>719</v>
      </c>
      <c r="U1429" t="s">
        <v>4326</v>
      </c>
      <c r="V1429">
        <v>1755647</v>
      </c>
      <c r="W1429" t="s">
        <v>56</v>
      </c>
      <c r="X1429" t="b">
        <v>1</v>
      </c>
      <c r="Y1429" t="s">
        <v>719</v>
      </c>
      <c r="Z1429" t="s">
        <v>719</v>
      </c>
      <c r="AA1429">
        <v>1755647</v>
      </c>
      <c r="AB1429" t="s">
        <v>56</v>
      </c>
      <c r="AC1429">
        <v>374</v>
      </c>
      <c r="AD1429" t="s">
        <v>105</v>
      </c>
      <c r="AE1429">
        <v>41294</v>
      </c>
      <c r="AF1429" t="s">
        <v>106</v>
      </c>
      <c r="AG1429">
        <v>356</v>
      </c>
      <c r="AH1429" t="s">
        <v>137</v>
      </c>
      <c r="AI1429">
        <v>28211</v>
      </c>
      <c r="AJ1429" t="s">
        <v>151</v>
      </c>
      <c r="AK1429">
        <v>1224</v>
      </c>
      <c r="AL1429" t="s">
        <v>91</v>
      </c>
      <c r="AM1429">
        <v>2</v>
      </c>
      <c r="AN1429" t="s">
        <v>152</v>
      </c>
      <c r="AO1429">
        <v>131567</v>
      </c>
      <c r="AP1429" t="s">
        <v>153</v>
      </c>
    </row>
    <row r="1430" spans="1:42" x14ac:dyDescent="0.2">
      <c r="A1430">
        <v>1437</v>
      </c>
      <c r="B1430" t="s">
        <v>393</v>
      </c>
      <c r="C1430" t="s">
        <v>56</v>
      </c>
      <c r="D1430">
        <v>1755647</v>
      </c>
      <c r="E1430" t="s">
        <v>401</v>
      </c>
      <c r="F1430" t="s">
        <v>400</v>
      </c>
      <c r="G1430" t="s">
        <v>400</v>
      </c>
      <c r="H1430" t="s">
        <v>399</v>
      </c>
      <c r="I1430" t="s">
        <v>4364</v>
      </c>
      <c r="J1430" t="s">
        <v>719</v>
      </c>
      <c r="K1430">
        <v>1</v>
      </c>
      <c r="L1430">
        <v>1440</v>
      </c>
      <c r="M1430" t="s">
        <v>398</v>
      </c>
      <c r="N1430">
        <v>0</v>
      </c>
      <c r="O1430">
        <v>-2216</v>
      </c>
      <c r="P1430">
        <v>-3656</v>
      </c>
      <c r="Q1430">
        <v>3</v>
      </c>
      <c r="R1430" t="s">
        <v>719</v>
      </c>
      <c r="S1430" t="s">
        <v>719</v>
      </c>
      <c r="T1430" t="s">
        <v>719</v>
      </c>
      <c r="U1430" t="s">
        <v>4326</v>
      </c>
      <c r="V1430">
        <v>1755647</v>
      </c>
      <c r="W1430" t="s">
        <v>56</v>
      </c>
      <c r="X1430" t="b">
        <v>1</v>
      </c>
      <c r="Y1430" t="s">
        <v>719</v>
      </c>
      <c r="Z1430" t="s">
        <v>719</v>
      </c>
      <c r="AA1430">
        <v>1755647</v>
      </c>
      <c r="AB1430" t="s">
        <v>56</v>
      </c>
      <c r="AC1430">
        <v>374</v>
      </c>
      <c r="AD1430" t="s">
        <v>105</v>
      </c>
      <c r="AE1430">
        <v>41294</v>
      </c>
      <c r="AF1430" t="s">
        <v>106</v>
      </c>
      <c r="AG1430">
        <v>356</v>
      </c>
      <c r="AH1430" t="s">
        <v>137</v>
      </c>
      <c r="AI1430">
        <v>28211</v>
      </c>
      <c r="AJ1430" t="s">
        <v>151</v>
      </c>
      <c r="AK1430">
        <v>1224</v>
      </c>
      <c r="AL1430" t="s">
        <v>91</v>
      </c>
      <c r="AM1430">
        <v>2</v>
      </c>
      <c r="AN1430" t="s">
        <v>152</v>
      </c>
      <c r="AO1430">
        <v>131567</v>
      </c>
      <c r="AP1430" t="s">
        <v>153</v>
      </c>
    </row>
    <row r="1431" spans="1:42" x14ac:dyDescent="0.2">
      <c r="A1431">
        <v>1438</v>
      </c>
      <c r="B1431" t="s">
        <v>393</v>
      </c>
      <c r="C1431" t="s">
        <v>56</v>
      </c>
      <c r="D1431">
        <v>1755647</v>
      </c>
      <c r="E1431" t="s">
        <v>397</v>
      </c>
      <c r="F1431" t="s">
        <v>396</v>
      </c>
      <c r="G1431" t="s">
        <v>396</v>
      </c>
      <c r="H1431" t="s">
        <v>395</v>
      </c>
      <c r="I1431" t="s">
        <v>4363</v>
      </c>
      <c r="J1431" t="s">
        <v>719</v>
      </c>
      <c r="K1431">
        <v>-1</v>
      </c>
      <c r="L1431">
        <v>1110</v>
      </c>
      <c r="M1431" t="s">
        <v>394</v>
      </c>
      <c r="N1431">
        <v>0</v>
      </c>
      <c r="O1431">
        <v>-893</v>
      </c>
      <c r="P1431">
        <v>-2003</v>
      </c>
      <c r="Q1431">
        <v>2</v>
      </c>
      <c r="R1431" t="s">
        <v>719</v>
      </c>
      <c r="S1431" t="s">
        <v>719</v>
      </c>
      <c r="T1431" t="s">
        <v>719</v>
      </c>
      <c r="U1431" t="s">
        <v>4326</v>
      </c>
      <c r="V1431">
        <v>1755647</v>
      </c>
      <c r="W1431" t="s">
        <v>56</v>
      </c>
      <c r="X1431" t="b">
        <v>1</v>
      </c>
      <c r="Y1431" t="s">
        <v>719</v>
      </c>
      <c r="Z1431" t="s">
        <v>719</v>
      </c>
      <c r="AA1431">
        <v>1755647</v>
      </c>
      <c r="AB1431" t="s">
        <v>56</v>
      </c>
      <c r="AC1431">
        <v>374</v>
      </c>
      <c r="AD1431" t="s">
        <v>105</v>
      </c>
      <c r="AE1431">
        <v>41294</v>
      </c>
      <c r="AF1431" t="s">
        <v>106</v>
      </c>
      <c r="AG1431">
        <v>356</v>
      </c>
      <c r="AH1431" t="s">
        <v>137</v>
      </c>
      <c r="AI1431">
        <v>28211</v>
      </c>
      <c r="AJ1431" t="s">
        <v>151</v>
      </c>
      <c r="AK1431">
        <v>1224</v>
      </c>
      <c r="AL1431" t="s">
        <v>91</v>
      </c>
      <c r="AM1431">
        <v>2</v>
      </c>
      <c r="AN1431" t="s">
        <v>152</v>
      </c>
      <c r="AO1431">
        <v>131567</v>
      </c>
      <c r="AP1431" t="s">
        <v>153</v>
      </c>
    </row>
    <row r="1432" spans="1:42" x14ac:dyDescent="0.2">
      <c r="A1432">
        <v>1439</v>
      </c>
      <c r="B1432" t="s">
        <v>393</v>
      </c>
      <c r="C1432" t="s">
        <v>56</v>
      </c>
      <c r="D1432">
        <v>1755647</v>
      </c>
      <c r="E1432" t="s">
        <v>392</v>
      </c>
      <c r="F1432" t="s">
        <v>391</v>
      </c>
      <c r="G1432" t="s">
        <v>391</v>
      </c>
      <c r="H1432" t="s">
        <v>390</v>
      </c>
      <c r="I1432" t="s">
        <v>4362</v>
      </c>
      <c r="J1432" t="s">
        <v>719</v>
      </c>
      <c r="K1432">
        <v>1</v>
      </c>
      <c r="L1432">
        <v>648</v>
      </c>
      <c r="M1432" t="s">
        <v>389</v>
      </c>
      <c r="N1432">
        <v>1</v>
      </c>
      <c r="O1432">
        <v>0</v>
      </c>
      <c r="P1432">
        <v>-648</v>
      </c>
      <c r="Q1432">
        <v>1</v>
      </c>
      <c r="R1432" t="s">
        <v>719</v>
      </c>
      <c r="S1432" t="s">
        <v>719</v>
      </c>
      <c r="T1432" t="s">
        <v>719</v>
      </c>
      <c r="U1432" t="s">
        <v>4326</v>
      </c>
      <c r="V1432">
        <v>1755647</v>
      </c>
      <c r="W1432" t="s">
        <v>56</v>
      </c>
      <c r="X1432" t="b">
        <v>1</v>
      </c>
      <c r="Y1432" t="s">
        <v>719</v>
      </c>
      <c r="Z1432" t="s">
        <v>719</v>
      </c>
      <c r="AA1432">
        <v>1755647</v>
      </c>
      <c r="AB1432" t="s">
        <v>56</v>
      </c>
      <c r="AC1432">
        <v>374</v>
      </c>
      <c r="AD1432" t="s">
        <v>105</v>
      </c>
      <c r="AE1432">
        <v>41294</v>
      </c>
      <c r="AF1432" t="s">
        <v>106</v>
      </c>
      <c r="AG1432">
        <v>356</v>
      </c>
      <c r="AH1432" t="s">
        <v>137</v>
      </c>
      <c r="AI1432">
        <v>28211</v>
      </c>
      <c r="AJ1432" t="s">
        <v>151</v>
      </c>
      <c r="AK1432">
        <v>1224</v>
      </c>
      <c r="AL1432" t="s">
        <v>91</v>
      </c>
      <c r="AM1432">
        <v>2</v>
      </c>
      <c r="AN1432" t="s">
        <v>152</v>
      </c>
      <c r="AO1432">
        <v>131567</v>
      </c>
      <c r="AP1432" t="s">
        <v>153</v>
      </c>
    </row>
    <row r="1433" spans="1:42" x14ac:dyDescent="0.2">
      <c r="A1433">
        <v>1440</v>
      </c>
      <c r="B1433" t="s">
        <v>341</v>
      </c>
      <c r="C1433" t="s">
        <v>29</v>
      </c>
      <c r="D1433">
        <v>1247510</v>
      </c>
      <c r="E1433" t="s">
        <v>388</v>
      </c>
      <c r="F1433" t="s">
        <v>387</v>
      </c>
      <c r="G1433" t="s">
        <v>387</v>
      </c>
      <c r="H1433" t="s">
        <v>386</v>
      </c>
      <c r="I1433" t="s">
        <v>4361</v>
      </c>
      <c r="J1433" t="s">
        <v>719</v>
      </c>
      <c r="K1433">
        <v>-1</v>
      </c>
      <c r="L1433">
        <v>754</v>
      </c>
      <c r="M1433" t="s">
        <v>385</v>
      </c>
      <c r="N1433">
        <v>1</v>
      </c>
      <c r="O1433">
        <v>-14274</v>
      </c>
      <c r="P1433">
        <v>-15028</v>
      </c>
      <c r="Q1433">
        <v>15</v>
      </c>
      <c r="R1433" t="s">
        <v>719</v>
      </c>
      <c r="S1433">
        <v>1</v>
      </c>
      <c r="T1433" t="s">
        <v>4346</v>
      </c>
      <c r="U1433" t="s">
        <v>4326</v>
      </c>
      <c r="V1433">
        <v>1247510</v>
      </c>
      <c r="W1433" t="s">
        <v>29</v>
      </c>
      <c r="X1433" t="b">
        <v>1</v>
      </c>
      <c r="Y1433" t="s">
        <v>719</v>
      </c>
      <c r="Z1433" t="s">
        <v>719</v>
      </c>
      <c r="AA1433">
        <v>1247510</v>
      </c>
      <c r="AB1433" t="s">
        <v>29</v>
      </c>
      <c r="AC1433">
        <v>1835332</v>
      </c>
      <c r="AD1433" t="s">
        <v>108</v>
      </c>
      <c r="AE1433">
        <v>506</v>
      </c>
      <c r="AF1433" t="s">
        <v>124</v>
      </c>
      <c r="AG1433">
        <v>80840</v>
      </c>
      <c r="AH1433" t="s">
        <v>116</v>
      </c>
      <c r="AI1433">
        <v>28216</v>
      </c>
      <c r="AJ1433" t="s">
        <v>142</v>
      </c>
      <c r="AK1433">
        <v>1224</v>
      </c>
      <c r="AL1433" t="s">
        <v>91</v>
      </c>
      <c r="AM1433">
        <v>2</v>
      </c>
      <c r="AN1433" t="s">
        <v>152</v>
      </c>
      <c r="AO1433">
        <v>131567</v>
      </c>
      <c r="AP1433" t="s">
        <v>153</v>
      </c>
    </row>
    <row r="1434" spans="1:42" x14ac:dyDescent="0.2">
      <c r="A1434">
        <v>1441</v>
      </c>
      <c r="B1434" t="s">
        <v>341</v>
      </c>
      <c r="C1434" t="s">
        <v>29</v>
      </c>
      <c r="D1434">
        <v>1247510</v>
      </c>
      <c r="E1434" t="s">
        <v>384</v>
      </c>
      <c r="F1434" t="s">
        <v>383</v>
      </c>
      <c r="G1434" t="s">
        <v>383</v>
      </c>
      <c r="H1434" t="s">
        <v>382</v>
      </c>
      <c r="I1434" t="s">
        <v>4360</v>
      </c>
      <c r="J1434" t="s">
        <v>719</v>
      </c>
      <c r="K1434">
        <v>-1</v>
      </c>
      <c r="L1434">
        <v>789</v>
      </c>
      <c r="M1434" t="s">
        <v>381</v>
      </c>
      <c r="N1434">
        <v>0</v>
      </c>
      <c r="O1434">
        <v>-13458</v>
      </c>
      <c r="P1434">
        <v>-14247</v>
      </c>
      <c r="Q1434">
        <v>14</v>
      </c>
      <c r="R1434" t="s">
        <v>719</v>
      </c>
      <c r="S1434">
        <v>1</v>
      </c>
      <c r="T1434" t="s">
        <v>4346</v>
      </c>
      <c r="U1434" t="s">
        <v>4326</v>
      </c>
      <c r="V1434">
        <v>1247510</v>
      </c>
      <c r="W1434" t="s">
        <v>29</v>
      </c>
      <c r="X1434" t="b">
        <v>1</v>
      </c>
      <c r="Y1434" t="s">
        <v>719</v>
      </c>
      <c r="Z1434" t="s">
        <v>719</v>
      </c>
      <c r="AA1434">
        <v>1247510</v>
      </c>
      <c r="AB1434" t="s">
        <v>29</v>
      </c>
      <c r="AC1434">
        <v>1835332</v>
      </c>
      <c r="AD1434" t="s">
        <v>108</v>
      </c>
      <c r="AE1434">
        <v>506</v>
      </c>
      <c r="AF1434" t="s">
        <v>124</v>
      </c>
      <c r="AG1434">
        <v>80840</v>
      </c>
      <c r="AH1434" t="s">
        <v>116</v>
      </c>
      <c r="AI1434">
        <v>28216</v>
      </c>
      <c r="AJ1434" t="s">
        <v>142</v>
      </c>
      <c r="AK1434">
        <v>1224</v>
      </c>
      <c r="AL1434" t="s">
        <v>91</v>
      </c>
      <c r="AM1434">
        <v>2</v>
      </c>
      <c r="AN1434" t="s">
        <v>152</v>
      </c>
      <c r="AO1434">
        <v>131567</v>
      </c>
      <c r="AP1434" t="s">
        <v>153</v>
      </c>
    </row>
    <row r="1435" spans="1:42" x14ac:dyDescent="0.2">
      <c r="A1435">
        <v>1442</v>
      </c>
      <c r="B1435" t="s">
        <v>341</v>
      </c>
      <c r="C1435" t="s">
        <v>29</v>
      </c>
      <c r="D1435">
        <v>1247510</v>
      </c>
      <c r="E1435" t="s">
        <v>380</v>
      </c>
      <c r="F1435" t="s">
        <v>379</v>
      </c>
      <c r="G1435" t="s">
        <v>379</v>
      </c>
      <c r="H1435" t="s">
        <v>378</v>
      </c>
      <c r="I1435" t="s">
        <v>4359</v>
      </c>
      <c r="J1435" t="s">
        <v>719</v>
      </c>
      <c r="K1435">
        <v>-1</v>
      </c>
      <c r="L1435">
        <v>825</v>
      </c>
      <c r="M1435" t="s">
        <v>377</v>
      </c>
      <c r="N1435">
        <v>0</v>
      </c>
      <c r="O1435">
        <v>-12637</v>
      </c>
      <c r="P1435">
        <v>-13462</v>
      </c>
      <c r="Q1435">
        <v>13</v>
      </c>
      <c r="R1435" t="s">
        <v>719</v>
      </c>
      <c r="S1435">
        <v>1</v>
      </c>
      <c r="T1435" t="s">
        <v>4346</v>
      </c>
      <c r="U1435" t="s">
        <v>4326</v>
      </c>
      <c r="V1435">
        <v>1247510</v>
      </c>
      <c r="W1435" t="s">
        <v>29</v>
      </c>
      <c r="X1435" t="b">
        <v>1</v>
      </c>
      <c r="Y1435" t="s">
        <v>719</v>
      </c>
      <c r="Z1435" t="s">
        <v>719</v>
      </c>
      <c r="AA1435">
        <v>1247510</v>
      </c>
      <c r="AB1435" t="s">
        <v>29</v>
      </c>
      <c r="AC1435">
        <v>1835332</v>
      </c>
      <c r="AD1435" t="s">
        <v>108</v>
      </c>
      <c r="AE1435">
        <v>506</v>
      </c>
      <c r="AF1435" t="s">
        <v>124</v>
      </c>
      <c r="AG1435">
        <v>80840</v>
      </c>
      <c r="AH1435" t="s">
        <v>116</v>
      </c>
      <c r="AI1435">
        <v>28216</v>
      </c>
      <c r="AJ1435" t="s">
        <v>142</v>
      </c>
      <c r="AK1435">
        <v>1224</v>
      </c>
      <c r="AL1435" t="s">
        <v>91</v>
      </c>
      <c r="AM1435">
        <v>2</v>
      </c>
      <c r="AN1435" t="s">
        <v>152</v>
      </c>
      <c r="AO1435">
        <v>131567</v>
      </c>
      <c r="AP1435" t="s">
        <v>153</v>
      </c>
    </row>
    <row r="1436" spans="1:42" x14ac:dyDescent="0.2">
      <c r="A1436">
        <v>1443</v>
      </c>
      <c r="B1436" t="s">
        <v>341</v>
      </c>
      <c r="C1436" t="s">
        <v>29</v>
      </c>
      <c r="D1436">
        <v>1247510</v>
      </c>
      <c r="E1436" t="s">
        <v>376</v>
      </c>
      <c r="F1436" t="s">
        <v>293</v>
      </c>
      <c r="G1436" t="s">
        <v>293</v>
      </c>
      <c r="H1436" t="s">
        <v>375</v>
      </c>
      <c r="I1436" t="s">
        <v>4358</v>
      </c>
      <c r="J1436">
        <v>54</v>
      </c>
      <c r="K1436">
        <v>1</v>
      </c>
      <c r="L1436">
        <v>1020</v>
      </c>
      <c r="M1436" t="s">
        <v>374</v>
      </c>
      <c r="N1436">
        <v>0</v>
      </c>
      <c r="O1436">
        <v>-11581</v>
      </c>
      <c r="P1436">
        <v>-12601</v>
      </c>
      <c r="Q1436">
        <v>12</v>
      </c>
      <c r="R1436" t="s">
        <v>4321</v>
      </c>
      <c r="S1436">
        <v>1</v>
      </c>
      <c r="T1436" t="s">
        <v>4346</v>
      </c>
      <c r="U1436" t="s">
        <v>4332</v>
      </c>
      <c r="V1436">
        <v>1247510</v>
      </c>
      <c r="W1436" t="s">
        <v>29</v>
      </c>
      <c r="X1436" t="b">
        <v>1</v>
      </c>
      <c r="Y1436" t="s">
        <v>719</v>
      </c>
      <c r="Z1436" t="s">
        <v>719</v>
      </c>
      <c r="AA1436">
        <v>1247510</v>
      </c>
      <c r="AB1436" t="s">
        <v>29</v>
      </c>
      <c r="AC1436">
        <v>1835332</v>
      </c>
      <c r="AD1436" t="s">
        <v>108</v>
      </c>
      <c r="AE1436">
        <v>506</v>
      </c>
      <c r="AF1436" t="s">
        <v>124</v>
      </c>
      <c r="AG1436">
        <v>80840</v>
      </c>
      <c r="AH1436" t="s">
        <v>116</v>
      </c>
      <c r="AI1436">
        <v>28216</v>
      </c>
      <c r="AJ1436" t="s">
        <v>142</v>
      </c>
      <c r="AK1436">
        <v>1224</v>
      </c>
      <c r="AL1436" t="s">
        <v>91</v>
      </c>
      <c r="AM1436">
        <v>2</v>
      </c>
      <c r="AN1436" t="s">
        <v>152</v>
      </c>
      <c r="AO1436">
        <v>131567</v>
      </c>
      <c r="AP1436" t="s">
        <v>153</v>
      </c>
    </row>
    <row r="1437" spans="1:42" x14ac:dyDescent="0.2">
      <c r="A1437">
        <v>1444</v>
      </c>
      <c r="B1437" t="s">
        <v>341</v>
      </c>
      <c r="C1437" t="s">
        <v>29</v>
      </c>
      <c r="D1437">
        <v>1247510</v>
      </c>
      <c r="E1437" t="s">
        <v>373</v>
      </c>
      <c r="F1437" t="s">
        <v>289</v>
      </c>
      <c r="G1437" t="s">
        <v>289</v>
      </c>
      <c r="H1437" t="s">
        <v>372</v>
      </c>
      <c r="I1437" t="s">
        <v>4357</v>
      </c>
      <c r="J1437">
        <v>61</v>
      </c>
      <c r="K1437">
        <v>1</v>
      </c>
      <c r="L1437">
        <v>996</v>
      </c>
      <c r="M1437" t="s">
        <v>371</v>
      </c>
      <c r="N1437">
        <v>0</v>
      </c>
      <c r="O1437">
        <v>-10589</v>
      </c>
      <c r="P1437">
        <v>-11585</v>
      </c>
      <c r="Q1437">
        <v>11</v>
      </c>
      <c r="R1437" t="s">
        <v>4320</v>
      </c>
      <c r="S1437">
        <v>1</v>
      </c>
      <c r="T1437" t="s">
        <v>4346</v>
      </c>
      <c r="U1437" t="s">
        <v>4332</v>
      </c>
      <c r="V1437">
        <v>1247510</v>
      </c>
      <c r="W1437" t="s">
        <v>29</v>
      </c>
      <c r="X1437" t="b">
        <v>1</v>
      </c>
      <c r="Y1437" t="s">
        <v>719</v>
      </c>
      <c r="Z1437" t="s">
        <v>719</v>
      </c>
      <c r="AA1437">
        <v>1247510</v>
      </c>
      <c r="AB1437" t="s">
        <v>29</v>
      </c>
      <c r="AC1437">
        <v>1835332</v>
      </c>
      <c r="AD1437" t="s">
        <v>108</v>
      </c>
      <c r="AE1437">
        <v>506</v>
      </c>
      <c r="AF1437" t="s">
        <v>124</v>
      </c>
      <c r="AG1437">
        <v>80840</v>
      </c>
      <c r="AH1437" t="s">
        <v>116</v>
      </c>
      <c r="AI1437">
        <v>28216</v>
      </c>
      <c r="AJ1437" t="s">
        <v>142</v>
      </c>
      <c r="AK1437">
        <v>1224</v>
      </c>
      <c r="AL1437" t="s">
        <v>91</v>
      </c>
      <c r="AM1437">
        <v>2</v>
      </c>
      <c r="AN1437" t="s">
        <v>152</v>
      </c>
      <c r="AO1437">
        <v>131567</v>
      </c>
      <c r="AP1437" t="s">
        <v>153</v>
      </c>
    </row>
    <row r="1438" spans="1:42" x14ac:dyDescent="0.2">
      <c r="A1438">
        <v>1445</v>
      </c>
      <c r="B1438" t="s">
        <v>341</v>
      </c>
      <c r="C1438" t="s">
        <v>29</v>
      </c>
      <c r="D1438">
        <v>1247510</v>
      </c>
      <c r="E1438" t="s">
        <v>370</v>
      </c>
      <c r="F1438" t="s">
        <v>297</v>
      </c>
      <c r="G1438" t="s">
        <v>297</v>
      </c>
      <c r="H1438" t="s">
        <v>369</v>
      </c>
      <c r="I1438" t="s">
        <v>4356</v>
      </c>
      <c r="J1438">
        <v>60</v>
      </c>
      <c r="K1438">
        <v>1</v>
      </c>
      <c r="L1438">
        <v>465</v>
      </c>
      <c r="M1438" t="s">
        <v>368</v>
      </c>
      <c r="N1438">
        <v>0</v>
      </c>
      <c r="O1438">
        <v>-10113</v>
      </c>
      <c r="P1438">
        <v>-10578</v>
      </c>
      <c r="Q1438">
        <v>10</v>
      </c>
      <c r="R1438" t="s">
        <v>4319</v>
      </c>
      <c r="S1438">
        <v>1</v>
      </c>
      <c r="T1438" t="s">
        <v>4346</v>
      </c>
      <c r="U1438" t="s">
        <v>4332</v>
      </c>
      <c r="V1438">
        <v>1247510</v>
      </c>
      <c r="W1438" t="s">
        <v>29</v>
      </c>
      <c r="X1438" t="b">
        <v>1</v>
      </c>
      <c r="Y1438" t="s">
        <v>719</v>
      </c>
      <c r="Z1438" t="s">
        <v>719</v>
      </c>
      <c r="AA1438">
        <v>1247510</v>
      </c>
      <c r="AB1438" t="s">
        <v>29</v>
      </c>
      <c r="AC1438">
        <v>1835332</v>
      </c>
      <c r="AD1438" t="s">
        <v>108</v>
      </c>
      <c r="AE1438">
        <v>506</v>
      </c>
      <c r="AF1438" t="s">
        <v>124</v>
      </c>
      <c r="AG1438">
        <v>80840</v>
      </c>
      <c r="AH1438" t="s">
        <v>116</v>
      </c>
      <c r="AI1438">
        <v>28216</v>
      </c>
      <c r="AJ1438" t="s">
        <v>142</v>
      </c>
      <c r="AK1438">
        <v>1224</v>
      </c>
      <c r="AL1438" t="s">
        <v>91</v>
      </c>
      <c r="AM1438">
        <v>2</v>
      </c>
      <c r="AN1438" t="s">
        <v>152</v>
      </c>
      <c r="AO1438">
        <v>131567</v>
      </c>
      <c r="AP1438" t="s">
        <v>153</v>
      </c>
    </row>
    <row r="1439" spans="1:42" x14ac:dyDescent="0.2">
      <c r="A1439">
        <v>1446</v>
      </c>
      <c r="B1439" t="s">
        <v>341</v>
      </c>
      <c r="C1439" t="s">
        <v>29</v>
      </c>
      <c r="D1439">
        <v>1247510</v>
      </c>
      <c r="E1439" t="s">
        <v>367</v>
      </c>
      <c r="F1439" t="s">
        <v>301</v>
      </c>
      <c r="G1439" t="s">
        <v>301</v>
      </c>
      <c r="H1439" t="s">
        <v>366</v>
      </c>
      <c r="I1439" t="s">
        <v>4355</v>
      </c>
      <c r="J1439">
        <v>76</v>
      </c>
      <c r="K1439">
        <v>1</v>
      </c>
      <c r="L1439">
        <v>1287</v>
      </c>
      <c r="M1439" t="s">
        <v>365</v>
      </c>
      <c r="N1439">
        <v>0</v>
      </c>
      <c r="O1439">
        <v>-8810</v>
      </c>
      <c r="P1439">
        <v>-10097</v>
      </c>
      <c r="Q1439">
        <v>9</v>
      </c>
      <c r="R1439" t="s">
        <v>4317</v>
      </c>
      <c r="S1439">
        <v>1</v>
      </c>
      <c r="T1439" t="s">
        <v>4346</v>
      </c>
      <c r="U1439" t="s">
        <v>4332</v>
      </c>
      <c r="V1439">
        <v>1247510</v>
      </c>
      <c r="W1439" t="s">
        <v>29</v>
      </c>
      <c r="X1439" t="b">
        <v>1</v>
      </c>
      <c r="Y1439" t="s">
        <v>719</v>
      </c>
      <c r="Z1439" t="s">
        <v>719</v>
      </c>
      <c r="AA1439">
        <v>1247510</v>
      </c>
      <c r="AB1439" t="s">
        <v>29</v>
      </c>
      <c r="AC1439">
        <v>1835332</v>
      </c>
      <c r="AD1439" t="s">
        <v>108</v>
      </c>
      <c r="AE1439">
        <v>506</v>
      </c>
      <c r="AF1439" t="s">
        <v>124</v>
      </c>
      <c r="AG1439">
        <v>80840</v>
      </c>
      <c r="AH1439" t="s">
        <v>116</v>
      </c>
      <c r="AI1439">
        <v>28216</v>
      </c>
      <c r="AJ1439" t="s">
        <v>142</v>
      </c>
      <c r="AK1439">
        <v>1224</v>
      </c>
      <c r="AL1439" t="s">
        <v>91</v>
      </c>
      <c r="AM1439">
        <v>2</v>
      </c>
      <c r="AN1439" t="s">
        <v>152</v>
      </c>
      <c r="AO1439">
        <v>131567</v>
      </c>
      <c r="AP1439" t="s">
        <v>153</v>
      </c>
    </row>
    <row r="1440" spans="1:42" x14ac:dyDescent="0.2">
      <c r="A1440">
        <v>1447</v>
      </c>
      <c r="B1440" t="s">
        <v>341</v>
      </c>
      <c r="C1440" t="s">
        <v>29</v>
      </c>
      <c r="D1440">
        <v>1247510</v>
      </c>
      <c r="E1440" t="s">
        <v>309</v>
      </c>
      <c r="F1440" t="s">
        <v>308</v>
      </c>
      <c r="G1440" t="s">
        <v>308</v>
      </c>
      <c r="H1440" t="s">
        <v>364</v>
      </c>
      <c r="I1440" t="s">
        <v>4354</v>
      </c>
      <c r="J1440">
        <v>45</v>
      </c>
      <c r="K1440">
        <v>1</v>
      </c>
      <c r="L1440">
        <v>771</v>
      </c>
      <c r="M1440" t="s">
        <v>363</v>
      </c>
      <c r="N1440">
        <v>0</v>
      </c>
      <c r="O1440">
        <v>-7969</v>
      </c>
      <c r="P1440">
        <v>-8740</v>
      </c>
      <c r="Q1440">
        <v>8</v>
      </c>
      <c r="R1440" t="s">
        <v>4318</v>
      </c>
      <c r="S1440">
        <v>1</v>
      </c>
      <c r="T1440" t="s">
        <v>4346</v>
      </c>
      <c r="U1440" t="s">
        <v>4332</v>
      </c>
      <c r="V1440">
        <v>1247510</v>
      </c>
      <c r="W1440" t="s">
        <v>29</v>
      </c>
      <c r="X1440" t="b">
        <v>1</v>
      </c>
      <c r="Y1440" t="s">
        <v>719</v>
      </c>
      <c r="Z1440" t="s">
        <v>719</v>
      </c>
      <c r="AA1440">
        <v>1247510</v>
      </c>
      <c r="AB1440" t="s">
        <v>29</v>
      </c>
      <c r="AC1440">
        <v>1835332</v>
      </c>
      <c r="AD1440" t="s">
        <v>108</v>
      </c>
      <c r="AE1440">
        <v>506</v>
      </c>
      <c r="AF1440" t="s">
        <v>124</v>
      </c>
      <c r="AG1440">
        <v>80840</v>
      </c>
      <c r="AH1440" t="s">
        <v>116</v>
      </c>
      <c r="AI1440">
        <v>28216</v>
      </c>
      <c r="AJ1440" t="s">
        <v>142</v>
      </c>
      <c r="AK1440">
        <v>1224</v>
      </c>
      <c r="AL1440" t="s">
        <v>91</v>
      </c>
      <c r="AM1440">
        <v>2</v>
      </c>
      <c r="AN1440" t="s">
        <v>152</v>
      </c>
      <c r="AO1440">
        <v>131567</v>
      </c>
      <c r="AP1440" t="s">
        <v>153</v>
      </c>
    </row>
    <row r="1441" spans="1:42" x14ac:dyDescent="0.2">
      <c r="A1441">
        <v>1448</v>
      </c>
      <c r="B1441" t="s">
        <v>341</v>
      </c>
      <c r="C1441" t="s">
        <v>29</v>
      </c>
      <c r="D1441">
        <v>1247510</v>
      </c>
      <c r="E1441" t="s">
        <v>305</v>
      </c>
      <c r="F1441" t="s">
        <v>304</v>
      </c>
      <c r="G1441" t="s">
        <v>304</v>
      </c>
      <c r="H1441" t="s">
        <v>239</v>
      </c>
      <c r="I1441" t="s">
        <v>4353</v>
      </c>
      <c r="J1441">
        <v>48</v>
      </c>
      <c r="K1441">
        <v>-1</v>
      </c>
      <c r="L1441">
        <v>969</v>
      </c>
      <c r="M1441" t="s">
        <v>362</v>
      </c>
      <c r="N1441">
        <v>0</v>
      </c>
      <c r="O1441">
        <v>-6875</v>
      </c>
      <c r="P1441">
        <v>-7844</v>
      </c>
      <c r="Q1441">
        <v>7</v>
      </c>
      <c r="R1441" t="s">
        <v>4316</v>
      </c>
      <c r="S1441">
        <v>1</v>
      </c>
      <c r="T1441" t="s">
        <v>4346</v>
      </c>
      <c r="U1441" t="s">
        <v>4332</v>
      </c>
      <c r="V1441">
        <v>1247510</v>
      </c>
      <c r="W1441" t="s">
        <v>29</v>
      </c>
      <c r="X1441" t="b">
        <v>1</v>
      </c>
      <c r="Y1441" t="s">
        <v>719</v>
      </c>
      <c r="Z1441" t="s">
        <v>719</v>
      </c>
      <c r="AA1441">
        <v>1247510</v>
      </c>
      <c r="AB1441" t="s">
        <v>29</v>
      </c>
      <c r="AC1441">
        <v>1835332</v>
      </c>
      <c r="AD1441" t="s">
        <v>108</v>
      </c>
      <c r="AE1441">
        <v>506</v>
      </c>
      <c r="AF1441" t="s">
        <v>124</v>
      </c>
      <c r="AG1441">
        <v>80840</v>
      </c>
      <c r="AH1441" t="s">
        <v>116</v>
      </c>
      <c r="AI1441">
        <v>28216</v>
      </c>
      <c r="AJ1441" t="s">
        <v>142</v>
      </c>
      <c r="AK1441">
        <v>1224</v>
      </c>
      <c r="AL1441" t="s">
        <v>91</v>
      </c>
      <c r="AM1441">
        <v>2</v>
      </c>
      <c r="AN1441" t="s">
        <v>152</v>
      </c>
      <c r="AO1441">
        <v>131567</v>
      </c>
      <c r="AP1441" t="s">
        <v>153</v>
      </c>
    </row>
    <row r="1442" spans="1:42" x14ac:dyDescent="0.2">
      <c r="A1442">
        <v>1449</v>
      </c>
      <c r="B1442" t="s">
        <v>341</v>
      </c>
      <c r="C1442" t="s">
        <v>29</v>
      </c>
      <c r="D1442">
        <v>1247510</v>
      </c>
      <c r="E1442" t="s">
        <v>361</v>
      </c>
      <c r="F1442" t="s">
        <v>360</v>
      </c>
      <c r="G1442" t="s">
        <v>360</v>
      </c>
      <c r="H1442" t="s">
        <v>359</v>
      </c>
      <c r="I1442" t="s">
        <v>4352</v>
      </c>
      <c r="J1442" t="s">
        <v>719</v>
      </c>
      <c r="K1442">
        <v>-1</v>
      </c>
      <c r="L1442">
        <v>1674</v>
      </c>
      <c r="M1442" t="s">
        <v>358</v>
      </c>
      <c r="N1442">
        <v>0</v>
      </c>
      <c r="O1442">
        <v>-5115</v>
      </c>
      <c r="P1442">
        <v>-6789</v>
      </c>
      <c r="Q1442">
        <v>6</v>
      </c>
      <c r="R1442" t="s">
        <v>719</v>
      </c>
      <c r="S1442">
        <v>1</v>
      </c>
      <c r="T1442" t="s">
        <v>4346</v>
      </c>
      <c r="U1442" t="s">
        <v>4326</v>
      </c>
      <c r="V1442">
        <v>1247510</v>
      </c>
      <c r="W1442" t="s">
        <v>29</v>
      </c>
      <c r="X1442" t="b">
        <v>1</v>
      </c>
      <c r="Y1442" t="s">
        <v>719</v>
      </c>
      <c r="Z1442" t="s">
        <v>719</v>
      </c>
      <c r="AA1442">
        <v>1247510</v>
      </c>
      <c r="AB1442" t="s">
        <v>29</v>
      </c>
      <c r="AC1442">
        <v>1835332</v>
      </c>
      <c r="AD1442" t="s">
        <v>108</v>
      </c>
      <c r="AE1442">
        <v>506</v>
      </c>
      <c r="AF1442" t="s">
        <v>124</v>
      </c>
      <c r="AG1442">
        <v>80840</v>
      </c>
      <c r="AH1442" t="s">
        <v>116</v>
      </c>
      <c r="AI1442">
        <v>28216</v>
      </c>
      <c r="AJ1442" t="s">
        <v>142</v>
      </c>
      <c r="AK1442">
        <v>1224</v>
      </c>
      <c r="AL1442" t="s">
        <v>91</v>
      </c>
      <c r="AM1442">
        <v>2</v>
      </c>
      <c r="AN1442" t="s">
        <v>152</v>
      </c>
      <c r="AO1442">
        <v>131567</v>
      </c>
      <c r="AP1442" t="s">
        <v>153</v>
      </c>
    </row>
    <row r="1443" spans="1:42" x14ac:dyDescent="0.2">
      <c r="A1443">
        <v>1450</v>
      </c>
      <c r="B1443" t="s">
        <v>341</v>
      </c>
      <c r="C1443" t="s">
        <v>29</v>
      </c>
      <c r="D1443">
        <v>1247510</v>
      </c>
      <c r="E1443" t="s">
        <v>357</v>
      </c>
      <c r="F1443" t="s">
        <v>356</v>
      </c>
      <c r="G1443" t="s">
        <v>356</v>
      </c>
      <c r="H1443" t="s">
        <v>355</v>
      </c>
      <c r="I1443" t="s">
        <v>4351</v>
      </c>
      <c r="J1443" t="s">
        <v>719</v>
      </c>
      <c r="K1443">
        <v>-1</v>
      </c>
      <c r="L1443">
        <v>591</v>
      </c>
      <c r="M1443" t="s">
        <v>354</v>
      </c>
      <c r="N1443">
        <v>0</v>
      </c>
      <c r="O1443">
        <v>-4313</v>
      </c>
      <c r="P1443">
        <v>-4904</v>
      </c>
      <c r="Q1443">
        <v>5</v>
      </c>
      <c r="R1443" t="s">
        <v>719</v>
      </c>
      <c r="S1443">
        <v>1</v>
      </c>
      <c r="T1443" t="s">
        <v>4346</v>
      </c>
      <c r="U1443" t="s">
        <v>4326</v>
      </c>
      <c r="V1443">
        <v>1247510</v>
      </c>
      <c r="W1443" t="s">
        <v>29</v>
      </c>
      <c r="X1443" t="b">
        <v>1</v>
      </c>
      <c r="Y1443" t="s">
        <v>719</v>
      </c>
      <c r="Z1443" t="s">
        <v>719</v>
      </c>
      <c r="AA1443">
        <v>1247510</v>
      </c>
      <c r="AB1443" t="s">
        <v>29</v>
      </c>
      <c r="AC1443">
        <v>1835332</v>
      </c>
      <c r="AD1443" t="s">
        <v>108</v>
      </c>
      <c r="AE1443">
        <v>506</v>
      </c>
      <c r="AF1443" t="s">
        <v>124</v>
      </c>
      <c r="AG1443">
        <v>80840</v>
      </c>
      <c r="AH1443" t="s">
        <v>116</v>
      </c>
      <c r="AI1443">
        <v>28216</v>
      </c>
      <c r="AJ1443" t="s">
        <v>142</v>
      </c>
      <c r="AK1443">
        <v>1224</v>
      </c>
      <c r="AL1443" t="s">
        <v>91</v>
      </c>
      <c r="AM1443">
        <v>2</v>
      </c>
      <c r="AN1443" t="s">
        <v>152</v>
      </c>
      <c r="AO1443">
        <v>131567</v>
      </c>
      <c r="AP1443" t="s">
        <v>153</v>
      </c>
    </row>
    <row r="1444" spans="1:42" x14ac:dyDescent="0.2">
      <c r="A1444">
        <v>1451</v>
      </c>
      <c r="B1444" t="s">
        <v>341</v>
      </c>
      <c r="C1444" t="s">
        <v>29</v>
      </c>
      <c r="D1444">
        <v>1247510</v>
      </c>
      <c r="E1444" t="s">
        <v>353</v>
      </c>
      <c r="F1444" t="s">
        <v>352</v>
      </c>
      <c r="G1444" t="s">
        <v>352</v>
      </c>
      <c r="H1444" t="s">
        <v>351</v>
      </c>
      <c r="I1444" t="s">
        <v>4350</v>
      </c>
      <c r="J1444" t="s">
        <v>719</v>
      </c>
      <c r="K1444">
        <v>-1</v>
      </c>
      <c r="L1444">
        <v>1014</v>
      </c>
      <c r="M1444" t="s">
        <v>350</v>
      </c>
      <c r="N1444">
        <v>0</v>
      </c>
      <c r="O1444">
        <v>-3249</v>
      </c>
      <c r="P1444">
        <v>-4263</v>
      </c>
      <c r="Q1444">
        <v>4</v>
      </c>
      <c r="R1444" t="s">
        <v>719</v>
      </c>
      <c r="S1444">
        <v>1</v>
      </c>
      <c r="T1444" t="s">
        <v>4346</v>
      </c>
      <c r="U1444" t="s">
        <v>4326</v>
      </c>
      <c r="V1444">
        <v>1247510</v>
      </c>
      <c r="W1444" t="s">
        <v>29</v>
      </c>
      <c r="X1444" t="b">
        <v>1</v>
      </c>
      <c r="Y1444" t="s">
        <v>719</v>
      </c>
      <c r="Z1444" t="s">
        <v>719</v>
      </c>
      <c r="AA1444">
        <v>1247510</v>
      </c>
      <c r="AB1444" t="s">
        <v>29</v>
      </c>
      <c r="AC1444">
        <v>1835332</v>
      </c>
      <c r="AD1444" t="s">
        <v>108</v>
      </c>
      <c r="AE1444">
        <v>506</v>
      </c>
      <c r="AF1444" t="s">
        <v>124</v>
      </c>
      <c r="AG1444">
        <v>80840</v>
      </c>
      <c r="AH1444" t="s">
        <v>116</v>
      </c>
      <c r="AI1444">
        <v>28216</v>
      </c>
      <c r="AJ1444" t="s">
        <v>142</v>
      </c>
      <c r="AK1444">
        <v>1224</v>
      </c>
      <c r="AL1444" t="s">
        <v>91</v>
      </c>
      <c r="AM1444">
        <v>2</v>
      </c>
      <c r="AN1444" t="s">
        <v>152</v>
      </c>
      <c r="AO1444">
        <v>131567</v>
      </c>
      <c r="AP1444" t="s">
        <v>153</v>
      </c>
    </row>
    <row r="1445" spans="1:42" x14ac:dyDescent="0.2">
      <c r="A1445">
        <v>1452</v>
      </c>
      <c r="B1445" t="s">
        <v>341</v>
      </c>
      <c r="C1445" t="s">
        <v>29</v>
      </c>
      <c r="D1445">
        <v>1247510</v>
      </c>
      <c r="E1445" t="s">
        <v>349</v>
      </c>
      <c r="F1445" t="s">
        <v>348</v>
      </c>
      <c r="G1445" t="s">
        <v>348</v>
      </c>
      <c r="H1445" t="s">
        <v>347</v>
      </c>
      <c r="I1445" t="s">
        <v>4349</v>
      </c>
      <c r="J1445" t="s">
        <v>719</v>
      </c>
      <c r="K1445">
        <v>-1</v>
      </c>
      <c r="L1445">
        <v>846</v>
      </c>
      <c r="M1445" t="s">
        <v>346</v>
      </c>
      <c r="N1445">
        <v>0</v>
      </c>
      <c r="O1445">
        <v>-2133</v>
      </c>
      <c r="P1445">
        <v>-2979</v>
      </c>
      <c r="Q1445">
        <v>3</v>
      </c>
      <c r="R1445" t="s">
        <v>719</v>
      </c>
      <c r="S1445">
        <v>1</v>
      </c>
      <c r="T1445" t="s">
        <v>4346</v>
      </c>
      <c r="U1445" t="s">
        <v>4326</v>
      </c>
      <c r="V1445">
        <v>1247510</v>
      </c>
      <c r="W1445" t="s">
        <v>29</v>
      </c>
      <c r="X1445" t="b">
        <v>1</v>
      </c>
      <c r="Y1445" t="s">
        <v>719</v>
      </c>
      <c r="Z1445" t="s">
        <v>719</v>
      </c>
      <c r="AA1445">
        <v>1247510</v>
      </c>
      <c r="AB1445" t="s">
        <v>29</v>
      </c>
      <c r="AC1445">
        <v>1835332</v>
      </c>
      <c r="AD1445" t="s">
        <v>108</v>
      </c>
      <c r="AE1445">
        <v>506</v>
      </c>
      <c r="AF1445" t="s">
        <v>124</v>
      </c>
      <c r="AG1445">
        <v>80840</v>
      </c>
      <c r="AH1445" t="s">
        <v>116</v>
      </c>
      <c r="AI1445">
        <v>28216</v>
      </c>
      <c r="AJ1445" t="s">
        <v>142</v>
      </c>
      <c r="AK1445">
        <v>1224</v>
      </c>
      <c r="AL1445" t="s">
        <v>91</v>
      </c>
      <c r="AM1445">
        <v>2</v>
      </c>
      <c r="AN1445" t="s">
        <v>152</v>
      </c>
      <c r="AO1445">
        <v>131567</v>
      </c>
      <c r="AP1445" t="s">
        <v>153</v>
      </c>
    </row>
    <row r="1446" spans="1:42" x14ac:dyDescent="0.2">
      <c r="A1446">
        <v>1453</v>
      </c>
      <c r="B1446" t="s">
        <v>341</v>
      </c>
      <c r="C1446" t="s">
        <v>29</v>
      </c>
      <c r="D1446">
        <v>1247510</v>
      </c>
      <c r="E1446" t="s">
        <v>345</v>
      </c>
      <c r="F1446" t="s">
        <v>344</v>
      </c>
      <c r="G1446" t="s">
        <v>344</v>
      </c>
      <c r="H1446" t="s">
        <v>343</v>
      </c>
      <c r="I1446" t="s">
        <v>4348</v>
      </c>
      <c r="J1446" t="s">
        <v>719</v>
      </c>
      <c r="K1446">
        <v>-1</v>
      </c>
      <c r="L1446">
        <v>858</v>
      </c>
      <c r="M1446" t="s">
        <v>342</v>
      </c>
      <c r="N1446">
        <v>0</v>
      </c>
      <c r="O1446">
        <v>-1264</v>
      </c>
      <c r="P1446">
        <v>-2122</v>
      </c>
      <c r="Q1446">
        <v>2</v>
      </c>
      <c r="R1446" t="s">
        <v>719</v>
      </c>
      <c r="S1446">
        <v>1</v>
      </c>
      <c r="T1446" t="s">
        <v>4346</v>
      </c>
      <c r="U1446" t="s">
        <v>4326</v>
      </c>
      <c r="V1446">
        <v>1247510</v>
      </c>
      <c r="W1446" t="s">
        <v>29</v>
      </c>
      <c r="X1446" t="b">
        <v>1</v>
      </c>
      <c r="Y1446" t="s">
        <v>719</v>
      </c>
      <c r="Z1446" t="s">
        <v>719</v>
      </c>
      <c r="AA1446">
        <v>1247510</v>
      </c>
      <c r="AB1446" t="s">
        <v>29</v>
      </c>
      <c r="AC1446">
        <v>1835332</v>
      </c>
      <c r="AD1446" t="s">
        <v>108</v>
      </c>
      <c r="AE1446">
        <v>506</v>
      </c>
      <c r="AF1446" t="s">
        <v>124</v>
      </c>
      <c r="AG1446">
        <v>80840</v>
      </c>
      <c r="AH1446" t="s">
        <v>116</v>
      </c>
      <c r="AI1446">
        <v>28216</v>
      </c>
      <c r="AJ1446" t="s">
        <v>142</v>
      </c>
      <c r="AK1446">
        <v>1224</v>
      </c>
      <c r="AL1446" t="s">
        <v>91</v>
      </c>
      <c r="AM1446">
        <v>2</v>
      </c>
      <c r="AN1446" t="s">
        <v>152</v>
      </c>
      <c r="AO1446">
        <v>131567</v>
      </c>
      <c r="AP1446" t="s">
        <v>153</v>
      </c>
    </row>
    <row r="1447" spans="1:42" x14ac:dyDescent="0.2">
      <c r="A1447">
        <v>1454</v>
      </c>
      <c r="B1447" t="s">
        <v>341</v>
      </c>
      <c r="C1447" t="s">
        <v>29</v>
      </c>
      <c r="D1447">
        <v>1247510</v>
      </c>
      <c r="E1447" t="s">
        <v>340</v>
      </c>
      <c r="F1447" t="s">
        <v>339</v>
      </c>
      <c r="G1447" t="s">
        <v>339</v>
      </c>
      <c r="H1447" t="s">
        <v>338</v>
      </c>
      <c r="I1447" t="s">
        <v>4347</v>
      </c>
      <c r="J1447" t="s">
        <v>719</v>
      </c>
      <c r="K1447">
        <v>-1</v>
      </c>
      <c r="L1447">
        <v>1155</v>
      </c>
      <c r="M1447" t="s">
        <v>337</v>
      </c>
      <c r="N1447">
        <v>0</v>
      </c>
      <c r="O1447">
        <v>-113</v>
      </c>
      <c r="P1447">
        <v>-1268</v>
      </c>
      <c r="Q1447">
        <v>1</v>
      </c>
      <c r="R1447" t="s">
        <v>719</v>
      </c>
      <c r="S1447">
        <v>1</v>
      </c>
      <c r="T1447" t="s">
        <v>4346</v>
      </c>
      <c r="U1447" t="s">
        <v>4326</v>
      </c>
      <c r="V1447">
        <v>1247510</v>
      </c>
      <c r="W1447" t="s">
        <v>29</v>
      </c>
      <c r="X1447" t="b">
        <v>1</v>
      </c>
      <c r="Y1447" t="s">
        <v>719</v>
      </c>
      <c r="Z1447" t="s">
        <v>719</v>
      </c>
      <c r="AA1447">
        <v>1247510</v>
      </c>
      <c r="AB1447" t="s">
        <v>29</v>
      </c>
      <c r="AC1447">
        <v>1835332</v>
      </c>
      <c r="AD1447" t="s">
        <v>108</v>
      </c>
      <c r="AE1447">
        <v>506</v>
      </c>
      <c r="AF1447" t="s">
        <v>124</v>
      </c>
      <c r="AG1447">
        <v>80840</v>
      </c>
      <c r="AH1447" t="s">
        <v>116</v>
      </c>
      <c r="AI1447">
        <v>28216</v>
      </c>
      <c r="AJ1447" t="s">
        <v>142</v>
      </c>
      <c r="AK1447">
        <v>1224</v>
      </c>
      <c r="AL1447" t="s">
        <v>91</v>
      </c>
      <c r="AM1447">
        <v>2</v>
      </c>
      <c r="AN1447" t="s">
        <v>152</v>
      </c>
      <c r="AO1447">
        <v>131567</v>
      </c>
      <c r="AP1447" t="s">
        <v>153</v>
      </c>
    </row>
    <row r="1448" spans="1:42" x14ac:dyDescent="0.2">
      <c r="A1448">
        <v>1455</v>
      </c>
      <c r="B1448" t="s">
        <v>276</v>
      </c>
      <c r="C1448" t="s">
        <v>86</v>
      </c>
      <c r="D1448">
        <v>1817963</v>
      </c>
      <c r="E1448" t="s">
        <v>336</v>
      </c>
      <c r="F1448" t="s">
        <v>335</v>
      </c>
      <c r="G1448" t="s">
        <v>335</v>
      </c>
      <c r="H1448" t="s">
        <v>334</v>
      </c>
      <c r="I1448" t="s">
        <v>4345</v>
      </c>
      <c r="J1448" t="s">
        <v>719</v>
      </c>
      <c r="K1448">
        <v>-1</v>
      </c>
      <c r="L1448">
        <v>784</v>
      </c>
      <c r="M1448" t="s">
        <v>333</v>
      </c>
      <c r="N1448">
        <v>1</v>
      </c>
      <c r="O1448">
        <v>-14526</v>
      </c>
      <c r="P1448">
        <v>-15310</v>
      </c>
      <c r="Q1448">
        <v>17</v>
      </c>
      <c r="R1448" t="s">
        <v>719</v>
      </c>
      <c r="S1448">
        <v>1</v>
      </c>
      <c r="T1448" t="s">
        <v>4327</v>
      </c>
      <c r="U1448" t="s">
        <v>4326</v>
      </c>
      <c r="V1448">
        <v>1817963</v>
      </c>
      <c r="W1448" t="s">
        <v>86</v>
      </c>
      <c r="X1448" t="b">
        <v>1</v>
      </c>
      <c r="Y1448" t="s">
        <v>719</v>
      </c>
      <c r="Z1448" t="s">
        <v>719</v>
      </c>
      <c r="AA1448">
        <v>1817963</v>
      </c>
      <c r="AB1448" t="s">
        <v>86</v>
      </c>
      <c r="AC1448">
        <v>125216</v>
      </c>
      <c r="AD1448" t="s">
        <v>112</v>
      </c>
      <c r="AE1448">
        <v>433</v>
      </c>
      <c r="AF1448" t="s">
        <v>140</v>
      </c>
      <c r="AG1448">
        <v>204441</v>
      </c>
      <c r="AH1448" t="s">
        <v>150</v>
      </c>
      <c r="AI1448">
        <v>28211</v>
      </c>
      <c r="AJ1448" t="s">
        <v>151</v>
      </c>
      <c r="AK1448">
        <v>1224</v>
      </c>
      <c r="AL1448" t="s">
        <v>91</v>
      </c>
      <c r="AM1448">
        <v>2</v>
      </c>
      <c r="AN1448" t="s">
        <v>152</v>
      </c>
      <c r="AO1448">
        <v>131567</v>
      </c>
      <c r="AP1448" t="s">
        <v>153</v>
      </c>
    </row>
    <row r="1449" spans="1:42" x14ac:dyDescent="0.2">
      <c r="A1449">
        <v>1456</v>
      </c>
      <c r="B1449" t="s">
        <v>276</v>
      </c>
      <c r="C1449" t="s">
        <v>86</v>
      </c>
      <c r="D1449">
        <v>1817963</v>
      </c>
      <c r="E1449" t="s">
        <v>332</v>
      </c>
      <c r="F1449" t="s">
        <v>331</v>
      </c>
      <c r="G1449" t="s">
        <v>331</v>
      </c>
      <c r="H1449" t="s">
        <v>330</v>
      </c>
      <c r="I1449" t="s">
        <v>4344</v>
      </c>
      <c r="J1449" t="s">
        <v>719</v>
      </c>
      <c r="K1449">
        <v>-1</v>
      </c>
      <c r="L1449">
        <v>837</v>
      </c>
      <c r="M1449" t="s">
        <v>329</v>
      </c>
      <c r="N1449">
        <v>0</v>
      </c>
      <c r="O1449">
        <v>-13703</v>
      </c>
      <c r="P1449">
        <v>-14540</v>
      </c>
      <c r="Q1449">
        <v>16</v>
      </c>
      <c r="R1449" t="s">
        <v>719</v>
      </c>
      <c r="S1449">
        <v>1</v>
      </c>
      <c r="T1449" t="s">
        <v>4327</v>
      </c>
      <c r="U1449" t="s">
        <v>4326</v>
      </c>
      <c r="V1449">
        <v>1817963</v>
      </c>
      <c r="W1449" t="s">
        <v>86</v>
      </c>
      <c r="X1449" t="b">
        <v>1</v>
      </c>
      <c r="Y1449" t="s">
        <v>719</v>
      </c>
      <c r="Z1449" t="s">
        <v>719</v>
      </c>
      <c r="AA1449">
        <v>1817963</v>
      </c>
      <c r="AB1449" t="s">
        <v>86</v>
      </c>
      <c r="AC1449">
        <v>125216</v>
      </c>
      <c r="AD1449" t="s">
        <v>112</v>
      </c>
      <c r="AE1449">
        <v>433</v>
      </c>
      <c r="AF1449" t="s">
        <v>140</v>
      </c>
      <c r="AG1449">
        <v>204441</v>
      </c>
      <c r="AH1449" t="s">
        <v>150</v>
      </c>
      <c r="AI1449">
        <v>28211</v>
      </c>
      <c r="AJ1449" t="s">
        <v>151</v>
      </c>
      <c r="AK1449">
        <v>1224</v>
      </c>
      <c r="AL1449" t="s">
        <v>91</v>
      </c>
      <c r="AM1449">
        <v>2</v>
      </c>
      <c r="AN1449" t="s">
        <v>152</v>
      </c>
      <c r="AO1449">
        <v>131567</v>
      </c>
      <c r="AP1449" t="s">
        <v>153</v>
      </c>
    </row>
    <row r="1450" spans="1:42" x14ac:dyDescent="0.2">
      <c r="A1450">
        <v>1457</v>
      </c>
      <c r="B1450" t="s">
        <v>276</v>
      </c>
      <c r="C1450" t="s">
        <v>86</v>
      </c>
      <c r="D1450">
        <v>1817963</v>
      </c>
      <c r="E1450" t="s">
        <v>328</v>
      </c>
      <c r="F1450" t="s">
        <v>327</v>
      </c>
      <c r="G1450" t="s">
        <v>327</v>
      </c>
      <c r="H1450" t="s">
        <v>326</v>
      </c>
      <c r="I1450" t="s">
        <v>4343</v>
      </c>
      <c r="J1450" t="s">
        <v>719</v>
      </c>
      <c r="K1450">
        <v>-1</v>
      </c>
      <c r="L1450">
        <v>1062</v>
      </c>
      <c r="M1450" t="s">
        <v>325</v>
      </c>
      <c r="N1450">
        <v>0</v>
      </c>
      <c r="O1450">
        <v>-12628</v>
      </c>
      <c r="P1450">
        <v>-13690</v>
      </c>
      <c r="Q1450">
        <v>15</v>
      </c>
      <c r="R1450" t="s">
        <v>719</v>
      </c>
      <c r="S1450">
        <v>1</v>
      </c>
      <c r="T1450" t="s">
        <v>4327</v>
      </c>
      <c r="U1450" t="s">
        <v>4326</v>
      </c>
      <c r="V1450">
        <v>1817963</v>
      </c>
      <c r="W1450" t="s">
        <v>86</v>
      </c>
      <c r="X1450" t="b">
        <v>1</v>
      </c>
      <c r="Y1450" t="s">
        <v>719</v>
      </c>
      <c r="Z1450" t="s">
        <v>719</v>
      </c>
      <c r="AA1450">
        <v>1817963</v>
      </c>
      <c r="AB1450" t="s">
        <v>86</v>
      </c>
      <c r="AC1450">
        <v>125216</v>
      </c>
      <c r="AD1450" t="s">
        <v>112</v>
      </c>
      <c r="AE1450">
        <v>433</v>
      </c>
      <c r="AF1450" t="s">
        <v>140</v>
      </c>
      <c r="AG1450">
        <v>204441</v>
      </c>
      <c r="AH1450" t="s">
        <v>150</v>
      </c>
      <c r="AI1450">
        <v>28211</v>
      </c>
      <c r="AJ1450" t="s">
        <v>151</v>
      </c>
      <c r="AK1450">
        <v>1224</v>
      </c>
      <c r="AL1450" t="s">
        <v>91</v>
      </c>
      <c r="AM1450">
        <v>2</v>
      </c>
      <c r="AN1450" t="s">
        <v>152</v>
      </c>
      <c r="AO1450">
        <v>131567</v>
      </c>
      <c r="AP1450" t="s">
        <v>153</v>
      </c>
    </row>
    <row r="1451" spans="1:42" x14ac:dyDescent="0.2">
      <c r="A1451">
        <v>1458</v>
      </c>
      <c r="B1451" t="s">
        <v>276</v>
      </c>
      <c r="C1451" t="s">
        <v>86</v>
      </c>
      <c r="D1451">
        <v>1817963</v>
      </c>
      <c r="E1451" t="s">
        <v>324</v>
      </c>
      <c r="F1451" t="s">
        <v>323</v>
      </c>
      <c r="G1451" t="s">
        <v>323</v>
      </c>
      <c r="H1451" t="s">
        <v>322</v>
      </c>
      <c r="I1451" t="s">
        <v>4342</v>
      </c>
      <c r="J1451" t="s">
        <v>719</v>
      </c>
      <c r="K1451">
        <v>-1</v>
      </c>
      <c r="L1451">
        <v>774</v>
      </c>
      <c r="M1451" t="s">
        <v>321</v>
      </c>
      <c r="N1451">
        <v>0</v>
      </c>
      <c r="O1451">
        <v>-11867</v>
      </c>
      <c r="P1451">
        <v>-12641</v>
      </c>
      <c r="Q1451">
        <v>14</v>
      </c>
      <c r="R1451" t="s">
        <v>719</v>
      </c>
      <c r="S1451">
        <v>1</v>
      </c>
      <c r="T1451" t="s">
        <v>4327</v>
      </c>
      <c r="U1451" t="s">
        <v>4326</v>
      </c>
      <c r="V1451">
        <v>1817963</v>
      </c>
      <c r="W1451" t="s">
        <v>86</v>
      </c>
      <c r="X1451" t="b">
        <v>1</v>
      </c>
      <c r="Y1451" t="s">
        <v>719</v>
      </c>
      <c r="Z1451" t="s">
        <v>719</v>
      </c>
      <c r="AA1451">
        <v>1817963</v>
      </c>
      <c r="AB1451" t="s">
        <v>86</v>
      </c>
      <c r="AC1451">
        <v>125216</v>
      </c>
      <c r="AD1451" t="s">
        <v>112</v>
      </c>
      <c r="AE1451">
        <v>433</v>
      </c>
      <c r="AF1451" t="s">
        <v>140</v>
      </c>
      <c r="AG1451">
        <v>204441</v>
      </c>
      <c r="AH1451" t="s">
        <v>150</v>
      </c>
      <c r="AI1451">
        <v>28211</v>
      </c>
      <c r="AJ1451" t="s">
        <v>151</v>
      </c>
      <c r="AK1451">
        <v>1224</v>
      </c>
      <c r="AL1451" t="s">
        <v>91</v>
      </c>
      <c r="AM1451">
        <v>2</v>
      </c>
      <c r="AN1451" t="s">
        <v>152</v>
      </c>
      <c r="AO1451">
        <v>131567</v>
      </c>
      <c r="AP1451" t="s">
        <v>153</v>
      </c>
    </row>
    <row r="1452" spans="1:42" x14ac:dyDescent="0.2">
      <c r="A1452">
        <v>1459</v>
      </c>
      <c r="B1452" t="s">
        <v>276</v>
      </c>
      <c r="C1452" t="s">
        <v>86</v>
      </c>
      <c r="D1452">
        <v>1817963</v>
      </c>
      <c r="E1452" t="s">
        <v>320</v>
      </c>
      <c r="F1452" t="s">
        <v>319</v>
      </c>
      <c r="G1452" t="s">
        <v>319</v>
      </c>
      <c r="H1452" t="s">
        <v>318</v>
      </c>
      <c r="I1452" t="s">
        <v>4341</v>
      </c>
      <c r="J1452" t="s">
        <v>719</v>
      </c>
      <c r="K1452">
        <v>1</v>
      </c>
      <c r="L1452">
        <v>1320</v>
      </c>
      <c r="M1452" t="s">
        <v>317</v>
      </c>
      <c r="N1452">
        <v>0</v>
      </c>
      <c r="O1452">
        <v>-10543</v>
      </c>
      <c r="P1452">
        <v>-11863</v>
      </c>
      <c r="Q1452">
        <v>13</v>
      </c>
      <c r="R1452" t="s">
        <v>719</v>
      </c>
      <c r="S1452">
        <v>1</v>
      </c>
      <c r="T1452" t="s">
        <v>4327</v>
      </c>
      <c r="U1452" t="s">
        <v>4326</v>
      </c>
      <c r="V1452">
        <v>1817963</v>
      </c>
      <c r="W1452" t="s">
        <v>86</v>
      </c>
      <c r="X1452" t="b">
        <v>1</v>
      </c>
      <c r="Y1452" t="s">
        <v>719</v>
      </c>
      <c r="Z1452" t="s">
        <v>719</v>
      </c>
      <c r="AA1452">
        <v>1817963</v>
      </c>
      <c r="AB1452" t="s">
        <v>86</v>
      </c>
      <c r="AC1452">
        <v>125216</v>
      </c>
      <c r="AD1452" t="s">
        <v>112</v>
      </c>
      <c r="AE1452">
        <v>433</v>
      </c>
      <c r="AF1452" t="s">
        <v>140</v>
      </c>
      <c r="AG1452">
        <v>204441</v>
      </c>
      <c r="AH1452" t="s">
        <v>150</v>
      </c>
      <c r="AI1452">
        <v>28211</v>
      </c>
      <c r="AJ1452" t="s">
        <v>151</v>
      </c>
      <c r="AK1452">
        <v>1224</v>
      </c>
      <c r="AL1452" t="s">
        <v>91</v>
      </c>
      <c r="AM1452">
        <v>2</v>
      </c>
      <c r="AN1452" t="s">
        <v>152</v>
      </c>
      <c r="AO1452">
        <v>131567</v>
      </c>
      <c r="AP1452" t="s">
        <v>153</v>
      </c>
    </row>
    <row r="1453" spans="1:42" x14ac:dyDescent="0.2">
      <c r="A1453">
        <v>1460</v>
      </c>
      <c r="B1453" t="s">
        <v>276</v>
      </c>
      <c r="C1453" t="s">
        <v>86</v>
      </c>
      <c r="D1453">
        <v>1817963</v>
      </c>
      <c r="E1453" t="s">
        <v>316</v>
      </c>
      <c r="F1453" t="s">
        <v>315</v>
      </c>
      <c r="G1453" t="s">
        <v>315</v>
      </c>
      <c r="H1453" t="s">
        <v>314</v>
      </c>
      <c r="I1453" t="s">
        <v>4340</v>
      </c>
      <c r="J1453" t="s">
        <v>719</v>
      </c>
      <c r="K1453">
        <v>1</v>
      </c>
      <c r="L1453">
        <v>195</v>
      </c>
      <c r="M1453" t="s">
        <v>313</v>
      </c>
      <c r="N1453">
        <v>0</v>
      </c>
      <c r="O1453">
        <v>-10174</v>
      </c>
      <c r="P1453">
        <v>-10369</v>
      </c>
      <c r="Q1453">
        <v>12</v>
      </c>
      <c r="R1453" t="s">
        <v>719</v>
      </c>
      <c r="S1453">
        <v>1</v>
      </c>
      <c r="T1453" t="s">
        <v>4327</v>
      </c>
      <c r="U1453" t="s">
        <v>4326</v>
      </c>
      <c r="V1453">
        <v>1817963</v>
      </c>
      <c r="W1453" t="s">
        <v>86</v>
      </c>
      <c r="X1453" t="b">
        <v>1</v>
      </c>
      <c r="Y1453" t="s">
        <v>719</v>
      </c>
      <c r="Z1453" t="s">
        <v>719</v>
      </c>
      <c r="AA1453">
        <v>1817963</v>
      </c>
      <c r="AB1453" t="s">
        <v>86</v>
      </c>
      <c r="AC1453">
        <v>125216</v>
      </c>
      <c r="AD1453" t="s">
        <v>112</v>
      </c>
      <c r="AE1453">
        <v>433</v>
      </c>
      <c r="AF1453" t="s">
        <v>140</v>
      </c>
      <c r="AG1453">
        <v>204441</v>
      </c>
      <c r="AH1453" t="s">
        <v>150</v>
      </c>
      <c r="AI1453">
        <v>28211</v>
      </c>
      <c r="AJ1453" t="s">
        <v>151</v>
      </c>
      <c r="AK1453">
        <v>1224</v>
      </c>
      <c r="AL1453" t="s">
        <v>91</v>
      </c>
      <c r="AM1453">
        <v>2</v>
      </c>
      <c r="AN1453" t="s">
        <v>152</v>
      </c>
      <c r="AO1453">
        <v>131567</v>
      </c>
      <c r="AP1453" t="s">
        <v>153</v>
      </c>
    </row>
    <row r="1454" spans="1:42" x14ac:dyDescent="0.2">
      <c r="A1454">
        <v>1461</v>
      </c>
      <c r="B1454" t="s">
        <v>276</v>
      </c>
      <c r="C1454" t="s">
        <v>86</v>
      </c>
      <c r="D1454">
        <v>1817963</v>
      </c>
      <c r="E1454" t="s">
        <v>312</v>
      </c>
      <c r="F1454" t="s">
        <v>304</v>
      </c>
      <c r="G1454" t="s">
        <v>304</v>
      </c>
      <c r="H1454" t="s">
        <v>311</v>
      </c>
      <c r="I1454" t="s">
        <v>4339</v>
      </c>
      <c r="J1454" t="s">
        <v>719</v>
      </c>
      <c r="K1454">
        <v>1</v>
      </c>
      <c r="L1454">
        <v>990</v>
      </c>
      <c r="M1454" t="s">
        <v>310</v>
      </c>
      <c r="N1454">
        <v>0</v>
      </c>
      <c r="O1454">
        <v>-9064</v>
      </c>
      <c r="P1454">
        <v>-10054</v>
      </c>
      <c r="Q1454">
        <v>11</v>
      </c>
      <c r="R1454" t="s">
        <v>719</v>
      </c>
      <c r="S1454">
        <v>1</v>
      </c>
      <c r="T1454" t="s">
        <v>4327</v>
      </c>
      <c r="U1454" t="s">
        <v>4326</v>
      </c>
      <c r="V1454">
        <v>1817963</v>
      </c>
      <c r="W1454" t="s">
        <v>86</v>
      </c>
      <c r="X1454" t="b">
        <v>1</v>
      </c>
      <c r="Y1454" t="s">
        <v>719</v>
      </c>
      <c r="Z1454" t="s">
        <v>719</v>
      </c>
      <c r="AA1454">
        <v>1817963</v>
      </c>
      <c r="AB1454" t="s">
        <v>86</v>
      </c>
      <c r="AC1454">
        <v>125216</v>
      </c>
      <c r="AD1454" t="s">
        <v>112</v>
      </c>
      <c r="AE1454">
        <v>433</v>
      </c>
      <c r="AF1454" t="s">
        <v>140</v>
      </c>
      <c r="AG1454">
        <v>204441</v>
      </c>
      <c r="AH1454" t="s">
        <v>150</v>
      </c>
      <c r="AI1454">
        <v>28211</v>
      </c>
      <c r="AJ1454" t="s">
        <v>151</v>
      </c>
      <c r="AK1454">
        <v>1224</v>
      </c>
      <c r="AL1454" t="s">
        <v>91</v>
      </c>
      <c r="AM1454">
        <v>2</v>
      </c>
      <c r="AN1454" t="s">
        <v>152</v>
      </c>
      <c r="AO1454">
        <v>131567</v>
      </c>
      <c r="AP1454" t="s">
        <v>153</v>
      </c>
    </row>
    <row r="1455" spans="1:42" x14ac:dyDescent="0.2">
      <c r="A1455">
        <v>1462</v>
      </c>
      <c r="B1455" t="s">
        <v>276</v>
      </c>
      <c r="C1455" t="s">
        <v>86</v>
      </c>
      <c r="D1455">
        <v>1817963</v>
      </c>
      <c r="E1455" t="s">
        <v>309</v>
      </c>
      <c r="F1455" t="s">
        <v>308</v>
      </c>
      <c r="G1455" t="s">
        <v>308</v>
      </c>
      <c r="H1455" t="s">
        <v>307</v>
      </c>
      <c r="I1455" t="s">
        <v>4338</v>
      </c>
      <c r="J1455">
        <v>42</v>
      </c>
      <c r="K1455">
        <v>1</v>
      </c>
      <c r="L1455">
        <v>735</v>
      </c>
      <c r="M1455" t="s">
        <v>306</v>
      </c>
      <c r="N1455">
        <v>0</v>
      </c>
      <c r="O1455">
        <v>-8214</v>
      </c>
      <c r="P1455">
        <v>-8949</v>
      </c>
      <c r="Q1455">
        <v>10</v>
      </c>
      <c r="R1455" t="s">
        <v>4318</v>
      </c>
      <c r="S1455">
        <v>1</v>
      </c>
      <c r="T1455" t="s">
        <v>4327</v>
      </c>
      <c r="U1455" t="s">
        <v>4332</v>
      </c>
      <c r="V1455">
        <v>1817963</v>
      </c>
      <c r="W1455" t="s">
        <v>86</v>
      </c>
      <c r="X1455" t="b">
        <v>1</v>
      </c>
      <c r="Y1455" t="s">
        <v>719</v>
      </c>
      <c r="Z1455" t="s">
        <v>719</v>
      </c>
      <c r="AA1455">
        <v>1817963</v>
      </c>
      <c r="AB1455" t="s">
        <v>86</v>
      </c>
      <c r="AC1455">
        <v>125216</v>
      </c>
      <c r="AD1455" t="s">
        <v>112</v>
      </c>
      <c r="AE1455">
        <v>433</v>
      </c>
      <c r="AF1455" t="s">
        <v>140</v>
      </c>
      <c r="AG1455">
        <v>204441</v>
      </c>
      <c r="AH1455" t="s">
        <v>150</v>
      </c>
      <c r="AI1455">
        <v>28211</v>
      </c>
      <c r="AJ1455" t="s">
        <v>151</v>
      </c>
      <c r="AK1455">
        <v>1224</v>
      </c>
      <c r="AL1455" t="s">
        <v>91</v>
      </c>
      <c r="AM1455">
        <v>2</v>
      </c>
      <c r="AN1455" t="s">
        <v>152</v>
      </c>
      <c r="AO1455">
        <v>131567</v>
      </c>
      <c r="AP1455" t="s">
        <v>153</v>
      </c>
    </row>
    <row r="1456" spans="1:42" x14ac:dyDescent="0.2">
      <c r="A1456">
        <v>1463</v>
      </c>
      <c r="B1456" t="s">
        <v>276</v>
      </c>
      <c r="C1456" t="s">
        <v>86</v>
      </c>
      <c r="D1456">
        <v>1817963</v>
      </c>
      <c r="E1456" t="s">
        <v>305</v>
      </c>
      <c r="F1456" t="s">
        <v>304</v>
      </c>
      <c r="G1456" t="s">
        <v>304</v>
      </c>
      <c r="H1456" t="s">
        <v>228</v>
      </c>
      <c r="I1456" t="s">
        <v>4337</v>
      </c>
      <c r="J1456">
        <v>41</v>
      </c>
      <c r="K1456">
        <v>-1</v>
      </c>
      <c r="L1456">
        <v>984</v>
      </c>
      <c r="M1456" t="s">
        <v>303</v>
      </c>
      <c r="N1456">
        <v>0</v>
      </c>
      <c r="O1456">
        <v>-7064</v>
      </c>
      <c r="P1456">
        <v>-8048</v>
      </c>
      <c r="Q1456">
        <v>9</v>
      </c>
      <c r="R1456" t="s">
        <v>4316</v>
      </c>
      <c r="S1456">
        <v>1</v>
      </c>
      <c r="T1456" t="s">
        <v>4327</v>
      </c>
      <c r="U1456" t="s">
        <v>4332</v>
      </c>
      <c r="V1456">
        <v>1817963</v>
      </c>
      <c r="W1456" t="s">
        <v>86</v>
      </c>
      <c r="X1456" t="b">
        <v>1</v>
      </c>
      <c r="Y1456" t="s">
        <v>719</v>
      </c>
      <c r="Z1456" t="s">
        <v>719</v>
      </c>
      <c r="AA1456">
        <v>1817963</v>
      </c>
      <c r="AB1456" t="s">
        <v>86</v>
      </c>
      <c r="AC1456">
        <v>125216</v>
      </c>
      <c r="AD1456" t="s">
        <v>112</v>
      </c>
      <c r="AE1456">
        <v>433</v>
      </c>
      <c r="AF1456" t="s">
        <v>140</v>
      </c>
      <c r="AG1456">
        <v>204441</v>
      </c>
      <c r="AH1456" t="s">
        <v>150</v>
      </c>
      <c r="AI1456">
        <v>28211</v>
      </c>
      <c r="AJ1456" t="s">
        <v>151</v>
      </c>
      <c r="AK1456">
        <v>1224</v>
      </c>
      <c r="AL1456" t="s">
        <v>91</v>
      </c>
      <c r="AM1456">
        <v>2</v>
      </c>
      <c r="AN1456" t="s">
        <v>152</v>
      </c>
      <c r="AO1456">
        <v>131567</v>
      </c>
      <c r="AP1456" t="s">
        <v>153</v>
      </c>
    </row>
    <row r="1457" spans="1:42" x14ac:dyDescent="0.2">
      <c r="A1457">
        <v>1464</v>
      </c>
      <c r="B1457" t="s">
        <v>276</v>
      </c>
      <c r="C1457" t="s">
        <v>86</v>
      </c>
      <c r="D1457">
        <v>1817963</v>
      </c>
      <c r="E1457" t="s">
        <v>302</v>
      </c>
      <c r="F1457" t="s">
        <v>301</v>
      </c>
      <c r="G1457" t="s">
        <v>301</v>
      </c>
      <c r="H1457" t="s">
        <v>300</v>
      </c>
      <c r="I1457" t="s">
        <v>4336</v>
      </c>
      <c r="J1457">
        <v>63</v>
      </c>
      <c r="K1457">
        <v>-1</v>
      </c>
      <c r="L1457">
        <v>1281</v>
      </c>
      <c r="M1457" t="s">
        <v>299</v>
      </c>
      <c r="N1457">
        <v>0</v>
      </c>
      <c r="O1457">
        <v>-5769</v>
      </c>
      <c r="P1457">
        <v>-7050</v>
      </c>
      <c r="Q1457">
        <v>8</v>
      </c>
      <c r="R1457" t="s">
        <v>4317</v>
      </c>
      <c r="S1457">
        <v>1</v>
      </c>
      <c r="T1457" t="s">
        <v>4327</v>
      </c>
      <c r="U1457" t="s">
        <v>4332</v>
      </c>
      <c r="V1457">
        <v>1817963</v>
      </c>
      <c r="W1457" t="s">
        <v>86</v>
      </c>
      <c r="X1457" t="b">
        <v>1</v>
      </c>
      <c r="Y1457" t="s">
        <v>719</v>
      </c>
      <c r="Z1457" t="s">
        <v>719</v>
      </c>
      <c r="AA1457">
        <v>1817963</v>
      </c>
      <c r="AB1457" t="s">
        <v>86</v>
      </c>
      <c r="AC1457">
        <v>125216</v>
      </c>
      <c r="AD1457" t="s">
        <v>112</v>
      </c>
      <c r="AE1457">
        <v>433</v>
      </c>
      <c r="AF1457" t="s">
        <v>140</v>
      </c>
      <c r="AG1457">
        <v>204441</v>
      </c>
      <c r="AH1457" t="s">
        <v>150</v>
      </c>
      <c r="AI1457">
        <v>28211</v>
      </c>
      <c r="AJ1457" t="s">
        <v>151</v>
      </c>
      <c r="AK1457">
        <v>1224</v>
      </c>
      <c r="AL1457" t="s">
        <v>91</v>
      </c>
      <c r="AM1457">
        <v>2</v>
      </c>
      <c r="AN1457" t="s">
        <v>152</v>
      </c>
      <c r="AO1457">
        <v>131567</v>
      </c>
      <c r="AP1457" t="s">
        <v>153</v>
      </c>
    </row>
    <row r="1458" spans="1:42" x14ac:dyDescent="0.2">
      <c r="A1458">
        <v>1465</v>
      </c>
      <c r="B1458" t="s">
        <v>276</v>
      </c>
      <c r="C1458" t="s">
        <v>86</v>
      </c>
      <c r="D1458">
        <v>1817963</v>
      </c>
      <c r="E1458" t="s">
        <v>298</v>
      </c>
      <c r="F1458" t="s">
        <v>297</v>
      </c>
      <c r="G1458" t="s">
        <v>297</v>
      </c>
      <c r="H1458" t="s">
        <v>296</v>
      </c>
      <c r="I1458" t="s">
        <v>4335</v>
      </c>
      <c r="J1458">
        <v>52</v>
      </c>
      <c r="K1458">
        <v>-1</v>
      </c>
      <c r="L1458">
        <v>465</v>
      </c>
      <c r="M1458" t="s">
        <v>295</v>
      </c>
      <c r="N1458">
        <v>0</v>
      </c>
      <c r="O1458">
        <v>-5296</v>
      </c>
      <c r="P1458">
        <v>-5761</v>
      </c>
      <c r="Q1458">
        <v>7</v>
      </c>
      <c r="R1458" t="s">
        <v>4319</v>
      </c>
      <c r="S1458">
        <v>1</v>
      </c>
      <c r="T1458" t="s">
        <v>4327</v>
      </c>
      <c r="U1458" t="s">
        <v>4332</v>
      </c>
      <c r="V1458">
        <v>1817963</v>
      </c>
      <c r="W1458" t="s">
        <v>86</v>
      </c>
      <c r="X1458" t="b">
        <v>1</v>
      </c>
      <c r="Y1458" t="s">
        <v>719</v>
      </c>
      <c r="Z1458" t="s">
        <v>719</v>
      </c>
      <c r="AA1458">
        <v>1817963</v>
      </c>
      <c r="AB1458" t="s">
        <v>86</v>
      </c>
      <c r="AC1458">
        <v>125216</v>
      </c>
      <c r="AD1458" t="s">
        <v>112</v>
      </c>
      <c r="AE1458">
        <v>433</v>
      </c>
      <c r="AF1458" t="s">
        <v>140</v>
      </c>
      <c r="AG1458">
        <v>204441</v>
      </c>
      <c r="AH1458" t="s">
        <v>150</v>
      </c>
      <c r="AI1458">
        <v>28211</v>
      </c>
      <c r="AJ1458" t="s">
        <v>151</v>
      </c>
      <c r="AK1458">
        <v>1224</v>
      </c>
      <c r="AL1458" t="s">
        <v>91</v>
      </c>
      <c r="AM1458">
        <v>2</v>
      </c>
      <c r="AN1458" t="s">
        <v>152</v>
      </c>
      <c r="AO1458">
        <v>131567</v>
      </c>
      <c r="AP1458" t="s">
        <v>153</v>
      </c>
    </row>
    <row r="1459" spans="1:42" x14ac:dyDescent="0.2">
      <c r="A1459">
        <v>1466</v>
      </c>
      <c r="B1459" t="s">
        <v>276</v>
      </c>
      <c r="C1459" t="s">
        <v>86</v>
      </c>
      <c r="D1459">
        <v>1817963</v>
      </c>
      <c r="E1459" t="s">
        <v>294</v>
      </c>
      <c r="F1459" t="s">
        <v>293</v>
      </c>
      <c r="G1459" t="s">
        <v>293</v>
      </c>
      <c r="H1459" t="s">
        <v>292</v>
      </c>
      <c r="I1459" t="s">
        <v>4334</v>
      </c>
      <c r="J1459">
        <v>38</v>
      </c>
      <c r="K1459">
        <v>-1</v>
      </c>
      <c r="L1459">
        <v>1002</v>
      </c>
      <c r="M1459" t="s">
        <v>291</v>
      </c>
      <c r="N1459">
        <v>0</v>
      </c>
      <c r="O1459">
        <v>-4287</v>
      </c>
      <c r="P1459">
        <v>-5289</v>
      </c>
      <c r="Q1459">
        <v>6</v>
      </c>
      <c r="R1459" t="s">
        <v>4321</v>
      </c>
      <c r="S1459">
        <v>1</v>
      </c>
      <c r="T1459" t="s">
        <v>4327</v>
      </c>
      <c r="U1459" t="s">
        <v>4332</v>
      </c>
      <c r="V1459">
        <v>1817963</v>
      </c>
      <c r="W1459" t="s">
        <v>86</v>
      </c>
      <c r="X1459" t="b">
        <v>1</v>
      </c>
      <c r="Y1459" t="s">
        <v>719</v>
      </c>
      <c r="Z1459" t="s">
        <v>719</v>
      </c>
      <c r="AA1459">
        <v>1817963</v>
      </c>
      <c r="AB1459" t="s">
        <v>86</v>
      </c>
      <c r="AC1459">
        <v>125216</v>
      </c>
      <c r="AD1459" t="s">
        <v>112</v>
      </c>
      <c r="AE1459">
        <v>433</v>
      </c>
      <c r="AF1459" t="s">
        <v>140</v>
      </c>
      <c r="AG1459">
        <v>204441</v>
      </c>
      <c r="AH1459" t="s">
        <v>150</v>
      </c>
      <c r="AI1459">
        <v>28211</v>
      </c>
      <c r="AJ1459" t="s">
        <v>151</v>
      </c>
      <c r="AK1459">
        <v>1224</v>
      </c>
      <c r="AL1459" t="s">
        <v>91</v>
      </c>
      <c r="AM1459">
        <v>2</v>
      </c>
      <c r="AN1459" t="s">
        <v>152</v>
      </c>
      <c r="AO1459">
        <v>131567</v>
      </c>
      <c r="AP1459" t="s">
        <v>153</v>
      </c>
    </row>
    <row r="1460" spans="1:42" x14ac:dyDescent="0.2">
      <c r="A1460">
        <v>1467</v>
      </c>
      <c r="B1460" t="s">
        <v>276</v>
      </c>
      <c r="C1460" t="s">
        <v>86</v>
      </c>
      <c r="D1460">
        <v>1817963</v>
      </c>
      <c r="E1460" t="s">
        <v>290</v>
      </c>
      <c r="F1460" t="s">
        <v>289</v>
      </c>
      <c r="G1460" t="s">
        <v>289</v>
      </c>
      <c r="H1460" t="s">
        <v>288</v>
      </c>
      <c r="I1460" t="s">
        <v>4333</v>
      </c>
      <c r="J1460">
        <v>52</v>
      </c>
      <c r="K1460">
        <v>-1</v>
      </c>
      <c r="L1460">
        <v>1011</v>
      </c>
      <c r="M1460" t="s">
        <v>287</v>
      </c>
      <c r="N1460">
        <v>0</v>
      </c>
      <c r="O1460">
        <v>-3259</v>
      </c>
      <c r="P1460">
        <v>-4270</v>
      </c>
      <c r="Q1460">
        <v>5</v>
      </c>
      <c r="R1460" t="s">
        <v>4320</v>
      </c>
      <c r="S1460">
        <v>1</v>
      </c>
      <c r="T1460" t="s">
        <v>4327</v>
      </c>
      <c r="U1460" t="s">
        <v>4332</v>
      </c>
      <c r="V1460">
        <v>1817963</v>
      </c>
      <c r="W1460" t="s">
        <v>86</v>
      </c>
      <c r="X1460" t="b">
        <v>1</v>
      </c>
      <c r="Y1460" t="s">
        <v>719</v>
      </c>
      <c r="Z1460" t="s">
        <v>719</v>
      </c>
      <c r="AA1460">
        <v>1817963</v>
      </c>
      <c r="AB1460" t="s">
        <v>86</v>
      </c>
      <c r="AC1460">
        <v>125216</v>
      </c>
      <c r="AD1460" t="s">
        <v>112</v>
      </c>
      <c r="AE1460">
        <v>433</v>
      </c>
      <c r="AF1460" t="s">
        <v>140</v>
      </c>
      <c r="AG1460">
        <v>204441</v>
      </c>
      <c r="AH1460" t="s">
        <v>150</v>
      </c>
      <c r="AI1460">
        <v>28211</v>
      </c>
      <c r="AJ1460" t="s">
        <v>151</v>
      </c>
      <c r="AK1460">
        <v>1224</v>
      </c>
      <c r="AL1460" t="s">
        <v>91</v>
      </c>
      <c r="AM1460">
        <v>2</v>
      </c>
      <c r="AN1460" t="s">
        <v>152</v>
      </c>
      <c r="AO1460">
        <v>131567</v>
      </c>
      <c r="AP1460" t="s">
        <v>153</v>
      </c>
    </row>
    <row r="1461" spans="1:42" x14ac:dyDescent="0.2">
      <c r="A1461">
        <v>1468</v>
      </c>
      <c r="B1461" t="s">
        <v>276</v>
      </c>
      <c r="C1461" t="s">
        <v>86</v>
      </c>
      <c r="D1461">
        <v>1817963</v>
      </c>
      <c r="E1461" t="s">
        <v>286</v>
      </c>
      <c r="F1461" t="s">
        <v>285</v>
      </c>
      <c r="G1461" t="s">
        <v>285</v>
      </c>
      <c r="H1461" t="s">
        <v>284</v>
      </c>
      <c r="I1461" t="s">
        <v>4331</v>
      </c>
      <c r="J1461" t="s">
        <v>719</v>
      </c>
      <c r="K1461">
        <v>-1</v>
      </c>
      <c r="L1461">
        <v>312</v>
      </c>
      <c r="M1461" t="s">
        <v>283</v>
      </c>
      <c r="N1461">
        <v>0</v>
      </c>
      <c r="O1461">
        <v>-2394</v>
      </c>
      <c r="P1461">
        <v>-2706</v>
      </c>
      <c r="Q1461">
        <v>4</v>
      </c>
      <c r="R1461" t="s">
        <v>719</v>
      </c>
      <c r="S1461">
        <v>1</v>
      </c>
      <c r="T1461" t="s">
        <v>4327</v>
      </c>
      <c r="U1461" t="s">
        <v>4326</v>
      </c>
      <c r="V1461">
        <v>1817963</v>
      </c>
      <c r="W1461" t="s">
        <v>86</v>
      </c>
      <c r="X1461" t="b">
        <v>1</v>
      </c>
      <c r="Y1461" t="s">
        <v>719</v>
      </c>
      <c r="Z1461" t="s">
        <v>719</v>
      </c>
      <c r="AA1461">
        <v>1817963</v>
      </c>
      <c r="AB1461" t="s">
        <v>86</v>
      </c>
      <c r="AC1461">
        <v>125216</v>
      </c>
      <c r="AD1461" t="s">
        <v>112</v>
      </c>
      <c r="AE1461">
        <v>433</v>
      </c>
      <c r="AF1461" t="s">
        <v>140</v>
      </c>
      <c r="AG1461">
        <v>204441</v>
      </c>
      <c r="AH1461" t="s">
        <v>150</v>
      </c>
      <c r="AI1461">
        <v>28211</v>
      </c>
      <c r="AJ1461" t="s">
        <v>151</v>
      </c>
      <c r="AK1461">
        <v>1224</v>
      </c>
      <c r="AL1461" t="s">
        <v>91</v>
      </c>
      <c r="AM1461">
        <v>2</v>
      </c>
      <c r="AN1461" t="s">
        <v>152</v>
      </c>
      <c r="AO1461">
        <v>131567</v>
      </c>
      <c r="AP1461" t="s">
        <v>153</v>
      </c>
    </row>
    <row r="1462" spans="1:42" x14ac:dyDescent="0.2">
      <c r="A1462">
        <v>1469</v>
      </c>
      <c r="B1462" t="s">
        <v>276</v>
      </c>
      <c r="C1462" t="s">
        <v>86</v>
      </c>
      <c r="D1462">
        <v>1817963</v>
      </c>
      <c r="E1462" t="s">
        <v>280</v>
      </c>
      <c r="F1462" t="s">
        <v>279</v>
      </c>
      <c r="G1462" t="s">
        <v>279</v>
      </c>
      <c r="H1462" t="s">
        <v>282</v>
      </c>
      <c r="I1462" t="s">
        <v>4330</v>
      </c>
      <c r="J1462" t="s">
        <v>719</v>
      </c>
      <c r="K1462">
        <v>1</v>
      </c>
      <c r="L1462">
        <v>888</v>
      </c>
      <c r="M1462" t="s">
        <v>281</v>
      </c>
      <c r="N1462">
        <v>0</v>
      </c>
      <c r="O1462">
        <v>-1317</v>
      </c>
      <c r="P1462">
        <v>-2205</v>
      </c>
      <c r="Q1462">
        <v>3</v>
      </c>
      <c r="R1462" t="s">
        <v>719</v>
      </c>
      <c r="S1462">
        <v>1</v>
      </c>
      <c r="T1462" t="s">
        <v>4327</v>
      </c>
      <c r="U1462" t="s">
        <v>4326</v>
      </c>
      <c r="V1462">
        <v>1817963</v>
      </c>
      <c r="W1462" t="s">
        <v>86</v>
      </c>
      <c r="X1462" t="b">
        <v>1</v>
      </c>
      <c r="Y1462" t="s">
        <v>719</v>
      </c>
      <c r="Z1462" t="s">
        <v>719</v>
      </c>
      <c r="AA1462">
        <v>1817963</v>
      </c>
      <c r="AB1462" t="s">
        <v>86</v>
      </c>
      <c r="AC1462">
        <v>125216</v>
      </c>
      <c r="AD1462" t="s">
        <v>112</v>
      </c>
      <c r="AE1462">
        <v>433</v>
      </c>
      <c r="AF1462" t="s">
        <v>140</v>
      </c>
      <c r="AG1462">
        <v>204441</v>
      </c>
      <c r="AH1462" t="s">
        <v>150</v>
      </c>
      <c r="AI1462">
        <v>28211</v>
      </c>
      <c r="AJ1462" t="s">
        <v>151</v>
      </c>
      <c r="AK1462">
        <v>1224</v>
      </c>
      <c r="AL1462" t="s">
        <v>91</v>
      </c>
      <c r="AM1462">
        <v>2</v>
      </c>
      <c r="AN1462" t="s">
        <v>152</v>
      </c>
      <c r="AO1462">
        <v>131567</v>
      </c>
      <c r="AP1462" t="s">
        <v>153</v>
      </c>
    </row>
    <row r="1463" spans="1:42" x14ac:dyDescent="0.2">
      <c r="A1463">
        <v>1470</v>
      </c>
      <c r="B1463" t="s">
        <v>276</v>
      </c>
      <c r="C1463" t="s">
        <v>86</v>
      </c>
      <c r="D1463">
        <v>1817963</v>
      </c>
      <c r="E1463" t="s">
        <v>280</v>
      </c>
      <c r="F1463" t="s">
        <v>279</v>
      </c>
      <c r="G1463" t="s">
        <v>279</v>
      </c>
      <c r="H1463" t="s">
        <v>278</v>
      </c>
      <c r="I1463" t="s">
        <v>4329</v>
      </c>
      <c r="J1463" t="s">
        <v>719</v>
      </c>
      <c r="K1463">
        <v>1</v>
      </c>
      <c r="L1463">
        <v>927</v>
      </c>
      <c r="M1463" t="s">
        <v>277</v>
      </c>
      <c r="N1463">
        <v>0</v>
      </c>
      <c r="O1463">
        <v>-391</v>
      </c>
      <c r="P1463">
        <v>-1318</v>
      </c>
      <c r="Q1463">
        <v>2</v>
      </c>
      <c r="R1463" t="s">
        <v>719</v>
      </c>
      <c r="S1463">
        <v>1</v>
      </c>
      <c r="T1463" t="s">
        <v>4327</v>
      </c>
      <c r="U1463" t="s">
        <v>4326</v>
      </c>
      <c r="V1463">
        <v>1817963</v>
      </c>
      <c r="W1463" t="s">
        <v>86</v>
      </c>
      <c r="X1463" t="b">
        <v>1</v>
      </c>
      <c r="Y1463" t="s">
        <v>719</v>
      </c>
      <c r="Z1463" t="s">
        <v>719</v>
      </c>
      <c r="AA1463">
        <v>1817963</v>
      </c>
      <c r="AB1463" t="s">
        <v>86</v>
      </c>
      <c r="AC1463">
        <v>125216</v>
      </c>
      <c r="AD1463" t="s">
        <v>112</v>
      </c>
      <c r="AE1463">
        <v>433</v>
      </c>
      <c r="AF1463" t="s">
        <v>140</v>
      </c>
      <c r="AG1463">
        <v>204441</v>
      </c>
      <c r="AH1463" t="s">
        <v>150</v>
      </c>
      <c r="AI1463">
        <v>28211</v>
      </c>
      <c r="AJ1463" t="s">
        <v>151</v>
      </c>
      <c r="AK1463">
        <v>1224</v>
      </c>
      <c r="AL1463" t="s">
        <v>91</v>
      </c>
      <c r="AM1463">
        <v>2</v>
      </c>
      <c r="AN1463" t="s">
        <v>152</v>
      </c>
      <c r="AO1463">
        <v>131567</v>
      </c>
      <c r="AP1463" t="s">
        <v>153</v>
      </c>
    </row>
    <row r="1464" spans="1:42" x14ac:dyDescent="0.2">
      <c r="A1464">
        <v>1471</v>
      </c>
      <c r="B1464" t="s">
        <v>276</v>
      </c>
      <c r="C1464" t="s">
        <v>86</v>
      </c>
      <c r="D1464">
        <v>1817963</v>
      </c>
      <c r="E1464" t="s">
        <v>275</v>
      </c>
      <c r="F1464" t="s">
        <v>274</v>
      </c>
      <c r="G1464" t="s">
        <v>274</v>
      </c>
      <c r="H1464" t="s">
        <v>273</v>
      </c>
      <c r="I1464" t="s">
        <v>4328</v>
      </c>
      <c r="J1464" t="s">
        <v>719</v>
      </c>
      <c r="K1464">
        <v>1</v>
      </c>
      <c r="L1464">
        <v>328</v>
      </c>
      <c r="M1464" t="s">
        <v>272</v>
      </c>
      <c r="N1464">
        <v>1</v>
      </c>
      <c r="O1464">
        <v>0</v>
      </c>
      <c r="P1464">
        <v>-328</v>
      </c>
      <c r="Q1464">
        <v>1</v>
      </c>
      <c r="R1464" t="s">
        <v>719</v>
      </c>
      <c r="S1464">
        <v>1</v>
      </c>
      <c r="T1464" t="s">
        <v>4327</v>
      </c>
      <c r="U1464" t="s">
        <v>4326</v>
      </c>
      <c r="V1464">
        <v>1817963</v>
      </c>
      <c r="W1464" t="s">
        <v>86</v>
      </c>
      <c r="X1464" t="b">
        <v>1</v>
      </c>
      <c r="Y1464" t="s">
        <v>719</v>
      </c>
      <c r="Z1464" t="s">
        <v>719</v>
      </c>
      <c r="AA1464">
        <v>1817963</v>
      </c>
      <c r="AB1464" t="s">
        <v>86</v>
      </c>
      <c r="AC1464">
        <v>125216</v>
      </c>
      <c r="AD1464" t="s">
        <v>112</v>
      </c>
      <c r="AE1464">
        <v>433</v>
      </c>
      <c r="AF1464" t="s">
        <v>140</v>
      </c>
      <c r="AG1464">
        <v>204441</v>
      </c>
      <c r="AH1464" t="s">
        <v>150</v>
      </c>
      <c r="AI1464">
        <v>28211</v>
      </c>
      <c r="AJ1464" t="s">
        <v>151</v>
      </c>
      <c r="AK1464">
        <v>1224</v>
      </c>
      <c r="AL1464" t="s">
        <v>91</v>
      </c>
      <c r="AM1464">
        <v>2</v>
      </c>
      <c r="AN1464" t="s">
        <v>152</v>
      </c>
      <c r="AO1464">
        <v>131567</v>
      </c>
      <c r="AP1464" t="s">
        <v>153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75A4-7A85-B044-8D92-EFD449E73B16}">
  <dimension ref="A1:I1547"/>
  <sheetViews>
    <sheetView workbookViewId="0">
      <selection activeCell="M48" sqref="M48"/>
    </sheetView>
  </sheetViews>
  <sheetFormatPr baseColWidth="10" defaultColWidth="11.1640625" defaultRowHeight="16" x14ac:dyDescent="0.2"/>
  <sheetData>
    <row r="1" spans="1:9" x14ac:dyDescent="0.2">
      <c r="A1" t="s">
        <v>5820</v>
      </c>
      <c r="B1" t="s">
        <v>5819</v>
      </c>
      <c r="C1" t="s">
        <v>5818</v>
      </c>
      <c r="D1" t="s">
        <v>5817</v>
      </c>
      <c r="E1" t="s">
        <v>5816</v>
      </c>
      <c r="F1" t="s">
        <v>5815</v>
      </c>
      <c r="G1" t="s">
        <v>5814</v>
      </c>
      <c r="H1" t="s">
        <v>5813</v>
      </c>
      <c r="I1" t="s">
        <v>5812</v>
      </c>
    </row>
    <row r="2" spans="1:9" x14ac:dyDescent="0.2">
      <c r="A2" t="s">
        <v>4318</v>
      </c>
      <c r="B2" t="s">
        <v>45</v>
      </c>
      <c r="C2" t="s">
        <v>4174</v>
      </c>
      <c r="D2" t="s">
        <v>5766</v>
      </c>
      <c r="E2" t="s">
        <v>4318</v>
      </c>
      <c r="F2" t="s">
        <v>45</v>
      </c>
      <c r="G2" t="s">
        <v>4174</v>
      </c>
      <c r="H2" t="s">
        <v>5766</v>
      </c>
      <c r="I2">
        <v>100</v>
      </c>
    </row>
    <row r="3" spans="1:9" x14ac:dyDescent="0.2">
      <c r="A3" t="s">
        <v>4318</v>
      </c>
      <c r="B3" t="s">
        <v>45</v>
      </c>
      <c r="C3" t="s">
        <v>4174</v>
      </c>
      <c r="D3" t="s">
        <v>5766</v>
      </c>
      <c r="E3" t="s">
        <v>4318</v>
      </c>
      <c r="F3" t="s">
        <v>45</v>
      </c>
      <c r="G3" t="s">
        <v>5805</v>
      </c>
      <c r="H3" t="s">
        <v>5811</v>
      </c>
      <c r="I3">
        <v>100</v>
      </c>
    </row>
    <row r="4" spans="1:9" x14ac:dyDescent="0.2">
      <c r="A4" t="s">
        <v>4318</v>
      </c>
      <c r="B4" t="s">
        <v>45</v>
      </c>
      <c r="C4" t="s">
        <v>4174</v>
      </c>
      <c r="D4" t="s">
        <v>5766</v>
      </c>
      <c r="E4" t="s">
        <v>4318</v>
      </c>
      <c r="F4" t="s">
        <v>135</v>
      </c>
      <c r="G4" t="s">
        <v>4123</v>
      </c>
      <c r="H4" t="s">
        <v>5740</v>
      </c>
      <c r="I4">
        <v>66.8</v>
      </c>
    </row>
    <row r="5" spans="1:9" x14ac:dyDescent="0.2">
      <c r="A5" t="s">
        <v>4318</v>
      </c>
      <c r="B5" t="s">
        <v>45</v>
      </c>
      <c r="C5" t="s">
        <v>4174</v>
      </c>
      <c r="D5" t="s">
        <v>5766</v>
      </c>
      <c r="E5" t="s">
        <v>4318</v>
      </c>
      <c r="F5" t="s">
        <v>45</v>
      </c>
      <c r="G5" t="s">
        <v>2052</v>
      </c>
      <c r="H5" t="s">
        <v>4935</v>
      </c>
      <c r="I5">
        <v>44.22</v>
      </c>
    </row>
    <row r="6" spans="1:9" x14ac:dyDescent="0.2">
      <c r="A6" t="s">
        <v>4318</v>
      </c>
      <c r="B6" t="s">
        <v>45</v>
      </c>
      <c r="C6" t="s">
        <v>4174</v>
      </c>
      <c r="D6" t="s">
        <v>5766</v>
      </c>
      <c r="E6" t="s">
        <v>4318</v>
      </c>
      <c r="F6" t="s">
        <v>106</v>
      </c>
      <c r="G6" t="s">
        <v>3929</v>
      </c>
      <c r="H6" t="s">
        <v>5668</v>
      </c>
      <c r="I6">
        <v>37.700000000000003</v>
      </c>
    </row>
    <row r="7" spans="1:9" x14ac:dyDescent="0.2">
      <c r="A7" t="s">
        <v>4318</v>
      </c>
      <c r="B7" t="s">
        <v>45</v>
      </c>
      <c r="C7" t="s">
        <v>4174</v>
      </c>
      <c r="D7" t="s">
        <v>5766</v>
      </c>
      <c r="E7" t="s">
        <v>4318</v>
      </c>
      <c r="F7" t="s">
        <v>124</v>
      </c>
      <c r="G7" t="s">
        <v>3320</v>
      </c>
      <c r="H7" t="s">
        <v>5406</v>
      </c>
      <c r="I7">
        <v>46</v>
      </c>
    </row>
    <row r="8" spans="1:9" x14ac:dyDescent="0.2">
      <c r="A8" t="s">
        <v>4318</v>
      </c>
      <c r="B8" t="s">
        <v>45</v>
      </c>
      <c r="C8" t="s">
        <v>4174</v>
      </c>
      <c r="D8" t="s">
        <v>5766</v>
      </c>
      <c r="E8" t="s">
        <v>4318</v>
      </c>
      <c r="F8" t="s">
        <v>135</v>
      </c>
      <c r="G8" t="s">
        <v>3276</v>
      </c>
      <c r="H8" t="s">
        <v>5392</v>
      </c>
      <c r="I8">
        <v>64.31</v>
      </c>
    </row>
    <row r="9" spans="1:9" x14ac:dyDescent="0.2">
      <c r="A9" t="s">
        <v>4318</v>
      </c>
      <c r="B9" t="s">
        <v>45</v>
      </c>
      <c r="C9" t="s">
        <v>4174</v>
      </c>
      <c r="D9" t="s">
        <v>5766</v>
      </c>
      <c r="E9" t="s">
        <v>4318</v>
      </c>
      <c r="F9" t="s">
        <v>45</v>
      </c>
      <c r="G9" t="s">
        <v>4586</v>
      </c>
      <c r="H9" t="s">
        <v>4598</v>
      </c>
      <c r="I9">
        <v>66.27</v>
      </c>
    </row>
    <row r="10" spans="1:9" x14ac:dyDescent="0.2">
      <c r="A10" t="s">
        <v>4318</v>
      </c>
      <c r="B10" t="s">
        <v>45</v>
      </c>
      <c r="C10" t="s">
        <v>4174</v>
      </c>
      <c r="D10" t="s">
        <v>5766</v>
      </c>
      <c r="E10" t="s">
        <v>4318</v>
      </c>
      <c r="F10" t="s">
        <v>124</v>
      </c>
      <c r="G10" t="s">
        <v>1051</v>
      </c>
      <c r="H10" t="s">
        <v>4578</v>
      </c>
      <c r="I10">
        <v>43.6</v>
      </c>
    </row>
    <row r="11" spans="1:9" x14ac:dyDescent="0.2">
      <c r="A11" t="s">
        <v>4318</v>
      </c>
      <c r="B11" t="s">
        <v>45</v>
      </c>
      <c r="C11" t="s">
        <v>4174</v>
      </c>
      <c r="D11" t="s">
        <v>5766</v>
      </c>
      <c r="E11" t="s">
        <v>4318</v>
      </c>
      <c r="F11" t="s">
        <v>106</v>
      </c>
      <c r="G11" t="s">
        <v>3109</v>
      </c>
      <c r="H11" t="s">
        <v>5329</v>
      </c>
      <c r="I11">
        <v>36</v>
      </c>
    </row>
    <row r="12" spans="1:9" x14ac:dyDescent="0.2">
      <c r="A12" t="s">
        <v>4318</v>
      </c>
      <c r="B12" t="s">
        <v>45</v>
      </c>
      <c r="C12" t="s">
        <v>4174</v>
      </c>
      <c r="D12" t="s">
        <v>5766</v>
      </c>
      <c r="E12" t="s">
        <v>4318</v>
      </c>
      <c r="F12" t="s">
        <v>45</v>
      </c>
      <c r="G12" t="s">
        <v>1012</v>
      </c>
      <c r="H12" t="s">
        <v>4560</v>
      </c>
      <c r="I12">
        <v>44.8</v>
      </c>
    </row>
    <row r="13" spans="1:9" x14ac:dyDescent="0.2">
      <c r="A13" t="s">
        <v>4318</v>
      </c>
      <c r="B13" t="s">
        <v>45</v>
      </c>
      <c r="C13" t="s">
        <v>4174</v>
      </c>
      <c r="D13" t="s">
        <v>5766</v>
      </c>
      <c r="E13" t="s">
        <v>4318</v>
      </c>
      <c r="F13" t="s">
        <v>45</v>
      </c>
      <c r="G13" t="s">
        <v>900</v>
      </c>
      <c r="H13" t="s">
        <v>4527</v>
      </c>
      <c r="I13">
        <v>62.45</v>
      </c>
    </row>
    <row r="14" spans="1:9" x14ac:dyDescent="0.2">
      <c r="A14" t="s">
        <v>4318</v>
      </c>
      <c r="B14" t="s">
        <v>45</v>
      </c>
      <c r="C14" t="s">
        <v>4174</v>
      </c>
      <c r="D14" t="s">
        <v>5766</v>
      </c>
      <c r="E14" t="s">
        <v>4318</v>
      </c>
      <c r="F14" t="s">
        <v>45</v>
      </c>
      <c r="G14" t="s">
        <v>2793</v>
      </c>
      <c r="H14" t="s">
        <v>5207</v>
      </c>
      <c r="I14">
        <v>40.4</v>
      </c>
    </row>
    <row r="15" spans="1:9" x14ac:dyDescent="0.2">
      <c r="A15" t="s">
        <v>4318</v>
      </c>
      <c r="B15" t="s">
        <v>45</v>
      </c>
      <c r="C15" t="s">
        <v>4174</v>
      </c>
      <c r="D15" t="s">
        <v>5766</v>
      </c>
      <c r="E15" t="s">
        <v>4318</v>
      </c>
      <c r="F15" t="s">
        <v>135</v>
      </c>
      <c r="G15" t="s">
        <v>728</v>
      </c>
      <c r="H15" t="s">
        <v>4474</v>
      </c>
      <c r="I15">
        <v>41.98</v>
      </c>
    </row>
    <row r="16" spans="1:9" x14ac:dyDescent="0.2">
      <c r="A16" t="s">
        <v>4318</v>
      </c>
      <c r="B16" t="s">
        <v>45</v>
      </c>
      <c r="C16" t="s">
        <v>4174</v>
      </c>
      <c r="D16" t="s">
        <v>5766</v>
      </c>
      <c r="E16" t="s">
        <v>4318</v>
      </c>
      <c r="F16" t="s">
        <v>140</v>
      </c>
      <c r="G16" t="s">
        <v>699</v>
      </c>
      <c r="H16" t="s">
        <v>4460</v>
      </c>
      <c r="I16">
        <v>42</v>
      </c>
    </row>
    <row r="17" spans="1:9" x14ac:dyDescent="0.2">
      <c r="A17" t="s">
        <v>4318</v>
      </c>
      <c r="B17" t="s">
        <v>45</v>
      </c>
      <c r="C17" t="s">
        <v>4174</v>
      </c>
      <c r="D17" t="s">
        <v>5766</v>
      </c>
      <c r="E17" t="s">
        <v>4318</v>
      </c>
      <c r="F17" t="s">
        <v>124</v>
      </c>
      <c r="G17" t="s">
        <v>600</v>
      </c>
      <c r="H17" t="s">
        <v>4427</v>
      </c>
      <c r="I17">
        <v>45.6</v>
      </c>
    </row>
    <row r="18" spans="1:9" x14ac:dyDescent="0.2">
      <c r="A18" t="s">
        <v>4318</v>
      </c>
      <c r="B18" t="s">
        <v>45</v>
      </c>
      <c r="C18" t="s">
        <v>4174</v>
      </c>
      <c r="D18" t="s">
        <v>5766</v>
      </c>
      <c r="E18" t="s">
        <v>4318</v>
      </c>
      <c r="F18" t="s">
        <v>45</v>
      </c>
      <c r="G18" t="s">
        <v>2311</v>
      </c>
      <c r="H18" t="s">
        <v>5036</v>
      </c>
      <c r="I18">
        <v>60.87</v>
      </c>
    </row>
    <row r="19" spans="1:9" x14ac:dyDescent="0.2">
      <c r="A19" t="s">
        <v>4318</v>
      </c>
      <c r="B19" t="s">
        <v>45</v>
      </c>
      <c r="C19" t="s">
        <v>4174</v>
      </c>
      <c r="D19" t="s">
        <v>5766</v>
      </c>
      <c r="E19" t="s">
        <v>4318</v>
      </c>
      <c r="F19" t="s">
        <v>45</v>
      </c>
      <c r="G19" t="s">
        <v>2264</v>
      </c>
      <c r="H19" t="s">
        <v>5020</v>
      </c>
      <c r="I19">
        <v>40.74</v>
      </c>
    </row>
    <row r="20" spans="1:9" x14ac:dyDescent="0.2">
      <c r="A20" t="s">
        <v>4318</v>
      </c>
      <c r="B20" t="s">
        <v>45</v>
      </c>
      <c r="C20" t="s">
        <v>4174</v>
      </c>
      <c r="D20" t="s">
        <v>5766</v>
      </c>
      <c r="E20" t="s">
        <v>4318</v>
      </c>
      <c r="F20" t="s">
        <v>124</v>
      </c>
      <c r="G20" t="s">
        <v>341</v>
      </c>
      <c r="H20" t="s">
        <v>4354</v>
      </c>
      <c r="I20">
        <v>45.2</v>
      </c>
    </row>
    <row r="21" spans="1:9" x14ac:dyDescent="0.2">
      <c r="A21" t="s">
        <v>4318</v>
      </c>
      <c r="B21" t="s">
        <v>45</v>
      </c>
      <c r="C21" t="s">
        <v>4174</v>
      </c>
      <c r="D21" t="s">
        <v>5766</v>
      </c>
      <c r="E21" t="s">
        <v>4318</v>
      </c>
      <c r="F21" t="s">
        <v>140</v>
      </c>
      <c r="G21" t="s">
        <v>276</v>
      </c>
      <c r="H21" t="s">
        <v>4338</v>
      </c>
      <c r="I21">
        <v>41.8</v>
      </c>
    </row>
    <row r="22" spans="1:9" x14ac:dyDescent="0.2">
      <c r="A22" t="s">
        <v>4318</v>
      </c>
      <c r="B22" t="s">
        <v>45</v>
      </c>
      <c r="C22" t="s">
        <v>5805</v>
      </c>
      <c r="D22" t="s">
        <v>5811</v>
      </c>
      <c r="E22" t="s">
        <v>4318</v>
      </c>
      <c r="F22" t="s">
        <v>45</v>
      </c>
      <c r="G22" t="s">
        <v>5805</v>
      </c>
      <c r="H22" t="s">
        <v>5811</v>
      </c>
      <c r="I22">
        <v>100</v>
      </c>
    </row>
    <row r="23" spans="1:9" x14ac:dyDescent="0.2">
      <c r="A23" t="s">
        <v>4318</v>
      </c>
      <c r="B23" t="s">
        <v>45</v>
      </c>
      <c r="C23" t="s">
        <v>5805</v>
      </c>
      <c r="D23" t="s">
        <v>5811</v>
      </c>
      <c r="E23" t="s">
        <v>4318</v>
      </c>
      <c r="F23" t="s">
        <v>135</v>
      </c>
      <c r="G23" t="s">
        <v>4123</v>
      </c>
      <c r="H23" t="s">
        <v>5740</v>
      </c>
      <c r="I23">
        <v>66.8</v>
      </c>
    </row>
    <row r="24" spans="1:9" x14ac:dyDescent="0.2">
      <c r="A24" t="s">
        <v>4318</v>
      </c>
      <c r="B24" t="s">
        <v>45</v>
      </c>
      <c r="C24" t="s">
        <v>5805</v>
      </c>
      <c r="D24" t="s">
        <v>5811</v>
      </c>
      <c r="E24" t="s">
        <v>4318</v>
      </c>
      <c r="F24" t="s">
        <v>45</v>
      </c>
      <c r="G24" t="s">
        <v>2052</v>
      </c>
      <c r="H24" t="s">
        <v>4935</v>
      </c>
      <c r="I24">
        <v>44.22</v>
      </c>
    </row>
    <row r="25" spans="1:9" x14ac:dyDescent="0.2">
      <c r="A25" t="s">
        <v>4318</v>
      </c>
      <c r="B25" t="s">
        <v>45</v>
      </c>
      <c r="C25" t="s">
        <v>5805</v>
      </c>
      <c r="D25" t="s">
        <v>5811</v>
      </c>
      <c r="E25" t="s">
        <v>4318</v>
      </c>
      <c r="F25" t="s">
        <v>106</v>
      </c>
      <c r="G25" t="s">
        <v>3929</v>
      </c>
      <c r="H25" t="s">
        <v>5668</v>
      </c>
      <c r="I25">
        <v>37.700000000000003</v>
      </c>
    </row>
    <row r="26" spans="1:9" x14ac:dyDescent="0.2">
      <c r="A26" t="s">
        <v>4318</v>
      </c>
      <c r="B26" t="s">
        <v>45</v>
      </c>
      <c r="C26" t="s">
        <v>5805</v>
      </c>
      <c r="D26" t="s">
        <v>5811</v>
      </c>
      <c r="E26" t="s">
        <v>4318</v>
      </c>
      <c r="F26" t="s">
        <v>124</v>
      </c>
      <c r="G26" t="s">
        <v>3320</v>
      </c>
      <c r="H26" t="s">
        <v>5406</v>
      </c>
      <c r="I26">
        <v>46</v>
      </c>
    </row>
    <row r="27" spans="1:9" x14ac:dyDescent="0.2">
      <c r="A27" t="s">
        <v>4318</v>
      </c>
      <c r="B27" t="s">
        <v>45</v>
      </c>
      <c r="C27" t="s">
        <v>5805</v>
      </c>
      <c r="D27" t="s">
        <v>5811</v>
      </c>
      <c r="E27" t="s">
        <v>4318</v>
      </c>
      <c r="F27" t="s">
        <v>135</v>
      </c>
      <c r="G27" t="s">
        <v>3276</v>
      </c>
      <c r="H27" t="s">
        <v>5392</v>
      </c>
      <c r="I27">
        <v>64.31</v>
      </c>
    </row>
    <row r="28" spans="1:9" x14ac:dyDescent="0.2">
      <c r="A28" t="s">
        <v>4318</v>
      </c>
      <c r="B28" t="s">
        <v>45</v>
      </c>
      <c r="C28" t="s">
        <v>5805</v>
      </c>
      <c r="D28" t="s">
        <v>5811</v>
      </c>
      <c r="E28" t="s">
        <v>4318</v>
      </c>
      <c r="F28" t="s">
        <v>45</v>
      </c>
      <c r="G28" t="s">
        <v>4586</v>
      </c>
      <c r="H28" t="s">
        <v>4598</v>
      </c>
      <c r="I28">
        <v>66.27</v>
      </c>
    </row>
    <row r="29" spans="1:9" x14ac:dyDescent="0.2">
      <c r="A29" t="s">
        <v>4318</v>
      </c>
      <c r="B29" t="s">
        <v>45</v>
      </c>
      <c r="C29" t="s">
        <v>5805</v>
      </c>
      <c r="D29" t="s">
        <v>5811</v>
      </c>
      <c r="E29" t="s">
        <v>4318</v>
      </c>
      <c r="F29" t="s">
        <v>124</v>
      </c>
      <c r="G29" t="s">
        <v>1051</v>
      </c>
      <c r="H29" t="s">
        <v>4578</v>
      </c>
      <c r="I29">
        <v>43.6</v>
      </c>
    </row>
    <row r="30" spans="1:9" x14ac:dyDescent="0.2">
      <c r="A30" t="s">
        <v>4318</v>
      </c>
      <c r="B30" t="s">
        <v>45</v>
      </c>
      <c r="C30" t="s">
        <v>5805</v>
      </c>
      <c r="D30" t="s">
        <v>5811</v>
      </c>
      <c r="E30" t="s">
        <v>4318</v>
      </c>
      <c r="F30" t="s">
        <v>106</v>
      </c>
      <c r="G30" t="s">
        <v>3109</v>
      </c>
      <c r="H30" t="s">
        <v>5329</v>
      </c>
      <c r="I30">
        <v>36</v>
      </c>
    </row>
    <row r="31" spans="1:9" x14ac:dyDescent="0.2">
      <c r="A31" t="s">
        <v>4318</v>
      </c>
      <c r="B31" t="s">
        <v>45</v>
      </c>
      <c r="C31" t="s">
        <v>5805</v>
      </c>
      <c r="D31" t="s">
        <v>5811</v>
      </c>
      <c r="E31" t="s">
        <v>4318</v>
      </c>
      <c r="F31" t="s">
        <v>45</v>
      </c>
      <c r="G31" t="s">
        <v>1012</v>
      </c>
      <c r="H31" t="s">
        <v>4560</v>
      </c>
      <c r="I31">
        <v>44.8</v>
      </c>
    </row>
    <row r="32" spans="1:9" x14ac:dyDescent="0.2">
      <c r="A32" t="s">
        <v>4318</v>
      </c>
      <c r="B32" t="s">
        <v>45</v>
      </c>
      <c r="C32" t="s">
        <v>5805</v>
      </c>
      <c r="D32" t="s">
        <v>5811</v>
      </c>
      <c r="E32" t="s">
        <v>4318</v>
      </c>
      <c r="F32" t="s">
        <v>45</v>
      </c>
      <c r="G32" t="s">
        <v>900</v>
      </c>
      <c r="H32" t="s">
        <v>4527</v>
      </c>
      <c r="I32">
        <v>62.45</v>
      </c>
    </row>
    <row r="33" spans="1:9" x14ac:dyDescent="0.2">
      <c r="A33" t="s">
        <v>4318</v>
      </c>
      <c r="B33" t="s">
        <v>45</v>
      </c>
      <c r="C33" t="s">
        <v>5805</v>
      </c>
      <c r="D33" t="s">
        <v>5811</v>
      </c>
      <c r="E33" t="s">
        <v>4318</v>
      </c>
      <c r="F33" t="s">
        <v>45</v>
      </c>
      <c r="G33" t="s">
        <v>2793</v>
      </c>
      <c r="H33" t="s">
        <v>5207</v>
      </c>
      <c r="I33">
        <v>40.4</v>
      </c>
    </row>
    <row r="34" spans="1:9" x14ac:dyDescent="0.2">
      <c r="A34" t="s">
        <v>4318</v>
      </c>
      <c r="B34" t="s">
        <v>45</v>
      </c>
      <c r="C34" t="s">
        <v>5805</v>
      </c>
      <c r="D34" t="s">
        <v>5811</v>
      </c>
      <c r="E34" t="s">
        <v>4318</v>
      </c>
      <c r="F34" t="s">
        <v>135</v>
      </c>
      <c r="G34" t="s">
        <v>728</v>
      </c>
      <c r="H34" t="s">
        <v>4474</v>
      </c>
      <c r="I34">
        <v>41.98</v>
      </c>
    </row>
    <row r="35" spans="1:9" x14ac:dyDescent="0.2">
      <c r="A35" t="s">
        <v>4318</v>
      </c>
      <c r="B35" t="s">
        <v>45</v>
      </c>
      <c r="C35" t="s">
        <v>5805</v>
      </c>
      <c r="D35" t="s">
        <v>5811</v>
      </c>
      <c r="E35" t="s">
        <v>4318</v>
      </c>
      <c r="F35" t="s">
        <v>140</v>
      </c>
      <c r="G35" t="s">
        <v>699</v>
      </c>
      <c r="H35" t="s">
        <v>4460</v>
      </c>
      <c r="I35">
        <v>42</v>
      </c>
    </row>
    <row r="36" spans="1:9" x14ac:dyDescent="0.2">
      <c r="A36" t="s">
        <v>4318</v>
      </c>
      <c r="B36" t="s">
        <v>45</v>
      </c>
      <c r="C36" t="s">
        <v>5805</v>
      </c>
      <c r="D36" t="s">
        <v>5811</v>
      </c>
      <c r="E36" t="s">
        <v>4318</v>
      </c>
      <c r="F36" t="s">
        <v>124</v>
      </c>
      <c r="G36" t="s">
        <v>600</v>
      </c>
      <c r="H36" t="s">
        <v>4427</v>
      </c>
      <c r="I36">
        <v>45.6</v>
      </c>
    </row>
    <row r="37" spans="1:9" x14ac:dyDescent="0.2">
      <c r="A37" t="s">
        <v>4318</v>
      </c>
      <c r="B37" t="s">
        <v>45</v>
      </c>
      <c r="C37" t="s">
        <v>5805</v>
      </c>
      <c r="D37" t="s">
        <v>5811</v>
      </c>
      <c r="E37" t="s">
        <v>4318</v>
      </c>
      <c r="F37" t="s">
        <v>45</v>
      </c>
      <c r="G37" t="s">
        <v>2311</v>
      </c>
      <c r="H37" t="s">
        <v>5036</v>
      </c>
      <c r="I37">
        <v>60.87</v>
      </c>
    </row>
    <row r="38" spans="1:9" x14ac:dyDescent="0.2">
      <c r="A38" t="s">
        <v>4318</v>
      </c>
      <c r="B38" t="s">
        <v>45</v>
      </c>
      <c r="C38" t="s">
        <v>5805</v>
      </c>
      <c r="D38" t="s">
        <v>5811</v>
      </c>
      <c r="E38" t="s">
        <v>4318</v>
      </c>
      <c r="F38" t="s">
        <v>45</v>
      </c>
      <c r="G38" t="s">
        <v>2264</v>
      </c>
      <c r="H38" t="s">
        <v>5020</v>
      </c>
      <c r="I38">
        <v>40.74</v>
      </c>
    </row>
    <row r="39" spans="1:9" x14ac:dyDescent="0.2">
      <c r="A39" t="s">
        <v>4318</v>
      </c>
      <c r="B39" t="s">
        <v>45</v>
      </c>
      <c r="C39" t="s">
        <v>5805</v>
      </c>
      <c r="D39" t="s">
        <v>5811</v>
      </c>
      <c r="E39" t="s">
        <v>4318</v>
      </c>
      <c r="F39" t="s">
        <v>124</v>
      </c>
      <c r="G39" t="s">
        <v>341</v>
      </c>
      <c r="H39" t="s">
        <v>4354</v>
      </c>
      <c r="I39">
        <v>45.2</v>
      </c>
    </row>
    <row r="40" spans="1:9" x14ac:dyDescent="0.2">
      <c r="A40" t="s">
        <v>4318</v>
      </c>
      <c r="B40" t="s">
        <v>45</v>
      </c>
      <c r="C40" t="s">
        <v>5805</v>
      </c>
      <c r="D40" t="s">
        <v>5811</v>
      </c>
      <c r="E40" t="s">
        <v>4318</v>
      </c>
      <c r="F40" t="s">
        <v>140</v>
      </c>
      <c r="G40" t="s">
        <v>276</v>
      </c>
      <c r="H40" t="s">
        <v>4338</v>
      </c>
      <c r="I40">
        <v>41.8</v>
      </c>
    </row>
    <row r="41" spans="1:9" x14ac:dyDescent="0.2">
      <c r="A41" t="s">
        <v>4318</v>
      </c>
      <c r="B41" t="s">
        <v>135</v>
      </c>
      <c r="C41" t="s">
        <v>4123</v>
      </c>
      <c r="D41" t="s">
        <v>5740</v>
      </c>
      <c r="E41" t="s">
        <v>4318</v>
      </c>
      <c r="F41" t="s">
        <v>135</v>
      </c>
      <c r="G41" t="s">
        <v>4123</v>
      </c>
      <c r="H41" t="s">
        <v>5740</v>
      </c>
      <c r="I41">
        <v>100</v>
      </c>
    </row>
    <row r="42" spans="1:9" x14ac:dyDescent="0.2">
      <c r="A42" t="s">
        <v>4318</v>
      </c>
      <c r="B42" t="s">
        <v>135</v>
      </c>
      <c r="C42" t="s">
        <v>4123</v>
      </c>
      <c r="D42" t="s">
        <v>5740</v>
      </c>
      <c r="E42" t="s">
        <v>4318</v>
      </c>
      <c r="F42" t="s">
        <v>45</v>
      </c>
      <c r="G42" t="s">
        <v>2052</v>
      </c>
      <c r="H42" t="s">
        <v>4935</v>
      </c>
      <c r="I42">
        <v>48.21</v>
      </c>
    </row>
    <row r="43" spans="1:9" x14ac:dyDescent="0.2">
      <c r="A43" t="s">
        <v>4318</v>
      </c>
      <c r="B43" t="s">
        <v>135</v>
      </c>
      <c r="C43" t="s">
        <v>4123</v>
      </c>
      <c r="D43" t="s">
        <v>5740</v>
      </c>
      <c r="E43" t="s">
        <v>4318</v>
      </c>
      <c r="F43" t="s">
        <v>106</v>
      </c>
      <c r="G43" t="s">
        <v>3929</v>
      </c>
      <c r="H43" t="s">
        <v>5668</v>
      </c>
      <c r="I43">
        <v>37.299999999999997</v>
      </c>
    </row>
    <row r="44" spans="1:9" x14ac:dyDescent="0.2">
      <c r="A44" t="s">
        <v>4318</v>
      </c>
      <c r="B44" t="s">
        <v>135</v>
      </c>
      <c r="C44" t="s">
        <v>4123</v>
      </c>
      <c r="D44" t="s">
        <v>5740</v>
      </c>
      <c r="E44" t="s">
        <v>4318</v>
      </c>
      <c r="F44" t="s">
        <v>124</v>
      </c>
      <c r="G44" t="s">
        <v>3320</v>
      </c>
      <c r="H44" t="s">
        <v>5406</v>
      </c>
      <c r="I44">
        <v>49.2</v>
      </c>
    </row>
    <row r="45" spans="1:9" x14ac:dyDescent="0.2">
      <c r="A45" t="s">
        <v>4318</v>
      </c>
      <c r="B45" t="s">
        <v>135</v>
      </c>
      <c r="C45" t="s">
        <v>4123</v>
      </c>
      <c r="D45" t="s">
        <v>5740</v>
      </c>
      <c r="E45" t="s">
        <v>4318</v>
      </c>
      <c r="F45" t="s">
        <v>135</v>
      </c>
      <c r="G45" t="s">
        <v>3276</v>
      </c>
      <c r="H45" t="s">
        <v>5392</v>
      </c>
      <c r="I45">
        <v>65.22</v>
      </c>
    </row>
    <row r="46" spans="1:9" x14ac:dyDescent="0.2">
      <c r="A46" t="s">
        <v>4318</v>
      </c>
      <c r="B46" t="s">
        <v>135</v>
      </c>
      <c r="C46" t="s">
        <v>4123</v>
      </c>
      <c r="D46" t="s">
        <v>5740</v>
      </c>
      <c r="E46" t="s">
        <v>4318</v>
      </c>
      <c r="F46" t="s">
        <v>45</v>
      </c>
      <c r="G46" t="s">
        <v>4586</v>
      </c>
      <c r="H46" t="s">
        <v>4598</v>
      </c>
      <c r="I46">
        <v>71.150000000000006</v>
      </c>
    </row>
    <row r="47" spans="1:9" x14ac:dyDescent="0.2">
      <c r="A47" t="s">
        <v>4318</v>
      </c>
      <c r="B47" t="s">
        <v>135</v>
      </c>
      <c r="C47" t="s">
        <v>4123</v>
      </c>
      <c r="D47" t="s">
        <v>5740</v>
      </c>
      <c r="E47" t="s">
        <v>4318</v>
      </c>
      <c r="F47" t="s">
        <v>124</v>
      </c>
      <c r="G47" t="s">
        <v>1051</v>
      </c>
      <c r="H47" t="s">
        <v>4578</v>
      </c>
      <c r="I47">
        <v>46</v>
      </c>
    </row>
    <row r="48" spans="1:9" x14ac:dyDescent="0.2">
      <c r="A48" t="s">
        <v>4318</v>
      </c>
      <c r="B48" t="s">
        <v>135</v>
      </c>
      <c r="C48" t="s">
        <v>4123</v>
      </c>
      <c r="D48" t="s">
        <v>5740</v>
      </c>
      <c r="E48" t="s">
        <v>4318</v>
      </c>
      <c r="F48" t="s">
        <v>106</v>
      </c>
      <c r="G48" t="s">
        <v>3109</v>
      </c>
      <c r="H48" t="s">
        <v>5329</v>
      </c>
      <c r="I48">
        <v>36.799999999999997</v>
      </c>
    </row>
    <row r="49" spans="1:9" x14ac:dyDescent="0.2">
      <c r="A49" t="s">
        <v>4318</v>
      </c>
      <c r="B49" t="s">
        <v>135</v>
      </c>
      <c r="C49" t="s">
        <v>4123</v>
      </c>
      <c r="D49" t="s">
        <v>5740</v>
      </c>
      <c r="E49" t="s">
        <v>4318</v>
      </c>
      <c r="F49" t="s">
        <v>45</v>
      </c>
      <c r="G49" t="s">
        <v>1012</v>
      </c>
      <c r="H49" t="s">
        <v>4560</v>
      </c>
      <c r="I49">
        <v>45.2</v>
      </c>
    </row>
    <row r="50" spans="1:9" x14ac:dyDescent="0.2">
      <c r="A50" t="s">
        <v>4318</v>
      </c>
      <c r="B50" t="s">
        <v>135</v>
      </c>
      <c r="C50" t="s">
        <v>4123</v>
      </c>
      <c r="D50" t="s">
        <v>5740</v>
      </c>
      <c r="E50" t="s">
        <v>4318</v>
      </c>
      <c r="F50" t="s">
        <v>45</v>
      </c>
      <c r="G50" t="s">
        <v>900</v>
      </c>
      <c r="H50" t="s">
        <v>4527</v>
      </c>
      <c r="I50">
        <v>66.400000000000006</v>
      </c>
    </row>
    <row r="51" spans="1:9" x14ac:dyDescent="0.2">
      <c r="A51" t="s">
        <v>4318</v>
      </c>
      <c r="B51" t="s">
        <v>135</v>
      </c>
      <c r="C51" t="s">
        <v>4123</v>
      </c>
      <c r="D51" t="s">
        <v>5740</v>
      </c>
      <c r="E51" t="s">
        <v>4318</v>
      </c>
      <c r="F51" t="s">
        <v>45</v>
      </c>
      <c r="G51" t="s">
        <v>2793</v>
      </c>
      <c r="H51" t="s">
        <v>5207</v>
      </c>
      <c r="I51">
        <v>41.6</v>
      </c>
    </row>
    <row r="52" spans="1:9" x14ac:dyDescent="0.2">
      <c r="A52" t="s">
        <v>4318</v>
      </c>
      <c r="B52" t="s">
        <v>135</v>
      </c>
      <c r="C52" t="s">
        <v>4123</v>
      </c>
      <c r="D52" t="s">
        <v>5740</v>
      </c>
      <c r="E52" t="s">
        <v>4318</v>
      </c>
      <c r="F52" t="s">
        <v>135</v>
      </c>
      <c r="G52" t="s">
        <v>728</v>
      </c>
      <c r="H52" t="s">
        <v>4474</v>
      </c>
      <c r="I52">
        <v>45.27</v>
      </c>
    </row>
    <row r="53" spans="1:9" x14ac:dyDescent="0.2">
      <c r="A53" t="s">
        <v>4318</v>
      </c>
      <c r="B53" t="s">
        <v>135</v>
      </c>
      <c r="C53" t="s">
        <v>4123</v>
      </c>
      <c r="D53" t="s">
        <v>5740</v>
      </c>
      <c r="E53" t="s">
        <v>4318</v>
      </c>
      <c r="F53" t="s">
        <v>140</v>
      </c>
      <c r="G53" t="s">
        <v>699</v>
      </c>
      <c r="H53" t="s">
        <v>4460</v>
      </c>
      <c r="I53">
        <v>42.8</v>
      </c>
    </row>
    <row r="54" spans="1:9" x14ac:dyDescent="0.2">
      <c r="A54" t="s">
        <v>4318</v>
      </c>
      <c r="B54" t="s">
        <v>135</v>
      </c>
      <c r="C54" t="s">
        <v>4123</v>
      </c>
      <c r="D54" t="s">
        <v>5740</v>
      </c>
      <c r="E54" t="s">
        <v>4318</v>
      </c>
      <c r="F54" t="s">
        <v>124</v>
      </c>
      <c r="G54" t="s">
        <v>600</v>
      </c>
      <c r="H54" t="s">
        <v>4427</v>
      </c>
      <c r="I54">
        <v>48</v>
      </c>
    </row>
    <row r="55" spans="1:9" x14ac:dyDescent="0.2">
      <c r="A55" t="s">
        <v>4318</v>
      </c>
      <c r="B55" t="s">
        <v>135</v>
      </c>
      <c r="C55" t="s">
        <v>4123</v>
      </c>
      <c r="D55" t="s">
        <v>5740</v>
      </c>
      <c r="E55" t="s">
        <v>4318</v>
      </c>
      <c r="F55" t="s">
        <v>45</v>
      </c>
      <c r="G55" t="s">
        <v>2311</v>
      </c>
      <c r="H55" t="s">
        <v>5036</v>
      </c>
      <c r="I55">
        <v>68.38</v>
      </c>
    </row>
    <row r="56" spans="1:9" x14ac:dyDescent="0.2">
      <c r="A56" t="s">
        <v>4318</v>
      </c>
      <c r="B56" t="s">
        <v>135</v>
      </c>
      <c r="C56" t="s">
        <v>4123</v>
      </c>
      <c r="D56" t="s">
        <v>5740</v>
      </c>
      <c r="E56" t="s">
        <v>4318</v>
      </c>
      <c r="F56" t="s">
        <v>45</v>
      </c>
      <c r="G56" t="s">
        <v>2264</v>
      </c>
      <c r="H56" t="s">
        <v>5020</v>
      </c>
      <c r="I56">
        <v>41.98</v>
      </c>
    </row>
    <row r="57" spans="1:9" x14ac:dyDescent="0.2">
      <c r="A57" t="s">
        <v>4318</v>
      </c>
      <c r="B57" t="s">
        <v>135</v>
      </c>
      <c r="C57" t="s">
        <v>4123</v>
      </c>
      <c r="D57" t="s">
        <v>5740</v>
      </c>
      <c r="E57" t="s">
        <v>4318</v>
      </c>
      <c r="F57" t="s">
        <v>124</v>
      </c>
      <c r="G57" t="s">
        <v>341</v>
      </c>
      <c r="H57" t="s">
        <v>4354</v>
      </c>
      <c r="I57">
        <v>47.6</v>
      </c>
    </row>
    <row r="58" spans="1:9" x14ac:dyDescent="0.2">
      <c r="A58" t="s">
        <v>4318</v>
      </c>
      <c r="B58" t="s">
        <v>135</v>
      </c>
      <c r="C58" t="s">
        <v>4123</v>
      </c>
      <c r="D58" t="s">
        <v>5740</v>
      </c>
      <c r="E58" t="s">
        <v>4318</v>
      </c>
      <c r="F58" t="s">
        <v>140</v>
      </c>
      <c r="G58" t="s">
        <v>276</v>
      </c>
      <c r="H58" t="s">
        <v>4338</v>
      </c>
      <c r="I58">
        <v>44.26</v>
      </c>
    </row>
    <row r="59" spans="1:9" x14ac:dyDescent="0.2">
      <c r="A59" t="s">
        <v>4318</v>
      </c>
      <c r="B59" t="s">
        <v>45</v>
      </c>
      <c r="C59" t="s">
        <v>2052</v>
      </c>
      <c r="D59" t="s">
        <v>4935</v>
      </c>
      <c r="E59" t="s">
        <v>4318</v>
      </c>
      <c r="F59" t="s">
        <v>45</v>
      </c>
      <c r="G59" t="s">
        <v>2052</v>
      </c>
      <c r="H59" t="s">
        <v>4935</v>
      </c>
      <c r="I59">
        <v>100</v>
      </c>
    </row>
    <row r="60" spans="1:9" x14ac:dyDescent="0.2">
      <c r="A60" t="s">
        <v>4318</v>
      </c>
      <c r="B60" t="s">
        <v>45</v>
      </c>
      <c r="C60" t="s">
        <v>2052</v>
      </c>
      <c r="D60" t="s">
        <v>4935</v>
      </c>
      <c r="E60" t="s">
        <v>4318</v>
      </c>
      <c r="F60" t="s">
        <v>106</v>
      </c>
      <c r="G60" t="s">
        <v>3929</v>
      </c>
      <c r="H60" t="s">
        <v>5668</v>
      </c>
      <c r="I60">
        <v>43.03</v>
      </c>
    </row>
    <row r="61" spans="1:9" x14ac:dyDescent="0.2">
      <c r="A61" t="s">
        <v>4318</v>
      </c>
      <c r="B61" t="s">
        <v>45</v>
      </c>
      <c r="C61" t="s">
        <v>2052</v>
      </c>
      <c r="D61" t="s">
        <v>4935</v>
      </c>
      <c r="E61" t="s">
        <v>4318</v>
      </c>
      <c r="F61" t="s">
        <v>124</v>
      </c>
      <c r="G61" t="s">
        <v>3320</v>
      </c>
      <c r="H61" t="s">
        <v>5406</v>
      </c>
      <c r="I61">
        <v>45.91</v>
      </c>
    </row>
    <row r="62" spans="1:9" x14ac:dyDescent="0.2">
      <c r="A62" t="s">
        <v>4318</v>
      </c>
      <c r="B62" t="s">
        <v>45</v>
      </c>
      <c r="C62" t="s">
        <v>2052</v>
      </c>
      <c r="D62" t="s">
        <v>4935</v>
      </c>
      <c r="E62" t="s">
        <v>4318</v>
      </c>
      <c r="F62" t="s">
        <v>135</v>
      </c>
      <c r="G62" t="s">
        <v>3276</v>
      </c>
      <c r="H62" t="s">
        <v>5392</v>
      </c>
      <c r="I62">
        <v>47.24</v>
      </c>
    </row>
    <row r="63" spans="1:9" x14ac:dyDescent="0.2">
      <c r="A63" t="s">
        <v>4318</v>
      </c>
      <c r="B63" t="s">
        <v>45</v>
      </c>
      <c r="C63" t="s">
        <v>2052</v>
      </c>
      <c r="D63" t="s">
        <v>4935</v>
      </c>
      <c r="E63" t="s">
        <v>4318</v>
      </c>
      <c r="F63" t="s">
        <v>45</v>
      </c>
      <c r="G63" t="s">
        <v>4586</v>
      </c>
      <c r="H63" t="s">
        <v>4598</v>
      </c>
      <c r="I63">
        <v>44.22</v>
      </c>
    </row>
    <row r="64" spans="1:9" x14ac:dyDescent="0.2">
      <c r="A64" t="s">
        <v>4318</v>
      </c>
      <c r="B64" t="s">
        <v>45</v>
      </c>
      <c r="C64" t="s">
        <v>2052</v>
      </c>
      <c r="D64" t="s">
        <v>4935</v>
      </c>
      <c r="E64" t="s">
        <v>4318</v>
      </c>
      <c r="F64" t="s">
        <v>124</v>
      </c>
      <c r="G64" t="s">
        <v>1051</v>
      </c>
      <c r="H64" t="s">
        <v>4578</v>
      </c>
      <c r="I64">
        <v>48.62</v>
      </c>
    </row>
    <row r="65" spans="1:9" x14ac:dyDescent="0.2">
      <c r="A65" t="s">
        <v>4318</v>
      </c>
      <c r="B65" t="s">
        <v>45</v>
      </c>
      <c r="C65" t="s">
        <v>2052</v>
      </c>
      <c r="D65" t="s">
        <v>4935</v>
      </c>
      <c r="E65" t="s">
        <v>4318</v>
      </c>
      <c r="F65" t="s">
        <v>106</v>
      </c>
      <c r="G65" t="s">
        <v>3109</v>
      </c>
      <c r="H65" t="s">
        <v>5329</v>
      </c>
      <c r="I65">
        <v>37.979999999999997</v>
      </c>
    </row>
    <row r="66" spans="1:9" x14ac:dyDescent="0.2">
      <c r="A66" t="s">
        <v>4318</v>
      </c>
      <c r="B66" t="s">
        <v>45</v>
      </c>
      <c r="C66" t="s">
        <v>2052</v>
      </c>
      <c r="D66" t="s">
        <v>4935</v>
      </c>
      <c r="E66" t="s">
        <v>4318</v>
      </c>
      <c r="F66" t="s">
        <v>45</v>
      </c>
      <c r="G66" t="s">
        <v>1012</v>
      </c>
      <c r="H66" t="s">
        <v>4560</v>
      </c>
      <c r="I66">
        <v>63.04</v>
      </c>
    </row>
    <row r="67" spans="1:9" x14ac:dyDescent="0.2">
      <c r="A67" t="s">
        <v>4318</v>
      </c>
      <c r="B67" t="s">
        <v>45</v>
      </c>
      <c r="C67" t="s">
        <v>2052</v>
      </c>
      <c r="D67" t="s">
        <v>4935</v>
      </c>
      <c r="E67" t="s">
        <v>4318</v>
      </c>
      <c r="F67" t="s">
        <v>45</v>
      </c>
      <c r="G67" t="s">
        <v>900</v>
      </c>
      <c r="H67" t="s">
        <v>4527</v>
      </c>
      <c r="I67">
        <v>50.6</v>
      </c>
    </row>
    <row r="68" spans="1:9" x14ac:dyDescent="0.2">
      <c r="A68" t="s">
        <v>4318</v>
      </c>
      <c r="B68" t="s">
        <v>45</v>
      </c>
      <c r="C68" t="s">
        <v>2052</v>
      </c>
      <c r="D68" t="s">
        <v>4935</v>
      </c>
      <c r="E68" t="s">
        <v>4318</v>
      </c>
      <c r="F68" t="s">
        <v>45</v>
      </c>
      <c r="G68" t="s">
        <v>2793</v>
      </c>
      <c r="H68" t="s">
        <v>5207</v>
      </c>
      <c r="I68">
        <v>40.15</v>
      </c>
    </row>
    <row r="69" spans="1:9" x14ac:dyDescent="0.2">
      <c r="A69" t="s">
        <v>4318</v>
      </c>
      <c r="B69" t="s">
        <v>45</v>
      </c>
      <c r="C69" t="s">
        <v>2052</v>
      </c>
      <c r="D69" t="s">
        <v>4935</v>
      </c>
      <c r="E69" t="s">
        <v>4318</v>
      </c>
      <c r="F69" t="s">
        <v>135</v>
      </c>
      <c r="G69" t="s">
        <v>728</v>
      </c>
      <c r="H69" t="s">
        <v>4474</v>
      </c>
      <c r="I69">
        <v>47.33</v>
      </c>
    </row>
    <row r="70" spans="1:9" x14ac:dyDescent="0.2">
      <c r="A70" t="s">
        <v>4318</v>
      </c>
      <c r="B70" t="s">
        <v>45</v>
      </c>
      <c r="C70" t="s">
        <v>2052</v>
      </c>
      <c r="D70" t="s">
        <v>4935</v>
      </c>
      <c r="E70" t="s">
        <v>4318</v>
      </c>
      <c r="F70" t="s">
        <v>140</v>
      </c>
      <c r="G70" t="s">
        <v>699</v>
      </c>
      <c r="H70" t="s">
        <v>4460</v>
      </c>
      <c r="I70">
        <v>42.75</v>
      </c>
    </row>
    <row r="71" spans="1:9" x14ac:dyDescent="0.2">
      <c r="A71" t="s">
        <v>4318</v>
      </c>
      <c r="B71" t="s">
        <v>45</v>
      </c>
      <c r="C71" t="s">
        <v>2052</v>
      </c>
      <c r="D71" t="s">
        <v>4935</v>
      </c>
      <c r="E71" t="s">
        <v>4318</v>
      </c>
      <c r="F71" t="s">
        <v>124</v>
      </c>
      <c r="G71" t="s">
        <v>600</v>
      </c>
      <c r="H71" t="s">
        <v>4427</v>
      </c>
      <c r="I71">
        <v>47.1</v>
      </c>
    </row>
    <row r="72" spans="1:9" x14ac:dyDescent="0.2">
      <c r="A72" t="s">
        <v>4318</v>
      </c>
      <c r="B72" t="s">
        <v>45</v>
      </c>
      <c r="C72" t="s">
        <v>2052</v>
      </c>
      <c r="D72" t="s">
        <v>4935</v>
      </c>
      <c r="E72" t="s">
        <v>4318</v>
      </c>
      <c r="F72" t="s">
        <v>45</v>
      </c>
      <c r="G72" t="s">
        <v>2311</v>
      </c>
      <c r="H72" t="s">
        <v>5036</v>
      </c>
      <c r="I72">
        <v>42.69</v>
      </c>
    </row>
    <row r="73" spans="1:9" x14ac:dyDescent="0.2">
      <c r="A73" t="s">
        <v>4318</v>
      </c>
      <c r="B73" t="s">
        <v>45</v>
      </c>
      <c r="C73" t="s">
        <v>2052</v>
      </c>
      <c r="D73" t="s">
        <v>4935</v>
      </c>
      <c r="E73" t="s">
        <v>4318</v>
      </c>
      <c r="F73" t="s">
        <v>45</v>
      </c>
      <c r="G73" t="s">
        <v>2264</v>
      </c>
      <c r="H73" t="s">
        <v>5020</v>
      </c>
      <c r="I73">
        <v>42.8</v>
      </c>
    </row>
    <row r="74" spans="1:9" x14ac:dyDescent="0.2">
      <c r="A74" t="s">
        <v>4318</v>
      </c>
      <c r="B74" t="s">
        <v>45</v>
      </c>
      <c r="C74" t="s">
        <v>2052</v>
      </c>
      <c r="D74" t="s">
        <v>4935</v>
      </c>
      <c r="E74" t="s">
        <v>4318</v>
      </c>
      <c r="F74" t="s">
        <v>124</v>
      </c>
      <c r="G74" t="s">
        <v>341</v>
      </c>
      <c r="H74" t="s">
        <v>4354</v>
      </c>
      <c r="I74">
        <v>48.83</v>
      </c>
    </row>
    <row r="75" spans="1:9" x14ac:dyDescent="0.2">
      <c r="A75" t="s">
        <v>4318</v>
      </c>
      <c r="B75" t="s">
        <v>45</v>
      </c>
      <c r="C75" t="s">
        <v>2052</v>
      </c>
      <c r="D75" t="s">
        <v>4935</v>
      </c>
      <c r="E75" t="s">
        <v>4318</v>
      </c>
      <c r="F75" t="s">
        <v>140</v>
      </c>
      <c r="G75" t="s">
        <v>276</v>
      </c>
      <c r="H75" t="s">
        <v>4338</v>
      </c>
      <c r="I75">
        <v>44.26</v>
      </c>
    </row>
    <row r="76" spans="1:9" x14ac:dyDescent="0.2">
      <c r="A76" t="s">
        <v>4318</v>
      </c>
      <c r="B76" t="s">
        <v>106</v>
      </c>
      <c r="C76" t="s">
        <v>3929</v>
      </c>
      <c r="D76" t="s">
        <v>5668</v>
      </c>
      <c r="E76" t="s">
        <v>4318</v>
      </c>
      <c r="F76" t="s">
        <v>106</v>
      </c>
      <c r="G76" t="s">
        <v>3929</v>
      </c>
      <c r="H76" t="s">
        <v>5668</v>
      </c>
      <c r="I76">
        <v>100</v>
      </c>
    </row>
    <row r="77" spans="1:9" x14ac:dyDescent="0.2">
      <c r="A77" t="s">
        <v>4318</v>
      </c>
      <c r="B77" t="s">
        <v>106</v>
      </c>
      <c r="C77" t="s">
        <v>3929</v>
      </c>
      <c r="D77" t="s">
        <v>5668</v>
      </c>
      <c r="E77" t="s">
        <v>4318</v>
      </c>
      <c r="F77" t="s">
        <v>124</v>
      </c>
      <c r="G77" t="s">
        <v>3320</v>
      </c>
      <c r="H77" t="s">
        <v>5406</v>
      </c>
      <c r="I77">
        <v>43.03</v>
      </c>
    </row>
    <row r="78" spans="1:9" x14ac:dyDescent="0.2">
      <c r="A78" t="s">
        <v>4318</v>
      </c>
      <c r="B78" t="s">
        <v>106</v>
      </c>
      <c r="C78" t="s">
        <v>3929</v>
      </c>
      <c r="D78" t="s">
        <v>5668</v>
      </c>
      <c r="E78" t="s">
        <v>4318</v>
      </c>
      <c r="F78" t="s">
        <v>135</v>
      </c>
      <c r="G78" t="s">
        <v>3276</v>
      </c>
      <c r="H78" t="s">
        <v>5392</v>
      </c>
      <c r="I78">
        <v>40.159999999999997</v>
      </c>
    </row>
    <row r="79" spans="1:9" x14ac:dyDescent="0.2">
      <c r="A79" t="s">
        <v>4318</v>
      </c>
      <c r="B79" t="s">
        <v>106</v>
      </c>
      <c r="C79" t="s">
        <v>3929</v>
      </c>
      <c r="D79" t="s">
        <v>5668</v>
      </c>
      <c r="E79" t="s">
        <v>4318</v>
      </c>
      <c r="F79" t="s">
        <v>45</v>
      </c>
      <c r="G79" t="s">
        <v>4586</v>
      </c>
      <c r="H79" t="s">
        <v>4598</v>
      </c>
      <c r="I79">
        <v>38.93</v>
      </c>
    </row>
    <row r="80" spans="1:9" x14ac:dyDescent="0.2">
      <c r="A80" t="s">
        <v>4318</v>
      </c>
      <c r="B80" t="s">
        <v>106</v>
      </c>
      <c r="C80" t="s">
        <v>3929</v>
      </c>
      <c r="D80" t="s">
        <v>5668</v>
      </c>
      <c r="E80" t="s">
        <v>4318</v>
      </c>
      <c r="F80" t="s">
        <v>124</v>
      </c>
      <c r="G80" t="s">
        <v>1051</v>
      </c>
      <c r="H80" t="s">
        <v>4578</v>
      </c>
      <c r="I80">
        <v>41.39</v>
      </c>
    </row>
    <row r="81" spans="1:9" x14ac:dyDescent="0.2">
      <c r="A81" t="s">
        <v>4318</v>
      </c>
      <c r="B81" t="s">
        <v>106</v>
      </c>
      <c r="C81" t="s">
        <v>3929</v>
      </c>
      <c r="D81" t="s">
        <v>5668</v>
      </c>
      <c r="E81" t="s">
        <v>4318</v>
      </c>
      <c r="F81" t="s">
        <v>106</v>
      </c>
      <c r="G81" t="s">
        <v>3109</v>
      </c>
      <c r="H81" t="s">
        <v>5329</v>
      </c>
      <c r="I81">
        <v>72.13</v>
      </c>
    </row>
    <row r="82" spans="1:9" x14ac:dyDescent="0.2">
      <c r="A82" t="s">
        <v>4318</v>
      </c>
      <c r="B82" t="s">
        <v>106</v>
      </c>
      <c r="C82" t="s">
        <v>3929</v>
      </c>
      <c r="D82" t="s">
        <v>5668</v>
      </c>
      <c r="E82" t="s">
        <v>4318</v>
      </c>
      <c r="F82" t="s">
        <v>45</v>
      </c>
      <c r="G82" t="s">
        <v>1012</v>
      </c>
      <c r="H82" t="s">
        <v>4560</v>
      </c>
      <c r="I82">
        <v>38.93</v>
      </c>
    </row>
    <row r="83" spans="1:9" x14ac:dyDescent="0.2">
      <c r="A83" t="s">
        <v>4318</v>
      </c>
      <c r="B83" t="s">
        <v>106</v>
      </c>
      <c r="C83" t="s">
        <v>3929</v>
      </c>
      <c r="D83" t="s">
        <v>5668</v>
      </c>
      <c r="E83" t="s">
        <v>4318</v>
      </c>
      <c r="F83" t="s">
        <v>45</v>
      </c>
      <c r="G83" t="s">
        <v>900</v>
      </c>
      <c r="H83" t="s">
        <v>4527</v>
      </c>
      <c r="I83">
        <v>39.75</v>
      </c>
    </row>
    <row r="84" spans="1:9" x14ac:dyDescent="0.2">
      <c r="A84" t="s">
        <v>4318</v>
      </c>
      <c r="B84" t="s">
        <v>106</v>
      </c>
      <c r="C84" t="s">
        <v>3929</v>
      </c>
      <c r="D84" t="s">
        <v>5668</v>
      </c>
      <c r="E84" t="s">
        <v>4318</v>
      </c>
      <c r="F84" t="s">
        <v>45</v>
      </c>
      <c r="G84" t="s">
        <v>2793</v>
      </c>
      <c r="H84" t="s">
        <v>5207</v>
      </c>
      <c r="I84">
        <v>42.21</v>
      </c>
    </row>
    <row r="85" spans="1:9" x14ac:dyDescent="0.2">
      <c r="A85" t="s">
        <v>4318</v>
      </c>
      <c r="B85" t="s">
        <v>106</v>
      </c>
      <c r="C85" t="s">
        <v>3929</v>
      </c>
      <c r="D85" t="s">
        <v>5668</v>
      </c>
      <c r="E85" t="s">
        <v>4318</v>
      </c>
      <c r="F85" t="s">
        <v>135</v>
      </c>
      <c r="G85" t="s">
        <v>728</v>
      </c>
      <c r="H85" t="s">
        <v>4474</v>
      </c>
      <c r="I85">
        <v>41.98</v>
      </c>
    </row>
    <row r="86" spans="1:9" x14ac:dyDescent="0.2">
      <c r="A86" t="s">
        <v>4318</v>
      </c>
      <c r="B86" t="s">
        <v>106</v>
      </c>
      <c r="C86" t="s">
        <v>3929</v>
      </c>
      <c r="D86" t="s">
        <v>5668</v>
      </c>
      <c r="E86" t="s">
        <v>4318</v>
      </c>
      <c r="F86" t="s">
        <v>140</v>
      </c>
      <c r="G86" t="s">
        <v>699</v>
      </c>
      <c r="H86" t="s">
        <v>4460</v>
      </c>
      <c r="I86">
        <v>45.9</v>
      </c>
    </row>
    <row r="87" spans="1:9" x14ac:dyDescent="0.2">
      <c r="A87" t="s">
        <v>4318</v>
      </c>
      <c r="B87" t="s">
        <v>106</v>
      </c>
      <c r="C87" t="s">
        <v>3929</v>
      </c>
      <c r="D87" t="s">
        <v>5668</v>
      </c>
      <c r="E87" t="s">
        <v>4318</v>
      </c>
      <c r="F87" t="s">
        <v>124</v>
      </c>
      <c r="G87" t="s">
        <v>600</v>
      </c>
      <c r="H87" t="s">
        <v>4427</v>
      </c>
      <c r="I87">
        <v>45.49</v>
      </c>
    </row>
    <row r="88" spans="1:9" x14ac:dyDescent="0.2">
      <c r="A88" t="s">
        <v>4318</v>
      </c>
      <c r="B88" t="s">
        <v>106</v>
      </c>
      <c r="C88" t="s">
        <v>3929</v>
      </c>
      <c r="D88" t="s">
        <v>5668</v>
      </c>
      <c r="E88" t="s">
        <v>4318</v>
      </c>
      <c r="F88" t="s">
        <v>45</v>
      </c>
      <c r="G88" t="s">
        <v>2311</v>
      </c>
      <c r="H88" t="s">
        <v>5036</v>
      </c>
      <c r="I88">
        <v>36.479999999999997</v>
      </c>
    </row>
    <row r="89" spans="1:9" x14ac:dyDescent="0.2">
      <c r="A89" t="s">
        <v>4318</v>
      </c>
      <c r="B89" t="s">
        <v>106</v>
      </c>
      <c r="C89" t="s">
        <v>3929</v>
      </c>
      <c r="D89" t="s">
        <v>5668</v>
      </c>
      <c r="E89" t="s">
        <v>4318</v>
      </c>
      <c r="F89" t="s">
        <v>45</v>
      </c>
      <c r="G89" t="s">
        <v>2264</v>
      </c>
      <c r="H89" t="s">
        <v>5020</v>
      </c>
      <c r="I89">
        <v>41.98</v>
      </c>
    </row>
    <row r="90" spans="1:9" x14ac:dyDescent="0.2">
      <c r="A90" t="s">
        <v>4318</v>
      </c>
      <c r="B90" t="s">
        <v>106</v>
      </c>
      <c r="C90" t="s">
        <v>3929</v>
      </c>
      <c r="D90" t="s">
        <v>5668</v>
      </c>
      <c r="E90" t="s">
        <v>4318</v>
      </c>
      <c r="F90" t="s">
        <v>124</v>
      </c>
      <c r="G90" t="s">
        <v>341</v>
      </c>
      <c r="H90" t="s">
        <v>4354</v>
      </c>
      <c r="I90">
        <v>43.85</v>
      </c>
    </row>
    <row r="91" spans="1:9" x14ac:dyDescent="0.2">
      <c r="A91" t="s">
        <v>4318</v>
      </c>
      <c r="B91" t="s">
        <v>106</v>
      </c>
      <c r="C91" t="s">
        <v>3929</v>
      </c>
      <c r="D91" t="s">
        <v>5668</v>
      </c>
      <c r="E91" t="s">
        <v>4318</v>
      </c>
      <c r="F91" t="s">
        <v>140</v>
      </c>
      <c r="G91" t="s">
        <v>276</v>
      </c>
      <c r="H91" t="s">
        <v>4338</v>
      </c>
      <c r="I91">
        <v>46.31</v>
      </c>
    </row>
    <row r="92" spans="1:9" x14ac:dyDescent="0.2">
      <c r="A92" t="s">
        <v>4318</v>
      </c>
      <c r="B92" t="s">
        <v>124</v>
      </c>
      <c r="C92" t="s">
        <v>3320</v>
      </c>
      <c r="D92" t="s">
        <v>5406</v>
      </c>
      <c r="E92" t="s">
        <v>4318</v>
      </c>
      <c r="F92" t="s">
        <v>124</v>
      </c>
      <c r="G92" t="s">
        <v>3320</v>
      </c>
      <c r="H92" t="s">
        <v>5406</v>
      </c>
      <c r="I92">
        <v>100</v>
      </c>
    </row>
    <row r="93" spans="1:9" x14ac:dyDescent="0.2">
      <c r="A93" t="s">
        <v>4318</v>
      </c>
      <c r="B93" t="s">
        <v>124</v>
      </c>
      <c r="C93" t="s">
        <v>3320</v>
      </c>
      <c r="D93" t="s">
        <v>5406</v>
      </c>
      <c r="E93" t="s">
        <v>4318</v>
      </c>
      <c r="F93" t="s">
        <v>135</v>
      </c>
      <c r="G93" t="s">
        <v>3276</v>
      </c>
      <c r="H93" t="s">
        <v>5392</v>
      </c>
      <c r="I93">
        <v>44.66</v>
      </c>
    </row>
    <row r="94" spans="1:9" x14ac:dyDescent="0.2">
      <c r="A94" t="s">
        <v>4318</v>
      </c>
      <c r="B94" t="s">
        <v>124</v>
      </c>
      <c r="C94" t="s">
        <v>3320</v>
      </c>
      <c r="D94" t="s">
        <v>5406</v>
      </c>
      <c r="E94" t="s">
        <v>4318</v>
      </c>
      <c r="F94" t="s">
        <v>45</v>
      </c>
      <c r="G94" t="s">
        <v>4586</v>
      </c>
      <c r="H94" t="s">
        <v>4598</v>
      </c>
      <c r="I94">
        <v>46</v>
      </c>
    </row>
    <row r="95" spans="1:9" x14ac:dyDescent="0.2">
      <c r="A95" t="s">
        <v>4318</v>
      </c>
      <c r="B95" t="s">
        <v>124</v>
      </c>
      <c r="C95" t="s">
        <v>3320</v>
      </c>
      <c r="D95" t="s">
        <v>5406</v>
      </c>
      <c r="E95" t="s">
        <v>4318</v>
      </c>
      <c r="F95" t="s">
        <v>124</v>
      </c>
      <c r="G95" t="s">
        <v>1051</v>
      </c>
      <c r="H95" t="s">
        <v>4578</v>
      </c>
      <c r="I95">
        <v>67.98</v>
      </c>
    </row>
    <row r="96" spans="1:9" x14ac:dyDescent="0.2">
      <c r="A96" t="s">
        <v>4318</v>
      </c>
      <c r="B96" t="s">
        <v>124</v>
      </c>
      <c r="C96" t="s">
        <v>3320</v>
      </c>
      <c r="D96" t="s">
        <v>5406</v>
      </c>
      <c r="E96" t="s">
        <v>4318</v>
      </c>
      <c r="F96" t="s">
        <v>106</v>
      </c>
      <c r="G96" t="s">
        <v>3109</v>
      </c>
      <c r="H96" t="s">
        <v>5329</v>
      </c>
      <c r="I96">
        <v>43.19</v>
      </c>
    </row>
    <row r="97" spans="1:9" x14ac:dyDescent="0.2">
      <c r="A97" t="s">
        <v>4318</v>
      </c>
      <c r="B97" t="s">
        <v>124</v>
      </c>
      <c r="C97" t="s">
        <v>3320</v>
      </c>
      <c r="D97" t="s">
        <v>5406</v>
      </c>
      <c r="E97" t="s">
        <v>4318</v>
      </c>
      <c r="F97" t="s">
        <v>45</v>
      </c>
      <c r="G97" t="s">
        <v>1012</v>
      </c>
      <c r="H97" t="s">
        <v>4560</v>
      </c>
      <c r="I97">
        <v>41.25</v>
      </c>
    </row>
    <row r="98" spans="1:9" x14ac:dyDescent="0.2">
      <c r="A98" t="s">
        <v>4318</v>
      </c>
      <c r="B98" t="s">
        <v>124</v>
      </c>
      <c r="C98" t="s">
        <v>3320</v>
      </c>
      <c r="D98" t="s">
        <v>5406</v>
      </c>
      <c r="E98" t="s">
        <v>4318</v>
      </c>
      <c r="F98" t="s">
        <v>45</v>
      </c>
      <c r="G98" t="s">
        <v>900</v>
      </c>
      <c r="H98" t="s">
        <v>4527</v>
      </c>
      <c r="I98">
        <v>44.8</v>
      </c>
    </row>
    <row r="99" spans="1:9" x14ac:dyDescent="0.2">
      <c r="A99" t="s">
        <v>4318</v>
      </c>
      <c r="B99" t="s">
        <v>124</v>
      </c>
      <c r="C99" t="s">
        <v>3320</v>
      </c>
      <c r="D99" t="s">
        <v>5406</v>
      </c>
      <c r="E99" t="s">
        <v>4318</v>
      </c>
      <c r="F99" t="s">
        <v>45</v>
      </c>
      <c r="G99" t="s">
        <v>2793</v>
      </c>
      <c r="H99" t="s">
        <v>5207</v>
      </c>
      <c r="I99">
        <v>50.58</v>
      </c>
    </row>
    <row r="100" spans="1:9" x14ac:dyDescent="0.2">
      <c r="A100" t="s">
        <v>4318</v>
      </c>
      <c r="B100" t="s">
        <v>124</v>
      </c>
      <c r="C100" t="s">
        <v>3320</v>
      </c>
      <c r="D100" t="s">
        <v>5406</v>
      </c>
      <c r="E100" t="s">
        <v>4318</v>
      </c>
      <c r="F100" t="s">
        <v>135</v>
      </c>
      <c r="G100" t="s">
        <v>728</v>
      </c>
      <c r="H100" t="s">
        <v>4474</v>
      </c>
      <c r="I100">
        <v>56.38</v>
      </c>
    </row>
    <row r="101" spans="1:9" x14ac:dyDescent="0.2">
      <c r="A101" t="s">
        <v>4318</v>
      </c>
      <c r="B101" t="s">
        <v>124</v>
      </c>
      <c r="C101" t="s">
        <v>3320</v>
      </c>
      <c r="D101" t="s">
        <v>5406</v>
      </c>
      <c r="E101" t="s">
        <v>4318</v>
      </c>
      <c r="F101" t="s">
        <v>140</v>
      </c>
      <c r="G101" t="s">
        <v>699</v>
      </c>
      <c r="H101" t="s">
        <v>4460</v>
      </c>
      <c r="I101">
        <v>49.8</v>
      </c>
    </row>
    <row r="102" spans="1:9" x14ac:dyDescent="0.2">
      <c r="A102" t="s">
        <v>4318</v>
      </c>
      <c r="B102" t="s">
        <v>124</v>
      </c>
      <c r="C102" t="s">
        <v>3320</v>
      </c>
      <c r="D102" t="s">
        <v>5406</v>
      </c>
      <c r="E102" t="s">
        <v>4318</v>
      </c>
      <c r="F102" t="s">
        <v>124</v>
      </c>
      <c r="G102" t="s">
        <v>600</v>
      </c>
      <c r="H102" t="s">
        <v>4427</v>
      </c>
      <c r="I102">
        <v>78.989999999999995</v>
      </c>
    </row>
    <row r="103" spans="1:9" x14ac:dyDescent="0.2">
      <c r="A103" t="s">
        <v>4318</v>
      </c>
      <c r="B103" t="s">
        <v>124</v>
      </c>
      <c r="C103" t="s">
        <v>3320</v>
      </c>
      <c r="D103" t="s">
        <v>5406</v>
      </c>
      <c r="E103" t="s">
        <v>4318</v>
      </c>
      <c r="F103" t="s">
        <v>45</v>
      </c>
      <c r="G103" t="s">
        <v>2311</v>
      </c>
      <c r="H103" t="s">
        <v>5036</v>
      </c>
      <c r="I103">
        <v>43.97</v>
      </c>
    </row>
    <row r="104" spans="1:9" x14ac:dyDescent="0.2">
      <c r="A104" t="s">
        <v>4318</v>
      </c>
      <c r="B104" t="s">
        <v>124</v>
      </c>
      <c r="C104" t="s">
        <v>3320</v>
      </c>
      <c r="D104" t="s">
        <v>5406</v>
      </c>
      <c r="E104" t="s">
        <v>4318</v>
      </c>
      <c r="F104" t="s">
        <v>45</v>
      </c>
      <c r="G104" t="s">
        <v>2264</v>
      </c>
      <c r="H104" t="s">
        <v>5020</v>
      </c>
      <c r="I104">
        <v>51.85</v>
      </c>
    </row>
    <row r="105" spans="1:9" x14ac:dyDescent="0.2">
      <c r="A105" t="s">
        <v>4318</v>
      </c>
      <c r="B105" t="s">
        <v>124</v>
      </c>
      <c r="C105" t="s">
        <v>3320</v>
      </c>
      <c r="D105" t="s">
        <v>5406</v>
      </c>
      <c r="E105" t="s">
        <v>4318</v>
      </c>
      <c r="F105" t="s">
        <v>124</v>
      </c>
      <c r="G105" t="s">
        <v>341</v>
      </c>
      <c r="H105" t="s">
        <v>4354</v>
      </c>
      <c r="I105">
        <v>66.41</v>
      </c>
    </row>
    <row r="106" spans="1:9" x14ac:dyDescent="0.2">
      <c r="A106" t="s">
        <v>4318</v>
      </c>
      <c r="B106" t="s">
        <v>124</v>
      </c>
      <c r="C106" t="s">
        <v>3320</v>
      </c>
      <c r="D106" t="s">
        <v>5406</v>
      </c>
      <c r="E106" t="s">
        <v>4318</v>
      </c>
      <c r="F106" t="s">
        <v>140</v>
      </c>
      <c r="G106" t="s">
        <v>276</v>
      </c>
      <c r="H106" t="s">
        <v>4338</v>
      </c>
      <c r="I106">
        <v>50.41</v>
      </c>
    </row>
    <row r="107" spans="1:9" x14ac:dyDescent="0.2">
      <c r="A107" t="s">
        <v>4318</v>
      </c>
      <c r="B107" t="s">
        <v>135</v>
      </c>
      <c r="C107" t="s">
        <v>3276</v>
      </c>
      <c r="D107" t="s">
        <v>5392</v>
      </c>
      <c r="E107" t="s">
        <v>4318</v>
      </c>
      <c r="F107" t="s">
        <v>135</v>
      </c>
      <c r="G107" t="s">
        <v>3276</v>
      </c>
      <c r="H107" t="s">
        <v>5392</v>
      </c>
      <c r="I107">
        <v>100</v>
      </c>
    </row>
    <row r="108" spans="1:9" x14ac:dyDescent="0.2">
      <c r="A108" t="s">
        <v>4318</v>
      </c>
      <c r="B108" t="s">
        <v>135</v>
      </c>
      <c r="C108" t="s">
        <v>3276</v>
      </c>
      <c r="D108" t="s">
        <v>5392</v>
      </c>
      <c r="E108" t="s">
        <v>4318</v>
      </c>
      <c r="F108" t="s">
        <v>45</v>
      </c>
      <c r="G108" t="s">
        <v>4586</v>
      </c>
      <c r="H108" t="s">
        <v>4598</v>
      </c>
      <c r="I108">
        <v>62.11</v>
      </c>
    </row>
    <row r="109" spans="1:9" x14ac:dyDescent="0.2">
      <c r="A109" t="s">
        <v>4318</v>
      </c>
      <c r="B109" t="s">
        <v>135</v>
      </c>
      <c r="C109" t="s">
        <v>3276</v>
      </c>
      <c r="D109" t="s">
        <v>5392</v>
      </c>
      <c r="E109" t="s">
        <v>4318</v>
      </c>
      <c r="F109" t="s">
        <v>124</v>
      </c>
      <c r="G109" t="s">
        <v>1051</v>
      </c>
      <c r="H109" t="s">
        <v>4578</v>
      </c>
      <c r="I109">
        <v>43.87</v>
      </c>
    </row>
    <row r="110" spans="1:9" x14ac:dyDescent="0.2">
      <c r="A110" t="s">
        <v>4318</v>
      </c>
      <c r="B110" t="s">
        <v>135</v>
      </c>
      <c r="C110" t="s">
        <v>3276</v>
      </c>
      <c r="D110" t="s">
        <v>5392</v>
      </c>
      <c r="E110" t="s">
        <v>4318</v>
      </c>
      <c r="F110" t="s">
        <v>106</v>
      </c>
      <c r="G110" t="s">
        <v>3109</v>
      </c>
      <c r="H110" t="s">
        <v>5329</v>
      </c>
      <c r="I110">
        <v>39.53</v>
      </c>
    </row>
    <row r="111" spans="1:9" x14ac:dyDescent="0.2">
      <c r="A111" t="s">
        <v>4318</v>
      </c>
      <c r="B111" t="s">
        <v>135</v>
      </c>
      <c r="C111" t="s">
        <v>3276</v>
      </c>
      <c r="D111" t="s">
        <v>5392</v>
      </c>
      <c r="E111" t="s">
        <v>4318</v>
      </c>
      <c r="F111" t="s">
        <v>45</v>
      </c>
      <c r="G111" t="s">
        <v>1012</v>
      </c>
      <c r="H111" t="s">
        <v>4560</v>
      </c>
      <c r="I111">
        <v>44.66</v>
      </c>
    </row>
    <row r="112" spans="1:9" x14ac:dyDescent="0.2">
      <c r="A112" t="s">
        <v>4318</v>
      </c>
      <c r="B112" t="s">
        <v>135</v>
      </c>
      <c r="C112" t="s">
        <v>3276</v>
      </c>
      <c r="D112" t="s">
        <v>5392</v>
      </c>
      <c r="E112" t="s">
        <v>4318</v>
      </c>
      <c r="F112" t="s">
        <v>45</v>
      </c>
      <c r="G112" t="s">
        <v>900</v>
      </c>
      <c r="H112" t="s">
        <v>4527</v>
      </c>
      <c r="I112">
        <v>60.08</v>
      </c>
    </row>
    <row r="113" spans="1:9" x14ac:dyDescent="0.2">
      <c r="A113" t="s">
        <v>4318</v>
      </c>
      <c r="B113" t="s">
        <v>135</v>
      </c>
      <c r="C113" t="s">
        <v>3276</v>
      </c>
      <c r="D113" t="s">
        <v>5392</v>
      </c>
      <c r="E113" t="s">
        <v>4318</v>
      </c>
      <c r="F113" t="s">
        <v>45</v>
      </c>
      <c r="G113" t="s">
        <v>2793</v>
      </c>
      <c r="H113" t="s">
        <v>5207</v>
      </c>
      <c r="I113">
        <v>42.69</v>
      </c>
    </row>
    <row r="114" spans="1:9" x14ac:dyDescent="0.2">
      <c r="A114" t="s">
        <v>4318</v>
      </c>
      <c r="B114" t="s">
        <v>135</v>
      </c>
      <c r="C114" t="s">
        <v>3276</v>
      </c>
      <c r="D114" t="s">
        <v>5392</v>
      </c>
      <c r="E114" t="s">
        <v>4318</v>
      </c>
      <c r="F114" t="s">
        <v>135</v>
      </c>
      <c r="G114" t="s">
        <v>728</v>
      </c>
      <c r="H114" t="s">
        <v>4474</v>
      </c>
      <c r="I114">
        <v>44.86</v>
      </c>
    </row>
    <row r="115" spans="1:9" x14ac:dyDescent="0.2">
      <c r="A115" t="s">
        <v>4318</v>
      </c>
      <c r="B115" t="s">
        <v>135</v>
      </c>
      <c r="C115" t="s">
        <v>3276</v>
      </c>
      <c r="D115" t="s">
        <v>5392</v>
      </c>
      <c r="E115" t="s">
        <v>4318</v>
      </c>
      <c r="F115" t="s">
        <v>140</v>
      </c>
      <c r="G115" t="s">
        <v>699</v>
      </c>
      <c r="H115" t="s">
        <v>4460</v>
      </c>
      <c r="I115">
        <v>41.5</v>
      </c>
    </row>
    <row r="116" spans="1:9" x14ac:dyDescent="0.2">
      <c r="A116" t="s">
        <v>4318</v>
      </c>
      <c r="B116" t="s">
        <v>135</v>
      </c>
      <c r="C116" t="s">
        <v>3276</v>
      </c>
      <c r="D116" t="s">
        <v>5392</v>
      </c>
      <c r="E116" t="s">
        <v>4318</v>
      </c>
      <c r="F116" t="s">
        <v>124</v>
      </c>
      <c r="G116" t="s">
        <v>600</v>
      </c>
      <c r="H116" t="s">
        <v>4427</v>
      </c>
      <c r="I116">
        <v>43.48</v>
      </c>
    </row>
    <row r="117" spans="1:9" x14ac:dyDescent="0.2">
      <c r="A117" t="s">
        <v>4318</v>
      </c>
      <c r="B117" t="s">
        <v>135</v>
      </c>
      <c r="C117" t="s">
        <v>3276</v>
      </c>
      <c r="D117" t="s">
        <v>5392</v>
      </c>
      <c r="E117" t="s">
        <v>4318</v>
      </c>
      <c r="F117" t="s">
        <v>45</v>
      </c>
      <c r="G117" t="s">
        <v>2311</v>
      </c>
      <c r="H117" t="s">
        <v>5036</v>
      </c>
      <c r="I117">
        <v>56.25</v>
      </c>
    </row>
    <row r="118" spans="1:9" x14ac:dyDescent="0.2">
      <c r="A118" t="s">
        <v>4318</v>
      </c>
      <c r="B118" t="s">
        <v>135</v>
      </c>
      <c r="C118" t="s">
        <v>3276</v>
      </c>
      <c r="D118" t="s">
        <v>5392</v>
      </c>
      <c r="E118" t="s">
        <v>4318</v>
      </c>
      <c r="F118" t="s">
        <v>45</v>
      </c>
      <c r="G118" t="s">
        <v>2264</v>
      </c>
      <c r="H118" t="s">
        <v>5020</v>
      </c>
      <c r="I118">
        <v>42.39</v>
      </c>
    </row>
    <row r="119" spans="1:9" x14ac:dyDescent="0.2">
      <c r="A119" t="s">
        <v>4318</v>
      </c>
      <c r="B119" t="s">
        <v>135</v>
      </c>
      <c r="C119" t="s">
        <v>3276</v>
      </c>
      <c r="D119" t="s">
        <v>5392</v>
      </c>
      <c r="E119" t="s">
        <v>4318</v>
      </c>
      <c r="F119" t="s">
        <v>124</v>
      </c>
      <c r="G119" t="s">
        <v>341</v>
      </c>
      <c r="H119" t="s">
        <v>4354</v>
      </c>
      <c r="I119">
        <v>44.27</v>
      </c>
    </row>
    <row r="120" spans="1:9" x14ac:dyDescent="0.2">
      <c r="A120" t="s">
        <v>4318</v>
      </c>
      <c r="B120" t="s">
        <v>135</v>
      </c>
      <c r="C120" t="s">
        <v>3276</v>
      </c>
      <c r="D120" t="s">
        <v>5392</v>
      </c>
      <c r="E120" t="s">
        <v>4318</v>
      </c>
      <c r="F120" t="s">
        <v>140</v>
      </c>
      <c r="G120" t="s">
        <v>276</v>
      </c>
      <c r="H120" t="s">
        <v>4338</v>
      </c>
      <c r="I120">
        <v>43.44</v>
      </c>
    </row>
    <row r="121" spans="1:9" x14ac:dyDescent="0.2">
      <c r="A121" t="s">
        <v>4318</v>
      </c>
      <c r="B121" t="s">
        <v>45</v>
      </c>
      <c r="C121" t="s">
        <v>4586</v>
      </c>
      <c r="D121" t="s">
        <v>4598</v>
      </c>
      <c r="E121" t="s">
        <v>4318</v>
      </c>
      <c r="F121" t="s">
        <v>45</v>
      </c>
      <c r="G121" t="s">
        <v>4586</v>
      </c>
      <c r="H121" t="s">
        <v>4598</v>
      </c>
      <c r="I121">
        <v>100</v>
      </c>
    </row>
    <row r="122" spans="1:9" x14ac:dyDescent="0.2">
      <c r="A122" t="s">
        <v>4318</v>
      </c>
      <c r="B122" t="s">
        <v>45</v>
      </c>
      <c r="C122" t="s">
        <v>4586</v>
      </c>
      <c r="D122" t="s">
        <v>4598</v>
      </c>
      <c r="E122" t="s">
        <v>4318</v>
      </c>
      <c r="F122" t="s">
        <v>124</v>
      </c>
      <c r="G122" t="s">
        <v>1051</v>
      </c>
      <c r="H122" t="s">
        <v>4578</v>
      </c>
      <c r="I122">
        <v>44.4</v>
      </c>
    </row>
    <row r="123" spans="1:9" x14ac:dyDescent="0.2">
      <c r="A123" t="s">
        <v>4318</v>
      </c>
      <c r="B123" t="s">
        <v>45</v>
      </c>
      <c r="C123" t="s">
        <v>4586</v>
      </c>
      <c r="D123" t="s">
        <v>4598</v>
      </c>
      <c r="E123" t="s">
        <v>4318</v>
      </c>
      <c r="F123" t="s">
        <v>106</v>
      </c>
      <c r="G123" t="s">
        <v>3109</v>
      </c>
      <c r="H123" t="s">
        <v>5329</v>
      </c>
      <c r="I123">
        <v>37.6</v>
      </c>
    </row>
    <row r="124" spans="1:9" x14ac:dyDescent="0.2">
      <c r="A124" t="s">
        <v>4318</v>
      </c>
      <c r="B124" t="s">
        <v>45</v>
      </c>
      <c r="C124" t="s">
        <v>4586</v>
      </c>
      <c r="D124" t="s">
        <v>4598</v>
      </c>
      <c r="E124" t="s">
        <v>4318</v>
      </c>
      <c r="F124" t="s">
        <v>45</v>
      </c>
      <c r="G124" t="s">
        <v>1012</v>
      </c>
      <c r="H124" t="s">
        <v>4560</v>
      </c>
      <c r="I124">
        <v>41.6</v>
      </c>
    </row>
    <row r="125" spans="1:9" x14ac:dyDescent="0.2">
      <c r="A125" t="s">
        <v>4318</v>
      </c>
      <c r="B125" t="s">
        <v>45</v>
      </c>
      <c r="C125" t="s">
        <v>4586</v>
      </c>
      <c r="D125" t="s">
        <v>4598</v>
      </c>
      <c r="E125" t="s">
        <v>4318</v>
      </c>
      <c r="F125" t="s">
        <v>45</v>
      </c>
      <c r="G125" t="s">
        <v>900</v>
      </c>
      <c r="H125" t="s">
        <v>4527</v>
      </c>
      <c r="I125">
        <v>64.430000000000007</v>
      </c>
    </row>
    <row r="126" spans="1:9" x14ac:dyDescent="0.2">
      <c r="A126" t="s">
        <v>4318</v>
      </c>
      <c r="B126" t="s">
        <v>45</v>
      </c>
      <c r="C126" t="s">
        <v>4586</v>
      </c>
      <c r="D126" t="s">
        <v>4598</v>
      </c>
      <c r="E126" t="s">
        <v>4318</v>
      </c>
      <c r="F126" t="s">
        <v>45</v>
      </c>
      <c r="G126" t="s">
        <v>2793</v>
      </c>
      <c r="H126" t="s">
        <v>5207</v>
      </c>
      <c r="I126">
        <v>43.6</v>
      </c>
    </row>
    <row r="127" spans="1:9" x14ac:dyDescent="0.2">
      <c r="A127" t="s">
        <v>4318</v>
      </c>
      <c r="B127" t="s">
        <v>45</v>
      </c>
      <c r="C127" t="s">
        <v>4586</v>
      </c>
      <c r="D127" t="s">
        <v>4598</v>
      </c>
      <c r="E127" t="s">
        <v>4318</v>
      </c>
      <c r="F127" t="s">
        <v>135</v>
      </c>
      <c r="G127" t="s">
        <v>728</v>
      </c>
      <c r="H127" t="s">
        <v>4474</v>
      </c>
      <c r="I127">
        <v>44.44</v>
      </c>
    </row>
    <row r="128" spans="1:9" x14ac:dyDescent="0.2">
      <c r="A128" t="s">
        <v>4318</v>
      </c>
      <c r="B128" t="s">
        <v>45</v>
      </c>
      <c r="C128" t="s">
        <v>4586</v>
      </c>
      <c r="D128" t="s">
        <v>4598</v>
      </c>
      <c r="E128" t="s">
        <v>4318</v>
      </c>
      <c r="F128" t="s">
        <v>140</v>
      </c>
      <c r="G128" t="s">
        <v>699</v>
      </c>
      <c r="H128" t="s">
        <v>4460</v>
      </c>
      <c r="I128">
        <v>42.8</v>
      </c>
    </row>
    <row r="129" spans="1:9" x14ac:dyDescent="0.2">
      <c r="A129" t="s">
        <v>4318</v>
      </c>
      <c r="B129" t="s">
        <v>45</v>
      </c>
      <c r="C129" t="s">
        <v>4586</v>
      </c>
      <c r="D129" t="s">
        <v>4598</v>
      </c>
      <c r="E129" t="s">
        <v>4318</v>
      </c>
      <c r="F129" t="s">
        <v>124</v>
      </c>
      <c r="G129" t="s">
        <v>600</v>
      </c>
      <c r="H129" t="s">
        <v>4427</v>
      </c>
      <c r="I129">
        <v>46</v>
      </c>
    </row>
    <row r="130" spans="1:9" x14ac:dyDescent="0.2">
      <c r="A130" t="s">
        <v>4318</v>
      </c>
      <c r="B130" t="s">
        <v>45</v>
      </c>
      <c r="C130" t="s">
        <v>4586</v>
      </c>
      <c r="D130" t="s">
        <v>4598</v>
      </c>
      <c r="E130" t="s">
        <v>4318</v>
      </c>
      <c r="F130" t="s">
        <v>45</v>
      </c>
      <c r="G130" t="s">
        <v>2311</v>
      </c>
      <c r="H130" t="s">
        <v>5036</v>
      </c>
      <c r="I130">
        <v>60.87</v>
      </c>
    </row>
    <row r="131" spans="1:9" x14ac:dyDescent="0.2">
      <c r="A131" t="s">
        <v>4318</v>
      </c>
      <c r="B131" t="s">
        <v>45</v>
      </c>
      <c r="C131" t="s">
        <v>4586</v>
      </c>
      <c r="D131" t="s">
        <v>4598</v>
      </c>
      <c r="E131" t="s">
        <v>4318</v>
      </c>
      <c r="F131" t="s">
        <v>45</v>
      </c>
      <c r="G131" t="s">
        <v>2264</v>
      </c>
      <c r="H131" t="s">
        <v>5020</v>
      </c>
      <c r="I131">
        <v>43.21</v>
      </c>
    </row>
    <row r="132" spans="1:9" x14ac:dyDescent="0.2">
      <c r="A132" t="s">
        <v>4318</v>
      </c>
      <c r="B132" t="s">
        <v>45</v>
      </c>
      <c r="C132" t="s">
        <v>4586</v>
      </c>
      <c r="D132" t="s">
        <v>4598</v>
      </c>
      <c r="E132" t="s">
        <v>4318</v>
      </c>
      <c r="F132" t="s">
        <v>124</v>
      </c>
      <c r="G132" t="s">
        <v>341</v>
      </c>
      <c r="H132" t="s">
        <v>4354</v>
      </c>
      <c r="I132">
        <v>46</v>
      </c>
    </row>
    <row r="133" spans="1:9" x14ac:dyDescent="0.2">
      <c r="A133" t="s">
        <v>4318</v>
      </c>
      <c r="B133" t="s">
        <v>45</v>
      </c>
      <c r="C133" t="s">
        <v>4586</v>
      </c>
      <c r="D133" t="s">
        <v>4598</v>
      </c>
      <c r="E133" t="s">
        <v>4318</v>
      </c>
      <c r="F133" t="s">
        <v>140</v>
      </c>
      <c r="G133" t="s">
        <v>276</v>
      </c>
      <c r="H133" t="s">
        <v>4338</v>
      </c>
      <c r="I133">
        <v>43.03</v>
      </c>
    </row>
    <row r="134" spans="1:9" x14ac:dyDescent="0.2">
      <c r="A134" t="s">
        <v>4318</v>
      </c>
      <c r="B134" t="s">
        <v>124</v>
      </c>
      <c r="C134" t="s">
        <v>1051</v>
      </c>
      <c r="D134" t="s">
        <v>4578</v>
      </c>
      <c r="E134" t="s">
        <v>4318</v>
      </c>
      <c r="F134" t="s">
        <v>124</v>
      </c>
      <c r="G134" t="s">
        <v>1051</v>
      </c>
      <c r="H134" t="s">
        <v>4578</v>
      </c>
      <c r="I134">
        <v>100</v>
      </c>
    </row>
    <row r="135" spans="1:9" x14ac:dyDescent="0.2">
      <c r="A135" t="s">
        <v>4318</v>
      </c>
      <c r="B135" t="s">
        <v>124</v>
      </c>
      <c r="C135" t="s">
        <v>1051</v>
      </c>
      <c r="D135" t="s">
        <v>4578</v>
      </c>
      <c r="E135" t="s">
        <v>4318</v>
      </c>
      <c r="F135" t="s">
        <v>106</v>
      </c>
      <c r="G135" t="s">
        <v>3109</v>
      </c>
      <c r="H135" t="s">
        <v>5329</v>
      </c>
      <c r="I135">
        <v>41.9</v>
      </c>
    </row>
    <row r="136" spans="1:9" x14ac:dyDescent="0.2">
      <c r="A136" t="s">
        <v>4318</v>
      </c>
      <c r="B136" t="s">
        <v>124</v>
      </c>
      <c r="C136" t="s">
        <v>1051</v>
      </c>
      <c r="D136" t="s">
        <v>4578</v>
      </c>
      <c r="E136" t="s">
        <v>4318</v>
      </c>
      <c r="F136" t="s">
        <v>45</v>
      </c>
      <c r="G136" t="s">
        <v>1012</v>
      </c>
      <c r="H136" t="s">
        <v>4560</v>
      </c>
      <c r="I136">
        <v>44.66</v>
      </c>
    </row>
    <row r="137" spans="1:9" x14ac:dyDescent="0.2">
      <c r="A137" t="s">
        <v>4318</v>
      </c>
      <c r="B137" t="s">
        <v>124</v>
      </c>
      <c r="C137" t="s">
        <v>1051</v>
      </c>
      <c r="D137" t="s">
        <v>4578</v>
      </c>
      <c r="E137" t="s">
        <v>4318</v>
      </c>
      <c r="F137" t="s">
        <v>45</v>
      </c>
      <c r="G137" t="s">
        <v>900</v>
      </c>
      <c r="H137" t="s">
        <v>4527</v>
      </c>
      <c r="I137">
        <v>44.4</v>
      </c>
    </row>
    <row r="138" spans="1:9" x14ac:dyDescent="0.2">
      <c r="A138" t="s">
        <v>4318</v>
      </c>
      <c r="B138" t="s">
        <v>124</v>
      </c>
      <c r="C138" t="s">
        <v>1051</v>
      </c>
      <c r="D138" t="s">
        <v>4578</v>
      </c>
      <c r="E138" t="s">
        <v>4318</v>
      </c>
      <c r="F138" t="s">
        <v>45</v>
      </c>
      <c r="G138" t="s">
        <v>2793</v>
      </c>
      <c r="H138" t="s">
        <v>5207</v>
      </c>
      <c r="I138">
        <v>51.38</v>
      </c>
    </row>
    <row r="139" spans="1:9" x14ac:dyDescent="0.2">
      <c r="A139" t="s">
        <v>4318</v>
      </c>
      <c r="B139" t="s">
        <v>124</v>
      </c>
      <c r="C139" t="s">
        <v>1051</v>
      </c>
      <c r="D139" t="s">
        <v>4578</v>
      </c>
      <c r="E139" t="s">
        <v>4318</v>
      </c>
      <c r="F139" t="s">
        <v>135</v>
      </c>
      <c r="G139" t="s">
        <v>728</v>
      </c>
      <c r="H139" t="s">
        <v>4474</v>
      </c>
      <c r="I139">
        <v>59.67</v>
      </c>
    </row>
    <row r="140" spans="1:9" x14ac:dyDescent="0.2">
      <c r="A140" t="s">
        <v>4318</v>
      </c>
      <c r="B140" t="s">
        <v>124</v>
      </c>
      <c r="C140" t="s">
        <v>1051</v>
      </c>
      <c r="D140" t="s">
        <v>4578</v>
      </c>
      <c r="E140" t="s">
        <v>4318</v>
      </c>
      <c r="F140" t="s">
        <v>140</v>
      </c>
      <c r="G140" t="s">
        <v>699</v>
      </c>
      <c r="H140" t="s">
        <v>4460</v>
      </c>
      <c r="I140">
        <v>47.04</v>
      </c>
    </row>
    <row r="141" spans="1:9" x14ac:dyDescent="0.2">
      <c r="A141" t="s">
        <v>4318</v>
      </c>
      <c r="B141" t="s">
        <v>124</v>
      </c>
      <c r="C141" t="s">
        <v>1051</v>
      </c>
      <c r="D141" t="s">
        <v>4578</v>
      </c>
      <c r="E141" t="s">
        <v>4318</v>
      </c>
      <c r="F141" t="s">
        <v>124</v>
      </c>
      <c r="G141" t="s">
        <v>600</v>
      </c>
      <c r="H141" t="s">
        <v>4427</v>
      </c>
      <c r="I141">
        <v>71.94</v>
      </c>
    </row>
    <row r="142" spans="1:9" x14ac:dyDescent="0.2">
      <c r="A142" t="s">
        <v>4318</v>
      </c>
      <c r="B142" t="s">
        <v>124</v>
      </c>
      <c r="C142" t="s">
        <v>1051</v>
      </c>
      <c r="D142" t="s">
        <v>4578</v>
      </c>
      <c r="E142" t="s">
        <v>4318</v>
      </c>
      <c r="F142" t="s">
        <v>45</v>
      </c>
      <c r="G142" t="s">
        <v>2311</v>
      </c>
      <c r="H142" t="s">
        <v>5036</v>
      </c>
      <c r="I142">
        <v>41.11</v>
      </c>
    </row>
    <row r="143" spans="1:9" x14ac:dyDescent="0.2">
      <c r="A143" t="s">
        <v>4318</v>
      </c>
      <c r="B143" t="s">
        <v>124</v>
      </c>
      <c r="C143" t="s">
        <v>1051</v>
      </c>
      <c r="D143" t="s">
        <v>4578</v>
      </c>
      <c r="E143" t="s">
        <v>4318</v>
      </c>
      <c r="F143" t="s">
        <v>45</v>
      </c>
      <c r="G143" t="s">
        <v>2264</v>
      </c>
      <c r="H143" t="s">
        <v>5020</v>
      </c>
      <c r="I143">
        <v>51.85</v>
      </c>
    </row>
    <row r="144" spans="1:9" x14ac:dyDescent="0.2">
      <c r="A144" t="s">
        <v>4318</v>
      </c>
      <c r="B144" t="s">
        <v>124</v>
      </c>
      <c r="C144" t="s">
        <v>1051</v>
      </c>
      <c r="D144" t="s">
        <v>4578</v>
      </c>
      <c r="E144" t="s">
        <v>4318</v>
      </c>
      <c r="F144" t="s">
        <v>124</v>
      </c>
      <c r="G144" t="s">
        <v>341</v>
      </c>
      <c r="H144" t="s">
        <v>4354</v>
      </c>
      <c r="I144">
        <v>62.45</v>
      </c>
    </row>
    <row r="145" spans="1:9" x14ac:dyDescent="0.2">
      <c r="A145" t="s">
        <v>4318</v>
      </c>
      <c r="B145" t="s">
        <v>124</v>
      </c>
      <c r="C145" t="s">
        <v>1051</v>
      </c>
      <c r="D145" t="s">
        <v>4578</v>
      </c>
      <c r="E145" t="s">
        <v>4318</v>
      </c>
      <c r="F145" t="s">
        <v>140</v>
      </c>
      <c r="G145" t="s">
        <v>276</v>
      </c>
      <c r="H145" t="s">
        <v>4338</v>
      </c>
      <c r="I145">
        <v>47.13</v>
      </c>
    </row>
    <row r="146" spans="1:9" x14ac:dyDescent="0.2">
      <c r="A146" t="s">
        <v>4318</v>
      </c>
      <c r="B146" t="s">
        <v>106</v>
      </c>
      <c r="C146" t="s">
        <v>3109</v>
      </c>
      <c r="D146" t="s">
        <v>5329</v>
      </c>
      <c r="E146" t="s">
        <v>4318</v>
      </c>
      <c r="F146" t="s">
        <v>106</v>
      </c>
      <c r="G146" t="s">
        <v>3109</v>
      </c>
      <c r="H146" t="s">
        <v>5329</v>
      </c>
      <c r="I146">
        <v>100</v>
      </c>
    </row>
    <row r="147" spans="1:9" x14ac:dyDescent="0.2">
      <c r="A147" t="s">
        <v>4318</v>
      </c>
      <c r="B147" t="s">
        <v>106</v>
      </c>
      <c r="C147" t="s">
        <v>3109</v>
      </c>
      <c r="D147" t="s">
        <v>5329</v>
      </c>
      <c r="E147" t="s">
        <v>4318</v>
      </c>
      <c r="F147" t="s">
        <v>45</v>
      </c>
      <c r="G147" t="s">
        <v>1012</v>
      </c>
      <c r="H147" t="s">
        <v>4560</v>
      </c>
      <c r="I147">
        <v>36.96</v>
      </c>
    </row>
    <row r="148" spans="1:9" x14ac:dyDescent="0.2">
      <c r="A148" t="s">
        <v>4318</v>
      </c>
      <c r="B148" t="s">
        <v>106</v>
      </c>
      <c r="C148" t="s">
        <v>3109</v>
      </c>
      <c r="D148" t="s">
        <v>5329</v>
      </c>
      <c r="E148" t="s">
        <v>4318</v>
      </c>
      <c r="F148" t="s">
        <v>45</v>
      </c>
      <c r="G148" t="s">
        <v>900</v>
      </c>
      <c r="H148" t="s">
        <v>4527</v>
      </c>
      <c r="I148">
        <v>39.6</v>
      </c>
    </row>
    <row r="149" spans="1:9" x14ac:dyDescent="0.2">
      <c r="A149" t="s">
        <v>4318</v>
      </c>
      <c r="B149" t="s">
        <v>106</v>
      </c>
      <c r="C149" t="s">
        <v>3109</v>
      </c>
      <c r="D149" t="s">
        <v>5329</v>
      </c>
      <c r="E149" t="s">
        <v>4318</v>
      </c>
      <c r="F149" t="s">
        <v>45</v>
      </c>
      <c r="G149" t="s">
        <v>2793</v>
      </c>
      <c r="H149" t="s">
        <v>5207</v>
      </c>
      <c r="I149">
        <v>37.270000000000003</v>
      </c>
    </row>
    <row r="150" spans="1:9" x14ac:dyDescent="0.2">
      <c r="A150" t="s">
        <v>4318</v>
      </c>
      <c r="B150" t="s">
        <v>106</v>
      </c>
      <c r="C150" t="s">
        <v>3109</v>
      </c>
      <c r="D150" t="s">
        <v>5329</v>
      </c>
      <c r="E150" t="s">
        <v>4318</v>
      </c>
      <c r="F150" t="s">
        <v>135</v>
      </c>
      <c r="G150" t="s">
        <v>728</v>
      </c>
      <c r="H150" t="s">
        <v>4474</v>
      </c>
      <c r="I150">
        <v>43.21</v>
      </c>
    </row>
    <row r="151" spans="1:9" x14ac:dyDescent="0.2">
      <c r="A151" t="s">
        <v>4318</v>
      </c>
      <c r="B151" t="s">
        <v>106</v>
      </c>
      <c r="C151" t="s">
        <v>3109</v>
      </c>
      <c r="D151" t="s">
        <v>5329</v>
      </c>
      <c r="E151" t="s">
        <v>4318</v>
      </c>
      <c r="F151" t="s">
        <v>140</v>
      </c>
      <c r="G151" t="s">
        <v>699</v>
      </c>
      <c r="H151" t="s">
        <v>4460</v>
      </c>
      <c r="I151">
        <v>45.49</v>
      </c>
    </row>
    <row r="152" spans="1:9" x14ac:dyDescent="0.2">
      <c r="A152" t="s">
        <v>4318</v>
      </c>
      <c r="B152" t="s">
        <v>106</v>
      </c>
      <c r="C152" t="s">
        <v>3109</v>
      </c>
      <c r="D152" t="s">
        <v>5329</v>
      </c>
      <c r="E152" t="s">
        <v>4318</v>
      </c>
      <c r="F152" t="s">
        <v>124</v>
      </c>
      <c r="G152" t="s">
        <v>600</v>
      </c>
      <c r="H152" t="s">
        <v>4427</v>
      </c>
      <c r="I152">
        <v>44.19</v>
      </c>
    </row>
    <row r="153" spans="1:9" x14ac:dyDescent="0.2">
      <c r="A153" t="s">
        <v>4318</v>
      </c>
      <c r="B153" t="s">
        <v>106</v>
      </c>
      <c r="C153" t="s">
        <v>3109</v>
      </c>
      <c r="D153" t="s">
        <v>5329</v>
      </c>
      <c r="E153" t="s">
        <v>4318</v>
      </c>
      <c r="F153" t="s">
        <v>45</v>
      </c>
      <c r="G153" t="s">
        <v>2311</v>
      </c>
      <c r="H153" t="s">
        <v>5036</v>
      </c>
      <c r="I153">
        <v>34.729999999999997</v>
      </c>
    </row>
    <row r="154" spans="1:9" x14ac:dyDescent="0.2">
      <c r="A154" t="s">
        <v>4318</v>
      </c>
      <c r="B154" t="s">
        <v>106</v>
      </c>
      <c r="C154" t="s">
        <v>3109</v>
      </c>
      <c r="D154" t="s">
        <v>5329</v>
      </c>
      <c r="E154" t="s">
        <v>4318</v>
      </c>
      <c r="F154" t="s">
        <v>45</v>
      </c>
      <c r="G154" t="s">
        <v>2264</v>
      </c>
      <c r="H154" t="s">
        <v>5020</v>
      </c>
      <c r="I154">
        <v>40.74</v>
      </c>
    </row>
    <row r="155" spans="1:9" x14ac:dyDescent="0.2">
      <c r="A155" t="s">
        <v>4318</v>
      </c>
      <c r="B155" t="s">
        <v>106</v>
      </c>
      <c r="C155" t="s">
        <v>3109</v>
      </c>
      <c r="D155" t="s">
        <v>5329</v>
      </c>
      <c r="E155" t="s">
        <v>4318</v>
      </c>
      <c r="F155" t="s">
        <v>124</v>
      </c>
      <c r="G155" t="s">
        <v>341</v>
      </c>
      <c r="H155" t="s">
        <v>4354</v>
      </c>
      <c r="I155">
        <v>41.02</v>
      </c>
    </row>
    <row r="156" spans="1:9" x14ac:dyDescent="0.2">
      <c r="A156" t="s">
        <v>4318</v>
      </c>
      <c r="B156" t="s">
        <v>106</v>
      </c>
      <c r="C156" t="s">
        <v>3109</v>
      </c>
      <c r="D156" t="s">
        <v>5329</v>
      </c>
      <c r="E156" t="s">
        <v>4318</v>
      </c>
      <c r="F156" t="s">
        <v>140</v>
      </c>
      <c r="G156" t="s">
        <v>276</v>
      </c>
      <c r="H156" t="s">
        <v>4338</v>
      </c>
      <c r="I156">
        <v>45.49</v>
      </c>
    </row>
    <row r="157" spans="1:9" x14ac:dyDescent="0.2">
      <c r="A157" t="s">
        <v>4318</v>
      </c>
      <c r="B157" t="s">
        <v>45</v>
      </c>
      <c r="C157" t="s">
        <v>1012</v>
      </c>
      <c r="D157" t="s">
        <v>4560</v>
      </c>
      <c r="E157" t="s">
        <v>4318</v>
      </c>
      <c r="F157" t="s">
        <v>45</v>
      </c>
      <c r="G157" t="s">
        <v>1012</v>
      </c>
      <c r="H157" t="s">
        <v>4560</v>
      </c>
      <c r="I157">
        <v>100</v>
      </c>
    </row>
    <row r="158" spans="1:9" x14ac:dyDescent="0.2">
      <c r="A158" t="s">
        <v>4318</v>
      </c>
      <c r="B158" t="s">
        <v>45</v>
      </c>
      <c r="C158" t="s">
        <v>1012</v>
      </c>
      <c r="D158" t="s">
        <v>4560</v>
      </c>
      <c r="E158" t="s">
        <v>4318</v>
      </c>
      <c r="F158" t="s">
        <v>45</v>
      </c>
      <c r="G158" t="s">
        <v>900</v>
      </c>
      <c r="H158" t="s">
        <v>4527</v>
      </c>
      <c r="I158">
        <v>47.2</v>
      </c>
    </row>
    <row r="159" spans="1:9" x14ac:dyDescent="0.2">
      <c r="A159" t="s">
        <v>4318</v>
      </c>
      <c r="B159" t="s">
        <v>45</v>
      </c>
      <c r="C159" t="s">
        <v>1012</v>
      </c>
      <c r="D159" t="s">
        <v>4560</v>
      </c>
      <c r="E159" t="s">
        <v>4318</v>
      </c>
      <c r="F159" t="s">
        <v>45</v>
      </c>
      <c r="G159" t="s">
        <v>2793</v>
      </c>
      <c r="H159" t="s">
        <v>5207</v>
      </c>
      <c r="I159">
        <v>38.520000000000003</v>
      </c>
    </row>
    <row r="160" spans="1:9" x14ac:dyDescent="0.2">
      <c r="A160" t="s">
        <v>4318</v>
      </c>
      <c r="B160" t="s">
        <v>45</v>
      </c>
      <c r="C160" t="s">
        <v>1012</v>
      </c>
      <c r="D160" t="s">
        <v>4560</v>
      </c>
      <c r="E160" t="s">
        <v>4318</v>
      </c>
      <c r="F160" t="s">
        <v>135</v>
      </c>
      <c r="G160" t="s">
        <v>728</v>
      </c>
      <c r="H160" t="s">
        <v>4474</v>
      </c>
      <c r="I160">
        <v>44.86</v>
      </c>
    </row>
    <row r="161" spans="1:9" x14ac:dyDescent="0.2">
      <c r="A161" t="s">
        <v>4318</v>
      </c>
      <c r="B161" t="s">
        <v>45</v>
      </c>
      <c r="C161" t="s">
        <v>1012</v>
      </c>
      <c r="D161" t="s">
        <v>4560</v>
      </c>
      <c r="E161" t="s">
        <v>4318</v>
      </c>
      <c r="F161" t="s">
        <v>140</v>
      </c>
      <c r="G161" t="s">
        <v>699</v>
      </c>
      <c r="H161" t="s">
        <v>4460</v>
      </c>
      <c r="I161">
        <v>40.39</v>
      </c>
    </row>
    <row r="162" spans="1:9" x14ac:dyDescent="0.2">
      <c r="A162" t="s">
        <v>4318</v>
      </c>
      <c r="B162" t="s">
        <v>45</v>
      </c>
      <c r="C162" t="s">
        <v>1012</v>
      </c>
      <c r="D162" t="s">
        <v>4560</v>
      </c>
      <c r="E162" t="s">
        <v>4318</v>
      </c>
      <c r="F162" t="s">
        <v>124</v>
      </c>
      <c r="G162" t="s">
        <v>600</v>
      </c>
      <c r="H162" t="s">
        <v>4427</v>
      </c>
      <c r="I162">
        <v>43.58</v>
      </c>
    </row>
    <row r="163" spans="1:9" x14ac:dyDescent="0.2">
      <c r="A163" t="s">
        <v>4318</v>
      </c>
      <c r="B163" t="s">
        <v>45</v>
      </c>
      <c r="C163" t="s">
        <v>1012</v>
      </c>
      <c r="D163" t="s">
        <v>4560</v>
      </c>
      <c r="E163" t="s">
        <v>4318</v>
      </c>
      <c r="F163" t="s">
        <v>45</v>
      </c>
      <c r="G163" t="s">
        <v>2311</v>
      </c>
      <c r="H163" t="s">
        <v>5036</v>
      </c>
      <c r="I163">
        <v>39.299999999999997</v>
      </c>
    </row>
    <row r="164" spans="1:9" x14ac:dyDescent="0.2">
      <c r="A164" t="s">
        <v>4318</v>
      </c>
      <c r="B164" t="s">
        <v>45</v>
      </c>
      <c r="C164" t="s">
        <v>1012</v>
      </c>
      <c r="D164" t="s">
        <v>4560</v>
      </c>
      <c r="E164" t="s">
        <v>4318</v>
      </c>
      <c r="F164" t="s">
        <v>45</v>
      </c>
      <c r="G164" t="s">
        <v>2264</v>
      </c>
      <c r="H164" t="s">
        <v>5020</v>
      </c>
      <c r="I164">
        <v>40.33</v>
      </c>
    </row>
    <row r="165" spans="1:9" x14ac:dyDescent="0.2">
      <c r="A165" t="s">
        <v>4318</v>
      </c>
      <c r="B165" t="s">
        <v>45</v>
      </c>
      <c r="C165" t="s">
        <v>1012</v>
      </c>
      <c r="D165" t="s">
        <v>4560</v>
      </c>
      <c r="E165" t="s">
        <v>4318</v>
      </c>
      <c r="F165" t="s">
        <v>124</v>
      </c>
      <c r="G165" t="s">
        <v>341</v>
      </c>
      <c r="H165" t="s">
        <v>4354</v>
      </c>
      <c r="I165">
        <v>44.14</v>
      </c>
    </row>
    <row r="166" spans="1:9" x14ac:dyDescent="0.2">
      <c r="A166" t="s">
        <v>4318</v>
      </c>
      <c r="B166" t="s">
        <v>45</v>
      </c>
      <c r="C166" t="s">
        <v>1012</v>
      </c>
      <c r="D166" t="s">
        <v>4560</v>
      </c>
      <c r="E166" t="s">
        <v>4318</v>
      </c>
      <c r="F166" t="s">
        <v>140</v>
      </c>
      <c r="G166" t="s">
        <v>276</v>
      </c>
      <c r="H166" t="s">
        <v>4338</v>
      </c>
      <c r="I166">
        <v>42.21</v>
      </c>
    </row>
    <row r="167" spans="1:9" x14ac:dyDescent="0.2">
      <c r="A167" t="s">
        <v>4318</v>
      </c>
      <c r="B167" t="s">
        <v>45</v>
      </c>
      <c r="C167" t="s">
        <v>900</v>
      </c>
      <c r="D167" t="s">
        <v>4527</v>
      </c>
      <c r="E167" t="s">
        <v>4318</v>
      </c>
      <c r="F167" t="s">
        <v>45</v>
      </c>
      <c r="G167" t="s">
        <v>900</v>
      </c>
      <c r="H167" t="s">
        <v>4527</v>
      </c>
      <c r="I167">
        <v>100</v>
      </c>
    </row>
    <row r="168" spans="1:9" x14ac:dyDescent="0.2">
      <c r="A168" t="s">
        <v>4318</v>
      </c>
      <c r="B168" t="s">
        <v>45</v>
      </c>
      <c r="C168" t="s">
        <v>900</v>
      </c>
      <c r="D168" t="s">
        <v>4527</v>
      </c>
      <c r="E168" t="s">
        <v>4318</v>
      </c>
      <c r="F168" t="s">
        <v>45</v>
      </c>
      <c r="G168" t="s">
        <v>2793</v>
      </c>
      <c r="H168" t="s">
        <v>5207</v>
      </c>
      <c r="I168">
        <v>44.8</v>
      </c>
    </row>
    <row r="169" spans="1:9" x14ac:dyDescent="0.2">
      <c r="A169" t="s">
        <v>4318</v>
      </c>
      <c r="B169" t="s">
        <v>45</v>
      </c>
      <c r="C169" t="s">
        <v>900</v>
      </c>
      <c r="D169" t="s">
        <v>4527</v>
      </c>
      <c r="E169" t="s">
        <v>4318</v>
      </c>
      <c r="F169" t="s">
        <v>135</v>
      </c>
      <c r="G169" t="s">
        <v>728</v>
      </c>
      <c r="H169" t="s">
        <v>4474</v>
      </c>
      <c r="I169">
        <v>44.44</v>
      </c>
    </row>
    <row r="170" spans="1:9" x14ac:dyDescent="0.2">
      <c r="A170" t="s">
        <v>4318</v>
      </c>
      <c r="B170" t="s">
        <v>45</v>
      </c>
      <c r="C170" t="s">
        <v>900</v>
      </c>
      <c r="D170" t="s">
        <v>4527</v>
      </c>
      <c r="E170" t="s">
        <v>4318</v>
      </c>
      <c r="F170" t="s">
        <v>140</v>
      </c>
      <c r="G170" t="s">
        <v>699</v>
      </c>
      <c r="H170" t="s">
        <v>4460</v>
      </c>
      <c r="I170">
        <v>42.8</v>
      </c>
    </row>
    <row r="171" spans="1:9" x14ac:dyDescent="0.2">
      <c r="A171" t="s">
        <v>4318</v>
      </c>
      <c r="B171" t="s">
        <v>45</v>
      </c>
      <c r="C171" t="s">
        <v>900</v>
      </c>
      <c r="D171" t="s">
        <v>4527</v>
      </c>
      <c r="E171" t="s">
        <v>4318</v>
      </c>
      <c r="F171" t="s">
        <v>124</v>
      </c>
      <c r="G171" t="s">
        <v>600</v>
      </c>
      <c r="H171" t="s">
        <v>4427</v>
      </c>
      <c r="I171">
        <v>46.4</v>
      </c>
    </row>
    <row r="172" spans="1:9" x14ac:dyDescent="0.2">
      <c r="A172" t="s">
        <v>4318</v>
      </c>
      <c r="B172" t="s">
        <v>45</v>
      </c>
      <c r="C172" t="s">
        <v>900</v>
      </c>
      <c r="D172" t="s">
        <v>4527</v>
      </c>
      <c r="E172" t="s">
        <v>4318</v>
      </c>
      <c r="F172" t="s">
        <v>45</v>
      </c>
      <c r="G172" t="s">
        <v>2311</v>
      </c>
      <c r="H172" t="s">
        <v>5036</v>
      </c>
      <c r="I172">
        <v>62.45</v>
      </c>
    </row>
    <row r="173" spans="1:9" x14ac:dyDescent="0.2">
      <c r="A173" t="s">
        <v>4318</v>
      </c>
      <c r="B173" t="s">
        <v>45</v>
      </c>
      <c r="C173" t="s">
        <v>900</v>
      </c>
      <c r="D173" t="s">
        <v>4527</v>
      </c>
      <c r="E173" t="s">
        <v>4318</v>
      </c>
      <c r="F173" t="s">
        <v>45</v>
      </c>
      <c r="G173" t="s">
        <v>2264</v>
      </c>
      <c r="H173" t="s">
        <v>5020</v>
      </c>
      <c r="I173">
        <v>45.27</v>
      </c>
    </row>
    <row r="174" spans="1:9" x14ac:dyDescent="0.2">
      <c r="A174" t="s">
        <v>4318</v>
      </c>
      <c r="B174" t="s">
        <v>45</v>
      </c>
      <c r="C174" t="s">
        <v>900</v>
      </c>
      <c r="D174" t="s">
        <v>4527</v>
      </c>
      <c r="E174" t="s">
        <v>4318</v>
      </c>
      <c r="F174" t="s">
        <v>124</v>
      </c>
      <c r="G174" t="s">
        <v>341</v>
      </c>
      <c r="H174" t="s">
        <v>4354</v>
      </c>
      <c r="I174">
        <v>46</v>
      </c>
    </row>
    <row r="175" spans="1:9" x14ac:dyDescent="0.2">
      <c r="A175" t="s">
        <v>4318</v>
      </c>
      <c r="B175" t="s">
        <v>45</v>
      </c>
      <c r="C175" t="s">
        <v>900</v>
      </c>
      <c r="D175" t="s">
        <v>4527</v>
      </c>
      <c r="E175" t="s">
        <v>4318</v>
      </c>
      <c r="F175" t="s">
        <v>140</v>
      </c>
      <c r="G175" t="s">
        <v>276</v>
      </c>
      <c r="H175" t="s">
        <v>4338</v>
      </c>
      <c r="I175">
        <v>44.26</v>
      </c>
    </row>
    <row r="176" spans="1:9" x14ac:dyDescent="0.2">
      <c r="A176" t="s">
        <v>4318</v>
      </c>
      <c r="B176" t="s">
        <v>45</v>
      </c>
      <c r="C176" t="s">
        <v>2793</v>
      </c>
      <c r="D176" t="s">
        <v>5207</v>
      </c>
      <c r="E176" t="s">
        <v>4318</v>
      </c>
      <c r="F176" t="s">
        <v>45</v>
      </c>
      <c r="G176" t="s">
        <v>2793</v>
      </c>
      <c r="H176" t="s">
        <v>5207</v>
      </c>
      <c r="I176">
        <v>100</v>
      </c>
    </row>
    <row r="177" spans="1:9" x14ac:dyDescent="0.2">
      <c r="A177" t="s">
        <v>4318</v>
      </c>
      <c r="B177" t="s">
        <v>45</v>
      </c>
      <c r="C177" t="s">
        <v>2793</v>
      </c>
      <c r="D177" t="s">
        <v>5207</v>
      </c>
      <c r="E177" t="s">
        <v>4318</v>
      </c>
      <c r="F177" t="s">
        <v>135</v>
      </c>
      <c r="G177" t="s">
        <v>728</v>
      </c>
      <c r="H177" t="s">
        <v>4474</v>
      </c>
      <c r="I177">
        <v>66.67</v>
      </c>
    </row>
    <row r="178" spans="1:9" x14ac:dyDescent="0.2">
      <c r="A178" t="s">
        <v>4318</v>
      </c>
      <c r="B178" t="s">
        <v>45</v>
      </c>
      <c r="C178" t="s">
        <v>2793</v>
      </c>
      <c r="D178" t="s">
        <v>5207</v>
      </c>
      <c r="E178" t="s">
        <v>4318</v>
      </c>
      <c r="F178" t="s">
        <v>140</v>
      </c>
      <c r="G178" t="s">
        <v>699</v>
      </c>
      <c r="H178" t="s">
        <v>4460</v>
      </c>
      <c r="I178">
        <v>43.92</v>
      </c>
    </row>
    <row r="179" spans="1:9" x14ac:dyDescent="0.2">
      <c r="A179" t="s">
        <v>4318</v>
      </c>
      <c r="B179" t="s">
        <v>45</v>
      </c>
      <c r="C179" t="s">
        <v>2793</v>
      </c>
      <c r="D179" t="s">
        <v>5207</v>
      </c>
      <c r="E179" t="s">
        <v>4318</v>
      </c>
      <c r="F179" t="s">
        <v>124</v>
      </c>
      <c r="G179" t="s">
        <v>600</v>
      </c>
      <c r="H179" t="s">
        <v>4427</v>
      </c>
      <c r="I179">
        <v>54.05</v>
      </c>
    </row>
    <row r="180" spans="1:9" x14ac:dyDescent="0.2">
      <c r="A180" t="s">
        <v>4318</v>
      </c>
      <c r="B180" t="s">
        <v>45</v>
      </c>
      <c r="C180" t="s">
        <v>2793</v>
      </c>
      <c r="D180" t="s">
        <v>5207</v>
      </c>
      <c r="E180" t="s">
        <v>4318</v>
      </c>
      <c r="F180" t="s">
        <v>45</v>
      </c>
      <c r="G180" t="s">
        <v>2311</v>
      </c>
      <c r="H180" t="s">
        <v>5036</v>
      </c>
      <c r="I180">
        <v>40.380000000000003</v>
      </c>
    </row>
    <row r="181" spans="1:9" x14ac:dyDescent="0.2">
      <c r="A181" t="s">
        <v>4318</v>
      </c>
      <c r="B181" t="s">
        <v>45</v>
      </c>
      <c r="C181" t="s">
        <v>2793</v>
      </c>
      <c r="D181" t="s">
        <v>5207</v>
      </c>
      <c r="E181" t="s">
        <v>4318</v>
      </c>
      <c r="F181" t="s">
        <v>45</v>
      </c>
      <c r="G181" t="s">
        <v>2264</v>
      </c>
      <c r="H181" t="s">
        <v>5020</v>
      </c>
      <c r="I181">
        <v>94.65</v>
      </c>
    </row>
    <row r="182" spans="1:9" x14ac:dyDescent="0.2">
      <c r="A182" t="s">
        <v>4318</v>
      </c>
      <c r="B182" t="s">
        <v>45</v>
      </c>
      <c r="C182" t="s">
        <v>2793</v>
      </c>
      <c r="D182" t="s">
        <v>5207</v>
      </c>
      <c r="E182" t="s">
        <v>4318</v>
      </c>
      <c r="F182" t="s">
        <v>124</v>
      </c>
      <c r="G182" t="s">
        <v>341</v>
      </c>
      <c r="H182" t="s">
        <v>4354</v>
      </c>
      <c r="I182">
        <v>51.17</v>
      </c>
    </row>
    <row r="183" spans="1:9" x14ac:dyDescent="0.2">
      <c r="A183" t="s">
        <v>4318</v>
      </c>
      <c r="B183" t="s">
        <v>45</v>
      </c>
      <c r="C183" t="s">
        <v>2793</v>
      </c>
      <c r="D183" t="s">
        <v>5207</v>
      </c>
      <c r="E183" t="s">
        <v>4318</v>
      </c>
      <c r="F183" t="s">
        <v>140</v>
      </c>
      <c r="G183" t="s">
        <v>276</v>
      </c>
      <c r="H183" t="s">
        <v>4338</v>
      </c>
      <c r="I183">
        <v>45.49</v>
      </c>
    </row>
    <row r="184" spans="1:9" x14ac:dyDescent="0.2">
      <c r="A184" t="s">
        <v>4318</v>
      </c>
      <c r="B184" t="s">
        <v>135</v>
      </c>
      <c r="C184" t="s">
        <v>728</v>
      </c>
      <c r="D184" t="s">
        <v>4474</v>
      </c>
      <c r="E184" t="s">
        <v>4318</v>
      </c>
      <c r="F184" t="s">
        <v>135</v>
      </c>
      <c r="G184" t="s">
        <v>728</v>
      </c>
      <c r="H184" t="s">
        <v>4474</v>
      </c>
      <c r="I184">
        <v>100</v>
      </c>
    </row>
    <row r="185" spans="1:9" x14ac:dyDescent="0.2">
      <c r="A185" t="s">
        <v>4318</v>
      </c>
      <c r="B185" t="s">
        <v>135</v>
      </c>
      <c r="C185" t="s">
        <v>728</v>
      </c>
      <c r="D185" t="s">
        <v>4474</v>
      </c>
      <c r="E185" t="s">
        <v>4318</v>
      </c>
      <c r="F185" t="s">
        <v>140</v>
      </c>
      <c r="G185" t="s">
        <v>699</v>
      </c>
      <c r="H185" t="s">
        <v>4460</v>
      </c>
      <c r="I185">
        <v>44.86</v>
      </c>
    </row>
    <row r="186" spans="1:9" x14ac:dyDescent="0.2">
      <c r="A186" t="s">
        <v>4318</v>
      </c>
      <c r="B186" t="s">
        <v>135</v>
      </c>
      <c r="C186" t="s">
        <v>728</v>
      </c>
      <c r="D186" t="s">
        <v>4474</v>
      </c>
      <c r="E186" t="s">
        <v>4318</v>
      </c>
      <c r="F186" t="s">
        <v>124</v>
      </c>
      <c r="G186" t="s">
        <v>600</v>
      </c>
      <c r="H186" t="s">
        <v>4427</v>
      </c>
      <c r="I186">
        <v>60.91</v>
      </c>
    </row>
    <row r="187" spans="1:9" x14ac:dyDescent="0.2">
      <c r="A187" t="s">
        <v>4318</v>
      </c>
      <c r="B187" t="s">
        <v>135</v>
      </c>
      <c r="C187" t="s">
        <v>728</v>
      </c>
      <c r="D187" t="s">
        <v>4474</v>
      </c>
      <c r="E187" t="s">
        <v>4318</v>
      </c>
      <c r="F187" t="s">
        <v>45</v>
      </c>
      <c r="G187" t="s">
        <v>2311</v>
      </c>
      <c r="H187" t="s">
        <v>5036</v>
      </c>
      <c r="I187">
        <v>42.8</v>
      </c>
    </row>
    <row r="188" spans="1:9" x14ac:dyDescent="0.2">
      <c r="A188" t="s">
        <v>4318</v>
      </c>
      <c r="B188" t="s">
        <v>135</v>
      </c>
      <c r="C188" t="s">
        <v>728</v>
      </c>
      <c r="D188" t="s">
        <v>4474</v>
      </c>
      <c r="E188" t="s">
        <v>4318</v>
      </c>
      <c r="F188" t="s">
        <v>45</v>
      </c>
      <c r="G188" t="s">
        <v>2264</v>
      </c>
      <c r="H188" t="s">
        <v>5020</v>
      </c>
      <c r="I188">
        <v>68.72</v>
      </c>
    </row>
    <row r="189" spans="1:9" x14ac:dyDescent="0.2">
      <c r="A189" t="s">
        <v>4318</v>
      </c>
      <c r="B189" t="s">
        <v>135</v>
      </c>
      <c r="C189" t="s">
        <v>728</v>
      </c>
      <c r="D189" t="s">
        <v>4474</v>
      </c>
      <c r="E189" t="s">
        <v>4318</v>
      </c>
      <c r="F189" t="s">
        <v>124</v>
      </c>
      <c r="G189" t="s">
        <v>341</v>
      </c>
      <c r="H189" t="s">
        <v>4354</v>
      </c>
      <c r="I189">
        <v>60.08</v>
      </c>
    </row>
    <row r="190" spans="1:9" x14ac:dyDescent="0.2">
      <c r="A190" t="s">
        <v>4318</v>
      </c>
      <c r="B190" t="s">
        <v>135</v>
      </c>
      <c r="C190" t="s">
        <v>728</v>
      </c>
      <c r="D190" t="s">
        <v>4474</v>
      </c>
      <c r="E190" t="s">
        <v>4318</v>
      </c>
      <c r="F190" t="s">
        <v>140</v>
      </c>
      <c r="G190" t="s">
        <v>276</v>
      </c>
      <c r="H190" t="s">
        <v>4338</v>
      </c>
      <c r="I190">
        <v>46.09</v>
      </c>
    </row>
    <row r="191" spans="1:9" x14ac:dyDescent="0.2">
      <c r="A191" t="s">
        <v>4318</v>
      </c>
      <c r="B191" t="s">
        <v>140</v>
      </c>
      <c r="C191" t="s">
        <v>699</v>
      </c>
      <c r="D191" t="s">
        <v>4460</v>
      </c>
      <c r="E191" t="s">
        <v>4318</v>
      </c>
      <c r="F191" t="s">
        <v>140</v>
      </c>
      <c r="G191" t="s">
        <v>699</v>
      </c>
      <c r="H191" t="s">
        <v>4460</v>
      </c>
      <c r="I191">
        <v>100</v>
      </c>
    </row>
    <row r="192" spans="1:9" x14ac:dyDescent="0.2">
      <c r="A192" t="s">
        <v>4318</v>
      </c>
      <c r="B192" t="s">
        <v>140</v>
      </c>
      <c r="C192" t="s">
        <v>699</v>
      </c>
      <c r="D192" t="s">
        <v>4460</v>
      </c>
      <c r="E192" t="s">
        <v>4318</v>
      </c>
      <c r="F192" t="s">
        <v>124</v>
      </c>
      <c r="G192" t="s">
        <v>600</v>
      </c>
      <c r="H192" t="s">
        <v>4427</v>
      </c>
      <c r="I192">
        <v>51.76</v>
      </c>
    </row>
    <row r="193" spans="1:9" x14ac:dyDescent="0.2">
      <c r="A193" t="s">
        <v>4318</v>
      </c>
      <c r="B193" t="s">
        <v>140</v>
      </c>
      <c r="C193" t="s">
        <v>699</v>
      </c>
      <c r="D193" t="s">
        <v>4460</v>
      </c>
      <c r="E193" t="s">
        <v>4318</v>
      </c>
      <c r="F193" t="s">
        <v>45</v>
      </c>
      <c r="G193" t="s">
        <v>2311</v>
      </c>
      <c r="H193" t="s">
        <v>5036</v>
      </c>
      <c r="I193">
        <v>38.82</v>
      </c>
    </row>
    <row r="194" spans="1:9" x14ac:dyDescent="0.2">
      <c r="A194" t="s">
        <v>4318</v>
      </c>
      <c r="B194" t="s">
        <v>140</v>
      </c>
      <c r="C194" t="s">
        <v>699</v>
      </c>
      <c r="D194" t="s">
        <v>4460</v>
      </c>
      <c r="E194" t="s">
        <v>4318</v>
      </c>
      <c r="F194" t="s">
        <v>45</v>
      </c>
      <c r="G194" t="s">
        <v>2264</v>
      </c>
      <c r="H194" t="s">
        <v>5020</v>
      </c>
      <c r="I194">
        <v>44.44</v>
      </c>
    </row>
    <row r="195" spans="1:9" x14ac:dyDescent="0.2">
      <c r="A195" t="s">
        <v>4318</v>
      </c>
      <c r="B195" t="s">
        <v>140</v>
      </c>
      <c r="C195" t="s">
        <v>699</v>
      </c>
      <c r="D195" t="s">
        <v>4460</v>
      </c>
      <c r="E195" t="s">
        <v>4318</v>
      </c>
      <c r="F195" t="s">
        <v>124</v>
      </c>
      <c r="G195" t="s">
        <v>341</v>
      </c>
      <c r="H195" t="s">
        <v>4354</v>
      </c>
      <c r="I195">
        <v>48.24</v>
      </c>
    </row>
    <row r="196" spans="1:9" x14ac:dyDescent="0.2">
      <c r="A196" t="s">
        <v>4318</v>
      </c>
      <c r="B196" t="s">
        <v>140</v>
      </c>
      <c r="C196" t="s">
        <v>699</v>
      </c>
      <c r="D196" t="s">
        <v>4460</v>
      </c>
      <c r="E196" t="s">
        <v>4318</v>
      </c>
      <c r="F196" t="s">
        <v>140</v>
      </c>
      <c r="G196" t="s">
        <v>276</v>
      </c>
      <c r="H196" t="s">
        <v>4338</v>
      </c>
      <c r="I196">
        <v>78.28</v>
      </c>
    </row>
    <row r="197" spans="1:9" x14ac:dyDescent="0.2">
      <c r="A197" t="s">
        <v>4318</v>
      </c>
      <c r="B197" t="s">
        <v>124</v>
      </c>
      <c r="C197" t="s">
        <v>600</v>
      </c>
      <c r="D197" t="s">
        <v>4427</v>
      </c>
      <c r="E197" t="s">
        <v>4318</v>
      </c>
      <c r="F197" t="s">
        <v>124</v>
      </c>
      <c r="G197" t="s">
        <v>600</v>
      </c>
      <c r="H197" t="s">
        <v>4427</v>
      </c>
      <c r="I197">
        <v>100</v>
      </c>
    </row>
    <row r="198" spans="1:9" x14ac:dyDescent="0.2">
      <c r="A198" t="s">
        <v>4318</v>
      </c>
      <c r="B198" t="s">
        <v>124</v>
      </c>
      <c r="C198" t="s">
        <v>600</v>
      </c>
      <c r="D198" t="s">
        <v>4427</v>
      </c>
      <c r="E198" t="s">
        <v>4318</v>
      </c>
      <c r="F198" t="s">
        <v>45</v>
      </c>
      <c r="G198" t="s">
        <v>2311</v>
      </c>
      <c r="H198" t="s">
        <v>5036</v>
      </c>
      <c r="I198">
        <v>44.4</v>
      </c>
    </row>
    <row r="199" spans="1:9" x14ac:dyDescent="0.2">
      <c r="A199" t="s">
        <v>4318</v>
      </c>
      <c r="B199" t="s">
        <v>124</v>
      </c>
      <c r="C199" t="s">
        <v>600</v>
      </c>
      <c r="D199" t="s">
        <v>4427</v>
      </c>
      <c r="E199" t="s">
        <v>4318</v>
      </c>
      <c r="F199" t="s">
        <v>45</v>
      </c>
      <c r="G199" t="s">
        <v>2264</v>
      </c>
      <c r="H199" t="s">
        <v>5020</v>
      </c>
      <c r="I199">
        <v>56.38</v>
      </c>
    </row>
    <row r="200" spans="1:9" x14ac:dyDescent="0.2">
      <c r="A200" t="s">
        <v>4318</v>
      </c>
      <c r="B200" t="s">
        <v>124</v>
      </c>
      <c r="C200" t="s">
        <v>600</v>
      </c>
      <c r="D200" t="s">
        <v>4427</v>
      </c>
      <c r="E200" t="s">
        <v>4318</v>
      </c>
      <c r="F200" t="s">
        <v>124</v>
      </c>
      <c r="G200" t="s">
        <v>341</v>
      </c>
      <c r="H200" t="s">
        <v>4354</v>
      </c>
      <c r="I200">
        <v>67.58</v>
      </c>
    </row>
    <row r="201" spans="1:9" x14ac:dyDescent="0.2">
      <c r="A201" t="s">
        <v>4318</v>
      </c>
      <c r="B201" t="s">
        <v>124</v>
      </c>
      <c r="C201" t="s">
        <v>600</v>
      </c>
      <c r="D201" t="s">
        <v>4427</v>
      </c>
      <c r="E201" t="s">
        <v>4318</v>
      </c>
      <c r="F201" t="s">
        <v>140</v>
      </c>
      <c r="G201" t="s">
        <v>276</v>
      </c>
      <c r="H201" t="s">
        <v>4338</v>
      </c>
      <c r="I201">
        <v>53.28</v>
      </c>
    </row>
    <row r="202" spans="1:9" x14ac:dyDescent="0.2">
      <c r="A202" t="s">
        <v>4318</v>
      </c>
      <c r="B202" t="s">
        <v>45</v>
      </c>
      <c r="C202" t="s">
        <v>2311</v>
      </c>
      <c r="D202" t="s">
        <v>5036</v>
      </c>
      <c r="E202" t="s">
        <v>4318</v>
      </c>
      <c r="F202" t="s">
        <v>45</v>
      </c>
      <c r="G202" t="s">
        <v>2311</v>
      </c>
      <c r="H202" t="s">
        <v>5036</v>
      </c>
      <c r="I202">
        <v>100</v>
      </c>
    </row>
    <row r="203" spans="1:9" x14ac:dyDescent="0.2">
      <c r="A203" t="s">
        <v>4318</v>
      </c>
      <c r="B203" t="s">
        <v>45</v>
      </c>
      <c r="C203" t="s">
        <v>2311</v>
      </c>
      <c r="D203" t="s">
        <v>5036</v>
      </c>
      <c r="E203" t="s">
        <v>4318</v>
      </c>
      <c r="F203" t="s">
        <v>45</v>
      </c>
      <c r="G203" t="s">
        <v>2264</v>
      </c>
      <c r="H203" t="s">
        <v>5020</v>
      </c>
      <c r="I203">
        <v>42.39</v>
      </c>
    </row>
    <row r="204" spans="1:9" x14ac:dyDescent="0.2">
      <c r="A204" t="s">
        <v>4318</v>
      </c>
      <c r="B204" t="s">
        <v>45</v>
      </c>
      <c r="C204" t="s">
        <v>2311</v>
      </c>
      <c r="D204" t="s">
        <v>5036</v>
      </c>
      <c r="E204" t="s">
        <v>4318</v>
      </c>
      <c r="F204" t="s">
        <v>124</v>
      </c>
      <c r="G204" t="s">
        <v>341</v>
      </c>
      <c r="H204" t="s">
        <v>4354</v>
      </c>
      <c r="I204">
        <v>45.31</v>
      </c>
    </row>
    <row r="205" spans="1:9" x14ac:dyDescent="0.2">
      <c r="A205" t="s">
        <v>4318</v>
      </c>
      <c r="B205" t="s">
        <v>45</v>
      </c>
      <c r="C205" t="s">
        <v>2311</v>
      </c>
      <c r="D205" t="s">
        <v>5036</v>
      </c>
      <c r="E205" t="s">
        <v>4318</v>
      </c>
      <c r="F205" t="s">
        <v>140</v>
      </c>
      <c r="G205" t="s">
        <v>276</v>
      </c>
      <c r="H205" t="s">
        <v>4338</v>
      </c>
      <c r="I205">
        <v>39.75</v>
      </c>
    </row>
    <row r="206" spans="1:9" x14ac:dyDescent="0.2">
      <c r="A206" t="s">
        <v>4318</v>
      </c>
      <c r="B206" t="s">
        <v>45</v>
      </c>
      <c r="C206" t="s">
        <v>2264</v>
      </c>
      <c r="D206" t="s">
        <v>5020</v>
      </c>
      <c r="E206" t="s">
        <v>4318</v>
      </c>
      <c r="F206" t="s">
        <v>45</v>
      </c>
      <c r="G206" t="s">
        <v>2264</v>
      </c>
      <c r="H206" t="s">
        <v>5020</v>
      </c>
      <c r="I206">
        <v>100</v>
      </c>
    </row>
    <row r="207" spans="1:9" x14ac:dyDescent="0.2">
      <c r="A207" t="s">
        <v>4318</v>
      </c>
      <c r="B207" t="s">
        <v>45</v>
      </c>
      <c r="C207" t="s">
        <v>2264</v>
      </c>
      <c r="D207" t="s">
        <v>5020</v>
      </c>
      <c r="E207" t="s">
        <v>4318</v>
      </c>
      <c r="F207" t="s">
        <v>124</v>
      </c>
      <c r="G207" t="s">
        <v>341</v>
      </c>
      <c r="H207" t="s">
        <v>4354</v>
      </c>
      <c r="I207">
        <v>53.91</v>
      </c>
    </row>
    <row r="208" spans="1:9" x14ac:dyDescent="0.2">
      <c r="A208" t="s">
        <v>4318</v>
      </c>
      <c r="B208" t="s">
        <v>45</v>
      </c>
      <c r="C208" t="s">
        <v>2264</v>
      </c>
      <c r="D208" t="s">
        <v>5020</v>
      </c>
      <c r="E208" t="s">
        <v>4318</v>
      </c>
      <c r="F208" t="s">
        <v>140</v>
      </c>
      <c r="G208" t="s">
        <v>276</v>
      </c>
      <c r="H208" t="s">
        <v>4338</v>
      </c>
      <c r="I208">
        <v>44.44</v>
      </c>
    </row>
    <row r="209" spans="1:9" x14ac:dyDescent="0.2">
      <c r="A209" t="s">
        <v>4318</v>
      </c>
      <c r="B209" t="s">
        <v>124</v>
      </c>
      <c r="C209" t="s">
        <v>341</v>
      </c>
      <c r="D209" t="s">
        <v>4354</v>
      </c>
      <c r="E209" t="s">
        <v>4318</v>
      </c>
      <c r="F209" t="s">
        <v>124</v>
      </c>
      <c r="G209" t="s">
        <v>341</v>
      </c>
      <c r="H209" t="s">
        <v>4354</v>
      </c>
      <c r="I209">
        <v>100</v>
      </c>
    </row>
    <row r="210" spans="1:9" x14ac:dyDescent="0.2">
      <c r="A210" t="s">
        <v>4318</v>
      </c>
      <c r="B210" t="s">
        <v>124</v>
      </c>
      <c r="C210" t="s">
        <v>341</v>
      </c>
      <c r="D210" t="s">
        <v>4354</v>
      </c>
      <c r="E210" t="s">
        <v>4318</v>
      </c>
      <c r="F210" t="s">
        <v>140</v>
      </c>
      <c r="G210" t="s">
        <v>276</v>
      </c>
      <c r="H210" t="s">
        <v>4338</v>
      </c>
      <c r="I210">
        <v>49.59</v>
      </c>
    </row>
    <row r="211" spans="1:9" x14ac:dyDescent="0.2">
      <c r="A211" t="s">
        <v>4318</v>
      </c>
      <c r="B211" t="s">
        <v>140</v>
      </c>
      <c r="C211" t="s">
        <v>276</v>
      </c>
      <c r="D211" t="s">
        <v>4338</v>
      </c>
      <c r="E211" t="s">
        <v>4318</v>
      </c>
      <c r="F211" t="s">
        <v>140</v>
      </c>
      <c r="G211" t="s">
        <v>276</v>
      </c>
      <c r="H211" t="s">
        <v>4338</v>
      </c>
      <c r="I211">
        <v>100</v>
      </c>
    </row>
    <row r="212" spans="1:9" x14ac:dyDescent="0.2">
      <c r="A212" t="s">
        <v>4316</v>
      </c>
      <c r="B212" t="s">
        <v>45</v>
      </c>
      <c r="C212" t="s">
        <v>4174</v>
      </c>
      <c r="D212" t="s">
        <v>5765</v>
      </c>
      <c r="E212" t="s">
        <v>4316</v>
      </c>
      <c r="F212" t="s">
        <v>45</v>
      </c>
      <c r="G212" t="s">
        <v>4174</v>
      </c>
      <c r="H212" t="s">
        <v>5765</v>
      </c>
      <c r="I212">
        <v>100</v>
      </c>
    </row>
    <row r="213" spans="1:9" x14ac:dyDescent="0.2">
      <c r="A213" t="s">
        <v>4316</v>
      </c>
      <c r="B213" t="s">
        <v>45</v>
      </c>
      <c r="C213" t="s">
        <v>4174</v>
      </c>
      <c r="D213" t="s">
        <v>5765</v>
      </c>
      <c r="E213" t="s">
        <v>4316</v>
      </c>
      <c r="F213" t="s">
        <v>106</v>
      </c>
      <c r="G213" t="s">
        <v>2118</v>
      </c>
      <c r="H213" t="s">
        <v>4957</v>
      </c>
      <c r="I213">
        <v>47.2</v>
      </c>
    </row>
    <row r="214" spans="1:9" x14ac:dyDescent="0.2">
      <c r="A214" t="s">
        <v>4316</v>
      </c>
      <c r="B214" t="s">
        <v>45</v>
      </c>
      <c r="C214" t="s">
        <v>4174</v>
      </c>
      <c r="D214" t="s">
        <v>5765</v>
      </c>
      <c r="E214" t="s">
        <v>4316</v>
      </c>
      <c r="F214" t="s">
        <v>45</v>
      </c>
      <c r="G214" t="s">
        <v>5805</v>
      </c>
      <c r="H214" t="s">
        <v>5810</v>
      </c>
      <c r="I214">
        <v>98.14</v>
      </c>
    </row>
    <row r="215" spans="1:9" x14ac:dyDescent="0.2">
      <c r="A215" t="s">
        <v>4316</v>
      </c>
      <c r="B215" t="s">
        <v>45</v>
      </c>
      <c r="C215" t="s">
        <v>4174</v>
      </c>
      <c r="D215" t="s">
        <v>5765</v>
      </c>
      <c r="E215" t="s">
        <v>4316</v>
      </c>
      <c r="F215" t="s">
        <v>135</v>
      </c>
      <c r="G215" t="s">
        <v>4123</v>
      </c>
      <c r="H215" t="s">
        <v>5736</v>
      </c>
      <c r="I215">
        <v>63.92</v>
      </c>
    </row>
    <row r="216" spans="1:9" x14ac:dyDescent="0.2">
      <c r="A216" t="s">
        <v>4316</v>
      </c>
      <c r="B216" t="s">
        <v>45</v>
      </c>
      <c r="C216" t="s">
        <v>4174</v>
      </c>
      <c r="D216" t="s">
        <v>5765</v>
      </c>
      <c r="E216" t="s">
        <v>4316</v>
      </c>
      <c r="F216" t="s">
        <v>45</v>
      </c>
      <c r="G216" t="s">
        <v>2052</v>
      </c>
      <c r="H216" t="s">
        <v>4934</v>
      </c>
      <c r="I216">
        <v>54.29</v>
      </c>
    </row>
    <row r="217" spans="1:9" x14ac:dyDescent="0.2">
      <c r="A217" t="s">
        <v>4316</v>
      </c>
      <c r="B217" t="s">
        <v>45</v>
      </c>
      <c r="C217" t="s">
        <v>4174</v>
      </c>
      <c r="D217" t="s">
        <v>5765</v>
      </c>
      <c r="E217" t="s">
        <v>4316</v>
      </c>
      <c r="F217" t="s">
        <v>106</v>
      </c>
      <c r="G217" t="s">
        <v>3929</v>
      </c>
      <c r="H217" t="s">
        <v>5663</v>
      </c>
      <c r="I217">
        <v>47.02</v>
      </c>
    </row>
    <row r="218" spans="1:9" x14ac:dyDescent="0.2">
      <c r="A218" t="s">
        <v>4316</v>
      </c>
      <c r="B218" t="s">
        <v>45</v>
      </c>
      <c r="C218" t="s">
        <v>4174</v>
      </c>
      <c r="D218" t="s">
        <v>5765</v>
      </c>
      <c r="E218" t="s">
        <v>4316</v>
      </c>
      <c r="F218" t="s">
        <v>136</v>
      </c>
      <c r="G218" t="s">
        <v>1407</v>
      </c>
      <c r="H218" t="s">
        <v>4701</v>
      </c>
      <c r="I218">
        <v>49.13</v>
      </c>
    </row>
    <row r="219" spans="1:9" x14ac:dyDescent="0.2">
      <c r="A219" t="s">
        <v>4316</v>
      </c>
      <c r="B219" t="s">
        <v>45</v>
      </c>
      <c r="C219" t="s">
        <v>4174</v>
      </c>
      <c r="D219" t="s">
        <v>5765</v>
      </c>
      <c r="E219" t="s">
        <v>4316</v>
      </c>
      <c r="F219" t="s">
        <v>124</v>
      </c>
      <c r="G219" t="s">
        <v>3320</v>
      </c>
      <c r="H219" t="s">
        <v>5405</v>
      </c>
      <c r="I219">
        <v>51.42</v>
      </c>
    </row>
    <row r="220" spans="1:9" x14ac:dyDescent="0.2">
      <c r="A220" t="s">
        <v>4316</v>
      </c>
      <c r="B220" t="s">
        <v>45</v>
      </c>
      <c r="C220" t="s">
        <v>4174</v>
      </c>
      <c r="D220" t="s">
        <v>5765</v>
      </c>
      <c r="E220" t="s">
        <v>4316</v>
      </c>
      <c r="F220" t="s">
        <v>135</v>
      </c>
      <c r="G220" t="s">
        <v>3276</v>
      </c>
      <c r="H220" t="s">
        <v>5391</v>
      </c>
      <c r="I220">
        <v>66.459999999999994</v>
      </c>
    </row>
    <row r="221" spans="1:9" x14ac:dyDescent="0.2">
      <c r="A221" t="s">
        <v>4316</v>
      </c>
      <c r="B221" t="s">
        <v>45</v>
      </c>
      <c r="C221" t="s">
        <v>4174</v>
      </c>
      <c r="D221" t="s">
        <v>5765</v>
      </c>
      <c r="E221" t="s">
        <v>4316</v>
      </c>
      <c r="F221" t="s">
        <v>45</v>
      </c>
      <c r="G221" t="s">
        <v>4586</v>
      </c>
      <c r="H221" t="s">
        <v>4590</v>
      </c>
      <c r="I221">
        <v>39.94</v>
      </c>
    </row>
    <row r="222" spans="1:9" x14ac:dyDescent="0.2">
      <c r="A222" t="s">
        <v>4316</v>
      </c>
      <c r="B222" t="s">
        <v>45</v>
      </c>
      <c r="C222" t="s">
        <v>4174</v>
      </c>
      <c r="D222" t="s">
        <v>5765</v>
      </c>
      <c r="E222" t="s">
        <v>4316</v>
      </c>
      <c r="F222" t="s">
        <v>45</v>
      </c>
      <c r="G222" t="s">
        <v>5809</v>
      </c>
      <c r="H222" t="s">
        <v>4597</v>
      </c>
      <c r="I222">
        <v>62.97</v>
      </c>
    </row>
    <row r="223" spans="1:9" x14ac:dyDescent="0.2">
      <c r="A223" t="s">
        <v>4316</v>
      </c>
      <c r="B223" t="s">
        <v>45</v>
      </c>
      <c r="C223" t="s">
        <v>4174</v>
      </c>
      <c r="D223" t="s">
        <v>5765</v>
      </c>
      <c r="E223" t="s">
        <v>4316</v>
      </c>
      <c r="F223" t="s">
        <v>124</v>
      </c>
      <c r="G223" t="s">
        <v>1051</v>
      </c>
      <c r="H223" t="s">
        <v>4577</v>
      </c>
      <c r="I223">
        <v>50.16</v>
      </c>
    </row>
    <row r="224" spans="1:9" x14ac:dyDescent="0.2">
      <c r="A224" t="s">
        <v>4316</v>
      </c>
      <c r="B224" t="s">
        <v>45</v>
      </c>
      <c r="C224" t="s">
        <v>4174</v>
      </c>
      <c r="D224" t="s">
        <v>5765</v>
      </c>
      <c r="E224" t="s">
        <v>4316</v>
      </c>
      <c r="F224" t="s">
        <v>106</v>
      </c>
      <c r="G224" t="s">
        <v>3109</v>
      </c>
      <c r="H224" t="s">
        <v>5324</v>
      </c>
      <c r="I224">
        <v>46.58</v>
      </c>
    </row>
    <row r="225" spans="1:9" x14ac:dyDescent="0.2">
      <c r="A225" t="s">
        <v>4316</v>
      </c>
      <c r="B225" t="s">
        <v>45</v>
      </c>
      <c r="C225" t="s">
        <v>4174</v>
      </c>
      <c r="D225" t="s">
        <v>5765</v>
      </c>
      <c r="E225" t="s">
        <v>4316</v>
      </c>
      <c r="F225" t="s">
        <v>45</v>
      </c>
      <c r="G225" t="s">
        <v>1012</v>
      </c>
      <c r="H225" t="s">
        <v>4559</v>
      </c>
      <c r="I225">
        <v>50.94</v>
      </c>
    </row>
    <row r="226" spans="1:9" x14ac:dyDescent="0.2">
      <c r="A226" t="s">
        <v>4316</v>
      </c>
      <c r="B226" t="s">
        <v>45</v>
      </c>
      <c r="C226" t="s">
        <v>4174</v>
      </c>
      <c r="D226" t="s">
        <v>5765</v>
      </c>
      <c r="E226" t="s">
        <v>4316</v>
      </c>
      <c r="F226" t="s">
        <v>45</v>
      </c>
      <c r="G226" t="s">
        <v>900</v>
      </c>
      <c r="H226" t="s">
        <v>4526</v>
      </c>
      <c r="I226">
        <v>61.56</v>
      </c>
    </row>
    <row r="227" spans="1:9" x14ac:dyDescent="0.2">
      <c r="A227" t="s">
        <v>4316</v>
      </c>
      <c r="B227" t="s">
        <v>45</v>
      </c>
      <c r="C227" t="s">
        <v>4174</v>
      </c>
      <c r="D227" t="s">
        <v>5765</v>
      </c>
      <c r="E227" t="s">
        <v>4316</v>
      </c>
      <c r="F227" t="s">
        <v>45</v>
      </c>
      <c r="G227" t="s">
        <v>2793</v>
      </c>
      <c r="H227" t="s">
        <v>5206</v>
      </c>
      <c r="I227">
        <v>58.26</v>
      </c>
    </row>
    <row r="228" spans="1:9" x14ac:dyDescent="0.2">
      <c r="A228" t="s">
        <v>4316</v>
      </c>
      <c r="B228" t="s">
        <v>45</v>
      </c>
      <c r="C228" t="s">
        <v>4174</v>
      </c>
      <c r="D228" t="s">
        <v>5765</v>
      </c>
      <c r="E228" t="s">
        <v>4316</v>
      </c>
      <c r="F228" t="s">
        <v>135</v>
      </c>
      <c r="G228" t="s">
        <v>728</v>
      </c>
      <c r="H228" t="s">
        <v>4471</v>
      </c>
      <c r="I228">
        <v>53.75</v>
      </c>
    </row>
    <row r="229" spans="1:9" x14ac:dyDescent="0.2">
      <c r="A229" t="s">
        <v>4316</v>
      </c>
      <c r="B229" t="s">
        <v>45</v>
      </c>
      <c r="C229" t="s">
        <v>4174</v>
      </c>
      <c r="D229" t="s">
        <v>5765</v>
      </c>
      <c r="E229" t="s">
        <v>4316</v>
      </c>
      <c r="F229" t="s">
        <v>140</v>
      </c>
      <c r="G229" t="s">
        <v>699</v>
      </c>
      <c r="H229" t="s">
        <v>4459</v>
      </c>
      <c r="I229">
        <v>40.369999999999997</v>
      </c>
    </row>
    <row r="230" spans="1:9" x14ac:dyDescent="0.2">
      <c r="A230" t="s">
        <v>4316</v>
      </c>
      <c r="B230" t="s">
        <v>45</v>
      </c>
      <c r="C230" t="s">
        <v>4174</v>
      </c>
      <c r="D230" t="s">
        <v>5765</v>
      </c>
      <c r="E230" t="s">
        <v>4316</v>
      </c>
      <c r="F230" t="s">
        <v>124</v>
      </c>
      <c r="G230" t="s">
        <v>600</v>
      </c>
      <c r="H230" t="s">
        <v>4426</v>
      </c>
      <c r="I230">
        <v>53.63</v>
      </c>
    </row>
    <row r="231" spans="1:9" x14ac:dyDescent="0.2">
      <c r="A231" t="s">
        <v>4316</v>
      </c>
      <c r="B231" t="s">
        <v>45</v>
      </c>
      <c r="C231" t="s">
        <v>4174</v>
      </c>
      <c r="D231" t="s">
        <v>5765</v>
      </c>
      <c r="E231" t="s">
        <v>4316</v>
      </c>
      <c r="F231" t="s">
        <v>45</v>
      </c>
      <c r="G231" t="s">
        <v>2399</v>
      </c>
      <c r="H231" t="s">
        <v>5067</v>
      </c>
      <c r="I231">
        <v>60.5</v>
      </c>
    </row>
    <row r="232" spans="1:9" x14ac:dyDescent="0.2">
      <c r="A232" t="s">
        <v>4316</v>
      </c>
      <c r="B232" t="s">
        <v>45</v>
      </c>
      <c r="C232" t="s">
        <v>4174</v>
      </c>
      <c r="D232" t="s">
        <v>5765</v>
      </c>
      <c r="E232" t="s">
        <v>4316</v>
      </c>
      <c r="F232" t="s">
        <v>45</v>
      </c>
      <c r="G232" t="s">
        <v>2311</v>
      </c>
      <c r="H232" t="s">
        <v>5035</v>
      </c>
      <c r="I232">
        <v>60.82</v>
      </c>
    </row>
    <row r="233" spans="1:9" x14ac:dyDescent="0.2">
      <c r="A233" t="s">
        <v>4316</v>
      </c>
      <c r="B233" t="s">
        <v>45</v>
      </c>
      <c r="C233" t="s">
        <v>4174</v>
      </c>
      <c r="D233" t="s">
        <v>5765</v>
      </c>
      <c r="E233" t="s">
        <v>4316</v>
      </c>
      <c r="F233" t="s">
        <v>45</v>
      </c>
      <c r="G233" t="s">
        <v>2264</v>
      </c>
      <c r="H233" t="s">
        <v>5019</v>
      </c>
      <c r="I233">
        <v>58.26</v>
      </c>
    </row>
    <row r="234" spans="1:9" x14ac:dyDescent="0.2">
      <c r="A234" t="s">
        <v>4316</v>
      </c>
      <c r="B234" t="s">
        <v>45</v>
      </c>
      <c r="C234" t="s">
        <v>4174</v>
      </c>
      <c r="D234" t="s">
        <v>5765</v>
      </c>
      <c r="E234" t="s">
        <v>4316</v>
      </c>
      <c r="F234" t="s">
        <v>124</v>
      </c>
      <c r="G234" t="s">
        <v>341</v>
      </c>
      <c r="H234" t="s">
        <v>4353</v>
      </c>
      <c r="I234">
        <v>48.41</v>
      </c>
    </row>
    <row r="235" spans="1:9" x14ac:dyDescent="0.2">
      <c r="A235" t="s">
        <v>4316</v>
      </c>
      <c r="B235" t="s">
        <v>45</v>
      </c>
      <c r="C235" t="s">
        <v>4174</v>
      </c>
      <c r="D235" t="s">
        <v>5765</v>
      </c>
      <c r="E235" t="s">
        <v>4316</v>
      </c>
      <c r="F235" t="s">
        <v>140</v>
      </c>
      <c r="G235" t="s">
        <v>276</v>
      </c>
      <c r="H235" t="s">
        <v>4337</v>
      </c>
      <c r="I235">
        <v>40.75</v>
      </c>
    </row>
    <row r="236" spans="1:9" x14ac:dyDescent="0.2">
      <c r="A236" t="s">
        <v>4316</v>
      </c>
      <c r="B236" t="s">
        <v>106</v>
      </c>
      <c r="C236" t="s">
        <v>2118</v>
      </c>
      <c r="D236" t="s">
        <v>4957</v>
      </c>
      <c r="E236" t="s">
        <v>4316</v>
      </c>
      <c r="F236" t="s">
        <v>106</v>
      </c>
      <c r="G236" t="s">
        <v>2118</v>
      </c>
      <c r="H236" t="s">
        <v>4957</v>
      </c>
      <c r="I236">
        <v>100</v>
      </c>
    </row>
    <row r="237" spans="1:9" x14ac:dyDescent="0.2">
      <c r="A237" t="s">
        <v>4316</v>
      </c>
      <c r="B237" t="s">
        <v>106</v>
      </c>
      <c r="C237" t="s">
        <v>2118</v>
      </c>
      <c r="D237" t="s">
        <v>4957</v>
      </c>
      <c r="E237" t="s">
        <v>4316</v>
      </c>
      <c r="F237" t="s">
        <v>45</v>
      </c>
      <c r="G237" t="s">
        <v>5805</v>
      </c>
      <c r="H237" t="s">
        <v>5810</v>
      </c>
      <c r="I237">
        <v>48.14</v>
      </c>
    </row>
    <row r="238" spans="1:9" x14ac:dyDescent="0.2">
      <c r="A238" t="s">
        <v>4316</v>
      </c>
      <c r="B238" t="s">
        <v>106</v>
      </c>
      <c r="C238" t="s">
        <v>2118</v>
      </c>
      <c r="D238" t="s">
        <v>4957</v>
      </c>
      <c r="E238" t="s">
        <v>4316</v>
      </c>
      <c r="F238" t="s">
        <v>135</v>
      </c>
      <c r="G238" t="s">
        <v>4123</v>
      </c>
      <c r="H238" t="s">
        <v>5736</v>
      </c>
      <c r="I238">
        <v>51.56</v>
      </c>
    </row>
    <row r="239" spans="1:9" x14ac:dyDescent="0.2">
      <c r="A239" t="s">
        <v>4316</v>
      </c>
      <c r="B239" t="s">
        <v>106</v>
      </c>
      <c r="C239" t="s">
        <v>2118</v>
      </c>
      <c r="D239" t="s">
        <v>4957</v>
      </c>
      <c r="E239" t="s">
        <v>4316</v>
      </c>
      <c r="F239" t="s">
        <v>45</v>
      </c>
      <c r="G239" t="s">
        <v>2052</v>
      </c>
      <c r="H239" t="s">
        <v>4934</v>
      </c>
      <c r="I239">
        <v>51.26</v>
      </c>
    </row>
    <row r="240" spans="1:9" x14ac:dyDescent="0.2">
      <c r="A240" t="s">
        <v>4316</v>
      </c>
      <c r="B240" t="s">
        <v>106</v>
      </c>
      <c r="C240" t="s">
        <v>2118</v>
      </c>
      <c r="D240" t="s">
        <v>4957</v>
      </c>
      <c r="E240" t="s">
        <v>4316</v>
      </c>
      <c r="F240" t="s">
        <v>106</v>
      </c>
      <c r="G240" t="s">
        <v>3929</v>
      </c>
      <c r="H240" t="s">
        <v>5663</v>
      </c>
      <c r="I240">
        <v>68.31</v>
      </c>
    </row>
    <row r="241" spans="1:9" x14ac:dyDescent="0.2">
      <c r="A241" t="s">
        <v>4316</v>
      </c>
      <c r="B241" t="s">
        <v>106</v>
      </c>
      <c r="C241" t="s">
        <v>2118</v>
      </c>
      <c r="D241" t="s">
        <v>4957</v>
      </c>
      <c r="E241" t="s">
        <v>4316</v>
      </c>
      <c r="F241" t="s">
        <v>136</v>
      </c>
      <c r="G241" t="s">
        <v>1407</v>
      </c>
      <c r="H241" t="s">
        <v>4701</v>
      </c>
      <c r="I241">
        <v>47.59</v>
      </c>
    </row>
    <row r="242" spans="1:9" x14ac:dyDescent="0.2">
      <c r="A242" t="s">
        <v>4316</v>
      </c>
      <c r="B242" t="s">
        <v>106</v>
      </c>
      <c r="C242" t="s">
        <v>2118</v>
      </c>
      <c r="D242" t="s">
        <v>4957</v>
      </c>
      <c r="E242" t="s">
        <v>4316</v>
      </c>
      <c r="F242" t="s">
        <v>124</v>
      </c>
      <c r="G242" t="s">
        <v>3320</v>
      </c>
      <c r="H242" t="s">
        <v>5405</v>
      </c>
      <c r="I242">
        <v>45.51</v>
      </c>
    </row>
    <row r="243" spans="1:9" x14ac:dyDescent="0.2">
      <c r="A243" t="s">
        <v>4316</v>
      </c>
      <c r="B243" t="s">
        <v>106</v>
      </c>
      <c r="C243" t="s">
        <v>2118</v>
      </c>
      <c r="D243" t="s">
        <v>4957</v>
      </c>
      <c r="E243" t="s">
        <v>4316</v>
      </c>
      <c r="F243" t="s">
        <v>135</v>
      </c>
      <c r="G243" t="s">
        <v>3276</v>
      </c>
      <c r="H243" t="s">
        <v>5391</v>
      </c>
      <c r="I243">
        <v>47.68</v>
      </c>
    </row>
    <row r="244" spans="1:9" x14ac:dyDescent="0.2">
      <c r="A244" t="s">
        <v>4316</v>
      </c>
      <c r="B244" t="s">
        <v>106</v>
      </c>
      <c r="C244" t="s">
        <v>2118</v>
      </c>
      <c r="D244" t="s">
        <v>4957</v>
      </c>
      <c r="E244" t="s">
        <v>4316</v>
      </c>
      <c r="F244" t="s">
        <v>45</v>
      </c>
      <c r="G244" t="s">
        <v>4586</v>
      </c>
      <c r="H244" t="s">
        <v>4590</v>
      </c>
      <c r="I244">
        <v>43.79</v>
      </c>
    </row>
    <row r="245" spans="1:9" x14ac:dyDescent="0.2">
      <c r="A245" t="s">
        <v>4316</v>
      </c>
      <c r="B245" t="s">
        <v>106</v>
      </c>
      <c r="C245" t="s">
        <v>2118</v>
      </c>
      <c r="D245" t="s">
        <v>4957</v>
      </c>
      <c r="E245" t="s">
        <v>4316</v>
      </c>
      <c r="F245" t="s">
        <v>45</v>
      </c>
      <c r="G245" t="s">
        <v>5809</v>
      </c>
      <c r="H245" t="s">
        <v>4597</v>
      </c>
      <c r="I245">
        <v>47.81</v>
      </c>
    </row>
    <row r="246" spans="1:9" x14ac:dyDescent="0.2">
      <c r="A246" t="s">
        <v>4316</v>
      </c>
      <c r="B246" t="s">
        <v>106</v>
      </c>
      <c r="C246" t="s">
        <v>2118</v>
      </c>
      <c r="D246" t="s">
        <v>4957</v>
      </c>
      <c r="E246" t="s">
        <v>4316</v>
      </c>
      <c r="F246" t="s">
        <v>124</v>
      </c>
      <c r="G246" t="s">
        <v>1051</v>
      </c>
      <c r="H246" t="s">
        <v>4577</v>
      </c>
      <c r="I246">
        <v>48.31</v>
      </c>
    </row>
    <row r="247" spans="1:9" x14ac:dyDescent="0.2">
      <c r="A247" t="s">
        <v>4316</v>
      </c>
      <c r="B247" t="s">
        <v>106</v>
      </c>
      <c r="C247" t="s">
        <v>2118</v>
      </c>
      <c r="D247" t="s">
        <v>4957</v>
      </c>
      <c r="E247" t="s">
        <v>4316</v>
      </c>
      <c r="F247" t="s">
        <v>106</v>
      </c>
      <c r="G247" t="s">
        <v>3109</v>
      </c>
      <c r="H247" t="s">
        <v>5324</v>
      </c>
      <c r="I247">
        <v>69.209999999999994</v>
      </c>
    </row>
    <row r="248" spans="1:9" x14ac:dyDescent="0.2">
      <c r="A248" t="s">
        <v>4316</v>
      </c>
      <c r="B248" t="s">
        <v>106</v>
      </c>
      <c r="C248" t="s">
        <v>2118</v>
      </c>
      <c r="D248" t="s">
        <v>4957</v>
      </c>
      <c r="E248" t="s">
        <v>4316</v>
      </c>
      <c r="F248" t="s">
        <v>45</v>
      </c>
      <c r="G248" t="s">
        <v>1012</v>
      </c>
      <c r="H248" t="s">
        <v>4559</v>
      </c>
      <c r="I248">
        <v>52.02</v>
      </c>
    </row>
    <row r="249" spans="1:9" x14ac:dyDescent="0.2">
      <c r="A249" t="s">
        <v>4316</v>
      </c>
      <c r="B249" t="s">
        <v>106</v>
      </c>
      <c r="C249" t="s">
        <v>2118</v>
      </c>
      <c r="D249" t="s">
        <v>4957</v>
      </c>
      <c r="E249" t="s">
        <v>4316</v>
      </c>
      <c r="F249" t="s">
        <v>45</v>
      </c>
      <c r="G249" t="s">
        <v>900</v>
      </c>
      <c r="H249" t="s">
        <v>4526</v>
      </c>
      <c r="I249">
        <v>50.15</v>
      </c>
    </row>
    <row r="250" spans="1:9" x14ac:dyDescent="0.2">
      <c r="A250" t="s">
        <v>4316</v>
      </c>
      <c r="B250" t="s">
        <v>106</v>
      </c>
      <c r="C250" t="s">
        <v>2118</v>
      </c>
      <c r="D250" t="s">
        <v>4957</v>
      </c>
      <c r="E250" t="s">
        <v>4316</v>
      </c>
      <c r="F250" t="s">
        <v>45</v>
      </c>
      <c r="G250" t="s">
        <v>2793</v>
      </c>
      <c r="H250" t="s">
        <v>5206</v>
      </c>
      <c r="I250">
        <v>45.43</v>
      </c>
    </row>
    <row r="251" spans="1:9" x14ac:dyDescent="0.2">
      <c r="A251" t="s">
        <v>4316</v>
      </c>
      <c r="B251" t="s">
        <v>106</v>
      </c>
      <c r="C251" t="s">
        <v>2118</v>
      </c>
      <c r="D251" t="s">
        <v>4957</v>
      </c>
      <c r="E251" t="s">
        <v>4316</v>
      </c>
      <c r="F251" t="s">
        <v>135</v>
      </c>
      <c r="G251" t="s">
        <v>728</v>
      </c>
      <c r="H251" t="s">
        <v>4471</v>
      </c>
      <c r="I251">
        <v>49.23</v>
      </c>
    </row>
    <row r="252" spans="1:9" x14ac:dyDescent="0.2">
      <c r="A252" t="s">
        <v>4316</v>
      </c>
      <c r="B252" t="s">
        <v>106</v>
      </c>
      <c r="C252" t="s">
        <v>2118</v>
      </c>
      <c r="D252" t="s">
        <v>4957</v>
      </c>
      <c r="E252" t="s">
        <v>4316</v>
      </c>
      <c r="F252" t="s">
        <v>140</v>
      </c>
      <c r="G252" t="s">
        <v>699</v>
      </c>
      <c r="H252" t="s">
        <v>4459</v>
      </c>
      <c r="I252">
        <v>43.29</v>
      </c>
    </row>
    <row r="253" spans="1:9" x14ac:dyDescent="0.2">
      <c r="A253" t="s">
        <v>4316</v>
      </c>
      <c r="B253" t="s">
        <v>106</v>
      </c>
      <c r="C253" t="s">
        <v>2118</v>
      </c>
      <c r="D253" t="s">
        <v>4957</v>
      </c>
      <c r="E253" t="s">
        <v>4316</v>
      </c>
      <c r="F253" t="s">
        <v>124</v>
      </c>
      <c r="G253" t="s">
        <v>600</v>
      </c>
      <c r="H253" t="s">
        <v>4426</v>
      </c>
      <c r="I253">
        <v>47.2</v>
      </c>
    </row>
    <row r="254" spans="1:9" x14ac:dyDescent="0.2">
      <c r="A254" t="s">
        <v>4316</v>
      </c>
      <c r="B254" t="s">
        <v>106</v>
      </c>
      <c r="C254" t="s">
        <v>2118</v>
      </c>
      <c r="D254" t="s">
        <v>4957</v>
      </c>
      <c r="E254" t="s">
        <v>4316</v>
      </c>
      <c r="F254" t="s">
        <v>45</v>
      </c>
      <c r="G254" t="s">
        <v>2399</v>
      </c>
      <c r="H254" t="s">
        <v>5067</v>
      </c>
      <c r="I254">
        <v>48.62</v>
      </c>
    </row>
    <row r="255" spans="1:9" x14ac:dyDescent="0.2">
      <c r="A255" t="s">
        <v>4316</v>
      </c>
      <c r="B255" t="s">
        <v>106</v>
      </c>
      <c r="C255" t="s">
        <v>2118</v>
      </c>
      <c r="D255" t="s">
        <v>4957</v>
      </c>
      <c r="E255" t="s">
        <v>4316</v>
      </c>
      <c r="F255" t="s">
        <v>45</v>
      </c>
      <c r="G255" t="s">
        <v>2311</v>
      </c>
      <c r="H255" t="s">
        <v>5035</v>
      </c>
      <c r="I255">
        <v>46.46</v>
      </c>
    </row>
    <row r="256" spans="1:9" x14ac:dyDescent="0.2">
      <c r="A256" t="s">
        <v>4316</v>
      </c>
      <c r="B256" t="s">
        <v>106</v>
      </c>
      <c r="C256" t="s">
        <v>2118</v>
      </c>
      <c r="D256" t="s">
        <v>4957</v>
      </c>
      <c r="E256" t="s">
        <v>4316</v>
      </c>
      <c r="F256" t="s">
        <v>45</v>
      </c>
      <c r="G256" t="s">
        <v>2264</v>
      </c>
      <c r="H256" t="s">
        <v>5019</v>
      </c>
      <c r="I256">
        <v>44.51</v>
      </c>
    </row>
    <row r="257" spans="1:9" x14ac:dyDescent="0.2">
      <c r="A257" t="s">
        <v>4316</v>
      </c>
      <c r="B257" t="s">
        <v>106</v>
      </c>
      <c r="C257" t="s">
        <v>2118</v>
      </c>
      <c r="D257" t="s">
        <v>4957</v>
      </c>
      <c r="E257" t="s">
        <v>4316</v>
      </c>
      <c r="F257" t="s">
        <v>124</v>
      </c>
      <c r="G257" t="s">
        <v>341</v>
      </c>
      <c r="H257" t="s">
        <v>4353</v>
      </c>
      <c r="I257">
        <v>48.12</v>
      </c>
    </row>
    <row r="258" spans="1:9" x14ac:dyDescent="0.2">
      <c r="A258" t="s">
        <v>4316</v>
      </c>
      <c r="B258" t="s">
        <v>106</v>
      </c>
      <c r="C258" t="s">
        <v>2118</v>
      </c>
      <c r="D258" t="s">
        <v>4957</v>
      </c>
      <c r="E258" t="s">
        <v>4316</v>
      </c>
      <c r="F258" t="s">
        <v>140</v>
      </c>
      <c r="G258" t="s">
        <v>276</v>
      </c>
      <c r="H258" t="s">
        <v>4337</v>
      </c>
      <c r="I258">
        <v>43.08</v>
      </c>
    </row>
    <row r="259" spans="1:9" x14ac:dyDescent="0.2">
      <c r="A259" t="s">
        <v>4316</v>
      </c>
      <c r="B259" t="s">
        <v>45</v>
      </c>
      <c r="C259" t="s">
        <v>5805</v>
      </c>
      <c r="D259" t="s">
        <v>5810</v>
      </c>
      <c r="E259" t="s">
        <v>4316</v>
      </c>
      <c r="F259" t="s">
        <v>45</v>
      </c>
      <c r="G259" t="s">
        <v>5805</v>
      </c>
      <c r="H259" t="s">
        <v>5810</v>
      </c>
      <c r="I259">
        <v>100</v>
      </c>
    </row>
    <row r="260" spans="1:9" x14ac:dyDescent="0.2">
      <c r="A260" t="s">
        <v>4316</v>
      </c>
      <c r="B260" t="s">
        <v>45</v>
      </c>
      <c r="C260" t="s">
        <v>5805</v>
      </c>
      <c r="D260" t="s">
        <v>5810</v>
      </c>
      <c r="E260" t="s">
        <v>4316</v>
      </c>
      <c r="F260" t="s">
        <v>135</v>
      </c>
      <c r="G260" t="s">
        <v>4123</v>
      </c>
      <c r="H260" t="s">
        <v>5736</v>
      </c>
      <c r="I260">
        <v>64.56</v>
      </c>
    </row>
    <row r="261" spans="1:9" x14ac:dyDescent="0.2">
      <c r="A261" t="s">
        <v>4316</v>
      </c>
      <c r="B261" t="s">
        <v>45</v>
      </c>
      <c r="C261" t="s">
        <v>5805</v>
      </c>
      <c r="D261" t="s">
        <v>5810</v>
      </c>
      <c r="E261" t="s">
        <v>4316</v>
      </c>
      <c r="F261" t="s">
        <v>45</v>
      </c>
      <c r="G261" t="s">
        <v>2052</v>
      </c>
      <c r="H261" t="s">
        <v>4934</v>
      </c>
      <c r="I261">
        <v>54.92</v>
      </c>
    </row>
    <row r="262" spans="1:9" x14ac:dyDescent="0.2">
      <c r="A262" t="s">
        <v>4316</v>
      </c>
      <c r="B262" t="s">
        <v>45</v>
      </c>
      <c r="C262" t="s">
        <v>5805</v>
      </c>
      <c r="D262" t="s">
        <v>5810</v>
      </c>
      <c r="E262" t="s">
        <v>4316</v>
      </c>
      <c r="F262" t="s">
        <v>106</v>
      </c>
      <c r="G262" t="s">
        <v>3929</v>
      </c>
      <c r="H262" t="s">
        <v>5663</v>
      </c>
      <c r="I262">
        <v>47.34</v>
      </c>
    </row>
    <row r="263" spans="1:9" x14ac:dyDescent="0.2">
      <c r="A263" t="s">
        <v>4316</v>
      </c>
      <c r="B263" t="s">
        <v>45</v>
      </c>
      <c r="C263" t="s">
        <v>5805</v>
      </c>
      <c r="D263" t="s">
        <v>5810</v>
      </c>
      <c r="E263" t="s">
        <v>4316</v>
      </c>
      <c r="F263" t="s">
        <v>136</v>
      </c>
      <c r="G263" t="s">
        <v>1407</v>
      </c>
      <c r="H263" t="s">
        <v>4701</v>
      </c>
      <c r="I263">
        <v>48.79</v>
      </c>
    </row>
    <row r="264" spans="1:9" x14ac:dyDescent="0.2">
      <c r="A264" t="s">
        <v>4316</v>
      </c>
      <c r="B264" t="s">
        <v>45</v>
      </c>
      <c r="C264" t="s">
        <v>5805</v>
      </c>
      <c r="D264" t="s">
        <v>5810</v>
      </c>
      <c r="E264" t="s">
        <v>4316</v>
      </c>
      <c r="F264" t="s">
        <v>124</v>
      </c>
      <c r="G264" t="s">
        <v>3320</v>
      </c>
      <c r="H264" t="s">
        <v>5405</v>
      </c>
      <c r="I264">
        <v>50.79</v>
      </c>
    </row>
    <row r="265" spans="1:9" x14ac:dyDescent="0.2">
      <c r="A265" t="s">
        <v>4316</v>
      </c>
      <c r="B265" t="s">
        <v>45</v>
      </c>
      <c r="C265" t="s">
        <v>5805</v>
      </c>
      <c r="D265" t="s">
        <v>5810</v>
      </c>
      <c r="E265" t="s">
        <v>4316</v>
      </c>
      <c r="F265" t="s">
        <v>135</v>
      </c>
      <c r="G265" t="s">
        <v>3276</v>
      </c>
      <c r="H265" t="s">
        <v>5391</v>
      </c>
      <c r="I265">
        <v>67.08</v>
      </c>
    </row>
    <row r="266" spans="1:9" x14ac:dyDescent="0.2">
      <c r="A266" t="s">
        <v>4316</v>
      </c>
      <c r="B266" t="s">
        <v>45</v>
      </c>
      <c r="C266" t="s">
        <v>5805</v>
      </c>
      <c r="D266" t="s">
        <v>5810</v>
      </c>
      <c r="E266" t="s">
        <v>4316</v>
      </c>
      <c r="F266" t="s">
        <v>45</v>
      </c>
      <c r="G266" t="s">
        <v>4586</v>
      </c>
      <c r="H266" t="s">
        <v>4590</v>
      </c>
      <c r="I266">
        <v>40.25</v>
      </c>
    </row>
    <row r="267" spans="1:9" x14ac:dyDescent="0.2">
      <c r="A267" t="s">
        <v>4316</v>
      </c>
      <c r="B267" t="s">
        <v>45</v>
      </c>
      <c r="C267" t="s">
        <v>5805</v>
      </c>
      <c r="D267" t="s">
        <v>5810</v>
      </c>
      <c r="E267" t="s">
        <v>4316</v>
      </c>
      <c r="F267" t="s">
        <v>45</v>
      </c>
      <c r="G267" t="s">
        <v>5809</v>
      </c>
      <c r="H267" t="s">
        <v>4597</v>
      </c>
      <c r="I267">
        <v>63.29</v>
      </c>
    </row>
    <row r="268" spans="1:9" x14ac:dyDescent="0.2">
      <c r="A268" t="s">
        <v>4316</v>
      </c>
      <c r="B268" t="s">
        <v>45</v>
      </c>
      <c r="C268" t="s">
        <v>5805</v>
      </c>
      <c r="D268" t="s">
        <v>5810</v>
      </c>
      <c r="E268" t="s">
        <v>4316</v>
      </c>
      <c r="F268" t="s">
        <v>124</v>
      </c>
      <c r="G268" t="s">
        <v>1051</v>
      </c>
      <c r="H268" t="s">
        <v>4577</v>
      </c>
      <c r="I268">
        <v>49.53</v>
      </c>
    </row>
    <row r="269" spans="1:9" x14ac:dyDescent="0.2">
      <c r="A269" t="s">
        <v>4316</v>
      </c>
      <c r="B269" t="s">
        <v>45</v>
      </c>
      <c r="C269" t="s">
        <v>5805</v>
      </c>
      <c r="D269" t="s">
        <v>5810</v>
      </c>
      <c r="E269" t="s">
        <v>4316</v>
      </c>
      <c r="F269" t="s">
        <v>106</v>
      </c>
      <c r="G269" t="s">
        <v>3109</v>
      </c>
      <c r="H269" t="s">
        <v>5324</v>
      </c>
      <c r="I269">
        <v>47.52</v>
      </c>
    </row>
    <row r="270" spans="1:9" x14ac:dyDescent="0.2">
      <c r="A270" t="s">
        <v>4316</v>
      </c>
      <c r="B270" t="s">
        <v>45</v>
      </c>
      <c r="C270" t="s">
        <v>5805</v>
      </c>
      <c r="D270" t="s">
        <v>5810</v>
      </c>
      <c r="E270" t="s">
        <v>4316</v>
      </c>
      <c r="F270" t="s">
        <v>45</v>
      </c>
      <c r="G270" t="s">
        <v>1012</v>
      </c>
      <c r="H270" t="s">
        <v>4559</v>
      </c>
      <c r="I270">
        <v>50.94</v>
      </c>
    </row>
    <row r="271" spans="1:9" x14ac:dyDescent="0.2">
      <c r="A271" t="s">
        <v>4316</v>
      </c>
      <c r="B271" t="s">
        <v>45</v>
      </c>
      <c r="C271" t="s">
        <v>5805</v>
      </c>
      <c r="D271" t="s">
        <v>5810</v>
      </c>
      <c r="E271" t="s">
        <v>4316</v>
      </c>
      <c r="F271" t="s">
        <v>45</v>
      </c>
      <c r="G271" t="s">
        <v>900</v>
      </c>
      <c r="H271" t="s">
        <v>4526</v>
      </c>
      <c r="I271">
        <v>61.56</v>
      </c>
    </row>
    <row r="272" spans="1:9" x14ac:dyDescent="0.2">
      <c r="A272" t="s">
        <v>4316</v>
      </c>
      <c r="B272" t="s">
        <v>45</v>
      </c>
      <c r="C272" t="s">
        <v>5805</v>
      </c>
      <c r="D272" t="s">
        <v>5810</v>
      </c>
      <c r="E272" t="s">
        <v>4316</v>
      </c>
      <c r="F272" t="s">
        <v>45</v>
      </c>
      <c r="G272" t="s">
        <v>2793</v>
      </c>
      <c r="H272" t="s">
        <v>5206</v>
      </c>
      <c r="I272">
        <v>59.5</v>
      </c>
    </row>
    <row r="273" spans="1:9" x14ac:dyDescent="0.2">
      <c r="A273" t="s">
        <v>4316</v>
      </c>
      <c r="B273" t="s">
        <v>45</v>
      </c>
      <c r="C273" t="s">
        <v>5805</v>
      </c>
      <c r="D273" t="s">
        <v>5810</v>
      </c>
      <c r="E273" t="s">
        <v>4316</v>
      </c>
      <c r="F273" t="s">
        <v>135</v>
      </c>
      <c r="G273" t="s">
        <v>728</v>
      </c>
      <c r="H273" t="s">
        <v>4471</v>
      </c>
      <c r="I273">
        <v>53.44</v>
      </c>
    </row>
    <row r="274" spans="1:9" x14ac:dyDescent="0.2">
      <c r="A274" t="s">
        <v>4316</v>
      </c>
      <c r="B274" t="s">
        <v>45</v>
      </c>
      <c r="C274" t="s">
        <v>5805</v>
      </c>
      <c r="D274" t="s">
        <v>5810</v>
      </c>
      <c r="E274" t="s">
        <v>4316</v>
      </c>
      <c r="F274" t="s">
        <v>140</v>
      </c>
      <c r="G274" t="s">
        <v>699</v>
      </c>
      <c r="H274" t="s">
        <v>4459</v>
      </c>
      <c r="I274">
        <v>40.369999999999997</v>
      </c>
    </row>
    <row r="275" spans="1:9" x14ac:dyDescent="0.2">
      <c r="A275" t="s">
        <v>4316</v>
      </c>
      <c r="B275" t="s">
        <v>45</v>
      </c>
      <c r="C275" t="s">
        <v>5805</v>
      </c>
      <c r="D275" t="s">
        <v>5810</v>
      </c>
      <c r="E275" t="s">
        <v>4316</v>
      </c>
      <c r="F275" t="s">
        <v>124</v>
      </c>
      <c r="G275" t="s">
        <v>600</v>
      </c>
      <c r="H275" t="s">
        <v>4426</v>
      </c>
      <c r="I275">
        <v>53.31</v>
      </c>
    </row>
    <row r="276" spans="1:9" x14ac:dyDescent="0.2">
      <c r="A276" t="s">
        <v>4316</v>
      </c>
      <c r="B276" t="s">
        <v>45</v>
      </c>
      <c r="C276" t="s">
        <v>5805</v>
      </c>
      <c r="D276" t="s">
        <v>5810</v>
      </c>
      <c r="E276" t="s">
        <v>4316</v>
      </c>
      <c r="F276" t="s">
        <v>45</v>
      </c>
      <c r="G276" t="s">
        <v>2399</v>
      </c>
      <c r="H276" t="s">
        <v>5067</v>
      </c>
      <c r="I276">
        <v>61.76</v>
      </c>
    </row>
    <row r="277" spans="1:9" x14ac:dyDescent="0.2">
      <c r="A277" t="s">
        <v>4316</v>
      </c>
      <c r="B277" t="s">
        <v>45</v>
      </c>
      <c r="C277" t="s">
        <v>5805</v>
      </c>
      <c r="D277" t="s">
        <v>5810</v>
      </c>
      <c r="E277" t="s">
        <v>4316</v>
      </c>
      <c r="F277" t="s">
        <v>45</v>
      </c>
      <c r="G277" t="s">
        <v>2311</v>
      </c>
      <c r="H277" t="s">
        <v>5035</v>
      </c>
      <c r="I277">
        <v>61.13</v>
      </c>
    </row>
    <row r="278" spans="1:9" x14ac:dyDescent="0.2">
      <c r="A278" t="s">
        <v>4316</v>
      </c>
      <c r="B278" t="s">
        <v>45</v>
      </c>
      <c r="C278" t="s">
        <v>5805</v>
      </c>
      <c r="D278" t="s">
        <v>5810</v>
      </c>
      <c r="E278" t="s">
        <v>4316</v>
      </c>
      <c r="F278" t="s">
        <v>45</v>
      </c>
      <c r="G278" t="s">
        <v>2264</v>
      </c>
      <c r="H278" t="s">
        <v>5019</v>
      </c>
      <c r="I278">
        <v>59.5</v>
      </c>
    </row>
    <row r="279" spans="1:9" x14ac:dyDescent="0.2">
      <c r="A279" t="s">
        <v>4316</v>
      </c>
      <c r="B279" t="s">
        <v>45</v>
      </c>
      <c r="C279" t="s">
        <v>5805</v>
      </c>
      <c r="D279" t="s">
        <v>5810</v>
      </c>
      <c r="E279" t="s">
        <v>4316</v>
      </c>
      <c r="F279" t="s">
        <v>124</v>
      </c>
      <c r="G279" t="s">
        <v>341</v>
      </c>
      <c r="H279" t="s">
        <v>4353</v>
      </c>
      <c r="I279">
        <v>48.41</v>
      </c>
    </row>
    <row r="280" spans="1:9" x14ac:dyDescent="0.2">
      <c r="A280" t="s">
        <v>4316</v>
      </c>
      <c r="B280" t="s">
        <v>45</v>
      </c>
      <c r="C280" t="s">
        <v>5805</v>
      </c>
      <c r="D280" t="s">
        <v>5810</v>
      </c>
      <c r="E280" t="s">
        <v>4316</v>
      </c>
      <c r="F280" t="s">
        <v>140</v>
      </c>
      <c r="G280" t="s">
        <v>276</v>
      </c>
      <c r="H280" t="s">
        <v>4337</v>
      </c>
      <c r="I280">
        <v>41.07</v>
      </c>
    </row>
    <row r="281" spans="1:9" x14ac:dyDescent="0.2">
      <c r="A281" t="s">
        <v>4316</v>
      </c>
      <c r="B281" t="s">
        <v>135</v>
      </c>
      <c r="C281" t="s">
        <v>4123</v>
      </c>
      <c r="D281" t="s">
        <v>5736</v>
      </c>
      <c r="E281" t="s">
        <v>4316</v>
      </c>
      <c r="F281" t="s">
        <v>135</v>
      </c>
      <c r="G281" t="s">
        <v>4123</v>
      </c>
      <c r="H281" t="s">
        <v>5736</v>
      </c>
      <c r="I281">
        <v>100</v>
      </c>
    </row>
    <row r="282" spans="1:9" x14ac:dyDescent="0.2">
      <c r="A282" t="s">
        <v>4316</v>
      </c>
      <c r="B282" t="s">
        <v>135</v>
      </c>
      <c r="C282" t="s">
        <v>4123</v>
      </c>
      <c r="D282" t="s">
        <v>5736</v>
      </c>
      <c r="E282" t="s">
        <v>4316</v>
      </c>
      <c r="F282" t="s">
        <v>45</v>
      </c>
      <c r="G282" t="s">
        <v>2052</v>
      </c>
      <c r="H282" t="s">
        <v>4934</v>
      </c>
      <c r="I282">
        <v>61.02</v>
      </c>
    </row>
    <row r="283" spans="1:9" x14ac:dyDescent="0.2">
      <c r="A283" t="s">
        <v>4316</v>
      </c>
      <c r="B283" t="s">
        <v>135</v>
      </c>
      <c r="C283" t="s">
        <v>4123</v>
      </c>
      <c r="D283" t="s">
        <v>5736</v>
      </c>
      <c r="E283" t="s">
        <v>4316</v>
      </c>
      <c r="F283" t="s">
        <v>106</v>
      </c>
      <c r="G283" t="s">
        <v>3929</v>
      </c>
      <c r="H283" t="s">
        <v>5663</v>
      </c>
      <c r="I283">
        <v>52.66</v>
      </c>
    </row>
    <row r="284" spans="1:9" x14ac:dyDescent="0.2">
      <c r="A284" t="s">
        <v>4316</v>
      </c>
      <c r="B284" t="s">
        <v>135</v>
      </c>
      <c r="C284" t="s">
        <v>4123</v>
      </c>
      <c r="D284" t="s">
        <v>5736</v>
      </c>
      <c r="E284" t="s">
        <v>4316</v>
      </c>
      <c r="F284" t="s">
        <v>136</v>
      </c>
      <c r="G284" t="s">
        <v>1407</v>
      </c>
      <c r="H284" t="s">
        <v>4701</v>
      </c>
      <c r="I284">
        <v>54.83</v>
      </c>
    </row>
    <row r="285" spans="1:9" x14ac:dyDescent="0.2">
      <c r="A285" t="s">
        <v>4316</v>
      </c>
      <c r="B285" t="s">
        <v>135</v>
      </c>
      <c r="C285" t="s">
        <v>4123</v>
      </c>
      <c r="D285" t="s">
        <v>5736</v>
      </c>
      <c r="E285" t="s">
        <v>4316</v>
      </c>
      <c r="F285" t="s">
        <v>124</v>
      </c>
      <c r="G285" t="s">
        <v>3320</v>
      </c>
      <c r="H285" t="s">
        <v>5405</v>
      </c>
      <c r="I285">
        <v>50.47</v>
      </c>
    </row>
    <row r="286" spans="1:9" x14ac:dyDescent="0.2">
      <c r="A286" t="s">
        <v>4316</v>
      </c>
      <c r="B286" t="s">
        <v>135</v>
      </c>
      <c r="C286" t="s">
        <v>4123</v>
      </c>
      <c r="D286" t="s">
        <v>5736</v>
      </c>
      <c r="E286" t="s">
        <v>4316</v>
      </c>
      <c r="F286" t="s">
        <v>135</v>
      </c>
      <c r="G286" t="s">
        <v>3276</v>
      </c>
      <c r="H286" t="s">
        <v>5391</v>
      </c>
      <c r="I286">
        <v>66.88</v>
      </c>
    </row>
    <row r="287" spans="1:9" x14ac:dyDescent="0.2">
      <c r="A287" t="s">
        <v>4316</v>
      </c>
      <c r="B287" t="s">
        <v>135</v>
      </c>
      <c r="C287" t="s">
        <v>4123</v>
      </c>
      <c r="D287" t="s">
        <v>5736</v>
      </c>
      <c r="E287" t="s">
        <v>4316</v>
      </c>
      <c r="F287" t="s">
        <v>45</v>
      </c>
      <c r="G287" t="s">
        <v>4586</v>
      </c>
      <c r="H287" t="s">
        <v>4590</v>
      </c>
      <c r="I287">
        <v>45.77</v>
      </c>
    </row>
    <row r="288" spans="1:9" x14ac:dyDescent="0.2">
      <c r="A288" t="s">
        <v>4316</v>
      </c>
      <c r="B288" t="s">
        <v>135</v>
      </c>
      <c r="C288" t="s">
        <v>4123</v>
      </c>
      <c r="D288" t="s">
        <v>5736</v>
      </c>
      <c r="E288" t="s">
        <v>4316</v>
      </c>
      <c r="F288" t="s">
        <v>45</v>
      </c>
      <c r="G288" t="s">
        <v>5809</v>
      </c>
      <c r="H288" t="s">
        <v>4597</v>
      </c>
      <c r="I288">
        <v>65.84</v>
      </c>
    </row>
    <row r="289" spans="1:9" x14ac:dyDescent="0.2">
      <c r="A289" t="s">
        <v>4316</v>
      </c>
      <c r="B289" t="s">
        <v>135</v>
      </c>
      <c r="C289" t="s">
        <v>4123</v>
      </c>
      <c r="D289" t="s">
        <v>5736</v>
      </c>
      <c r="E289" t="s">
        <v>4316</v>
      </c>
      <c r="F289" t="s">
        <v>124</v>
      </c>
      <c r="G289" t="s">
        <v>1051</v>
      </c>
      <c r="H289" t="s">
        <v>4577</v>
      </c>
      <c r="I289">
        <v>50.78</v>
      </c>
    </row>
    <row r="290" spans="1:9" x14ac:dyDescent="0.2">
      <c r="A290" t="s">
        <v>4316</v>
      </c>
      <c r="B290" t="s">
        <v>135</v>
      </c>
      <c r="C290" t="s">
        <v>4123</v>
      </c>
      <c r="D290" t="s">
        <v>5736</v>
      </c>
      <c r="E290" t="s">
        <v>4316</v>
      </c>
      <c r="F290" t="s">
        <v>106</v>
      </c>
      <c r="G290" t="s">
        <v>3109</v>
      </c>
      <c r="H290" t="s">
        <v>5324</v>
      </c>
      <c r="I290">
        <v>54.06</v>
      </c>
    </row>
    <row r="291" spans="1:9" x14ac:dyDescent="0.2">
      <c r="A291" t="s">
        <v>4316</v>
      </c>
      <c r="B291" t="s">
        <v>135</v>
      </c>
      <c r="C291" t="s">
        <v>4123</v>
      </c>
      <c r="D291" t="s">
        <v>5736</v>
      </c>
      <c r="E291" t="s">
        <v>4316</v>
      </c>
      <c r="F291" t="s">
        <v>45</v>
      </c>
      <c r="G291" t="s">
        <v>1012</v>
      </c>
      <c r="H291" t="s">
        <v>4559</v>
      </c>
      <c r="I291">
        <v>58.86</v>
      </c>
    </row>
    <row r="292" spans="1:9" x14ac:dyDescent="0.2">
      <c r="A292" t="s">
        <v>4316</v>
      </c>
      <c r="B292" t="s">
        <v>135</v>
      </c>
      <c r="C292" t="s">
        <v>4123</v>
      </c>
      <c r="D292" t="s">
        <v>5736</v>
      </c>
      <c r="E292" t="s">
        <v>4316</v>
      </c>
      <c r="F292" t="s">
        <v>45</v>
      </c>
      <c r="G292" t="s">
        <v>900</v>
      </c>
      <c r="H292" t="s">
        <v>4526</v>
      </c>
      <c r="I292">
        <v>68.040000000000006</v>
      </c>
    </row>
    <row r="293" spans="1:9" x14ac:dyDescent="0.2">
      <c r="A293" t="s">
        <v>4316</v>
      </c>
      <c r="B293" t="s">
        <v>135</v>
      </c>
      <c r="C293" t="s">
        <v>4123</v>
      </c>
      <c r="D293" t="s">
        <v>5736</v>
      </c>
      <c r="E293" t="s">
        <v>4316</v>
      </c>
      <c r="F293" t="s">
        <v>45</v>
      </c>
      <c r="G293" t="s">
        <v>2793</v>
      </c>
      <c r="H293" t="s">
        <v>5206</v>
      </c>
      <c r="I293">
        <v>63.86</v>
      </c>
    </row>
    <row r="294" spans="1:9" x14ac:dyDescent="0.2">
      <c r="A294" t="s">
        <v>4316</v>
      </c>
      <c r="B294" t="s">
        <v>135</v>
      </c>
      <c r="C294" t="s">
        <v>4123</v>
      </c>
      <c r="D294" t="s">
        <v>5736</v>
      </c>
      <c r="E294" t="s">
        <v>4316</v>
      </c>
      <c r="F294" t="s">
        <v>135</v>
      </c>
      <c r="G294" t="s">
        <v>728</v>
      </c>
      <c r="H294" t="s">
        <v>4471</v>
      </c>
      <c r="I294">
        <v>58.68</v>
      </c>
    </row>
    <row r="295" spans="1:9" x14ac:dyDescent="0.2">
      <c r="A295" t="s">
        <v>4316</v>
      </c>
      <c r="B295" t="s">
        <v>135</v>
      </c>
      <c r="C295" t="s">
        <v>4123</v>
      </c>
      <c r="D295" t="s">
        <v>5736</v>
      </c>
      <c r="E295" t="s">
        <v>4316</v>
      </c>
      <c r="F295" t="s">
        <v>140</v>
      </c>
      <c r="G295" t="s">
        <v>699</v>
      </c>
      <c r="H295" t="s">
        <v>4459</v>
      </c>
      <c r="I295">
        <v>45.03</v>
      </c>
    </row>
    <row r="296" spans="1:9" x14ac:dyDescent="0.2">
      <c r="A296" t="s">
        <v>4316</v>
      </c>
      <c r="B296" t="s">
        <v>135</v>
      </c>
      <c r="C296" t="s">
        <v>4123</v>
      </c>
      <c r="D296" t="s">
        <v>5736</v>
      </c>
      <c r="E296" t="s">
        <v>4316</v>
      </c>
      <c r="F296" t="s">
        <v>124</v>
      </c>
      <c r="G296" t="s">
        <v>600</v>
      </c>
      <c r="H296" t="s">
        <v>4426</v>
      </c>
      <c r="I296">
        <v>54.11</v>
      </c>
    </row>
    <row r="297" spans="1:9" x14ac:dyDescent="0.2">
      <c r="A297" t="s">
        <v>4316</v>
      </c>
      <c r="B297" t="s">
        <v>135</v>
      </c>
      <c r="C297" t="s">
        <v>4123</v>
      </c>
      <c r="D297" t="s">
        <v>5736</v>
      </c>
      <c r="E297" t="s">
        <v>4316</v>
      </c>
      <c r="F297" t="s">
        <v>45</v>
      </c>
      <c r="G297" t="s">
        <v>2399</v>
      </c>
      <c r="H297" t="s">
        <v>5067</v>
      </c>
      <c r="I297">
        <v>65.83</v>
      </c>
    </row>
    <row r="298" spans="1:9" x14ac:dyDescent="0.2">
      <c r="A298" t="s">
        <v>4316</v>
      </c>
      <c r="B298" t="s">
        <v>135</v>
      </c>
      <c r="C298" t="s">
        <v>4123</v>
      </c>
      <c r="D298" t="s">
        <v>5736</v>
      </c>
      <c r="E298" t="s">
        <v>4316</v>
      </c>
      <c r="F298" t="s">
        <v>45</v>
      </c>
      <c r="G298" t="s">
        <v>2311</v>
      </c>
      <c r="H298" t="s">
        <v>5035</v>
      </c>
      <c r="I298">
        <v>66.040000000000006</v>
      </c>
    </row>
    <row r="299" spans="1:9" x14ac:dyDescent="0.2">
      <c r="A299" t="s">
        <v>4316</v>
      </c>
      <c r="B299" t="s">
        <v>135</v>
      </c>
      <c r="C299" t="s">
        <v>4123</v>
      </c>
      <c r="D299" t="s">
        <v>5736</v>
      </c>
      <c r="E299" t="s">
        <v>4316</v>
      </c>
      <c r="F299" t="s">
        <v>45</v>
      </c>
      <c r="G299" t="s">
        <v>2264</v>
      </c>
      <c r="H299" t="s">
        <v>5019</v>
      </c>
      <c r="I299">
        <v>63.24</v>
      </c>
    </row>
    <row r="300" spans="1:9" x14ac:dyDescent="0.2">
      <c r="A300" t="s">
        <v>4316</v>
      </c>
      <c r="B300" t="s">
        <v>135</v>
      </c>
      <c r="C300" t="s">
        <v>4123</v>
      </c>
      <c r="D300" t="s">
        <v>5736</v>
      </c>
      <c r="E300" t="s">
        <v>4316</v>
      </c>
      <c r="F300" t="s">
        <v>124</v>
      </c>
      <c r="G300" t="s">
        <v>341</v>
      </c>
      <c r="H300" t="s">
        <v>4353</v>
      </c>
      <c r="I300">
        <v>50.32</v>
      </c>
    </row>
    <row r="301" spans="1:9" x14ac:dyDescent="0.2">
      <c r="A301" t="s">
        <v>4316</v>
      </c>
      <c r="B301" t="s">
        <v>135</v>
      </c>
      <c r="C301" t="s">
        <v>4123</v>
      </c>
      <c r="D301" t="s">
        <v>5736</v>
      </c>
      <c r="E301" t="s">
        <v>4316</v>
      </c>
      <c r="F301" t="s">
        <v>140</v>
      </c>
      <c r="G301" t="s">
        <v>276</v>
      </c>
      <c r="H301" t="s">
        <v>4337</v>
      </c>
      <c r="I301">
        <v>47.02</v>
      </c>
    </row>
    <row r="302" spans="1:9" x14ac:dyDescent="0.2">
      <c r="A302" t="s">
        <v>4316</v>
      </c>
      <c r="B302" t="s">
        <v>45</v>
      </c>
      <c r="C302" t="s">
        <v>2052</v>
      </c>
      <c r="D302" t="s">
        <v>4934</v>
      </c>
      <c r="E302" t="s">
        <v>4316</v>
      </c>
      <c r="F302" t="s">
        <v>45</v>
      </c>
      <c r="G302" t="s">
        <v>2052</v>
      </c>
      <c r="H302" t="s">
        <v>4934</v>
      </c>
      <c r="I302">
        <v>100</v>
      </c>
    </row>
    <row r="303" spans="1:9" x14ac:dyDescent="0.2">
      <c r="A303" t="s">
        <v>4316</v>
      </c>
      <c r="B303" t="s">
        <v>45</v>
      </c>
      <c r="C303" t="s">
        <v>2052</v>
      </c>
      <c r="D303" t="s">
        <v>4934</v>
      </c>
      <c r="E303" t="s">
        <v>4316</v>
      </c>
      <c r="F303" t="s">
        <v>106</v>
      </c>
      <c r="G303" t="s">
        <v>3929</v>
      </c>
      <c r="H303" t="s">
        <v>5663</v>
      </c>
      <c r="I303">
        <v>52.22</v>
      </c>
    </row>
    <row r="304" spans="1:9" x14ac:dyDescent="0.2">
      <c r="A304" t="s">
        <v>4316</v>
      </c>
      <c r="B304" t="s">
        <v>45</v>
      </c>
      <c r="C304" t="s">
        <v>2052</v>
      </c>
      <c r="D304" t="s">
        <v>4934</v>
      </c>
      <c r="E304" t="s">
        <v>4316</v>
      </c>
      <c r="F304" t="s">
        <v>136</v>
      </c>
      <c r="G304" t="s">
        <v>1407</v>
      </c>
      <c r="H304" t="s">
        <v>4701</v>
      </c>
      <c r="I304">
        <v>50.69</v>
      </c>
    </row>
    <row r="305" spans="1:9" x14ac:dyDescent="0.2">
      <c r="A305" t="s">
        <v>4316</v>
      </c>
      <c r="B305" t="s">
        <v>45</v>
      </c>
      <c r="C305" t="s">
        <v>2052</v>
      </c>
      <c r="D305" t="s">
        <v>4934</v>
      </c>
      <c r="E305" t="s">
        <v>4316</v>
      </c>
      <c r="F305" t="s">
        <v>124</v>
      </c>
      <c r="G305" t="s">
        <v>3320</v>
      </c>
      <c r="H305" t="s">
        <v>5405</v>
      </c>
      <c r="I305">
        <v>52.06</v>
      </c>
    </row>
    <row r="306" spans="1:9" x14ac:dyDescent="0.2">
      <c r="A306" t="s">
        <v>4316</v>
      </c>
      <c r="B306" t="s">
        <v>45</v>
      </c>
      <c r="C306" t="s">
        <v>2052</v>
      </c>
      <c r="D306" t="s">
        <v>4934</v>
      </c>
      <c r="E306" t="s">
        <v>4316</v>
      </c>
      <c r="F306" t="s">
        <v>135</v>
      </c>
      <c r="G306" t="s">
        <v>3276</v>
      </c>
      <c r="H306" t="s">
        <v>5391</v>
      </c>
      <c r="I306">
        <v>59.49</v>
      </c>
    </row>
    <row r="307" spans="1:9" x14ac:dyDescent="0.2">
      <c r="A307" t="s">
        <v>4316</v>
      </c>
      <c r="B307" t="s">
        <v>45</v>
      </c>
      <c r="C307" t="s">
        <v>2052</v>
      </c>
      <c r="D307" t="s">
        <v>4934</v>
      </c>
      <c r="E307" t="s">
        <v>4316</v>
      </c>
      <c r="F307" t="s">
        <v>45</v>
      </c>
      <c r="G307" t="s">
        <v>4586</v>
      </c>
      <c r="H307" t="s">
        <v>4590</v>
      </c>
      <c r="I307">
        <v>46.67</v>
      </c>
    </row>
    <row r="308" spans="1:9" x14ac:dyDescent="0.2">
      <c r="A308" t="s">
        <v>4316</v>
      </c>
      <c r="B308" t="s">
        <v>45</v>
      </c>
      <c r="C308" t="s">
        <v>2052</v>
      </c>
      <c r="D308" t="s">
        <v>4934</v>
      </c>
      <c r="E308" t="s">
        <v>4316</v>
      </c>
      <c r="F308" t="s">
        <v>45</v>
      </c>
      <c r="G308" t="s">
        <v>5809</v>
      </c>
      <c r="H308" t="s">
        <v>4597</v>
      </c>
      <c r="I308">
        <v>61.98</v>
      </c>
    </row>
    <row r="309" spans="1:9" x14ac:dyDescent="0.2">
      <c r="A309" t="s">
        <v>4316</v>
      </c>
      <c r="B309" t="s">
        <v>45</v>
      </c>
      <c r="C309" t="s">
        <v>2052</v>
      </c>
      <c r="D309" t="s">
        <v>4934</v>
      </c>
      <c r="E309" t="s">
        <v>4316</v>
      </c>
      <c r="F309" t="s">
        <v>124</v>
      </c>
      <c r="G309" t="s">
        <v>1051</v>
      </c>
      <c r="H309" t="s">
        <v>4577</v>
      </c>
      <c r="I309">
        <v>51.9</v>
      </c>
    </row>
    <row r="310" spans="1:9" x14ac:dyDescent="0.2">
      <c r="A310" t="s">
        <v>4316</v>
      </c>
      <c r="B310" t="s">
        <v>45</v>
      </c>
      <c r="C310" t="s">
        <v>2052</v>
      </c>
      <c r="D310" t="s">
        <v>4934</v>
      </c>
      <c r="E310" t="s">
        <v>4316</v>
      </c>
      <c r="F310" t="s">
        <v>106</v>
      </c>
      <c r="G310" t="s">
        <v>3109</v>
      </c>
      <c r="H310" t="s">
        <v>5324</v>
      </c>
      <c r="I310">
        <v>49.37</v>
      </c>
    </row>
    <row r="311" spans="1:9" x14ac:dyDescent="0.2">
      <c r="A311" t="s">
        <v>4316</v>
      </c>
      <c r="B311" t="s">
        <v>45</v>
      </c>
      <c r="C311" t="s">
        <v>2052</v>
      </c>
      <c r="D311" t="s">
        <v>4934</v>
      </c>
      <c r="E311" t="s">
        <v>4316</v>
      </c>
      <c r="F311" t="s">
        <v>45</v>
      </c>
      <c r="G311" t="s">
        <v>1012</v>
      </c>
      <c r="H311" t="s">
        <v>4559</v>
      </c>
      <c r="I311">
        <v>75.16</v>
      </c>
    </row>
    <row r="312" spans="1:9" x14ac:dyDescent="0.2">
      <c r="A312" t="s">
        <v>4316</v>
      </c>
      <c r="B312" t="s">
        <v>45</v>
      </c>
      <c r="C312" t="s">
        <v>2052</v>
      </c>
      <c r="D312" t="s">
        <v>4934</v>
      </c>
      <c r="E312" t="s">
        <v>4316</v>
      </c>
      <c r="F312" t="s">
        <v>45</v>
      </c>
      <c r="G312" t="s">
        <v>900</v>
      </c>
      <c r="H312" t="s">
        <v>4526</v>
      </c>
      <c r="I312">
        <v>62.74</v>
      </c>
    </row>
    <row r="313" spans="1:9" x14ac:dyDescent="0.2">
      <c r="A313" t="s">
        <v>4316</v>
      </c>
      <c r="B313" t="s">
        <v>45</v>
      </c>
      <c r="C313" t="s">
        <v>2052</v>
      </c>
      <c r="D313" t="s">
        <v>4934</v>
      </c>
      <c r="E313" t="s">
        <v>4316</v>
      </c>
      <c r="F313" t="s">
        <v>45</v>
      </c>
      <c r="G313" t="s">
        <v>2793</v>
      </c>
      <c r="H313" t="s">
        <v>5206</v>
      </c>
      <c r="I313">
        <v>60.25</v>
      </c>
    </row>
    <row r="314" spans="1:9" x14ac:dyDescent="0.2">
      <c r="A314" t="s">
        <v>4316</v>
      </c>
      <c r="B314" t="s">
        <v>45</v>
      </c>
      <c r="C314" t="s">
        <v>2052</v>
      </c>
      <c r="D314" t="s">
        <v>4934</v>
      </c>
      <c r="E314" t="s">
        <v>4316</v>
      </c>
      <c r="F314" t="s">
        <v>135</v>
      </c>
      <c r="G314" t="s">
        <v>728</v>
      </c>
      <c r="H314" t="s">
        <v>4471</v>
      </c>
      <c r="I314">
        <v>67.510000000000005</v>
      </c>
    </row>
    <row r="315" spans="1:9" x14ac:dyDescent="0.2">
      <c r="A315" t="s">
        <v>4316</v>
      </c>
      <c r="B315" t="s">
        <v>45</v>
      </c>
      <c r="C315" t="s">
        <v>2052</v>
      </c>
      <c r="D315" t="s">
        <v>4934</v>
      </c>
      <c r="E315" t="s">
        <v>4316</v>
      </c>
      <c r="F315" t="s">
        <v>140</v>
      </c>
      <c r="G315" t="s">
        <v>699</v>
      </c>
      <c r="H315" t="s">
        <v>4459</v>
      </c>
      <c r="I315">
        <v>48.11</v>
      </c>
    </row>
    <row r="316" spans="1:9" x14ac:dyDescent="0.2">
      <c r="A316" t="s">
        <v>4316</v>
      </c>
      <c r="B316" t="s">
        <v>45</v>
      </c>
      <c r="C316" t="s">
        <v>2052</v>
      </c>
      <c r="D316" t="s">
        <v>4934</v>
      </c>
      <c r="E316" t="s">
        <v>4316</v>
      </c>
      <c r="F316" t="s">
        <v>124</v>
      </c>
      <c r="G316" t="s">
        <v>600</v>
      </c>
      <c r="H316" t="s">
        <v>4426</v>
      </c>
      <c r="I316">
        <v>54.14</v>
      </c>
    </row>
    <row r="317" spans="1:9" x14ac:dyDescent="0.2">
      <c r="A317" t="s">
        <v>4316</v>
      </c>
      <c r="B317" t="s">
        <v>45</v>
      </c>
      <c r="C317" t="s">
        <v>2052</v>
      </c>
      <c r="D317" t="s">
        <v>4934</v>
      </c>
      <c r="E317" t="s">
        <v>4316</v>
      </c>
      <c r="F317" t="s">
        <v>45</v>
      </c>
      <c r="G317" t="s">
        <v>2399</v>
      </c>
      <c r="H317" t="s">
        <v>5067</v>
      </c>
      <c r="I317">
        <v>64.13</v>
      </c>
    </row>
    <row r="318" spans="1:9" x14ac:dyDescent="0.2">
      <c r="A318" t="s">
        <v>4316</v>
      </c>
      <c r="B318" t="s">
        <v>45</v>
      </c>
      <c r="C318" t="s">
        <v>2052</v>
      </c>
      <c r="D318" t="s">
        <v>4934</v>
      </c>
      <c r="E318" t="s">
        <v>4316</v>
      </c>
      <c r="F318" t="s">
        <v>45</v>
      </c>
      <c r="G318" t="s">
        <v>2311</v>
      </c>
      <c r="H318" t="s">
        <v>5035</v>
      </c>
      <c r="I318">
        <v>61.59</v>
      </c>
    </row>
    <row r="319" spans="1:9" x14ac:dyDescent="0.2">
      <c r="A319" t="s">
        <v>4316</v>
      </c>
      <c r="B319" t="s">
        <v>45</v>
      </c>
      <c r="C319" t="s">
        <v>2052</v>
      </c>
      <c r="D319" t="s">
        <v>4934</v>
      </c>
      <c r="E319" t="s">
        <v>4316</v>
      </c>
      <c r="F319" t="s">
        <v>45</v>
      </c>
      <c r="G319" t="s">
        <v>2264</v>
      </c>
      <c r="H319" t="s">
        <v>5019</v>
      </c>
      <c r="I319">
        <v>58.36</v>
      </c>
    </row>
    <row r="320" spans="1:9" x14ac:dyDescent="0.2">
      <c r="A320" t="s">
        <v>4316</v>
      </c>
      <c r="B320" t="s">
        <v>45</v>
      </c>
      <c r="C320" t="s">
        <v>2052</v>
      </c>
      <c r="D320" t="s">
        <v>4934</v>
      </c>
      <c r="E320" t="s">
        <v>4316</v>
      </c>
      <c r="F320" t="s">
        <v>124</v>
      </c>
      <c r="G320" t="s">
        <v>341</v>
      </c>
      <c r="H320" t="s">
        <v>4353</v>
      </c>
      <c r="I320">
        <v>52.56</v>
      </c>
    </row>
    <row r="321" spans="1:9" x14ac:dyDescent="0.2">
      <c r="A321" t="s">
        <v>4316</v>
      </c>
      <c r="B321" t="s">
        <v>45</v>
      </c>
      <c r="C321" t="s">
        <v>2052</v>
      </c>
      <c r="D321" t="s">
        <v>4934</v>
      </c>
      <c r="E321" t="s">
        <v>4316</v>
      </c>
      <c r="F321" t="s">
        <v>140</v>
      </c>
      <c r="G321" t="s">
        <v>276</v>
      </c>
      <c r="H321" t="s">
        <v>4337</v>
      </c>
      <c r="I321">
        <v>47.62</v>
      </c>
    </row>
    <row r="322" spans="1:9" x14ac:dyDescent="0.2">
      <c r="A322" t="s">
        <v>4316</v>
      </c>
      <c r="B322" t="s">
        <v>106</v>
      </c>
      <c r="C322" t="s">
        <v>3929</v>
      </c>
      <c r="D322" t="s">
        <v>5663</v>
      </c>
      <c r="E322" t="s">
        <v>4316</v>
      </c>
      <c r="F322" t="s">
        <v>106</v>
      </c>
      <c r="G322" t="s">
        <v>3929</v>
      </c>
      <c r="H322" t="s">
        <v>5663</v>
      </c>
      <c r="I322">
        <v>100</v>
      </c>
    </row>
    <row r="323" spans="1:9" x14ac:dyDescent="0.2">
      <c r="A323" t="s">
        <v>4316</v>
      </c>
      <c r="B323" t="s">
        <v>106</v>
      </c>
      <c r="C323" t="s">
        <v>3929</v>
      </c>
      <c r="D323" t="s">
        <v>5663</v>
      </c>
      <c r="E323" t="s">
        <v>4316</v>
      </c>
      <c r="F323" t="s">
        <v>136</v>
      </c>
      <c r="G323" t="s">
        <v>1407</v>
      </c>
      <c r="H323" t="s">
        <v>4701</v>
      </c>
      <c r="I323">
        <v>48.79</v>
      </c>
    </row>
    <row r="324" spans="1:9" x14ac:dyDescent="0.2">
      <c r="A324" t="s">
        <v>4316</v>
      </c>
      <c r="B324" t="s">
        <v>106</v>
      </c>
      <c r="C324" t="s">
        <v>3929</v>
      </c>
      <c r="D324" t="s">
        <v>5663</v>
      </c>
      <c r="E324" t="s">
        <v>4316</v>
      </c>
      <c r="F324" t="s">
        <v>124</v>
      </c>
      <c r="G324" t="s">
        <v>3320</v>
      </c>
      <c r="H324" t="s">
        <v>5405</v>
      </c>
      <c r="I324">
        <v>48.12</v>
      </c>
    </row>
    <row r="325" spans="1:9" x14ac:dyDescent="0.2">
      <c r="A325" t="s">
        <v>4316</v>
      </c>
      <c r="B325" t="s">
        <v>106</v>
      </c>
      <c r="C325" t="s">
        <v>3929</v>
      </c>
      <c r="D325" t="s">
        <v>5663</v>
      </c>
      <c r="E325" t="s">
        <v>4316</v>
      </c>
      <c r="F325" t="s">
        <v>135</v>
      </c>
      <c r="G325" t="s">
        <v>3276</v>
      </c>
      <c r="H325" t="s">
        <v>5391</v>
      </c>
      <c r="I325">
        <v>48.12</v>
      </c>
    </row>
    <row r="326" spans="1:9" x14ac:dyDescent="0.2">
      <c r="A326" t="s">
        <v>4316</v>
      </c>
      <c r="B326" t="s">
        <v>106</v>
      </c>
      <c r="C326" t="s">
        <v>3929</v>
      </c>
      <c r="D326" t="s">
        <v>5663</v>
      </c>
      <c r="E326" t="s">
        <v>4316</v>
      </c>
      <c r="F326" t="s">
        <v>45</v>
      </c>
      <c r="G326" t="s">
        <v>4586</v>
      </c>
      <c r="H326" t="s">
        <v>4590</v>
      </c>
      <c r="I326">
        <v>44.83</v>
      </c>
    </row>
    <row r="327" spans="1:9" x14ac:dyDescent="0.2">
      <c r="A327" t="s">
        <v>4316</v>
      </c>
      <c r="B327" t="s">
        <v>106</v>
      </c>
      <c r="C327" t="s">
        <v>3929</v>
      </c>
      <c r="D327" t="s">
        <v>5663</v>
      </c>
      <c r="E327" t="s">
        <v>4316</v>
      </c>
      <c r="F327" t="s">
        <v>45</v>
      </c>
      <c r="G327" t="s">
        <v>5809</v>
      </c>
      <c r="H327" t="s">
        <v>4597</v>
      </c>
      <c r="I327">
        <v>50.16</v>
      </c>
    </row>
    <row r="328" spans="1:9" x14ac:dyDescent="0.2">
      <c r="A328" t="s">
        <v>4316</v>
      </c>
      <c r="B328" t="s">
        <v>106</v>
      </c>
      <c r="C328" t="s">
        <v>3929</v>
      </c>
      <c r="D328" t="s">
        <v>5663</v>
      </c>
      <c r="E328" t="s">
        <v>4316</v>
      </c>
      <c r="F328" t="s">
        <v>124</v>
      </c>
      <c r="G328" t="s">
        <v>1051</v>
      </c>
      <c r="H328" t="s">
        <v>4577</v>
      </c>
      <c r="I328">
        <v>49.07</v>
      </c>
    </row>
    <row r="329" spans="1:9" x14ac:dyDescent="0.2">
      <c r="A329" t="s">
        <v>4316</v>
      </c>
      <c r="B329" t="s">
        <v>106</v>
      </c>
      <c r="C329" t="s">
        <v>3929</v>
      </c>
      <c r="D329" t="s">
        <v>5663</v>
      </c>
      <c r="E329" t="s">
        <v>4316</v>
      </c>
      <c r="F329" t="s">
        <v>106</v>
      </c>
      <c r="G329" t="s">
        <v>3109</v>
      </c>
      <c r="H329" t="s">
        <v>5324</v>
      </c>
      <c r="I329">
        <v>67.69</v>
      </c>
    </row>
    <row r="330" spans="1:9" x14ac:dyDescent="0.2">
      <c r="A330" t="s">
        <v>4316</v>
      </c>
      <c r="B330" t="s">
        <v>106</v>
      </c>
      <c r="C330" t="s">
        <v>3929</v>
      </c>
      <c r="D330" t="s">
        <v>5663</v>
      </c>
      <c r="E330" t="s">
        <v>4316</v>
      </c>
      <c r="F330" t="s">
        <v>45</v>
      </c>
      <c r="G330" t="s">
        <v>1012</v>
      </c>
      <c r="H330" t="s">
        <v>4559</v>
      </c>
      <c r="I330">
        <v>52.66</v>
      </c>
    </row>
    <row r="331" spans="1:9" x14ac:dyDescent="0.2">
      <c r="A331" t="s">
        <v>4316</v>
      </c>
      <c r="B331" t="s">
        <v>106</v>
      </c>
      <c r="C331" t="s">
        <v>3929</v>
      </c>
      <c r="D331" t="s">
        <v>5663</v>
      </c>
      <c r="E331" t="s">
        <v>4316</v>
      </c>
      <c r="F331" t="s">
        <v>45</v>
      </c>
      <c r="G331" t="s">
        <v>900</v>
      </c>
      <c r="H331" t="s">
        <v>4526</v>
      </c>
      <c r="I331">
        <v>50.31</v>
      </c>
    </row>
    <row r="332" spans="1:9" x14ac:dyDescent="0.2">
      <c r="A332" t="s">
        <v>4316</v>
      </c>
      <c r="B332" t="s">
        <v>106</v>
      </c>
      <c r="C332" t="s">
        <v>3929</v>
      </c>
      <c r="D332" t="s">
        <v>5663</v>
      </c>
      <c r="E332" t="s">
        <v>4316</v>
      </c>
      <c r="F332" t="s">
        <v>45</v>
      </c>
      <c r="G332" t="s">
        <v>2793</v>
      </c>
      <c r="H332" t="s">
        <v>5206</v>
      </c>
      <c r="I332">
        <v>47.53</v>
      </c>
    </row>
    <row r="333" spans="1:9" x14ac:dyDescent="0.2">
      <c r="A333" t="s">
        <v>4316</v>
      </c>
      <c r="B333" t="s">
        <v>106</v>
      </c>
      <c r="C333" t="s">
        <v>3929</v>
      </c>
      <c r="D333" t="s">
        <v>5663</v>
      </c>
      <c r="E333" t="s">
        <v>4316</v>
      </c>
      <c r="F333" t="s">
        <v>135</v>
      </c>
      <c r="G333" t="s">
        <v>728</v>
      </c>
      <c r="H333" t="s">
        <v>4471</v>
      </c>
      <c r="I333">
        <v>52.5</v>
      </c>
    </row>
    <row r="334" spans="1:9" x14ac:dyDescent="0.2">
      <c r="A334" t="s">
        <v>4316</v>
      </c>
      <c r="B334" t="s">
        <v>106</v>
      </c>
      <c r="C334" t="s">
        <v>3929</v>
      </c>
      <c r="D334" t="s">
        <v>5663</v>
      </c>
      <c r="E334" t="s">
        <v>4316</v>
      </c>
      <c r="F334" t="s">
        <v>140</v>
      </c>
      <c r="G334" t="s">
        <v>699</v>
      </c>
      <c r="H334" t="s">
        <v>4459</v>
      </c>
      <c r="I334">
        <v>46.15</v>
      </c>
    </row>
    <row r="335" spans="1:9" x14ac:dyDescent="0.2">
      <c r="A335" t="s">
        <v>4316</v>
      </c>
      <c r="B335" t="s">
        <v>106</v>
      </c>
      <c r="C335" t="s">
        <v>3929</v>
      </c>
      <c r="D335" t="s">
        <v>5663</v>
      </c>
      <c r="E335" t="s">
        <v>4316</v>
      </c>
      <c r="F335" t="s">
        <v>124</v>
      </c>
      <c r="G335" t="s">
        <v>600</v>
      </c>
      <c r="H335" t="s">
        <v>4426</v>
      </c>
      <c r="I335">
        <v>51.1</v>
      </c>
    </row>
    <row r="336" spans="1:9" x14ac:dyDescent="0.2">
      <c r="A336" t="s">
        <v>4316</v>
      </c>
      <c r="B336" t="s">
        <v>106</v>
      </c>
      <c r="C336" t="s">
        <v>3929</v>
      </c>
      <c r="D336" t="s">
        <v>5663</v>
      </c>
      <c r="E336" t="s">
        <v>4316</v>
      </c>
      <c r="F336" t="s">
        <v>45</v>
      </c>
      <c r="G336" t="s">
        <v>2399</v>
      </c>
      <c r="H336" t="s">
        <v>5067</v>
      </c>
      <c r="I336">
        <v>49.07</v>
      </c>
    </row>
    <row r="337" spans="1:9" x14ac:dyDescent="0.2">
      <c r="A337" t="s">
        <v>4316</v>
      </c>
      <c r="B337" t="s">
        <v>106</v>
      </c>
      <c r="C337" t="s">
        <v>3929</v>
      </c>
      <c r="D337" t="s">
        <v>5663</v>
      </c>
      <c r="E337" t="s">
        <v>4316</v>
      </c>
      <c r="F337" t="s">
        <v>45</v>
      </c>
      <c r="G337" t="s">
        <v>2311</v>
      </c>
      <c r="H337" t="s">
        <v>5035</v>
      </c>
      <c r="I337">
        <v>48.3</v>
      </c>
    </row>
    <row r="338" spans="1:9" x14ac:dyDescent="0.2">
      <c r="A338" t="s">
        <v>4316</v>
      </c>
      <c r="B338" t="s">
        <v>106</v>
      </c>
      <c r="C338" t="s">
        <v>3929</v>
      </c>
      <c r="D338" t="s">
        <v>5663</v>
      </c>
      <c r="E338" t="s">
        <v>4316</v>
      </c>
      <c r="F338" t="s">
        <v>45</v>
      </c>
      <c r="G338" t="s">
        <v>2264</v>
      </c>
      <c r="H338" t="s">
        <v>5019</v>
      </c>
      <c r="I338">
        <v>46.6</v>
      </c>
    </row>
    <row r="339" spans="1:9" x14ac:dyDescent="0.2">
      <c r="A339" t="s">
        <v>4316</v>
      </c>
      <c r="B339" t="s">
        <v>106</v>
      </c>
      <c r="C339" t="s">
        <v>3929</v>
      </c>
      <c r="D339" t="s">
        <v>5663</v>
      </c>
      <c r="E339" t="s">
        <v>4316</v>
      </c>
      <c r="F339" t="s">
        <v>124</v>
      </c>
      <c r="G339" t="s">
        <v>341</v>
      </c>
      <c r="H339" t="s">
        <v>4353</v>
      </c>
      <c r="I339">
        <v>52.68</v>
      </c>
    </row>
    <row r="340" spans="1:9" x14ac:dyDescent="0.2">
      <c r="A340" t="s">
        <v>4316</v>
      </c>
      <c r="B340" t="s">
        <v>106</v>
      </c>
      <c r="C340" t="s">
        <v>3929</v>
      </c>
      <c r="D340" t="s">
        <v>5663</v>
      </c>
      <c r="E340" t="s">
        <v>4316</v>
      </c>
      <c r="F340" t="s">
        <v>140</v>
      </c>
      <c r="G340" t="s">
        <v>276</v>
      </c>
      <c r="H340" t="s">
        <v>4337</v>
      </c>
      <c r="I340">
        <v>46.27</v>
      </c>
    </row>
    <row r="341" spans="1:9" x14ac:dyDescent="0.2">
      <c r="A341" t="s">
        <v>4316</v>
      </c>
      <c r="B341" t="s">
        <v>136</v>
      </c>
      <c r="C341" t="s">
        <v>1407</v>
      </c>
      <c r="D341" t="s">
        <v>4701</v>
      </c>
      <c r="E341" t="s">
        <v>4316</v>
      </c>
      <c r="F341" t="s">
        <v>136</v>
      </c>
      <c r="G341" t="s">
        <v>1407</v>
      </c>
      <c r="H341" t="s">
        <v>4701</v>
      </c>
      <c r="I341">
        <v>100</v>
      </c>
    </row>
    <row r="342" spans="1:9" x14ac:dyDescent="0.2">
      <c r="A342" t="s">
        <v>4316</v>
      </c>
      <c r="B342" t="s">
        <v>136</v>
      </c>
      <c r="C342" t="s">
        <v>1407</v>
      </c>
      <c r="D342" t="s">
        <v>4701</v>
      </c>
      <c r="E342" t="s">
        <v>4316</v>
      </c>
      <c r="F342" t="s">
        <v>124</v>
      </c>
      <c r="G342" t="s">
        <v>3320</v>
      </c>
      <c r="H342" t="s">
        <v>5405</v>
      </c>
      <c r="I342">
        <v>47.59</v>
      </c>
    </row>
    <row r="343" spans="1:9" x14ac:dyDescent="0.2">
      <c r="A343" t="s">
        <v>4316</v>
      </c>
      <c r="B343" t="s">
        <v>136</v>
      </c>
      <c r="C343" t="s">
        <v>1407</v>
      </c>
      <c r="D343" t="s">
        <v>4701</v>
      </c>
      <c r="E343" t="s">
        <v>4316</v>
      </c>
      <c r="F343" t="s">
        <v>135</v>
      </c>
      <c r="G343" t="s">
        <v>3276</v>
      </c>
      <c r="H343" t="s">
        <v>5391</v>
      </c>
      <c r="I343">
        <v>50</v>
      </c>
    </row>
    <row r="344" spans="1:9" x14ac:dyDescent="0.2">
      <c r="A344" t="s">
        <v>4316</v>
      </c>
      <c r="B344" t="s">
        <v>136</v>
      </c>
      <c r="C344" t="s">
        <v>1407</v>
      </c>
      <c r="D344" t="s">
        <v>4701</v>
      </c>
      <c r="E344" t="s">
        <v>4316</v>
      </c>
      <c r="F344" t="s">
        <v>45</v>
      </c>
      <c r="G344" t="s">
        <v>4586</v>
      </c>
      <c r="H344" t="s">
        <v>4590</v>
      </c>
      <c r="I344">
        <v>51.03</v>
      </c>
    </row>
    <row r="345" spans="1:9" x14ac:dyDescent="0.2">
      <c r="A345" t="s">
        <v>4316</v>
      </c>
      <c r="B345" t="s">
        <v>136</v>
      </c>
      <c r="C345" t="s">
        <v>1407</v>
      </c>
      <c r="D345" t="s">
        <v>4701</v>
      </c>
      <c r="E345" t="s">
        <v>4316</v>
      </c>
      <c r="F345" t="s">
        <v>45</v>
      </c>
      <c r="G345" t="s">
        <v>5809</v>
      </c>
      <c r="H345" t="s">
        <v>4597</v>
      </c>
      <c r="I345">
        <v>50</v>
      </c>
    </row>
    <row r="346" spans="1:9" x14ac:dyDescent="0.2">
      <c r="A346" t="s">
        <v>4316</v>
      </c>
      <c r="B346" t="s">
        <v>136</v>
      </c>
      <c r="C346" t="s">
        <v>1407</v>
      </c>
      <c r="D346" t="s">
        <v>4701</v>
      </c>
      <c r="E346" t="s">
        <v>4316</v>
      </c>
      <c r="F346" t="s">
        <v>124</v>
      </c>
      <c r="G346" t="s">
        <v>1051</v>
      </c>
      <c r="H346" t="s">
        <v>4577</v>
      </c>
      <c r="I346">
        <v>47.93</v>
      </c>
    </row>
    <row r="347" spans="1:9" x14ac:dyDescent="0.2">
      <c r="A347" t="s">
        <v>4316</v>
      </c>
      <c r="B347" t="s">
        <v>136</v>
      </c>
      <c r="C347" t="s">
        <v>1407</v>
      </c>
      <c r="D347" t="s">
        <v>4701</v>
      </c>
      <c r="E347" t="s">
        <v>4316</v>
      </c>
      <c r="F347" t="s">
        <v>106</v>
      </c>
      <c r="G347" t="s">
        <v>3109</v>
      </c>
      <c r="H347" t="s">
        <v>5324</v>
      </c>
      <c r="I347">
        <v>47.59</v>
      </c>
    </row>
    <row r="348" spans="1:9" x14ac:dyDescent="0.2">
      <c r="A348" t="s">
        <v>4316</v>
      </c>
      <c r="B348" t="s">
        <v>136</v>
      </c>
      <c r="C348" t="s">
        <v>1407</v>
      </c>
      <c r="D348" t="s">
        <v>4701</v>
      </c>
      <c r="E348" t="s">
        <v>4316</v>
      </c>
      <c r="F348" t="s">
        <v>45</v>
      </c>
      <c r="G348" t="s">
        <v>1012</v>
      </c>
      <c r="H348" t="s">
        <v>4559</v>
      </c>
      <c r="I348">
        <v>50</v>
      </c>
    </row>
    <row r="349" spans="1:9" x14ac:dyDescent="0.2">
      <c r="A349" t="s">
        <v>4316</v>
      </c>
      <c r="B349" t="s">
        <v>136</v>
      </c>
      <c r="C349" t="s">
        <v>1407</v>
      </c>
      <c r="D349" t="s">
        <v>4701</v>
      </c>
      <c r="E349" t="s">
        <v>4316</v>
      </c>
      <c r="F349" t="s">
        <v>45</v>
      </c>
      <c r="G349" t="s">
        <v>900</v>
      </c>
      <c r="H349" t="s">
        <v>4526</v>
      </c>
      <c r="I349">
        <v>49.66</v>
      </c>
    </row>
    <row r="350" spans="1:9" x14ac:dyDescent="0.2">
      <c r="A350" t="s">
        <v>4316</v>
      </c>
      <c r="B350" t="s">
        <v>136</v>
      </c>
      <c r="C350" t="s">
        <v>1407</v>
      </c>
      <c r="D350" t="s">
        <v>4701</v>
      </c>
      <c r="E350" t="s">
        <v>4316</v>
      </c>
      <c r="F350" t="s">
        <v>45</v>
      </c>
      <c r="G350" t="s">
        <v>2793</v>
      </c>
      <c r="H350" t="s">
        <v>5206</v>
      </c>
      <c r="I350">
        <v>52.76</v>
      </c>
    </row>
    <row r="351" spans="1:9" x14ac:dyDescent="0.2">
      <c r="A351" t="s">
        <v>4316</v>
      </c>
      <c r="B351" t="s">
        <v>136</v>
      </c>
      <c r="C351" t="s">
        <v>1407</v>
      </c>
      <c r="D351" t="s">
        <v>4701</v>
      </c>
      <c r="E351" t="s">
        <v>4316</v>
      </c>
      <c r="F351" t="s">
        <v>135</v>
      </c>
      <c r="G351" t="s">
        <v>728</v>
      </c>
      <c r="H351" t="s">
        <v>4471</v>
      </c>
      <c r="I351">
        <v>48.28</v>
      </c>
    </row>
    <row r="352" spans="1:9" x14ac:dyDescent="0.2">
      <c r="A352" t="s">
        <v>4316</v>
      </c>
      <c r="B352" t="s">
        <v>136</v>
      </c>
      <c r="C352" t="s">
        <v>1407</v>
      </c>
      <c r="D352" t="s">
        <v>4701</v>
      </c>
      <c r="E352" t="s">
        <v>4316</v>
      </c>
      <c r="F352" t="s">
        <v>140</v>
      </c>
      <c r="G352" t="s">
        <v>699</v>
      </c>
      <c r="H352" t="s">
        <v>4459</v>
      </c>
      <c r="I352">
        <v>46.9</v>
      </c>
    </row>
    <row r="353" spans="1:9" x14ac:dyDescent="0.2">
      <c r="A353" t="s">
        <v>4316</v>
      </c>
      <c r="B353" t="s">
        <v>136</v>
      </c>
      <c r="C353" t="s">
        <v>1407</v>
      </c>
      <c r="D353" t="s">
        <v>4701</v>
      </c>
      <c r="E353" t="s">
        <v>4316</v>
      </c>
      <c r="F353" t="s">
        <v>124</v>
      </c>
      <c r="G353" t="s">
        <v>600</v>
      </c>
      <c r="H353" t="s">
        <v>4426</v>
      </c>
      <c r="I353">
        <v>52.07</v>
      </c>
    </row>
    <row r="354" spans="1:9" x14ac:dyDescent="0.2">
      <c r="A354" t="s">
        <v>4316</v>
      </c>
      <c r="B354" t="s">
        <v>136</v>
      </c>
      <c r="C354" t="s">
        <v>1407</v>
      </c>
      <c r="D354" t="s">
        <v>4701</v>
      </c>
      <c r="E354" t="s">
        <v>4316</v>
      </c>
      <c r="F354" t="s">
        <v>45</v>
      </c>
      <c r="G354" t="s">
        <v>2399</v>
      </c>
      <c r="H354" t="s">
        <v>5067</v>
      </c>
      <c r="I354">
        <v>49.31</v>
      </c>
    </row>
    <row r="355" spans="1:9" x14ac:dyDescent="0.2">
      <c r="A355" t="s">
        <v>4316</v>
      </c>
      <c r="B355" t="s">
        <v>136</v>
      </c>
      <c r="C355" t="s">
        <v>1407</v>
      </c>
      <c r="D355" t="s">
        <v>4701</v>
      </c>
      <c r="E355" t="s">
        <v>4316</v>
      </c>
      <c r="F355" t="s">
        <v>45</v>
      </c>
      <c r="G355" t="s">
        <v>2311</v>
      </c>
      <c r="H355" t="s">
        <v>5035</v>
      </c>
      <c r="I355">
        <v>50</v>
      </c>
    </row>
    <row r="356" spans="1:9" x14ac:dyDescent="0.2">
      <c r="A356" t="s">
        <v>4316</v>
      </c>
      <c r="B356" t="s">
        <v>136</v>
      </c>
      <c r="C356" t="s">
        <v>1407</v>
      </c>
      <c r="D356" t="s">
        <v>4701</v>
      </c>
      <c r="E356" t="s">
        <v>4316</v>
      </c>
      <c r="F356" t="s">
        <v>45</v>
      </c>
      <c r="G356" t="s">
        <v>2264</v>
      </c>
      <c r="H356" t="s">
        <v>5019</v>
      </c>
      <c r="I356">
        <v>51.72</v>
      </c>
    </row>
    <row r="357" spans="1:9" x14ac:dyDescent="0.2">
      <c r="A357" t="s">
        <v>4316</v>
      </c>
      <c r="B357" t="s">
        <v>136</v>
      </c>
      <c r="C357" t="s">
        <v>1407</v>
      </c>
      <c r="D357" t="s">
        <v>4701</v>
      </c>
      <c r="E357" t="s">
        <v>4316</v>
      </c>
      <c r="F357" t="s">
        <v>124</v>
      </c>
      <c r="G357" t="s">
        <v>341</v>
      </c>
      <c r="H357" t="s">
        <v>4353</v>
      </c>
      <c r="I357">
        <v>47.93</v>
      </c>
    </row>
    <row r="358" spans="1:9" x14ac:dyDescent="0.2">
      <c r="A358" t="s">
        <v>4316</v>
      </c>
      <c r="B358" t="s">
        <v>136</v>
      </c>
      <c r="C358" t="s">
        <v>1407</v>
      </c>
      <c r="D358" t="s">
        <v>4701</v>
      </c>
      <c r="E358" t="s">
        <v>4316</v>
      </c>
      <c r="F358" t="s">
        <v>140</v>
      </c>
      <c r="G358" t="s">
        <v>276</v>
      </c>
      <c r="H358" t="s">
        <v>4337</v>
      </c>
      <c r="I358">
        <v>47.93</v>
      </c>
    </row>
    <row r="359" spans="1:9" x14ac:dyDescent="0.2">
      <c r="A359" t="s">
        <v>4316</v>
      </c>
      <c r="B359" t="s">
        <v>124</v>
      </c>
      <c r="C359" t="s">
        <v>3320</v>
      </c>
      <c r="D359" t="s">
        <v>5405</v>
      </c>
      <c r="E359" t="s">
        <v>4316</v>
      </c>
      <c r="F359" t="s">
        <v>124</v>
      </c>
      <c r="G359" t="s">
        <v>3320</v>
      </c>
      <c r="H359" t="s">
        <v>5405</v>
      </c>
      <c r="I359">
        <v>100</v>
      </c>
    </row>
    <row r="360" spans="1:9" x14ac:dyDescent="0.2">
      <c r="A360" t="s">
        <v>4316</v>
      </c>
      <c r="B360" t="s">
        <v>124</v>
      </c>
      <c r="C360" t="s">
        <v>3320</v>
      </c>
      <c r="D360" t="s">
        <v>5405</v>
      </c>
      <c r="E360" t="s">
        <v>4316</v>
      </c>
      <c r="F360" t="s">
        <v>135</v>
      </c>
      <c r="G360" t="s">
        <v>3276</v>
      </c>
      <c r="H360" t="s">
        <v>5391</v>
      </c>
      <c r="I360">
        <v>45.91</v>
      </c>
    </row>
    <row r="361" spans="1:9" x14ac:dyDescent="0.2">
      <c r="A361" t="s">
        <v>4316</v>
      </c>
      <c r="B361" t="s">
        <v>124</v>
      </c>
      <c r="C361" t="s">
        <v>3320</v>
      </c>
      <c r="D361" t="s">
        <v>5405</v>
      </c>
      <c r="E361" t="s">
        <v>4316</v>
      </c>
      <c r="F361" t="s">
        <v>45</v>
      </c>
      <c r="G361" t="s">
        <v>4586</v>
      </c>
      <c r="H361" t="s">
        <v>4590</v>
      </c>
      <c r="I361">
        <v>44.34</v>
      </c>
    </row>
    <row r="362" spans="1:9" x14ac:dyDescent="0.2">
      <c r="A362" t="s">
        <v>4316</v>
      </c>
      <c r="B362" t="s">
        <v>124</v>
      </c>
      <c r="C362" t="s">
        <v>3320</v>
      </c>
      <c r="D362" t="s">
        <v>5405</v>
      </c>
      <c r="E362" t="s">
        <v>4316</v>
      </c>
      <c r="F362" t="s">
        <v>45</v>
      </c>
      <c r="G362" t="s">
        <v>5809</v>
      </c>
      <c r="H362" t="s">
        <v>4597</v>
      </c>
      <c r="I362">
        <v>46.37</v>
      </c>
    </row>
    <row r="363" spans="1:9" x14ac:dyDescent="0.2">
      <c r="A363" t="s">
        <v>4316</v>
      </c>
      <c r="B363" t="s">
        <v>124</v>
      </c>
      <c r="C363" t="s">
        <v>3320</v>
      </c>
      <c r="D363" t="s">
        <v>5405</v>
      </c>
      <c r="E363" t="s">
        <v>4316</v>
      </c>
      <c r="F363" t="s">
        <v>124</v>
      </c>
      <c r="G363" t="s">
        <v>1051</v>
      </c>
      <c r="H363" t="s">
        <v>4577</v>
      </c>
      <c r="I363">
        <v>61.68</v>
      </c>
    </row>
    <row r="364" spans="1:9" x14ac:dyDescent="0.2">
      <c r="A364" t="s">
        <v>4316</v>
      </c>
      <c r="B364" t="s">
        <v>124</v>
      </c>
      <c r="C364" t="s">
        <v>3320</v>
      </c>
      <c r="D364" t="s">
        <v>5405</v>
      </c>
      <c r="E364" t="s">
        <v>4316</v>
      </c>
      <c r="F364" t="s">
        <v>106</v>
      </c>
      <c r="G364" t="s">
        <v>3109</v>
      </c>
      <c r="H364" t="s">
        <v>5324</v>
      </c>
      <c r="I364">
        <v>44.27</v>
      </c>
    </row>
    <row r="365" spans="1:9" x14ac:dyDescent="0.2">
      <c r="A365" t="s">
        <v>4316</v>
      </c>
      <c r="B365" t="s">
        <v>124</v>
      </c>
      <c r="C365" t="s">
        <v>3320</v>
      </c>
      <c r="D365" t="s">
        <v>5405</v>
      </c>
      <c r="E365" t="s">
        <v>4316</v>
      </c>
      <c r="F365" t="s">
        <v>45</v>
      </c>
      <c r="G365" t="s">
        <v>1012</v>
      </c>
      <c r="H365" t="s">
        <v>4559</v>
      </c>
      <c r="I365">
        <v>52.83</v>
      </c>
    </row>
    <row r="366" spans="1:9" x14ac:dyDescent="0.2">
      <c r="A366" t="s">
        <v>4316</v>
      </c>
      <c r="B366" t="s">
        <v>124</v>
      </c>
      <c r="C366" t="s">
        <v>3320</v>
      </c>
      <c r="D366" t="s">
        <v>5405</v>
      </c>
      <c r="E366" t="s">
        <v>4316</v>
      </c>
      <c r="F366" t="s">
        <v>45</v>
      </c>
      <c r="G366" t="s">
        <v>900</v>
      </c>
      <c r="H366" t="s">
        <v>4526</v>
      </c>
      <c r="I366">
        <v>49.69</v>
      </c>
    </row>
    <row r="367" spans="1:9" x14ac:dyDescent="0.2">
      <c r="A367" t="s">
        <v>4316</v>
      </c>
      <c r="B367" t="s">
        <v>124</v>
      </c>
      <c r="C367" t="s">
        <v>3320</v>
      </c>
      <c r="D367" t="s">
        <v>5405</v>
      </c>
      <c r="E367" t="s">
        <v>4316</v>
      </c>
      <c r="F367" t="s">
        <v>45</v>
      </c>
      <c r="G367" t="s">
        <v>2793</v>
      </c>
      <c r="H367" t="s">
        <v>5206</v>
      </c>
      <c r="I367">
        <v>46.6</v>
      </c>
    </row>
    <row r="368" spans="1:9" x14ac:dyDescent="0.2">
      <c r="A368" t="s">
        <v>4316</v>
      </c>
      <c r="B368" t="s">
        <v>124</v>
      </c>
      <c r="C368" t="s">
        <v>3320</v>
      </c>
      <c r="D368" t="s">
        <v>5405</v>
      </c>
      <c r="E368" t="s">
        <v>4316</v>
      </c>
      <c r="F368" t="s">
        <v>135</v>
      </c>
      <c r="G368" t="s">
        <v>728</v>
      </c>
      <c r="H368" t="s">
        <v>4471</v>
      </c>
      <c r="I368">
        <v>50.63</v>
      </c>
    </row>
    <row r="369" spans="1:9" x14ac:dyDescent="0.2">
      <c r="A369" t="s">
        <v>4316</v>
      </c>
      <c r="B369" t="s">
        <v>124</v>
      </c>
      <c r="C369" t="s">
        <v>3320</v>
      </c>
      <c r="D369" t="s">
        <v>5405</v>
      </c>
      <c r="E369" t="s">
        <v>4316</v>
      </c>
      <c r="F369" t="s">
        <v>140</v>
      </c>
      <c r="G369" t="s">
        <v>699</v>
      </c>
      <c r="H369" t="s">
        <v>4459</v>
      </c>
      <c r="I369">
        <v>45.23</v>
      </c>
    </row>
    <row r="370" spans="1:9" x14ac:dyDescent="0.2">
      <c r="A370" t="s">
        <v>4316</v>
      </c>
      <c r="B370" t="s">
        <v>124</v>
      </c>
      <c r="C370" t="s">
        <v>3320</v>
      </c>
      <c r="D370" t="s">
        <v>5405</v>
      </c>
      <c r="E370" t="s">
        <v>4316</v>
      </c>
      <c r="F370" t="s">
        <v>124</v>
      </c>
      <c r="G370" t="s">
        <v>600</v>
      </c>
      <c r="H370" t="s">
        <v>4426</v>
      </c>
      <c r="I370">
        <v>77.78</v>
      </c>
    </row>
    <row r="371" spans="1:9" x14ac:dyDescent="0.2">
      <c r="A371" t="s">
        <v>4316</v>
      </c>
      <c r="B371" t="s">
        <v>124</v>
      </c>
      <c r="C371" t="s">
        <v>3320</v>
      </c>
      <c r="D371" t="s">
        <v>5405</v>
      </c>
      <c r="E371" t="s">
        <v>4316</v>
      </c>
      <c r="F371" t="s">
        <v>45</v>
      </c>
      <c r="G371" t="s">
        <v>2399</v>
      </c>
      <c r="H371" t="s">
        <v>5067</v>
      </c>
      <c r="I371">
        <v>47.83</v>
      </c>
    </row>
    <row r="372" spans="1:9" x14ac:dyDescent="0.2">
      <c r="A372" t="s">
        <v>4316</v>
      </c>
      <c r="B372" t="s">
        <v>124</v>
      </c>
      <c r="C372" t="s">
        <v>3320</v>
      </c>
      <c r="D372" t="s">
        <v>5405</v>
      </c>
      <c r="E372" t="s">
        <v>4316</v>
      </c>
      <c r="F372" t="s">
        <v>45</v>
      </c>
      <c r="G372" t="s">
        <v>2311</v>
      </c>
      <c r="H372" t="s">
        <v>5035</v>
      </c>
      <c r="I372">
        <v>47.81</v>
      </c>
    </row>
    <row r="373" spans="1:9" x14ac:dyDescent="0.2">
      <c r="A373" t="s">
        <v>4316</v>
      </c>
      <c r="B373" t="s">
        <v>124</v>
      </c>
      <c r="C373" t="s">
        <v>3320</v>
      </c>
      <c r="D373" t="s">
        <v>5405</v>
      </c>
      <c r="E373" t="s">
        <v>4316</v>
      </c>
      <c r="F373" t="s">
        <v>45</v>
      </c>
      <c r="G373" t="s">
        <v>2264</v>
      </c>
      <c r="H373" t="s">
        <v>5019</v>
      </c>
      <c r="I373">
        <v>44.75</v>
      </c>
    </row>
    <row r="374" spans="1:9" x14ac:dyDescent="0.2">
      <c r="A374" t="s">
        <v>4316</v>
      </c>
      <c r="B374" t="s">
        <v>124</v>
      </c>
      <c r="C374" t="s">
        <v>3320</v>
      </c>
      <c r="D374" t="s">
        <v>5405</v>
      </c>
      <c r="E374" t="s">
        <v>4316</v>
      </c>
      <c r="F374" t="s">
        <v>124</v>
      </c>
      <c r="G374" t="s">
        <v>341</v>
      </c>
      <c r="H374" t="s">
        <v>4353</v>
      </c>
      <c r="I374">
        <v>59.63</v>
      </c>
    </row>
    <row r="375" spans="1:9" x14ac:dyDescent="0.2">
      <c r="A375" t="s">
        <v>4316</v>
      </c>
      <c r="B375" t="s">
        <v>124</v>
      </c>
      <c r="C375" t="s">
        <v>3320</v>
      </c>
      <c r="D375" t="s">
        <v>5405</v>
      </c>
      <c r="E375" t="s">
        <v>4316</v>
      </c>
      <c r="F375" t="s">
        <v>140</v>
      </c>
      <c r="G375" t="s">
        <v>276</v>
      </c>
      <c r="H375" t="s">
        <v>4337</v>
      </c>
      <c r="I375">
        <v>44.41</v>
      </c>
    </row>
    <row r="376" spans="1:9" x14ac:dyDescent="0.2">
      <c r="A376" t="s">
        <v>4316</v>
      </c>
      <c r="B376" t="s">
        <v>135</v>
      </c>
      <c r="C376" t="s">
        <v>3276</v>
      </c>
      <c r="D376" t="s">
        <v>5391</v>
      </c>
      <c r="E376" t="s">
        <v>4316</v>
      </c>
      <c r="F376" t="s">
        <v>135</v>
      </c>
      <c r="G376" t="s">
        <v>3276</v>
      </c>
      <c r="H376" t="s">
        <v>5391</v>
      </c>
      <c r="I376">
        <v>100</v>
      </c>
    </row>
    <row r="377" spans="1:9" x14ac:dyDescent="0.2">
      <c r="A377" t="s">
        <v>4316</v>
      </c>
      <c r="B377" t="s">
        <v>135</v>
      </c>
      <c r="C377" t="s">
        <v>3276</v>
      </c>
      <c r="D377" t="s">
        <v>5391</v>
      </c>
      <c r="E377" t="s">
        <v>4316</v>
      </c>
      <c r="F377" t="s">
        <v>45</v>
      </c>
      <c r="G377" t="s">
        <v>4586</v>
      </c>
      <c r="H377" t="s">
        <v>4590</v>
      </c>
      <c r="I377">
        <v>39.81</v>
      </c>
    </row>
    <row r="378" spans="1:9" x14ac:dyDescent="0.2">
      <c r="A378" t="s">
        <v>4316</v>
      </c>
      <c r="B378" t="s">
        <v>135</v>
      </c>
      <c r="C378" t="s">
        <v>3276</v>
      </c>
      <c r="D378" t="s">
        <v>5391</v>
      </c>
      <c r="E378" t="s">
        <v>4316</v>
      </c>
      <c r="F378" t="s">
        <v>45</v>
      </c>
      <c r="G378" t="s">
        <v>5809</v>
      </c>
      <c r="H378" t="s">
        <v>4597</v>
      </c>
      <c r="I378">
        <v>64.040000000000006</v>
      </c>
    </row>
    <row r="379" spans="1:9" x14ac:dyDescent="0.2">
      <c r="A379" t="s">
        <v>4316</v>
      </c>
      <c r="B379" t="s">
        <v>135</v>
      </c>
      <c r="C379" t="s">
        <v>3276</v>
      </c>
      <c r="D379" t="s">
        <v>5391</v>
      </c>
      <c r="E379" t="s">
        <v>4316</v>
      </c>
      <c r="F379" t="s">
        <v>124</v>
      </c>
      <c r="G379" t="s">
        <v>1051</v>
      </c>
      <c r="H379" t="s">
        <v>4577</v>
      </c>
      <c r="I379">
        <v>47.2</v>
      </c>
    </row>
    <row r="380" spans="1:9" x14ac:dyDescent="0.2">
      <c r="A380" t="s">
        <v>4316</v>
      </c>
      <c r="B380" t="s">
        <v>135</v>
      </c>
      <c r="C380" t="s">
        <v>3276</v>
      </c>
      <c r="D380" t="s">
        <v>5391</v>
      </c>
      <c r="E380" t="s">
        <v>4316</v>
      </c>
      <c r="F380" t="s">
        <v>106</v>
      </c>
      <c r="G380" t="s">
        <v>3109</v>
      </c>
      <c r="H380" t="s">
        <v>5324</v>
      </c>
      <c r="I380">
        <v>50.46</v>
      </c>
    </row>
    <row r="381" spans="1:9" x14ac:dyDescent="0.2">
      <c r="A381" t="s">
        <v>4316</v>
      </c>
      <c r="B381" t="s">
        <v>135</v>
      </c>
      <c r="C381" t="s">
        <v>3276</v>
      </c>
      <c r="D381" t="s">
        <v>5391</v>
      </c>
      <c r="E381" t="s">
        <v>4316</v>
      </c>
      <c r="F381" t="s">
        <v>45</v>
      </c>
      <c r="G381" t="s">
        <v>1012</v>
      </c>
      <c r="H381" t="s">
        <v>4559</v>
      </c>
      <c r="I381">
        <v>57.05</v>
      </c>
    </row>
    <row r="382" spans="1:9" x14ac:dyDescent="0.2">
      <c r="A382" t="s">
        <v>4316</v>
      </c>
      <c r="B382" t="s">
        <v>135</v>
      </c>
      <c r="C382" t="s">
        <v>3276</v>
      </c>
      <c r="D382" t="s">
        <v>5391</v>
      </c>
      <c r="E382" t="s">
        <v>4316</v>
      </c>
      <c r="F382" t="s">
        <v>45</v>
      </c>
      <c r="G382" t="s">
        <v>900</v>
      </c>
      <c r="H382" t="s">
        <v>4526</v>
      </c>
      <c r="I382">
        <v>62.62</v>
      </c>
    </row>
    <row r="383" spans="1:9" x14ac:dyDescent="0.2">
      <c r="A383" t="s">
        <v>4316</v>
      </c>
      <c r="B383" t="s">
        <v>135</v>
      </c>
      <c r="C383" t="s">
        <v>3276</v>
      </c>
      <c r="D383" t="s">
        <v>5391</v>
      </c>
      <c r="E383" t="s">
        <v>4316</v>
      </c>
      <c r="F383" t="s">
        <v>45</v>
      </c>
      <c r="G383" t="s">
        <v>2793</v>
      </c>
      <c r="H383" t="s">
        <v>5206</v>
      </c>
      <c r="I383">
        <v>63.35</v>
      </c>
    </row>
    <row r="384" spans="1:9" x14ac:dyDescent="0.2">
      <c r="A384" t="s">
        <v>4316</v>
      </c>
      <c r="B384" t="s">
        <v>135</v>
      </c>
      <c r="C384" t="s">
        <v>3276</v>
      </c>
      <c r="D384" t="s">
        <v>5391</v>
      </c>
      <c r="E384" t="s">
        <v>4316</v>
      </c>
      <c r="F384" t="s">
        <v>135</v>
      </c>
      <c r="G384" t="s">
        <v>728</v>
      </c>
      <c r="H384" t="s">
        <v>4471</v>
      </c>
      <c r="I384">
        <v>54.21</v>
      </c>
    </row>
    <row r="385" spans="1:9" x14ac:dyDescent="0.2">
      <c r="A385" t="s">
        <v>4316</v>
      </c>
      <c r="B385" t="s">
        <v>135</v>
      </c>
      <c r="C385" t="s">
        <v>3276</v>
      </c>
      <c r="D385" t="s">
        <v>5391</v>
      </c>
      <c r="E385" t="s">
        <v>4316</v>
      </c>
      <c r="F385" t="s">
        <v>140</v>
      </c>
      <c r="G385" t="s">
        <v>699</v>
      </c>
      <c r="H385" t="s">
        <v>4459</v>
      </c>
      <c r="I385">
        <v>42.41</v>
      </c>
    </row>
    <row r="386" spans="1:9" x14ac:dyDescent="0.2">
      <c r="A386" t="s">
        <v>4316</v>
      </c>
      <c r="B386" t="s">
        <v>135</v>
      </c>
      <c r="C386" t="s">
        <v>3276</v>
      </c>
      <c r="D386" t="s">
        <v>5391</v>
      </c>
      <c r="E386" t="s">
        <v>4316</v>
      </c>
      <c r="F386" t="s">
        <v>124</v>
      </c>
      <c r="G386" t="s">
        <v>600</v>
      </c>
      <c r="H386" t="s">
        <v>4426</v>
      </c>
      <c r="I386">
        <v>51.26</v>
      </c>
    </row>
    <row r="387" spans="1:9" x14ac:dyDescent="0.2">
      <c r="A387" t="s">
        <v>4316</v>
      </c>
      <c r="B387" t="s">
        <v>135</v>
      </c>
      <c r="C387" t="s">
        <v>3276</v>
      </c>
      <c r="D387" t="s">
        <v>5391</v>
      </c>
      <c r="E387" t="s">
        <v>4316</v>
      </c>
      <c r="F387" t="s">
        <v>45</v>
      </c>
      <c r="G387" t="s">
        <v>2399</v>
      </c>
      <c r="H387" t="s">
        <v>5067</v>
      </c>
      <c r="I387">
        <v>64.69</v>
      </c>
    </row>
    <row r="388" spans="1:9" x14ac:dyDescent="0.2">
      <c r="A388" t="s">
        <v>4316</v>
      </c>
      <c r="B388" t="s">
        <v>135</v>
      </c>
      <c r="C388" t="s">
        <v>3276</v>
      </c>
      <c r="D388" t="s">
        <v>5391</v>
      </c>
      <c r="E388" t="s">
        <v>4316</v>
      </c>
      <c r="F388" t="s">
        <v>45</v>
      </c>
      <c r="G388" t="s">
        <v>2311</v>
      </c>
      <c r="H388" t="s">
        <v>5035</v>
      </c>
      <c r="I388">
        <v>63.75</v>
      </c>
    </row>
    <row r="389" spans="1:9" x14ac:dyDescent="0.2">
      <c r="A389" t="s">
        <v>4316</v>
      </c>
      <c r="B389" t="s">
        <v>135</v>
      </c>
      <c r="C389" t="s">
        <v>3276</v>
      </c>
      <c r="D389" t="s">
        <v>5391</v>
      </c>
      <c r="E389" t="s">
        <v>4316</v>
      </c>
      <c r="F389" t="s">
        <v>45</v>
      </c>
      <c r="G389" t="s">
        <v>2264</v>
      </c>
      <c r="H389" t="s">
        <v>5019</v>
      </c>
      <c r="I389">
        <v>63.04</v>
      </c>
    </row>
    <row r="390" spans="1:9" x14ac:dyDescent="0.2">
      <c r="A390" t="s">
        <v>4316</v>
      </c>
      <c r="B390" t="s">
        <v>135</v>
      </c>
      <c r="C390" t="s">
        <v>3276</v>
      </c>
      <c r="D390" t="s">
        <v>5391</v>
      </c>
      <c r="E390" t="s">
        <v>4316</v>
      </c>
      <c r="F390" t="s">
        <v>124</v>
      </c>
      <c r="G390" t="s">
        <v>341</v>
      </c>
      <c r="H390" t="s">
        <v>4353</v>
      </c>
      <c r="I390">
        <v>47.3</v>
      </c>
    </row>
    <row r="391" spans="1:9" x14ac:dyDescent="0.2">
      <c r="A391" t="s">
        <v>4316</v>
      </c>
      <c r="B391" t="s">
        <v>135</v>
      </c>
      <c r="C391" t="s">
        <v>3276</v>
      </c>
      <c r="D391" t="s">
        <v>5391</v>
      </c>
      <c r="E391" t="s">
        <v>4316</v>
      </c>
      <c r="F391" t="s">
        <v>140</v>
      </c>
      <c r="G391" t="s">
        <v>276</v>
      </c>
      <c r="H391" t="s">
        <v>4337</v>
      </c>
      <c r="I391">
        <v>44.06</v>
      </c>
    </row>
    <row r="392" spans="1:9" x14ac:dyDescent="0.2">
      <c r="A392" t="s">
        <v>4316</v>
      </c>
      <c r="B392" t="s">
        <v>45</v>
      </c>
      <c r="C392" t="s">
        <v>4586</v>
      </c>
      <c r="D392" t="s">
        <v>4590</v>
      </c>
      <c r="E392" t="s">
        <v>4316</v>
      </c>
      <c r="F392" t="s">
        <v>45</v>
      </c>
      <c r="G392" t="s">
        <v>4586</v>
      </c>
      <c r="H392" t="s">
        <v>4590</v>
      </c>
      <c r="I392">
        <v>100</v>
      </c>
    </row>
    <row r="393" spans="1:9" x14ac:dyDescent="0.2">
      <c r="A393" t="s">
        <v>4316</v>
      </c>
      <c r="B393" t="s">
        <v>45</v>
      </c>
      <c r="C393" t="s">
        <v>4586</v>
      </c>
      <c r="D393" t="s">
        <v>4590</v>
      </c>
      <c r="E393" t="s">
        <v>4316</v>
      </c>
      <c r="F393" t="s">
        <v>45</v>
      </c>
      <c r="G393" t="s">
        <v>5809</v>
      </c>
      <c r="H393" t="s">
        <v>4597</v>
      </c>
      <c r="I393">
        <v>42.32</v>
      </c>
    </row>
    <row r="394" spans="1:9" x14ac:dyDescent="0.2">
      <c r="A394" t="s">
        <v>4316</v>
      </c>
      <c r="B394" t="s">
        <v>45</v>
      </c>
      <c r="C394" t="s">
        <v>4586</v>
      </c>
      <c r="D394" t="s">
        <v>4590</v>
      </c>
      <c r="E394" t="s">
        <v>4316</v>
      </c>
      <c r="F394" t="s">
        <v>124</v>
      </c>
      <c r="G394" t="s">
        <v>1051</v>
      </c>
      <c r="H394" t="s">
        <v>4577</v>
      </c>
      <c r="I394">
        <v>50.16</v>
      </c>
    </row>
    <row r="395" spans="1:9" x14ac:dyDescent="0.2">
      <c r="A395" t="s">
        <v>4316</v>
      </c>
      <c r="B395" t="s">
        <v>45</v>
      </c>
      <c r="C395" t="s">
        <v>4586</v>
      </c>
      <c r="D395" t="s">
        <v>4590</v>
      </c>
      <c r="E395" t="s">
        <v>4316</v>
      </c>
      <c r="F395" t="s">
        <v>106</v>
      </c>
      <c r="G395" t="s">
        <v>3109</v>
      </c>
      <c r="H395" t="s">
        <v>5324</v>
      </c>
      <c r="I395">
        <v>45.96</v>
      </c>
    </row>
    <row r="396" spans="1:9" x14ac:dyDescent="0.2">
      <c r="A396" t="s">
        <v>4316</v>
      </c>
      <c r="B396" t="s">
        <v>45</v>
      </c>
      <c r="C396" t="s">
        <v>4586</v>
      </c>
      <c r="D396" t="s">
        <v>4590</v>
      </c>
      <c r="E396" t="s">
        <v>4316</v>
      </c>
      <c r="F396" t="s">
        <v>45</v>
      </c>
      <c r="G396" t="s">
        <v>1012</v>
      </c>
      <c r="H396" t="s">
        <v>4559</v>
      </c>
      <c r="I396">
        <v>46.69</v>
      </c>
    </row>
    <row r="397" spans="1:9" x14ac:dyDescent="0.2">
      <c r="A397" t="s">
        <v>4316</v>
      </c>
      <c r="B397" t="s">
        <v>45</v>
      </c>
      <c r="C397" t="s">
        <v>4586</v>
      </c>
      <c r="D397" t="s">
        <v>4590</v>
      </c>
      <c r="E397" t="s">
        <v>4316</v>
      </c>
      <c r="F397" t="s">
        <v>45</v>
      </c>
      <c r="G397" t="s">
        <v>900</v>
      </c>
      <c r="H397" t="s">
        <v>4526</v>
      </c>
      <c r="I397">
        <v>45.6</v>
      </c>
    </row>
    <row r="398" spans="1:9" x14ac:dyDescent="0.2">
      <c r="A398" t="s">
        <v>4316</v>
      </c>
      <c r="B398" t="s">
        <v>45</v>
      </c>
      <c r="C398" t="s">
        <v>4586</v>
      </c>
      <c r="D398" t="s">
        <v>4590</v>
      </c>
      <c r="E398" t="s">
        <v>4316</v>
      </c>
      <c r="F398" t="s">
        <v>45</v>
      </c>
      <c r="G398" t="s">
        <v>2793</v>
      </c>
      <c r="H398" t="s">
        <v>5206</v>
      </c>
      <c r="I398">
        <v>42.86</v>
      </c>
    </row>
    <row r="399" spans="1:9" x14ac:dyDescent="0.2">
      <c r="A399" t="s">
        <v>4316</v>
      </c>
      <c r="B399" t="s">
        <v>45</v>
      </c>
      <c r="C399" t="s">
        <v>4586</v>
      </c>
      <c r="D399" t="s">
        <v>4590</v>
      </c>
      <c r="E399" t="s">
        <v>4316</v>
      </c>
      <c r="F399" t="s">
        <v>135</v>
      </c>
      <c r="G399" t="s">
        <v>728</v>
      </c>
      <c r="H399" t="s">
        <v>4471</v>
      </c>
      <c r="I399">
        <v>43.26</v>
      </c>
    </row>
    <row r="400" spans="1:9" x14ac:dyDescent="0.2">
      <c r="A400" t="s">
        <v>4316</v>
      </c>
      <c r="B400" t="s">
        <v>45</v>
      </c>
      <c r="C400" t="s">
        <v>4586</v>
      </c>
      <c r="D400" t="s">
        <v>4590</v>
      </c>
      <c r="E400" t="s">
        <v>4316</v>
      </c>
      <c r="F400" t="s">
        <v>140</v>
      </c>
      <c r="G400" t="s">
        <v>699</v>
      </c>
      <c r="H400" t="s">
        <v>4459</v>
      </c>
      <c r="I400">
        <v>39.94</v>
      </c>
    </row>
    <row r="401" spans="1:9" x14ac:dyDescent="0.2">
      <c r="A401" t="s">
        <v>4316</v>
      </c>
      <c r="B401" t="s">
        <v>45</v>
      </c>
      <c r="C401" t="s">
        <v>4586</v>
      </c>
      <c r="D401" t="s">
        <v>4590</v>
      </c>
      <c r="E401" t="s">
        <v>4316</v>
      </c>
      <c r="F401" t="s">
        <v>124</v>
      </c>
      <c r="G401" t="s">
        <v>600</v>
      </c>
      <c r="H401" t="s">
        <v>4426</v>
      </c>
      <c r="I401">
        <v>46.69</v>
      </c>
    </row>
    <row r="402" spans="1:9" x14ac:dyDescent="0.2">
      <c r="A402" t="s">
        <v>4316</v>
      </c>
      <c r="B402" t="s">
        <v>45</v>
      </c>
      <c r="C402" t="s">
        <v>4586</v>
      </c>
      <c r="D402" t="s">
        <v>4590</v>
      </c>
      <c r="E402" t="s">
        <v>4316</v>
      </c>
      <c r="F402" t="s">
        <v>45</v>
      </c>
      <c r="G402" t="s">
        <v>2399</v>
      </c>
      <c r="H402" t="s">
        <v>5067</v>
      </c>
      <c r="I402">
        <v>45.31</v>
      </c>
    </row>
    <row r="403" spans="1:9" x14ac:dyDescent="0.2">
      <c r="A403" t="s">
        <v>4316</v>
      </c>
      <c r="B403" t="s">
        <v>45</v>
      </c>
      <c r="C403" t="s">
        <v>4586</v>
      </c>
      <c r="D403" t="s">
        <v>4590</v>
      </c>
      <c r="E403" t="s">
        <v>4316</v>
      </c>
      <c r="F403" t="s">
        <v>45</v>
      </c>
      <c r="G403" t="s">
        <v>2311</v>
      </c>
      <c r="H403" t="s">
        <v>5035</v>
      </c>
      <c r="I403">
        <v>42.63</v>
      </c>
    </row>
    <row r="404" spans="1:9" x14ac:dyDescent="0.2">
      <c r="A404" t="s">
        <v>4316</v>
      </c>
      <c r="B404" t="s">
        <v>45</v>
      </c>
      <c r="C404" t="s">
        <v>4586</v>
      </c>
      <c r="D404" t="s">
        <v>4590</v>
      </c>
      <c r="E404" t="s">
        <v>4316</v>
      </c>
      <c r="F404" t="s">
        <v>45</v>
      </c>
      <c r="G404" t="s">
        <v>2264</v>
      </c>
      <c r="H404" t="s">
        <v>5019</v>
      </c>
      <c r="I404">
        <v>41.93</v>
      </c>
    </row>
    <row r="405" spans="1:9" x14ac:dyDescent="0.2">
      <c r="A405" t="s">
        <v>4316</v>
      </c>
      <c r="B405" t="s">
        <v>45</v>
      </c>
      <c r="C405" t="s">
        <v>4586</v>
      </c>
      <c r="D405" t="s">
        <v>4590</v>
      </c>
      <c r="E405" t="s">
        <v>4316</v>
      </c>
      <c r="F405" t="s">
        <v>124</v>
      </c>
      <c r="G405" t="s">
        <v>341</v>
      </c>
      <c r="H405" t="s">
        <v>4353</v>
      </c>
      <c r="I405">
        <v>44.44</v>
      </c>
    </row>
    <row r="406" spans="1:9" x14ac:dyDescent="0.2">
      <c r="A406" t="s">
        <v>4316</v>
      </c>
      <c r="B406" t="s">
        <v>45</v>
      </c>
      <c r="C406" t="s">
        <v>4586</v>
      </c>
      <c r="D406" t="s">
        <v>4590</v>
      </c>
      <c r="E406" t="s">
        <v>4316</v>
      </c>
      <c r="F406" t="s">
        <v>140</v>
      </c>
      <c r="G406" t="s">
        <v>276</v>
      </c>
      <c r="H406" t="s">
        <v>4337</v>
      </c>
      <c r="I406">
        <v>39.380000000000003</v>
      </c>
    </row>
    <row r="407" spans="1:9" x14ac:dyDescent="0.2">
      <c r="A407" t="s">
        <v>4316</v>
      </c>
      <c r="B407" t="s">
        <v>45</v>
      </c>
      <c r="C407" t="s">
        <v>4586</v>
      </c>
      <c r="D407" t="s">
        <v>4597</v>
      </c>
      <c r="E407" t="s">
        <v>4316</v>
      </c>
      <c r="F407" t="s">
        <v>45</v>
      </c>
      <c r="G407" t="s">
        <v>5809</v>
      </c>
      <c r="H407" t="s">
        <v>4597</v>
      </c>
      <c r="I407">
        <v>100</v>
      </c>
    </row>
    <row r="408" spans="1:9" x14ac:dyDescent="0.2">
      <c r="A408" t="s">
        <v>4316</v>
      </c>
      <c r="B408" t="s">
        <v>45</v>
      </c>
      <c r="C408" t="s">
        <v>4586</v>
      </c>
      <c r="D408" t="s">
        <v>4597</v>
      </c>
      <c r="E408" t="s">
        <v>4316</v>
      </c>
      <c r="F408" t="s">
        <v>124</v>
      </c>
      <c r="G408" t="s">
        <v>1051</v>
      </c>
      <c r="H408" t="s">
        <v>4577</v>
      </c>
      <c r="I408">
        <v>48.59</v>
      </c>
    </row>
    <row r="409" spans="1:9" x14ac:dyDescent="0.2">
      <c r="A409" t="s">
        <v>4316</v>
      </c>
      <c r="B409" t="s">
        <v>45</v>
      </c>
      <c r="C409" t="s">
        <v>4586</v>
      </c>
      <c r="D409" t="s">
        <v>4597</v>
      </c>
      <c r="E409" t="s">
        <v>4316</v>
      </c>
      <c r="F409" t="s">
        <v>106</v>
      </c>
      <c r="G409" t="s">
        <v>3109</v>
      </c>
      <c r="H409" t="s">
        <v>5324</v>
      </c>
      <c r="I409">
        <v>47.81</v>
      </c>
    </row>
    <row r="410" spans="1:9" x14ac:dyDescent="0.2">
      <c r="A410" t="s">
        <v>4316</v>
      </c>
      <c r="B410" t="s">
        <v>45</v>
      </c>
      <c r="C410" t="s">
        <v>4586</v>
      </c>
      <c r="D410" t="s">
        <v>4597</v>
      </c>
      <c r="E410" t="s">
        <v>4316</v>
      </c>
      <c r="F410" t="s">
        <v>45</v>
      </c>
      <c r="G410" t="s">
        <v>1012</v>
      </c>
      <c r="H410" t="s">
        <v>4559</v>
      </c>
      <c r="I410">
        <v>59.81</v>
      </c>
    </row>
    <row r="411" spans="1:9" x14ac:dyDescent="0.2">
      <c r="A411" t="s">
        <v>4316</v>
      </c>
      <c r="B411" t="s">
        <v>45</v>
      </c>
      <c r="C411" t="s">
        <v>4586</v>
      </c>
      <c r="D411" t="s">
        <v>4597</v>
      </c>
      <c r="E411" t="s">
        <v>4316</v>
      </c>
      <c r="F411" t="s">
        <v>45</v>
      </c>
      <c r="G411" t="s">
        <v>900</v>
      </c>
      <c r="H411" t="s">
        <v>4526</v>
      </c>
      <c r="I411">
        <v>65.19</v>
      </c>
    </row>
    <row r="412" spans="1:9" x14ac:dyDescent="0.2">
      <c r="A412" t="s">
        <v>4316</v>
      </c>
      <c r="B412" t="s">
        <v>45</v>
      </c>
      <c r="C412" t="s">
        <v>4586</v>
      </c>
      <c r="D412" t="s">
        <v>4597</v>
      </c>
      <c r="E412" t="s">
        <v>4316</v>
      </c>
      <c r="F412" t="s">
        <v>45</v>
      </c>
      <c r="G412" t="s">
        <v>2793</v>
      </c>
      <c r="H412" t="s">
        <v>5206</v>
      </c>
      <c r="I412">
        <v>65.42</v>
      </c>
    </row>
    <row r="413" spans="1:9" x14ac:dyDescent="0.2">
      <c r="A413" t="s">
        <v>4316</v>
      </c>
      <c r="B413" t="s">
        <v>45</v>
      </c>
      <c r="C413" t="s">
        <v>4586</v>
      </c>
      <c r="D413" t="s">
        <v>4597</v>
      </c>
      <c r="E413" t="s">
        <v>4316</v>
      </c>
      <c r="F413" t="s">
        <v>135</v>
      </c>
      <c r="G413" t="s">
        <v>728</v>
      </c>
      <c r="H413" t="s">
        <v>4471</v>
      </c>
      <c r="I413">
        <v>59.62</v>
      </c>
    </row>
    <row r="414" spans="1:9" x14ac:dyDescent="0.2">
      <c r="A414" t="s">
        <v>4316</v>
      </c>
      <c r="B414" t="s">
        <v>45</v>
      </c>
      <c r="C414" t="s">
        <v>4586</v>
      </c>
      <c r="D414" t="s">
        <v>4597</v>
      </c>
      <c r="E414" t="s">
        <v>4316</v>
      </c>
      <c r="F414" t="s">
        <v>140</v>
      </c>
      <c r="G414" t="s">
        <v>699</v>
      </c>
      <c r="H414" t="s">
        <v>4459</v>
      </c>
      <c r="I414">
        <v>44.1</v>
      </c>
    </row>
    <row r="415" spans="1:9" x14ac:dyDescent="0.2">
      <c r="A415" t="s">
        <v>4316</v>
      </c>
      <c r="B415" t="s">
        <v>45</v>
      </c>
      <c r="C415" t="s">
        <v>4586</v>
      </c>
      <c r="D415" t="s">
        <v>4597</v>
      </c>
      <c r="E415" t="s">
        <v>4316</v>
      </c>
      <c r="F415" t="s">
        <v>124</v>
      </c>
      <c r="G415" t="s">
        <v>600</v>
      </c>
      <c r="H415" t="s">
        <v>4426</v>
      </c>
      <c r="I415">
        <v>51.27</v>
      </c>
    </row>
    <row r="416" spans="1:9" x14ac:dyDescent="0.2">
      <c r="A416" t="s">
        <v>4316</v>
      </c>
      <c r="B416" t="s">
        <v>45</v>
      </c>
      <c r="C416" t="s">
        <v>4586</v>
      </c>
      <c r="D416" t="s">
        <v>4597</v>
      </c>
      <c r="E416" t="s">
        <v>4316</v>
      </c>
      <c r="F416" t="s">
        <v>45</v>
      </c>
      <c r="G416" t="s">
        <v>2399</v>
      </c>
      <c r="H416" t="s">
        <v>5067</v>
      </c>
      <c r="I416">
        <v>65.83</v>
      </c>
    </row>
    <row r="417" spans="1:9" x14ac:dyDescent="0.2">
      <c r="A417" t="s">
        <v>4316</v>
      </c>
      <c r="B417" t="s">
        <v>45</v>
      </c>
      <c r="C417" t="s">
        <v>4586</v>
      </c>
      <c r="D417" t="s">
        <v>4597</v>
      </c>
      <c r="E417" t="s">
        <v>4316</v>
      </c>
      <c r="F417" t="s">
        <v>45</v>
      </c>
      <c r="G417" t="s">
        <v>2311</v>
      </c>
      <c r="H417" t="s">
        <v>5035</v>
      </c>
      <c r="I417">
        <v>68.239999999999995</v>
      </c>
    </row>
    <row r="418" spans="1:9" x14ac:dyDescent="0.2">
      <c r="A418" t="s">
        <v>4316</v>
      </c>
      <c r="B418" t="s">
        <v>45</v>
      </c>
      <c r="C418" t="s">
        <v>4586</v>
      </c>
      <c r="D418" t="s">
        <v>4597</v>
      </c>
      <c r="E418" t="s">
        <v>4316</v>
      </c>
      <c r="F418" t="s">
        <v>45</v>
      </c>
      <c r="G418" t="s">
        <v>2264</v>
      </c>
      <c r="H418" t="s">
        <v>5019</v>
      </c>
      <c r="I418">
        <v>66.67</v>
      </c>
    </row>
    <row r="419" spans="1:9" x14ac:dyDescent="0.2">
      <c r="A419" t="s">
        <v>4316</v>
      </c>
      <c r="B419" t="s">
        <v>45</v>
      </c>
      <c r="C419" t="s">
        <v>4586</v>
      </c>
      <c r="D419" t="s">
        <v>4597</v>
      </c>
      <c r="E419" t="s">
        <v>4316</v>
      </c>
      <c r="F419" t="s">
        <v>124</v>
      </c>
      <c r="G419" t="s">
        <v>341</v>
      </c>
      <c r="H419" t="s">
        <v>4353</v>
      </c>
      <c r="I419">
        <v>49.04</v>
      </c>
    </row>
    <row r="420" spans="1:9" x14ac:dyDescent="0.2">
      <c r="A420" t="s">
        <v>4316</v>
      </c>
      <c r="B420" t="s">
        <v>45</v>
      </c>
      <c r="C420" t="s">
        <v>4586</v>
      </c>
      <c r="D420" t="s">
        <v>4597</v>
      </c>
      <c r="E420" t="s">
        <v>4316</v>
      </c>
      <c r="F420" t="s">
        <v>140</v>
      </c>
      <c r="G420" t="s">
        <v>276</v>
      </c>
      <c r="H420" t="s">
        <v>4337</v>
      </c>
      <c r="I420">
        <v>45.14</v>
      </c>
    </row>
    <row r="421" spans="1:9" x14ac:dyDescent="0.2">
      <c r="A421" t="s">
        <v>4316</v>
      </c>
      <c r="B421" t="s">
        <v>124</v>
      </c>
      <c r="C421" t="s">
        <v>1051</v>
      </c>
      <c r="D421" t="s">
        <v>4577</v>
      </c>
      <c r="E421" t="s">
        <v>4316</v>
      </c>
      <c r="F421" t="s">
        <v>124</v>
      </c>
      <c r="G421" t="s">
        <v>1051</v>
      </c>
      <c r="H421" t="s">
        <v>4577</v>
      </c>
      <c r="I421">
        <v>100</v>
      </c>
    </row>
    <row r="422" spans="1:9" x14ac:dyDescent="0.2">
      <c r="A422" t="s">
        <v>4316</v>
      </c>
      <c r="B422" t="s">
        <v>124</v>
      </c>
      <c r="C422" t="s">
        <v>1051</v>
      </c>
      <c r="D422" t="s">
        <v>4577</v>
      </c>
      <c r="E422" t="s">
        <v>4316</v>
      </c>
      <c r="F422" t="s">
        <v>106</v>
      </c>
      <c r="G422" t="s">
        <v>3109</v>
      </c>
      <c r="H422" t="s">
        <v>5324</v>
      </c>
      <c r="I422">
        <v>47.69</v>
      </c>
    </row>
    <row r="423" spans="1:9" x14ac:dyDescent="0.2">
      <c r="A423" t="s">
        <v>4316</v>
      </c>
      <c r="B423" t="s">
        <v>124</v>
      </c>
      <c r="C423" t="s">
        <v>1051</v>
      </c>
      <c r="D423" t="s">
        <v>4577</v>
      </c>
      <c r="E423" t="s">
        <v>4316</v>
      </c>
      <c r="F423" t="s">
        <v>45</v>
      </c>
      <c r="G423" t="s">
        <v>1012</v>
      </c>
      <c r="H423" t="s">
        <v>4559</v>
      </c>
      <c r="I423">
        <v>50.47</v>
      </c>
    </row>
    <row r="424" spans="1:9" x14ac:dyDescent="0.2">
      <c r="A424" t="s">
        <v>4316</v>
      </c>
      <c r="B424" t="s">
        <v>124</v>
      </c>
      <c r="C424" t="s">
        <v>1051</v>
      </c>
      <c r="D424" t="s">
        <v>4577</v>
      </c>
      <c r="E424" t="s">
        <v>4316</v>
      </c>
      <c r="F424" t="s">
        <v>45</v>
      </c>
      <c r="G424" t="s">
        <v>900</v>
      </c>
      <c r="H424" t="s">
        <v>4526</v>
      </c>
      <c r="I424">
        <v>50.62</v>
      </c>
    </row>
    <row r="425" spans="1:9" x14ac:dyDescent="0.2">
      <c r="A425" t="s">
        <v>4316</v>
      </c>
      <c r="B425" t="s">
        <v>124</v>
      </c>
      <c r="C425" t="s">
        <v>1051</v>
      </c>
      <c r="D425" t="s">
        <v>4577</v>
      </c>
      <c r="E425" t="s">
        <v>4316</v>
      </c>
      <c r="F425" t="s">
        <v>45</v>
      </c>
      <c r="G425" t="s">
        <v>2793</v>
      </c>
      <c r="H425" t="s">
        <v>5206</v>
      </c>
      <c r="I425">
        <v>49.54</v>
      </c>
    </row>
    <row r="426" spans="1:9" x14ac:dyDescent="0.2">
      <c r="A426" t="s">
        <v>4316</v>
      </c>
      <c r="B426" t="s">
        <v>124</v>
      </c>
      <c r="C426" t="s">
        <v>1051</v>
      </c>
      <c r="D426" t="s">
        <v>4577</v>
      </c>
      <c r="E426" t="s">
        <v>4316</v>
      </c>
      <c r="F426" t="s">
        <v>135</v>
      </c>
      <c r="G426" t="s">
        <v>728</v>
      </c>
      <c r="H426" t="s">
        <v>4471</v>
      </c>
      <c r="I426">
        <v>48.6</v>
      </c>
    </row>
    <row r="427" spans="1:9" x14ac:dyDescent="0.2">
      <c r="A427" t="s">
        <v>4316</v>
      </c>
      <c r="B427" t="s">
        <v>124</v>
      </c>
      <c r="C427" t="s">
        <v>1051</v>
      </c>
      <c r="D427" t="s">
        <v>4577</v>
      </c>
      <c r="E427" t="s">
        <v>4316</v>
      </c>
      <c r="F427" t="s">
        <v>140</v>
      </c>
      <c r="G427" t="s">
        <v>699</v>
      </c>
      <c r="H427" t="s">
        <v>4459</v>
      </c>
      <c r="I427">
        <v>45.71</v>
      </c>
    </row>
    <row r="428" spans="1:9" x14ac:dyDescent="0.2">
      <c r="A428" t="s">
        <v>4316</v>
      </c>
      <c r="B428" t="s">
        <v>124</v>
      </c>
      <c r="C428" t="s">
        <v>1051</v>
      </c>
      <c r="D428" t="s">
        <v>4577</v>
      </c>
      <c r="E428" t="s">
        <v>4316</v>
      </c>
      <c r="F428" t="s">
        <v>124</v>
      </c>
      <c r="G428" t="s">
        <v>600</v>
      </c>
      <c r="H428" t="s">
        <v>4426</v>
      </c>
      <c r="I428">
        <v>61.06</v>
      </c>
    </row>
    <row r="429" spans="1:9" x14ac:dyDescent="0.2">
      <c r="A429" t="s">
        <v>4316</v>
      </c>
      <c r="B429" t="s">
        <v>124</v>
      </c>
      <c r="C429" t="s">
        <v>1051</v>
      </c>
      <c r="D429" t="s">
        <v>4577</v>
      </c>
      <c r="E429" t="s">
        <v>4316</v>
      </c>
      <c r="F429" t="s">
        <v>45</v>
      </c>
      <c r="G429" t="s">
        <v>2399</v>
      </c>
      <c r="H429" t="s">
        <v>5067</v>
      </c>
      <c r="I429">
        <v>51.08</v>
      </c>
    </row>
    <row r="430" spans="1:9" x14ac:dyDescent="0.2">
      <c r="A430" t="s">
        <v>4316</v>
      </c>
      <c r="B430" t="s">
        <v>124</v>
      </c>
      <c r="C430" t="s">
        <v>1051</v>
      </c>
      <c r="D430" t="s">
        <v>4577</v>
      </c>
      <c r="E430" t="s">
        <v>4316</v>
      </c>
      <c r="F430" t="s">
        <v>45</v>
      </c>
      <c r="G430" t="s">
        <v>2311</v>
      </c>
      <c r="H430" t="s">
        <v>5035</v>
      </c>
      <c r="I430">
        <v>48.45</v>
      </c>
    </row>
    <row r="431" spans="1:9" x14ac:dyDescent="0.2">
      <c r="A431" t="s">
        <v>4316</v>
      </c>
      <c r="B431" t="s">
        <v>124</v>
      </c>
      <c r="C431" t="s">
        <v>1051</v>
      </c>
      <c r="D431" t="s">
        <v>4577</v>
      </c>
      <c r="E431" t="s">
        <v>4316</v>
      </c>
      <c r="F431" t="s">
        <v>45</v>
      </c>
      <c r="G431" t="s">
        <v>2264</v>
      </c>
      <c r="H431" t="s">
        <v>5019</v>
      </c>
      <c r="I431">
        <v>48.92</v>
      </c>
    </row>
    <row r="432" spans="1:9" x14ac:dyDescent="0.2">
      <c r="A432" t="s">
        <v>4316</v>
      </c>
      <c r="B432" t="s">
        <v>124</v>
      </c>
      <c r="C432" t="s">
        <v>1051</v>
      </c>
      <c r="D432" t="s">
        <v>4577</v>
      </c>
      <c r="E432" t="s">
        <v>4316</v>
      </c>
      <c r="F432" t="s">
        <v>124</v>
      </c>
      <c r="G432" t="s">
        <v>341</v>
      </c>
      <c r="H432" t="s">
        <v>4353</v>
      </c>
      <c r="I432">
        <v>56.29</v>
      </c>
    </row>
    <row r="433" spans="1:9" x14ac:dyDescent="0.2">
      <c r="A433" t="s">
        <v>4316</v>
      </c>
      <c r="B433" t="s">
        <v>124</v>
      </c>
      <c r="C433" t="s">
        <v>1051</v>
      </c>
      <c r="D433" t="s">
        <v>4577</v>
      </c>
      <c r="E433" t="s">
        <v>4316</v>
      </c>
      <c r="F433" t="s">
        <v>140</v>
      </c>
      <c r="G433" t="s">
        <v>276</v>
      </c>
      <c r="H433" t="s">
        <v>4337</v>
      </c>
      <c r="I433">
        <v>43.34</v>
      </c>
    </row>
    <row r="434" spans="1:9" x14ac:dyDescent="0.2">
      <c r="A434" t="s">
        <v>4316</v>
      </c>
      <c r="B434" t="s">
        <v>106</v>
      </c>
      <c r="C434" t="s">
        <v>3109</v>
      </c>
      <c r="D434" t="s">
        <v>5324</v>
      </c>
      <c r="E434" t="s">
        <v>4316</v>
      </c>
      <c r="F434" t="s">
        <v>106</v>
      </c>
      <c r="G434" t="s">
        <v>3109</v>
      </c>
      <c r="H434" t="s">
        <v>5324</v>
      </c>
      <c r="I434">
        <v>100</v>
      </c>
    </row>
    <row r="435" spans="1:9" x14ac:dyDescent="0.2">
      <c r="A435" t="s">
        <v>4316</v>
      </c>
      <c r="B435" t="s">
        <v>106</v>
      </c>
      <c r="C435" t="s">
        <v>3109</v>
      </c>
      <c r="D435" t="s">
        <v>5324</v>
      </c>
      <c r="E435" t="s">
        <v>4316</v>
      </c>
      <c r="F435" t="s">
        <v>45</v>
      </c>
      <c r="G435" t="s">
        <v>1012</v>
      </c>
      <c r="H435" t="s">
        <v>4559</v>
      </c>
      <c r="I435">
        <v>50.78</v>
      </c>
    </row>
    <row r="436" spans="1:9" x14ac:dyDescent="0.2">
      <c r="A436" t="s">
        <v>4316</v>
      </c>
      <c r="B436" t="s">
        <v>106</v>
      </c>
      <c r="C436" t="s">
        <v>3109</v>
      </c>
      <c r="D436" t="s">
        <v>5324</v>
      </c>
      <c r="E436" t="s">
        <v>4316</v>
      </c>
      <c r="F436" t="s">
        <v>45</v>
      </c>
      <c r="G436" t="s">
        <v>900</v>
      </c>
      <c r="H436" t="s">
        <v>4526</v>
      </c>
      <c r="I436">
        <v>50.77</v>
      </c>
    </row>
    <row r="437" spans="1:9" x14ac:dyDescent="0.2">
      <c r="A437" t="s">
        <v>4316</v>
      </c>
      <c r="B437" t="s">
        <v>106</v>
      </c>
      <c r="C437" t="s">
        <v>3109</v>
      </c>
      <c r="D437" t="s">
        <v>5324</v>
      </c>
      <c r="E437" t="s">
        <v>4316</v>
      </c>
      <c r="F437" t="s">
        <v>45</v>
      </c>
      <c r="G437" t="s">
        <v>2793</v>
      </c>
      <c r="H437" t="s">
        <v>5206</v>
      </c>
      <c r="I437">
        <v>45.57</v>
      </c>
    </row>
    <row r="438" spans="1:9" x14ac:dyDescent="0.2">
      <c r="A438" t="s">
        <v>4316</v>
      </c>
      <c r="B438" t="s">
        <v>106</v>
      </c>
      <c r="C438" t="s">
        <v>3109</v>
      </c>
      <c r="D438" t="s">
        <v>5324</v>
      </c>
      <c r="E438" t="s">
        <v>4316</v>
      </c>
      <c r="F438" t="s">
        <v>135</v>
      </c>
      <c r="G438" t="s">
        <v>728</v>
      </c>
      <c r="H438" t="s">
        <v>4471</v>
      </c>
      <c r="I438">
        <v>52.01</v>
      </c>
    </row>
    <row r="439" spans="1:9" x14ac:dyDescent="0.2">
      <c r="A439" t="s">
        <v>4316</v>
      </c>
      <c r="B439" t="s">
        <v>106</v>
      </c>
      <c r="C439" t="s">
        <v>3109</v>
      </c>
      <c r="D439" t="s">
        <v>5324</v>
      </c>
      <c r="E439" t="s">
        <v>4316</v>
      </c>
      <c r="F439" t="s">
        <v>140</v>
      </c>
      <c r="G439" t="s">
        <v>699</v>
      </c>
      <c r="H439" t="s">
        <v>4459</v>
      </c>
      <c r="I439">
        <v>43.6</v>
      </c>
    </row>
    <row r="440" spans="1:9" x14ac:dyDescent="0.2">
      <c r="A440" t="s">
        <v>4316</v>
      </c>
      <c r="B440" t="s">
        <v>106</v>
      </c>
      <c r="C440" t="s">
        <v>3109</v>
      </c>
      <c r="D440" t="s">
        <v>5324</v>
      </c>
      <c r="E440" t="s">
        <v>4316</v>
      </c>
      <c r="F440" t="s">
        <v>124</v>
      </c>
      <c r="G440" t="s">
        <v>600</v>
      </c>
      <c r="H440" t="s">
        <v>4426</v>
      </c>
      <c r="I440">
        <v>47.52</v>
      </c>
    </row>
    <row r="441" spans="1:9" x14ac:dyDescent="0.2">
      <c r="A441" t="s">
        <v>4316</v>
      </c>
      <c r="B441" t="s">
        <v>106</v>
      </c>
      <c r="C441" t="s">
        <v>3109</v>
      </c>
      <c r="D441" t="s">
        <v>5324</v>
      </c>
      <c r="E441" t="s">
        <v>4316</v>
      </c>
      <c r="F441" t="s">
        <v>45</v>
      </c>
      <c r="G441" t="s">
        <v>2399</v>
      </c>
      <c r="H441" t="s">
        <v>5067</v>
      </c>
      <c r="I441">
        <v>48.92</v>
      </c>
    </row>
    <row r="442" spans="1:9" x14ac:dyDescent="0.2">
      <c r="A442" t="s">
        <v>4316</v>
      </c>
      <c r="B442" t="s">
        <v>106</v>
      </c>
      <c r="C442" t="s">
        <v>3109</v>
      </c>
      <c r="D442" t="s">
        <v>5324</v>
      </c>
      <c r="E442" t="s">
        <v>4316</v>
      </c>
      <c r="F442" t="s">
        <v>45</v>
      </c>
      <c r="G442" t="s">
        <v>2311</v>
      </c>
      <c r="H442" t="s">
        <v>5035</v>
      </c>
      <c r="I442">
        <v>46.46</v>
      </c>
    </row>
    <row r="443" spans="1:9" x14ac:dyDescent="0.2">
      <c r="A443" t="s">
        <v>4316</v>
      </c>
      <c r="B443" t="s">
        <v>106</v>
      </c>
      <c r="C443" t="s">
        <v>3109</v>
      </c>
      <c r="D443" t="s">
        <v>5324</v>
      </c>
      <c r="E443" t="s">
        <v>4316</v>
      </c>
      <c r="F443" t="s">
        <v>45</v>
      </c>
      <c r="G443" t="s">
        <v>2264</v>
      </c>
      <c r="H443" t="s">
        <v>5019</v>
      </c>
      <c r="I443">
        <v>46.48</v>
      </c>
    </row>
    <row r="444" spans="1:9" x14ac:dyDescent="0.2">
      <c r="A444" t="s">
        <v>4316</v>
      </c>
      <c r="B444" t="s">
        <v>106</v>
      </c>
      <c r="C444" t="s">
        <v>3109</v>
      </c>
      <c r="D444" t="s">
        <v>5324</v>
      </c>
      <c r="E444" t="s">
        <v>4316</v>
      </c>
      <c r="F444" t="s">
        <v>124</v>
      </c>
      <c r="G444" t="s">
        <v>341</v>
      </c>
      <c r="H444" t="s">
        <v>4353</v>
      </c>
      <c r="I444">
        <v>50</v>
      </c>
    </row>
    <row r="445" spans="1:9" x14ac:dyDescent="0.2">
      <c r="A445" t="s">
        <v>4316</v>
      </c>
      <c r="B445" t="s">
        <v>106</v>
      </c>
      <c r="C445" t="s">
        <v>3109</v>
      </c>
      <c r="D445" t="s">
        <v>5324</v>
      </c>
      <c r="E445" t="s">
        <v>4316</v>
      </c>
      <c r="F445" t="s">
        <v>140</v>
      </c>
      <c r="G445" t="s">
        <v>276</v>
      </c>
      <c r="H445" t="s">
        <v>4337</v>
      </c>
      <c r="I445">
        <v>43.38</v>
      </c>
    </row>
    <row r="446" spans="1:9" x14ac:dyDescent="0.2">
      <c r="A446" t="s">
        <v>4316</v>
      </c>
      <c r="B446" t="s">
        <v>45</v>
      </c>
      <c r="C446" t="s">
        <v>1012</v>
      </c>
      <c r="D446" t="s">
        <v>4559</v>
      </c>
      <c r="E446" t="s">
        <v>4316</v>
      </c>
      <c r="F446" t="s">
        <v>45</v>
      </c>
      <c r="G446" t="s">
        <v>1012</v>
      </c>
      <c r="H446" t="s">
        <v>4559</v>
      </c>
      <c r="I446">
        <v>100</v>
      </c>
    </row>
    <row r="447" spans="1:9" x14ac:dyDescent="0.2">
      <c r="A447" t="s">
        <v>4316</v>
      </c>
      <c r="B447" t="s">
        <v>45</v>
      </c>
      <c r="C447" t="s">
        <v>1012</v>
      </c>
      <c r="D447" t="s">
        <v>4559</v>
      </c>
      <c r="E447" t="s">
        <v>4316</v>
      </c>
      <c r="F447" t="s">
        <v>45</v>
      </c>
      <c r="G447" t="s">
        <v>900</v>
      </c>
      <c r="H447" t="s">
        <v>4526</v>
      </c>
      <c r="I447">
        <v>62.78</v>
      </c>
    </row>
    <row r="448" spans="1:9" x14ac:dyDescent="0.2">
      <c r="A448" t="s">
        <v>4316</v>
      </c>
      <c r="B448" t="s">
        <v>45</v>
      </c>
      <c r="C448" t="s">
        <v>1012</v>
      </c>
      <c r="D448" t="s">
        <v>4559</v>
      </c>
      <c r="E448" t="s">
        <v>4316</v>
      </c>
      <c r="F448" t="s">
        <v>45</v>
      </c>
      <c r="G448" t="s">
        <v>2793</v>
      </c>
      <c r="H448" t="s">
        <v>5206</v>
      </c>
      <c r="I448">
        <v>56.56</v>
      </c>
    </row>
    <row r="449" spans="1:9" x14ac:dyDescent="0.2">
      <c r="A449" t="s">
        <v>4316</v>
      </c>
      <c r="B449" t="s">
        <v>45</v>
      </c>
      <c r="C449" t="s">
        <v>1012</v>
      </c>
      <c r="D449" t="s">
        <v>4559</v>
      </c>
      <c r="E449" t="s">
        <v>4316</v>
      </c>
      <c r="F449" t="s">
        <v>135</v>
      </c>
      <c r="G449" t="s">
        <v>728</v>
      </c>
      <c r="H449" t="s">
        <v>4471</v>
      </c>
      <c r="I449">
        <v>64.06</v>
      </c>
    </row>
    <row r="450" spans="1:9" x14ac:dyDescent="0.2">
      <c r="A450" t="s">
        <v>4316</v>
      </c>
      <c r="B450" t="s">
        <v>45</v>
      </c>
      <c r="C450" t="s">
        <v>1012</v>
      </c>
      <c r="D450" t="s">
        <v>4559</v>
      </c>
      <c r="E450" t="s">
        <v>4316</v>
      </c>
      <c r="F450" t="s">
        <v>140</v>
      </c>
      <c r="G450" t="s">
        <v>699</v>
      </c>
      <c r="H450" t="s">
        <v>4459</v>
      </c>
      <c r="I450">
        <v>45.48</v>
      </c>
    </row>
    <row r="451" spans="1:9" x14ac:dyDescent="0.2">
      <c r="A451" t="s">
        <v>4316</v>
      </c>
      <c r="B451" t="s">
        <v>45</v>
      </c>
      <c r="C451" t="s">
        <v>1012</v>
      </c>
      <c r="D451" t="s">
        <v>4559</v>
      </c>
      <c r="E451" t="s">
        <v>4316</v>
      </c>
      <c r="F451" t="s">
        <v>124</v>
      </c>
      <c r="G451" t="s">
        <v>600</v>
      </c>
      <c r="H451" t="s">
        <v>4426</v>
      </c>
      <c r="I451">
        <v>54.57</v>
      </c>
    </row>
    <row r="452" spans="1:9" x14ac:dyDescent="0.2">
      <c r="A452" t="s">
        <v>4316</v>
      </c>
      <c r="B452" t="s">
        <v>45</v>
      </c>
      <c r="C452" t="s">
        <v>1012</v>
      </c>
      <c r="D452" t="s">
        <v>4559</v>
      </c>
      <c r="E452" t="s">
        <v>4316</v>
      </c>
      <c r="F452" t="s">
        <v>45</v>
      </c>
      <c r="G452" t="s">
        <v>2399</v>
      </c>
      <c r="H452" t="s">
        <v>5067</v>
      </c>
      <c r="I452">
        <v>61.95</v>
      </c>
    </row>
    <row r="453" spans="1:9" x14ac:dyDescent="0.2">
      <c r="A453" t="s">
        <v>4316</v>
      </c>
      <c r="B453" t="s">
        <v>45</v>
      </c>
      <c r="C453" t="s">
        <v>1012</v>
      </c>
      <c r="D453" t="s">
        <v>4559</v>
      </c>
      <c r="E453" t="s">
        <v>4316</v>
      </c>
      <c r="F453" t="s">
        <v>45</v>
      </c>
      <c r="G453" t="s">
        <v>2311</v>
      </c>
      <c r="H453" t="s">
        <v>5035</v>
      </c>
      <c r="I453">
        <v>60.06</v>
      </c>
    </row>
    <row r="454" spans="1:9" x14ac:dyDescent="0.2">
      <c r="A454" t="s">
        <v>4316</v>
      </c>
      <c r="B454" t="s">
        <v>45</v>
      </c>
      <c r="C454" t="s">
        <v>1012</v>
      </c>
      <c r="D454" t="s">
        <v>4559</v>
      </c>
      <c r="E454" t="s">
        <v>4316</v>
      </c>
      <c r="F454" t="s">
        <v>45</v>
      </c>
      <c r="G454" t="s">
        <v>2264</v>
      </c>
      <c r="H454" t="s">
        <v>5019</v>
      </c>
      <c r="I454">
        <v>55</v>
      </c>
    </row>
    <row r="455" spans="1:9" x14ac:dyDescent="0.2">
      <c r="A455" t="s">
        <v>4316</v>
      </c>
      <c r="B455" t="s">
        <v>45</v>
      </c>
      <c r="C455" t="s">
        <v>1012</v>
      </c>
      <c r="D455" t="s">
        <v>4559</v>
      </c>
      <c r="E455" t="s">
        <v>4316</v>
      </c>
      <c r="F455" t="s">
        <v>124</v>
      </c>
      <c r="G455" t="s">
        <v>341</v>
      </c>
      <c r="H455" t="s">
        <v>4353</v>
      </c>
      <c r="I455">
        <v>49.84</v>
      </c>
    </row>
    <row r="456" spans="1:9" x14ac:dyDescent="0.2">
      <c r="A456" t="s">
        <v>4316</v>
      </c>
      <c r="B456" t="s">
        <v>45</v>
      </c>
      <c r="C456" t="s">
        <v>1012</v>
      </c>
      <c r="D456" t="s">
        <v>4559</v>
      </c>
      <c r="E456" t="s">
        <v>4316</v>
      </c>
      <c r="F456" t="s">
        <v>140</v>
      </c>
      <c r="G456" t="s">
        <v>276</v>
      </c>
      <c r="H456" t="s">
        <v>4337</v>
      </c>
      <c r="I456">
        <v>48.11</v>
      </c>
    </row>
    <row r="457" spans="1:9" x14ac:dyDescent="0.2">
      <c r="A457" t="s">
        <v>4316</v>
      </c>
      <c r="B457" t="s">
        <v>45</v>
      </c>
      <c r="C457" t="s">
        <v>900</v>
      </c>
      <c r="D457" t="s">
        <v>4526</v>
      </c>
      <c r="E457" t="s">
        <v>4316</v>
      </c>
      <c r="F457" t="s">
        <v>45</v>
      </c>
      <c r="G457" t="s">
        <v>900</v>
      </c>
      <c r="H457" t="s">
        <v>4526</v>
      </c>
      <c r="I457">
        <v>100</v>
      </c>
    </row>
    <row r="458" spans="1:9" x14ac:dyDescent="0.2">
      <c r="A458" t="s">
        <v>4316</v>
      </c>
      <c r="B458" t="s">
        <v>45</v>
      </c>
      <c r="C458" t="s">
        <v>900</v>
      </c>
      <c r="D458" t="s">
        <v>4526</v>
      </c>
      <c r="E458" t="s">
        <v>4316</v>
      </c>
      <c r="F458" t="s">
        <v>45</v>
      </c>
      <c r="G458" t="s">
        <v>2793</v>
      </c>
      <c r="H458" t="s">
        <v>5206</v>
      </c>
      <c r="I458">
        <v>64.09</v>
      </c>
    </row>
    <row r="459" spans="1:9" x14ac:dyDescent="0.2">
      <c r="A459" t="s">
        <v>4316</v>
      </c>
      <c r="B459" t="s">
        <v>45</v>
      </c>
      <c r="C459" t="s">
        <v>900</v>
      </c>
      <c r="D459" t="s">
        <v>4526</v>
      </c>
      <c r="E459" t="s">
        <v>4316</v>
      </c>
      <c r="F459" t="s">
        <v>135</v>
      </c>
      <c r="G459" t="s">
        <v>728</v>
      </c>
      <c r="H459" t="s">
        <v>4471</v>
      </c>
      <c r="I459">
        <v>61.44</v>
      </c>
    </row>
    <row r="460" spans="1:9" x14ac:dyDescent="0.2">
      <c r="A460" t="s">
        <v>4316</v>
      </c>
      <c r="B460" t="s">
        <v>45</v>
      </c>
      <c r="C460" t="s">
        <v>900</v>
      </c>
      <c r="D460" t="s">
        <v>4526</v>
      </c>
      <c r="E460" t="s">
        <v>4316</v>
      </c>
      <c r="F460" t="s">
        <v>140</v>
      </c>
      <c r="G460" t="s">
        <v>699</v>
      </c>
      <c r="H460" t="s">
        <v>4459</v>
      </c>
      <c r="I460">
        <v>43.34</v>
      </c>
    </row>
    <row r="461" spans="1:9" x14ac:dyDescent="0.2">
      <c r="A461" t="s">
        <v>4316</v>
      </c>
      <c r="B461" t="s">
        <v>45</v>
      </c>
      <c r="C461" t="s">
        <v>900</v>
      </c>
      <c r="D461" t="s">
        <v>4526</v>
      </c>
      <c r="E461" t="s">
        <v>4316</v>
      </c>
      <c r="F461" t="s">
        <v>124</v>
      </c>
      <c r="G461" t="s">
        <v>600</v>
      </c>
      <c r="H461" t="s">
        <v>4426</v>
      </c>
      <c r="I461">
        <v>51.26</v>
      </c>
    </row>
    <row r="462" spans="1:9" x14ac:dyDescent="0.2">
      <c r="A462" t="s">
        <v>4316</v>
      </c>
      <c r="B462" t="s">
        <v>45</v>
      </c>
      <c r="C462" t="s">
        <v>900</v>
      </c>
      <c r="D462" t="s">
        <v>4526</v>
      </c>
      <c r="E462" t="s">
        <v>4316</v>
      </c>
      <c r="F462" t="s">
        <v>45</v>
      </c>
      <c r="G462" t="s">
        <v>2399</v>
      </c>
      <c r="H462" t="s">
        <v>5067</v>
      </c>
      <c r="I462">
        <v>66.98</v>
      </c>
    </row>
    <row r="463" spans="1:9" x14ac:dyDescent="0.2">
      <c r="A463" t="s">
        <v>4316</v>
      </c>
      <c r="B463" t="s">
        <v>45</v>
      </c>
      <c r="C463" t="s">
        <v>900</v>
      </c>
      <c r="D463" t="s">
        <v>4526</v>
      </c>
      <c r="E463" t="s">
        <v>4316</v>
      </c>
      <c r="F463" t="s">
        <v>45</v>
      </c>
      <c r="G463" t="s">
        <v>2311</v>
      </c>
      <c r="H463" t="s">
        <v>5035</v>
      </c>
      <c r="I463">
        <v>65.42</v>
      </c>
    </row>
    <row r="464" spans="1:9" x14ac:dyDescent="0.2">
      <c r="A464" t="s">
        <v>4316</v>
      </c>
      <c r="B464" t="s">
        <v>45</v>
      </c>
      <c r="C464" t="s">
        <v>900</v>
      </c>
      <c r="D464" t="s">
        <v>4526</v>
      </c>
      <c r="E464" t="s">
        <v>4316</v>
      </c>
      <c r="F464" t="s">
        <v>45</v>
      </c>
      <c r="G464" t="s">
        <v>2264</v>
      </c>
      <c r="H464" t="s">
        <v>5019</v>
      </c>
      <c r="I464">
        <v>63.47</v>
      </c>
    </row>
    <row r="465" spans="1:9" x14ac:dyDescent="0.2">
      <c r="A465" t="s">
        <v>4316</v>
      </c>
      <c r="B465" t="s">
        <v>45</v>
      </c>
      <c r="C465" t="s">
        <v>900</v>
      </c>
      <c r="D465" t="s">
        <v>4526</v>
      </c>
      <c r="E465" t="s">
        <v>4316</v>
      </c>
      <c r="F465" t="s">
        <v>124</v>
      </c>
      <c r="G465" t="s">
        <v>341</v>
      </c>
      <c r="H465" t="s">
        <v>4353</v>
      </c>
      <c r="I465">
        <v>48.25</v>
      </c>
    </row>
    <row r="466" spans="1:9" x14ac:dyDescent="0.2">
      <c r="A466" t="s">
        <v>4316</v>
      </c>
      <c r="B466" t="s">
        <v>45</v>
      </c>
      <c r="C466" t="s">
        <v>900</v>
      </c>
      <c r="D466" t="s">
        <v>4526</v>
      </c>
      <c r="E466" t="s">
        <v>4316</v>
      </c>
      <c r="F466" t="s">
        <v>140</v>
      </c>
      <c r="G466" t="s">
        <v>276</v>
      </c>
      <c r="H466" t="s">
        <v>4337</v>
      </c>
      <c r="I466">
        <v>46.25</v>
      </c>
    </row>
    <row r="467" spans="1:9" x14ac:dyDescent="0.2">
      <c r="A467" t="s">
        <v>4316</v>
      </c>
      <c r="B467" t="s">
        <v>45</v>
      </c>
      <c r="C467" t="s">
        <v>2793</v>
      </c>
      <c r="D467" t="s">
        <v>5206</v>
      </c>
      <c r="E467" t="s">
        <v>4316</v>
      </c>
      <c r="F467" t="s">
        <v>45</v>
      </c>
      <c r="G467" t="s">
        <v>2793</v>
      </c>
      <c r="H467" t="s">
        <v>5206</v>
      </c>
      <c r="I467">
        <v>100</v>
      </c>
    </row>
    <row r="468" spans="1:9" x14ac:dyDescent="0.2">
      <c r="A468" t="s">
        <v>4316</v>
      </c>
      <c r="B468" t="s">
        <v>45</v>
      </c>
      <c r="C468" t="s">
        <v>2793</v>
      </c>
      <c r="D468" t="s">
        <v>5206</v>
      </c>
      <c r="E468" t="s">
        <v>4316</v>
      </c>
      <c r="F468" t="s">
        <v>135</v>
      </c>
      <c r="G468" t="s">
        <v>728</v>
      </c>
      <c r="H468" t="s">
        <v>4471</v>
      </c>
      <c r="I468">
        <v>55.42</v>
      </c>
    </row>
    <row r="469" spans="1:9" x14ac:dyDescent="0.2">
      <c r="A469" t="s">
        <v>4316</v>
      </c>
      <c r="B469" t="s">
        <v>45</v>
      </c>
      <c r="C469" t="s">
        <v>2793</v>
      </c>
      <c r="D469" t="s">
        <v>5206</v>
      </c>
      <c r="E469" t="s">
        <v>4316</v>
      </c>
      <c r="F469" t="s">
        <v>140</v>
      </c>
      <c r="G469" t="s">
        <v>699</v>
      </c>
      <c r="H469" t="s">
        <v>4459</v>
      </c>
      <c r="I469">
        <v>44.07</v>
      </c>
    </row>
    <row r="470" spans="1:9" x14ac:dyDescent="0.2">
      <c r="A470" t="s">
        <v>4316</v>
      </c>
      <c r="B470" t="s">
        <v>45</v>
      </c>
      <c r="C470" t="s">
        <v>2793</v>
      </c>
      <c r="D470" t="s">
        <v>5206</v>
      </c>
      <c r="E470" t="s">
        <v>4316</v>
      </c>
      <c r="F470" t="s">
        <v>124</v>
      </c>
      <c r="G470" t="s">
        <v>600</v>
      </c>
      <c r="H470" t="s">
        <v>4426</v>
      </c>
      <c r="I470">
        <v>49.85</v>
      </c>
    </row>
    <row r="471" spans="1:9" x14ac:dyDescent="0.2">
      <c r="A471" t="s">
        <v>4316</v>
      </c>
      <c r="B471" t="s">
        <v>45</v>
      </c>
      <c r="C471" t="s">
        <v>2793</v>
      </c>
      <c r="D471" t="s">
        <v>5206</v>
      </c>
      <c r="E471" t="s">
        <v>4316</v>
      </c>
      <c r="F471" t="s">
        <v>45</v>
      </c>
      <c r="G471" t="s">
        <v>2399</v>
      </c>
      <c r="H471" t="s">
        <v>5067</v>
      </c>
      <c r="I471">
        <v>73.48</v>
      </c>
    </row>
    <row r="472" spans="1:9" x14ac:dyDescent="0.2">
      <c r="A472" t="s">
        <v>4316</v>
      </c>
      <c r="B472" t="s">
        <v>45</v>
      </c>
      <c r="C472" t="s">
        <v>2793</v>
      </c>
      <c r="D472" t="s">
        <v>5206</v>
      </c>
      <c r="E472" t="s">
        <v>4316</v>
      </c>
      <c r="F472" t="s">
        <v>45</v>
      </c>
      <c r="G472" t="s">
        <v>2311</v>
      </c>
      <c r="H472" t="s">
        <v>5035</v>
      </c>
      <c r="I472">
        <v>66.150000000000006</v>
      </c>
    </row>
    <row r="473" spans="1:9" x14ac:dyDescent="0.2">
      <c r="A473" t="s">
        <v>4316</v>
      </c>
      <c r="B473" t="s">
        <v>45</v>
      </c>
      <c r="C473" t="s">
        <v>2793</v>
      </c>
      <c r="D473" t="s">
        <v>5206</v>
      </c>
      <c r="E473" t="s">
        <v>4316</v>
      </c>
      <c r="F473" t="s">
        <v>45</v>
      </c>
      <c r="G473" t="s">
        <v>2264</v>
      </c>
      <c r="H473" t="s">
        <v>5019</v>
      </c>
      <c r="I473">
        <v>91.82</v>
      </c>
    </row>
    <row r="474" spans="1:9" x14ac:dyDescent="0.2">
      <c r="A474" t="s">
        <v>4316</v>
      </c>
      <c r="B474" t="s">
        <v>45</v>
      </c>
      <c r="C474" t="s">
        <v>2793</v>
      </c>
      <c r="D474" t="s">
        <v>5206</v>
      </c>
      <c r="E474" t="s">
        <v>4316</v>
      </c>
      <c r="F474" t="s">
        <v>124</v>
      </c>
      <c r="G474" t="s">
        <v>341</v>
      </c>
      <c r="H474" t="s">
        <v>4353</v>
      </c>
      <c r="I474">
        <v>45.79</v>
      </c>
    </row>
    <row r="475" spans="1:9" x14ac:dyDescent="0.2">
      <c r="A475" t="s">
        <v>4316</v>
      </c>
      <c r="B475" t="s">
        <v>45</v>
      </c>
      <c r="C475" t="s">
        <v>2793</v>
      </c>
      <c r="D475" t="s">
        <v>5206</v>
      </c>
      <c r="E475" t="s">
        <v>4316</v>
      </c>
      <c r="F475" t="s">
        <v>140</v>
      </c>
      <c r="G475" t="s">
        <v>276</v>
      </c>
      <c r="H475" t="s">
        <v>4337</v>
      </c>
      <c r="I475">
        <v>45.4</v>
      </c>
    </row>
    <row r="476" spans="1:9" x14ac:dyDescent="0.2">
      <c r="A476" t="s">
        <v>4316</v>
      </c>
      <c r="B476" t="s">
        <v>135</v>
      </c>
      <c r="C476" t="s">
        <v>728</v>
      </c>
      <c r="D476" t="s">
        <v>4471</v>
      </c>
      <c r="E476" t="s">
        <v>4316</v>
      </c>
      <c r="F476" t="s">
        <v>135</v>
      </c>
      <c r="G476" t="s">
        <v>728</v>
      </c>
      <c r="H476" t="s">
        <v>4471</v>
      </c>
      <c r="I476">
        <v>100</v>
      </c>
    </row>
    <row r="477" spans="1:9" x14ac:dyDescent="0.2">
      <c r="A477" t="s">
        <v>4316</v>
      </c>
      <c r="B477" t="s">
        <v>135</v>
      </c>
      <c r="C477" t="s">
        <v>728</v>
      </c>
      <c r="D477" t="s">
        <v>4471</v>
      </c>
      <c r="E477" t="s">
        <v>4316</v>
      </c>
      <c r="F477" t="s">
        <v>140</v>
      </c>
      <c r="G477" t="s">
        <v>699</v>
      </c>
      <c r="H477" t="s">
        <v>4459</v>
      </c>
      <c r="I477">
        <v>43.34</v>
      </c>
    </row>
    <row r="478" spans="1:9" x14ac:dyDescent="0.2">
      <c r="A478" t="s">
        <v>4316</v>
      </c>
      <c r="B478" t="s">
        <v>135</v>
      </c>
      <c r="C478" t="s">
        <v>728</v>
      </c>
      <c r="D478" t="s">
        <v>4471</v>
      </c>
      <c r="E478" t="s">
        <v>4316</v>
      </c>
      <c r="F478" t="s">
        <v>124</v>
      </c>
      <c r="G478" t="s">
        <v>600</v>
      </c>
      <c r="H478" t="s">
        <v>4426</v>
      </c>
      <c r="I478">
        <v>52.05</v>
      </c>
    </row>
    <row r="479" spans="1:9" x14ac:dyDescent="0.2">
      <c r="A479" t="s">
        <v>4316</v>
      </c>
      <c r="B479" t="s">
        <v>135</v>
      </c>
      <c r="C479" t="s">
        <v>728</v>
      </c>
      <c r="D479" t="s">
        <v>4471</v>
      </c>
      <c r="E479" t="s">
        <v>4316</v>
      </c>
      <c r="F479" t="s">
        <v>45</v>
      </c>
      <c r="G479" t="s">
        <v>2399</v>
      </c>
      <c r="H479" t="s">
        <v>5067</v>
      </c>
      <c r="I479">
        <v>59.32</v>
      </c>
    </row>
    <row r="480" spans="1:9" x14ac:dyDescent="0.2">
      <c r="A480" t="s">
        <v>4316</v>
      </c>
      <c r="B480" t="s">
        <v>135</v>
      </c>
      <c r="C480" t="s">
        <v>728</v>
      </c>
      <c r="D480" t="s">
        <v>4471</v>
      </c>
      <c r="E480" t="s">
        <v>4316</v>
      </c>
      <c r="F480" t="s">
        <v>45</v>
      </c>
      <c r="G480" t="s">
        <v>2311</v>
      </c>
      <c r="H480" t="s">
        <v>5035</v>
      </c>
      <c r="I480">
        <v>57.81</v>
      </c>
    </row>
    <row r="481" spans="1:9" x14ac:dyDescent="0.2">
      <c r="A481" t="s">
        <v>4316</v>
      </c>
      <c r="B481" t="s">
        <v>135</v>
      </c>
      <c r="C481" t="s">
        <v>728</v>
      </c>
      <c r="D481" t="s">
        <v>4471</v>
      </c>
      <c r="E481" t="s">
        <v>4316</v>
      </c>
      <c r="F481" t="s">
        <v>45</v>
      </c>
      <c r="G481" t="s">
        <v>2264</v>
      </c>
      <c r="H481" t="s">
        <v>5019</v>
      </c>
      <c r="I481">
        <v>56.04</v>
      </c>
    </row>
    <row r="482" spans="1:9" x14ac:dyDescent="0.2">
      <c r="A482" t="s">
        <v>4316</v>
      </c>
      <c r="B482" t="s">
        <v>135</v>
      </c>
      <c r="C482" t="s">
        <v>728</v>
      </c>
      <c r="D482" t="s">
        <v>4471</v>
      </c>
      <c r="E482" t="s">
        <v>4316</v>
      </c>
      <c r="F482" t="s">
        <v>124</v>
      </c>
      <c r="G482" t="s">
        <v>341</v>
      </c>
      <c r="H482" t="s">
        <v>4353</v>
      </c>
      <c r="I482">
        <v>49.37</v>
      </c>
    </row>
    <row r="483" spans="1:9" x14ac:dyDescent="0.2">
      <c r="A483" t="s">
        <v>4316</v>
      </c>
      <c r="B483" t="s">
        <v>135</v>
      </c>
      <c r="C483" t="s">
        <v>728</v>
      </c>
      <c r="D483" t="s">
        <v>4471</v>
      </c>
      <c r="E483" t="s">
        <v>4316</v>
      </c>
      <c r="F483" t="s">
        <v>140</v>
      </c>
      <c r="G483" t="s">
        <v>276</v>
      </c>
      <c r="H483" t="s">
        <v>4337</v>
      </c>
      <c r="I483">
        <v>45</v>
      </c>
    </row>
    <row r="484" spans="1:9" x14ac:dyDescent="0.2">
      <c r="A484" t="s">
        <v>4316</v>
      </c>
      <c r="B484" t="s">
        <v>140</v>
      </c>
      <c r="C484" t="s">
        <v>699</v>
      </c>
      <c r="D484" t="s">
        <v>4459</v>
      </c>
      <c r="E484" t="s">
        <v>4316</v>
      </c>
      <c r="F484" t="s">
        <v>140</v>
      </c>
      <c r="G484" t="s">
        <v>699</v>
      </c>
      <c r="H484" t="s">
        <v>4459</v>
      </c>
      <c r="I484">
        <v>100</v>
      </c>
    </row>
    <row r="485" spans="1:9" x14ac:dyDescent="0.2">
      <c r="A485" t="s">
        <v>4316</v>
      </c>
      <c r="B485" t="s">
        <v>140</v>
      </c>
      <c r="C485" t="s">
        <v>699</v>
      </c>
      <c r="D485" t="s">
        <v>4459</v>
      </c>
      <c r="E485" t="s">
        <v>4316</v>
      </c>
      <c r="F485" t="s">
        <v>124</v>
      </c>
      <c r="G485" t="s">
        <v>600</v>
      </c>
      <c r="H485" t="s">
        <v>4426</v>
      </c>
      <c r="I485">
        <v>44.14</v>
      </c>
    </row>
    <row r="486" spans="1:9" x14ac:dyDescent="0.2">
      <c r="A486" t="s">
        <v>4316</v>
      </c>
      <c r="B486" t="s">
        <v>140</v>
      </c>
      <c r="C486" t="s">
        <v>699</v>
      </c>
      <c r="D486" t="s">
        <v>4459</v>
      </c>
      <c r="E486" t="s">
        <v>4316</v>
      </c>
      <c r="F486" t="s">
        <v>45</v>
      </c>
      <c r="G486" t="s">
        <v>2399</v>
      </c>
      <c r="H486" t="s">
        <v>5067</v>
      </c>
      <c r="I486">
        <v>42.81</v>
      </c>
    </row>
    <row r="487" spans="1:9" x14ac:dyDescent="0.2">
      <c r="A487" t="s">
        <v>4316</v>
      </c>
      <c r="B487" t="s">
        <v>140</v>
      </c>
      <c r="C487" t="s">
        <v>699</v>
      </c>
      <c r="D487" t="s">
        <v>4459</v>
      </c>
      <c r="E487" t="s">
        <v>4316</v>
      </c>
      <c r="F487" t="s">
        <v>45</v>
      </c>
      <c r="G487" t="s">
        <v>2311</v>
      </c>
      <c r="H487" t="s">
        <v>5035</v>
      </c>
      <c r="I487">
        <v>44.92</v>
      </c>
    </row>
    <row r="488" spans="1:9" x14ac:dyDescent="0.2">
      <c r="A488" t="s">
        <v>4316</v>
      </c>
      <c r="B488" t="s">
        <v>140</v>
      </c>
      <c r="C488" t="s">
        <v>699</v>
      </c>
      <c r="D488" t="s">
        <v>4459</v>
      </c>
      <c r="E488" t="s">
        <v>4316</v>
      </c>
      <c r="F488" t="s">
        <v>45</v>
      </c>
      <c r="G488" t="s">
        <v>2264</v>
      </c>
      <c r="H488" t="s">
        <v>5019</v>
      </c>
      <c r="I488">
        <v>43.47</v>
      </c>
    </row>
    <row r="489" spans="1:9" x14ac:dyDescent="0.2">
      <c r="A489" t="s">
        <v>4316</v>
      </c>
      <c r="B489" t="s">
        <v>140</v>
      </c>
      <c r="C489" t="s">
        <v>699</v>
      </c>
      <c r="D489" t="s">
        <v>4459</v>
      </c>
      <c r="E489" t="s">
        <v>4316</v>
      </c>
      <c r="F489" t="s">
        <v>124</v>
      </c>
      <c r="G489" t="s">
        <v>341</v>
      </c>
      <c r="H489" t="s">
        <v>4353</v>
      </c>
      <c r="I489">
        <v>43.79</v>
      </c>
    </row>
    <row r="490" spans="1:9" x14ac:dyDescent="0.2">
      <c r="A490" t="s">
        <v>4316</v>
      </c>
      <c r="B490" t="s">
        <v>140</v>
      </c>
      <c r="C490" t="s">
        <v>699</v>
      </c>
      <c r="D490" t="s">
        <v>4459</v>
      </c>
      <c r="E490" t="s">
        <v>4316</v>
      </c>
      <c r="F490" t="s">
        <v>140</v>
      </c>
      <c r="G490" t="s">
        <v>276</v>
      </c>
      <c r="H490" t="s">
        <v>4337</v>
      </c>
      <c r="I490">
        <v>77.37</v>
      </c>
    </row>
    <row r="491" spans="1:9" x14ac:dyDescent="0.2">
      <c r="A491" t="s">
        <v>4316</v>
      </c>
      <c r="B491" t="s">
        <v>124</v>
      </c>
      <c r="C491" t="s">
        <v>600</v>
      </c>
      <c r="D491" t="s">
        <v>4426</v>
      </c>
      <c r="E491" t="s">
        <v>4316</v>
      </c>
      <c r="F491" t="s">
        <v>124</v>
      </c>
      <c r="G491" t="s">
        <v>600</v>
      </c>
      <c r="H491" t="s">
        <v>4426</v>
      </c>
      <c r="I491">
        <v>100</v>
      </c>
    </row>
    <row r="492" spans="1:9" x14ac:dyDescent="0.2">
      <c r="A492" t="s">
        <v>4316</v>
      </c>
      <c r="B492" t="s">
        <v>124</v>
      </c>
      <c r="C492" t="s">
        <v>600</v>
      </c>
      <c r="D492" t="s">
        <v>4426</v>
      </c>
      <c r="E492" t="s">
        <v>4316</v>
      </c>
      <c r="F492" t="s">
        <v>45</v>
      </c>
      <c r="G492" t="s">
        <v>2399</v>
      </c>
      <c r="H492" t="s">
        <v>5067</v>
      </c>
      <c r="I492">
        <v>52.02</v>
      </c>
    </row>
    <row r="493" spans="1:9" x14ac:dyDescent="0.2">
      <c r="A493" t="s">
        <v>4316</v>
      </c>
      <c r="B493" t="s">
        <v>124</v>
      </c>
      <c r="C493" t="s">
        <v>600</v>
      </c>
      <c r="D493" t="s">
        <v>4426</v>
      </c>
      <c r="E493" t="s">
        <v>4316</v>
      </c>
      <c r="F493" t="s">
        <v>45</v>
      </c>
      <c r="G493" t="s">
        <v>2311</v>
      </c>
      <c r="H493" t="s">
        <v>5035</v>
      </c>
      <c r="I493">
        <v>49.53</v>
      </c>
    </row>
    <row r="494" spans="1:9" x14ac:dyDescent="0.2">
      <c r="A494" t="s">
        <v>4316</v>
      </c>
      <c r="B494" t="s">
        <v>124</v>
      </c>
      <c r="C494" t="s">
        <v>600</v>
      </c>
      <c r="D494" t="s">
        <v>4426</v>
      </c>
      <c r="E494" t="s">
        <v>4316</v>
      </c>
      <c r="F494" t="s">
        <v>45</v>
      </c>
      <c r="G494" t="s">
        <v>2264</v>
      </c>
      <c r="H494" t="s">
        <v>5019</v>
      </c>
      <c r="I494">
        <v>47.68</v>
      </c>
    </row>
    <row r="495" spans="1:9" x14ac:dyDescent="0.2">
      <c r="A495" t="s">
        <v>4316</v>
      </c>
      <c r="B495" t="s">
        <v>124</v>
      </c>
      <c r="C495" t="s">
        <v>600</v>
      </c>
      <c r="D495" t="s">
        <v>4426</v>
      </c>
      <c r="E495" t="s">
        <v>4316</v>
      </c>
      <c r="F495" t="s">
        <v>124</v>
      </c>
      <c r="G495" t="s">
        <v>341</v>
      </c>
      <c r="H495" t="s">
        <v>4353</v>
      </c>
      <c r="I495">
        <v>60.12</v>
      </c>
    </row>
    <row r="496" spans="1:9" x14ac:dyDescent="0.2">
      <c r="A496" t="s">
        <v>4316</v>
      </c>
      <c r="B496" t="s">
        <v>124</v>
      </c>
      <c r="C496" t="s">
        <v>600</v>
      </c>
      <c r="D496" t="s">
        <v>4426</v>
      </c>
      <c r="E496" t="s">
        <v>4316</v>
      </c>
      <c r="F496" t="s">
        <v>140</v>
      </c>
      <c r="G496" t="s">
        <v>276</v>
      </c>
      <c r="H496" t="s">
        <v>4337</v>
      </c>
      <c r="I496">
        <v>45.48</v>
      </c>
    </row>
    <row r="497" spans="1:9" x14ac:dyDescent="0.2">
      <c r="A497" t="s">
        <v>4316</v>
      </c>
      <c r="B497" t="s">
        <v>45</v>
      </c>
      <c r="C497" t="s">
        <v>2399</v>
      </c>
      <c r="D497" t="s">
        <v>5067</v>
      </c>
      <c r="E497" t="s">
        <v>4316</v>
      </c>
      <c r="F497" t="s">
        <v>45</v>
      </c>
      <c r="G497" t="s">
        <v>2399</v>
      </c>
      <c r="H497" t="s">
        <v>5067</v>
      </c>
      <c r="I497">
        <v>100</v>
      </c>
    </row>
    <row r="498" spans="1:9" x14ac:dyDescent="0.2">
      <c r="A498" t="s">
        <v>4316</v>
      </c>
      <c r="B498" t="s">
        <v>45</v>
      </c>
      <c r="C498" t="s">
        <v>2399</v>
      </c>
      <c r="D498" t="s">
        <v>5067</v>
      </c>
      <c r="E498" t="s">
        <v>4316</v>
      </c>
      <c r="F498" t="s">
        <v>45</v>
      </c>
      <c r="G498" t="s">
        <v>2311</v>
      </c>
      <c r="H498" t="s">
        <v>5035</v>
      </c>
      <c r="I498">
        <v>69.97</v>
      </c>
    </row>
    <row r="499" spans="1:9" x14ac:dyDescent="0.2">
      <c r="A499" t="s">
        <v>4316</v>
      </c>
      <c r="B499" t="s">
        <v>45</v>
      </c>
      <c r="C499" t="s">
        <v>2399</v>
      </c>
      <c r="D499" t="s">
        <v>5067</v>
      </c>
      <c r="E499" t="s">
        <v>4316</v>
      </c>
      <c r="F499" t="s">
        <v>45</v>
      </c>
      <c r="G499" t="s">
        <v>2264</v>
      </c>
      <c r="H499" t="s">
        <v>5019</v>
      </c>
      <c r="I499">
        <v>73.17</v>
      </c>
    </row>
    <row r="500" spans="1:9" x14ac:dyDescent="0.2">
      <c r="A500" t="s">
        <v>4316</v>
      </c>
      <c r="B500" t="s">
        <v>45</v>
      </c>
      <c r="C500" t="s">
        <v>2399</v>
      </c>
      <c r="D500" t="s">
        <v>5067</v>
      </c>
      <c r="E500" t="s">
        <v>4316</v>
      </c>
      <c r="F500" t="s">
        <v>124</v>
      </c>
      <c r="G500" t="s">
        <v>341</v>
      </c>
      <c r="H500" t="s">
        <v>4353</v>
      </c>
      <c r="I500">
        <v>48.28</v>
      </c>
    </row>
    <row r="501" spans="1:9" x14ac:dyDescent="0.2">
      <c r="A501" t="s">
        <v>4316</v>
      </c>
      <c r="B501" t="s">
        <v>45</v>
      </c>
      <c r="C501" t="s">
        <v>2399</v>
      </c>
      <c r="D501" t="s">
        <v>5067</v>
      </c>
      <c r="E501" t="s">
        <v>4316</v>
      </c>
      <c r="F501" t="s">
        <v>140</v>
      </c>
      <c r="G501" t="s">
        <v>276</v>
      </c>
      <c r="H501" t="s">
        <v>4337</v>
      </c>
      <c r="I501">
        <v>43.25</v>
      </c>
    </row>
    <row r="502" spans="1:9" x14ac:dyDescent="0.2">
      <c r="A502" t="s">
        <v>4316</v>
      </c>
      <c r="B502" t="s">
        <v>45</v>
      </c>
      <c r="C502" t="s">
        <v>2311</v>
      </c>
      <c r="D502" t="s">
        <v>5035</v>
      </c>
      <c r="E502" t="s">
        <v>4316</v>
      </c>
      <c r="F502" t="s">
        <v>45</v>
      </c>
      <c r="G502" t="s">
        <v>2311</v>
      </c>
      <c r="H502" t="s">
        <v>5035</v>
      </c>
      <c r="I502">
        <v>100</v>
      </c>
    </row>
    <row r="503" spans="1:9" x14ac:dyDescent="0.2">
      <c r="A503" t="s">
        <v>4316</v>
      </c>
      <c r="B503" t="s">
        <v>45</v>
      </c>
      <c r="C503" t="s">
        <v>2311</v>
      </c>
      <c r="D503" t="s">
        <v>5035</v>
      </c>
      <c r="E503" t="s">
        <v>4316</v>
      </c>
      <c r="F503" t="s">
        <v>45</v>
      </c>
      <c r="G503" t="s">
        <v>2264</v>
      </c>
      <c r="H503" t="s">
        <v>5019</v>
      </c>
      <c r="I503">
        <v>66.77</v>
      </c>
    </row>
    <row r="504" spans="1:9" x14ac:dyDescent="0.2">
      <c r="A504" t="s">
        <v>4316</v>
      </c>
      <c r="B504" t="s">
        <v>45</v>
      </c>
      <c r="C504" t="s">
        <v>2311</v>
      </c>
      <c r="D504" t="s">
        <v>5035</v>
      </c>
      <c r="E504" t="s">
        <v>4316</v>
      </c>
      <c r="F504" t="s">
        <v>124</v>
      </c>
      <c r="G504" t="s">
        <v>341</v>
      </c>
      <c r="H504" t="s">
        <v>4353</v>
      </c>
      <c r="I504">
        <v>46.37</v>
      </c>
    </row>
    <row r="505" spans="1:9" x14ac:dyDescent="0.2">
      <c r="A505" t="s">
        <v>4316</v>
      </c>
      <c r="B505" t="s">
        <v>45</v>
      </c>
      <c r="C505" t="s">
        <v>2311</v>
      </c>
      <c r="D505" t="s">
        <v>5035</v>
      </c>
      <c r="E505" t="s">
        <v>4316</v>
      </c>
      <c r="F505" t="s">
        <v>140</v>
      </c>
      <c r="G505" t="s">
        <v>276</v>
      </c>
      <c r="H505" t="s">
        <v>4337</v>
      </c>
      <c r="I505">
        <v>44.89</v>
      </c>
    </row>
    <row r="506" spans="1:9" x14ac:dyDescent="0.2">
      <c r="A506" t="s">
        <v>4316</v>
      </c>
      <c r="B506" t="s">
        <v>45</v>
      </c>
      <c r="C506" t="s">
        <v>2264</v>
      </c>
      <c r="D506" t="s">
        <v>5019</v>
      </c>
      <c r="E506" t="s">
        <v>4316</v>
      </c>
      <c r="F506" t="s">
        <v>45</v>
      </c>
      <c r="G506" t="s">
        <v>2264</v>
      </c>
      <c r="H506" t="s">
        <v>5019</v>
      </c>
      <c r="I506">
        <v>100</v>
      </c>
    </row>
    <row r="507" spans="1:9" x14ac:dyDescent="0.2">
      <c r="A507" t="s">
        <v>4316</v>
      </c>
      <c r="B507" t="s">
        <v>45</v>
      </c>
      <c r="C507" t="s">
        <v>2264</v>
      </c>
      <c r="D507" t="s">
        <v>5019</v>
      </c>
      <c r="E507" t="s">
        <v>4316</v>
      </c>
      <c r="F507" t="s">
        <v>124</v>
      </c>
      <c r="G507" t="s">
        <v>341</v>
      </c>
      <c r="H507" t="s">
        <v>4353</v>
      </c>
      <c r="I507">
        <v>46.73</v>
      </c>
    </row>
    <row r="508" spans="1:9" x14ac:dyDescent="0.2">
      <c r="A508" t="s">
        <v>4316</v>
      </c>
      <c r="B508" t="s">
        <v>45</v>
      </c>
      <c r="C508" t="s">
        <v>2264</v>
      </c>
      <c r="D508" t="s">
        <v>5019</v>
      </c>
      <c r="E508" t="s">
        <v>4316</v>
      </c>
      <c r="F508" t="s">
        <v>140</v>
      </c>
      <c r="G508" t="s">
        <v>276</v>
      </c>
      <c r="H508" t="s">
        <v>4337</v>
      </c>
      <c r="I508">
        <v>45.4</v>
      </c>
    </row>
    <row r="509" spans="1:9" x14ac:dyDescent="0.2">
      <c r="A509" t="s">
        <v>4316</v>
      </c>
      <c r="B509" t="s">
        <v>124</v>
      </c>
      <c r="C509" t="s">
        <v>341</v>
      </c>
      <c r="D509" t="s">
        <v>4353</v>
      </c>
      <c r="E509" t="s">
        <v>4316</v>
      </c>
      <c r="F509" t="s">
        <v>124</v>
      </c>
      <c r="G509" t="s">
        <v>341</v>
      </c>
      <c r="H509" t="s">
        <v>4353</v>
      </c>
      <c r="I509">
        <v>100</v>
      </c>
    </row>
    <row r="510" spans="1:9" x14ac:dyDescent="0.2">
      <c r="A510" t="s">
        <v>4316</v>
      </c>
      <c r="B510" t="s">
        <v>124</v>
      </c>
      <c r="C510" t="s">
        <v>341</v>
      </c>
      <c r="D510" t="s">
        <v>4353</v>
      </c>
      <c r="E510" t="s">
        <v>4316</v>
      </c>
      <c r="F510" t="s">
        <v>140</v>
      </c>
      <c r="G510" t="s">
        <v>276</v>
      </c>
      <c r="H510" t="s">
        <v>4337</v>
      </c>
      <c r="I510">
        <v>46.71</v>
      </c>
    </row>
    <row r="511" spans="1:9" x14ac:dyDescent="0.2">
      <c r="A511" t="s">
        <v>4316</v>
      </c>
      <c r="B511" t="s">
        <v>140</v>
      </c>
      <c r="C511" t="s">
        <v>276</v>
      </c>
      <c r="D511" t="s">
        <v>4337</v>
      </c>
      <c r="E511" t="s">
        <v>4316</v>
      </c>
      <c r="F511" t="s">
        <v>140</v>
      </c>
      <c r="G511" t="s">
        <v>276</v>
      </c>
      <c r="H511" t="s">
        <v>4337</v>
      </c>
      <c r="I511">
        <v>100</v>
      </c>
    </row>
    <row r="512" spans="1:9" x14ac:dyDescent="0.2">
      <c r="A512" t="s">
        <v>4317</v>
      </c>
      <c r="B512" t="s">
        <v>45</v>
      </c>
      <c r="C512" t="s">
        <v>4174</v>
      </c>
      <c r="D512" t="s">
        <v>5764</v>
      </c>
      <c r="E512" t="s">
        <v>4317</v>
      </c>
      <c r="F512" t="s">
        <v>45</v>
      </c>
      <c r="G512" t="s">
        <v>4174</v>
      </c>
      <c r="H512" t="s">
        <v>5764</v>
      </c>
      <c r="I512">
        <v>100</v>
      </c>
    </row>
    <row r="513" spans="1:9" x14ac:dyDescent="0.2">
      <c r="A513" t="s">
        <v>4317</v>
      </c>
      <c r="B513" t="s">
        <v>45</v>
      </c>
      <c r="C513" t="s">
        <v>4174</v>
      </c>
      <c r="D513" t="s">
        <v>5764</v>
      </c>
      <c r="E513" t="s">
        <v>4317</v>
      </c>
      <c r="F513" t="s">
        <v>106</v>
      </c>
      <c r="G513" t="s">
        <v>2118</v>
      </c>
      <c r="H513" t="s">
        <v>4961</v>
      </c>
      <c r="I513">
        <v>57.84</v>
      </c>
    </row>
    <row r="514" spans="1:9" x14ac:dyDescent="0.2">
      <c r="A514" t="s">
        <v>4317</v>
      </c>
      <c r="B514" t="s">
        <v>45</v>
      </c>
      <c r="C514" t="s">
        <v>4174</v>
      </c>
      <c r="D514" t="s">
        <v>5764</v>
      </c>
      <c r="E514" t="s">
        <v>4317</v>
      </c>
      <c r="F514" t="s">
        <v>45</v>
      </c>
      <c r="G514" t="s">
        <v>5805</v>
      </c>
      <c r="H514" t="s">
        <v>5808</v>
      </c>
      <c r="I514">
        <v>98.79</v>
      </c>
    </row>
    <row r="515" spans="1:9" x14ac:dyDescent="0.2">
      <c r="A515" t="s">
        <v>4317</v>
      </c>
      <c r="B515" t="s">
        <v>45</v>
      </c>
      <c r="C515" t="s">
        <v>4174</v>
      </c>
      <c r="D515" t="s">
        <v>5764</v>
      </c>
      <c r="E515" t="s">
        <v>4317</v>
      </c>
      <c r="F515" t="s">
        <v>135</v>
      </c>
      <c r="G515" t="s">
        <v>4123</v>
      </c>
      <c r="H515" t="s">
        <v>5735</v>
      </c>
      <c r="I515">
        <v>78.239999999999995</v>
      </c>
    </row>
    <row r="516" spans="1:9" x14ac:dyDescent="0.2">
      <c r="A516" t="s">
        <v>4317</v>
      </c>
      <c r="B516" t="s">
        <v>45</v>
      </c>
      <c r="C516" t="s">
        <v>4174</v>
      </c>
      <c r="D516" t="s">
        <v>5764</v>
      </c>
      <c r="E516" t="s">
        <v>4317</v>
      </c>
      <c r="F516" t="s">
        <v>45</v>
      </c>
      <c r="G516" t="s">
        <v>2052</v>
      </c>
      <c r="H516" t="s">
        <v>4933</v>
      </c>
      <c r="I516">
        <v>71.64</v>
      </c>
    </row>
    <row r="517" spans="1:9" x14ac:dyDescent="0.2">
      <c r="A517" t="s">
        <v>4317</v>
      </c>
      <c r="B517" t="s">
        <v>45</v>
      </c>
      <c r="C517" t="s">
        <v>4174</v>
      </c>
      <c r="D517" t="s">
        <v>5764</v>
      </c>
      <c r="E517" t="s">
        <v>4317</v>
      </c>
      <c r="F517" t="s">
        <v>106</v>
      </c>
      <c r="G517" t="s">
        <v>3929</v>
      </c>
      <c r="H517" t="s">
        <v>5667</v>
      </c>
      <c r="I517">
        <v>64.459999999999994</v>
      </c>
    </row>
    <row r="518" spans="1:9" x14ac:dyDescent="0.2">
      <c r="A518" t="s">
        <v>4317</v>
      </c>
      <c r="B518" t="s">
        <v>45</v>
      </c>
      <c r="C518" t="s">
        <v>4174</v>
      </c>
      <c r="D518" t="s">
        <v>5764</v>
      </c>
      <c r="E518" t="s">
        <v>4317</v>
      </c>
      <c r="F518" t="s">
        <v>136</v>
      </c>
      <c r="G518" t="s">
        <v>1407</v>
      </c>
      <c r="H518" t="s">
        <v>4700</v>
      </c>
      <c r="I518">
        <v>56.72</v>
      </c>
    </row>
    <row r="519" spans="1:9" x14ac:dyDescent="0.2">
      <c r="A519" t="s">
        <v>4317</v>
      </c>
      <c r="B519" t="s">
        <v>45</v>
      </c>
      <c r="C519" t="s">
        <v>4174</v>
      </c>
      <c r="D519" t="s">
        <v>5764</v>
      </c>
      <c r="E519" t="s">
        <v>4317</v>
      </c>
      <c r="F519" t="s">
        <v>124</v>
      </c>
      <c r="G519" t="s">
        <v>3320</v>
      </c>
      <c r="H519" t="s">
        <v>5404</v>
      </c>
      <c r="I519">
        <v>63.73</v>
      </c>
    </row>
    <row r="520" spans="1:9" x14ac:dyDescent="0.2">
      <c r="A520" t="s">
        <v>4317</v>
      </c>
      <c r="B520" t="s">
        <v>45</v>
      </c>
      <c r="C520" t="s">
        <v>4174</v>
      </c>
      <c r="D520" t="s">
        <v>5764</v>
      </c>
      <c r="E520" t="s">
        <v>4317</v>
      </c>
      <c r="F520" t="s">
        <v>135</v>
      </c>
      <c r="G520" t="s">
        <v>3276</v>
      </c>
      <c r="H520" t="s">
        <v>5390</v>
      </c>
      <c r="I520">
        <v>79.37</v>
      </c>
    </row>
    <row r="521" spans="1:9" x14ac:dyDescent="0.2">
      <c r="A521" t="s">
        <v>4317</v>
      </c>
      <c r="B521" t="s">
        <v>45</v>
      </c>
      <c r="C521" t="s">
        <v>4174</v>
      </c>
      <c r="D521" t="s">
        <v>5764</v>
      </c>
      <c r="E521" t="s">
        <v>4317</v>
      </c>
      <c r="F521" t="s">
        <v>45</v>
      </c>
      <c r="G521" t="s">
        <v>4586</v>
      </c>
      <c r="H521" t="s">
        <v>4596</v>
      </c>
      <c r="I521">
        <v>81.84</v>
      </c>
    </row>
    <row r="522" spans="1:9" x14ac:dyDescent="0.2">
      <c r="A522" t="s">
        <v>4317</v>
      </c>
      <c r="B522" t="s">
        <v>45</v>
      </c>
      <c r="C522" t="s">
        <v>4174</v>
      </c>
      <c r="D522" t="s">
        <v>5764</v>
      </c>
      <c r="E522" t="s">
        <v>4317</v>
      </c>
      <c r="F522" t="s">
        <v>124</v>
      </c>
      <c r="G522" t="s">
        <v>1051</v>
      </c>
      <c r="H522" t="s">
        <v>4576</v>
      </c>
      <c r="I522">
        <v>63.48</v>
      </c>
    </row>
    <row r="523" spans="1:9" x14ac:dyDescent="0.2">
      <c r="A523" t="s">
        <v>4317</v>
      </c>
      <c r="B523" t="s">
        <v>45</v>
      </c>
      <c r="C523" t="s">
        <v>4174</v>
      </c>
      <c r="D523" t="s">
        <v>5764</v>
      </c>
      <c r="E523" t="s">
        <v>4317</v>
      </c>
      <c r="F523" t="s">
        <v>106</v>
      </c>
      <c r="G523" t="s">
        <v>3109</v>
      </c>
      <c r="H523" t="s">
        <v>5328</v>
      </c>
      <c r="I523">
        <v>64.95</v>
      </c>
    </row>
    <row r="524" spans="1:9" x14ac:dyDescent="0.2">
      <c r="A524" t="s">
        <v>4317</v>
      </c>
      <c r="B524" t="s">
        <v>45</v>
      </c>
      <c r="C524" t="s">
        <v>4174</v>
      </c>
      <c r="D524" t="s">
        <v>5764</v>
      </c>
      <c r="E524" t="s">
        <v>4317</v>
      </c>
      <c r="F524" t="s">
        <v>45</v>
      </c>
      <c r="G524" t="s">
        <v>1012</v>
      </c>
      <c r="H524" t="s">
        <v>4558</v>
      </c>
      <c r="I524">
        <v>71.64</v>
      </c>
    </row>
    <row r="525" spans="1:9" x14ac:dyDescent="0.2">
      <c r="A525" t="s">
        <v>4317</v>
      </c>
      <c r="B525" t="s">
        <v>45</v>
      </c>
      <c r="C525" t="s">
        <v>4174</v>
      </c>
      <c r="D525" t="s">
        <v>5764</v>
      </c>
      <c r="E525" t="s">
        <v>4317</v>
      </c>
      <c r="F525" t="s">
        <v>45</v>
      </c>
      <c r="G525" t="s">
        <v>900</v>
      </c>
      <c r="H525" t="s">
        <v>4525</v>
      </c>
      <c r="I525">
        <v>78.239999999999995</v>
      </c>
    </row>
    <row r="526" spans="1:9" x14ac:dyDescent="0.2">
      <c r="A526" t="s">
        <v>4317</v>
      </c>
      <c r="B526" t="s">
        <v>45</v>
      </c>
      <c r="C526" t="s">
        <v>4174</v>
      </c>
      <c r="D526" t="s">
        <v>5764</v>
      </c>
      <c r="E526" t="s">
        <v>4317</v>
      </c>
      <c r="F526" t="s">
        <v>45</v>
      </c>
      <c r="G526" t="s">
        <v>2793</v>
      </c>
      <c r="H526" t="s">
        <v>5205</v>
      </c>
      <c r="I526">
        <v>74.88</v>
      </c>
    </row>
    <row r="527" spans="1:9" x14ac:dyDescent="0.2">
      <c r="A527" t="s">
        <v>4317</v>
      </c>
      <c r="B527" t="s">
        <v>45</v>
      </c>
      <c r="C527" t="s">
        <v>4174</v>
      </c>
      <c r="D527" t="s">
        <v>5764</v>
      </c>
      <c r="E527" t="s">
        <v>4317</v>
      </c>
      <c r="F527" t="s">
        <v>135</v>
      </c>
      <c r="G527" t="s">
        <v>728</v>
      </c>
      <c r="H527" t="s">
        <v>4470</v>
      </c>
      <c r="I527">
        <v>71.25</v>
      </c>
    </row>
    <row r="528" spans="1:9" x14ac:dyDescent="0.2">
      <c r="A528" t="s">
        <v>4317</v>
      </c>
      <c r="B528" t="s">
        <v>45</v>
      </c>
      <c r="C528" t="s">
        <v>4174</v>
      </c>
      <c r="D528" t="s">
        <v>5764</v>
      </c>
      <c r="E528" t="s">
        <v>4317</v>
      </c>
      <c r="F528" t="s">
        <v>140</v>
      </c>
      <c r="G528" t="s">
        <v>699</v>
      </c>
      <c r="H528" t="s">
        <v>4458</v>
      </c>
      <c r="I528">
        <v>63.64</v>
      </c>
    </row>
    <row r="529" spans="1:9" x14ac:dyDescent="0.2">
      <c r="A529" t="s">
        <v>4317</v>
      </c>
      <c r="B529" t="s">
        <v>45</v>
      </c>
      <c r="C529" t="s">
        <v>4174</v>
      </c>
      <c r="D529" t="s">
        <v>5764</v>
      </c>
      <c r="E529" t="s">
        <v>4317</v>
      </c>
      <c r="F529" t="s">
        <v>124</v>
      </c>
      <c r="G529" t="s">
        <v>600</v>
      </c>
      <c r="H529" t="s">
        <v>4425</v>
      </c>
      <c r="I529">
        <v>63.24</v>
      </c>
    </row>
    <row r="530" spans="1:9" x14ac:dyDescent="0.2">
      <c r="A530" t="s">
        <v>4317</v>
      </c>
      <c r="B530" t="s">
        <v>45</v>
      </c>
      <c r="C530" t="s">
        <v>4174</v>
      </c>
      <c r="D530" t="s">
        <v>5764</v>
      </c>
      <c r="E530" t="s">
        <v>4317</v>
      </c>
      <c r="F530" t="s">
        <v>45</v>
      </c>
      <c r="G530" t="s">
        <v>2399</v>
      </c>
      <c r="H530" t="s">
        <v>5066</v>
      </c>
      <c r="I530">
        <v>78.290000000000006</v>
      </c>
    </row>
    <row r="531" spans="1:9" x14ac:dyDescent="0.2">
      <c r="A531" t="s">
        <v>4317</v>
      </c>
      <c r="B531" t="s">
        <v>45</v>
      </c>
      <c r="C531" t="s">
        <v>4174</v>
      </c>
      <c r="D531" t="s">
        <v>5764</v>
      </c>
      <c r="E531" t="s">
        <v>4317</v>
      </c>
      <c r="F531" t="s">
        <v>45</v>
      </c>
      <c r="G531" t="s">
        <v>2311</v>
      </c>
      <c r="H531" t="s">
        <v>5034</v>
      </c>
      <c r="I531">
        <v>79.709999999999994</v>
      </c>
    </row>
    <row r="532" spans="1:9" x14ac:dyDescent="0.2">
      <c r="A532" t="s">
        <v>4317</v>
      </c>
      <c r="B532" t="s">
        <v>45</v>
      </c>
      <c r="C532" t="s">
        <v>4174</v>
      </c>
      <c r="D532" t="s">
        <v>5764</v>
      </c>
      <c r="E532" t="s">
        <v>4317</v>
      </c>
      <c r="F532" t="s">
        <v>45</v>
      </c>
      <c r="G532" t="s">
        <v>2264</v>
      </c>
      <c r="H532" t="s">
        <v>5018</v>
      </c>
      <c r="I532">
        <v>75.12</v>
      </c>
    </row>
    <row r="533" spans="1:9" x14ac:dyDescent="0.2">
      <c r="A533" t="s">
        <v>4317</v>
      </c>
      <c r="B533" t="s">
        <v>45</v>
      </c>
      <c r="C533" t="s">
        <v>4174</v>
      </c>
      <c r="D533" t="s">
        <v>5764</v>
      </c>
      <c r="E533" t="s">
        <v>4317</v>
      </c>
      <c r="F533" t="s">
        <v>124</v>
      </c>
      <c r="G533" t="s">
        <v>341</v>
      </c>
      <c r="H533" t="s">
        <v>4355</v>
      </c>
      <c r="I533">
        <v>76.040000000000006</v>
      </c>
    </row>
    <row r="534" spans="1:9" x14ac:dyDescent="0.2">
      <c r="A534" t="s">
        <v>4317</v>
      </c>
      <c r="B534" t="s">
        <v>45</v>
      </c>
      <c r="C534" t="s">
        <v>4174</v>
      </c>
      <c r="D534" t="s">
        <v>5764</v>
      </c>
      <c r="E534" t="s">
        <v>4317</v>
      </c>
      <c r="F534" t="s">
        <v>140</v>
      </c>
      <c r="G534" t="s">
        <v>276</v>
      </c>
      <c r="H534" t="s">
        <v>4336</v>
      </c>
      <c r="I534">
        <v>63.48</v>
      </c>
    </row>
    <row r="535" spans="1:9" x14ac:dyDescent="0.2">
      <c r="A535" t="s">
        <v>4317</v>
      </c>
      <c r="B535" t="s">
        <v>106</v>
      </c>
      <c r="C535" t="s">
        <v>2118</v>
      </c>
      <c r="D535" t="s">
        <v>4961</v>
      </c>
      <c r="E535" t="s">
        <v>4317</v>
      </c>
      <c r="F535" t="s">
        <v>106</v>
      </c>
      <c r="G535" t="s">
        <v>2118</v>
      </c>
      <c r="H535" t="s">
        <v>4961</v>
      </c>
      <c r="I535">
        <v>100</v>
      </c>
    </row>
    <row r="536" spans="1:9" x14ac:dyDescent="0.2">
      <c r="A536" t="s">
        <v>4317</v>
      </c>
      <c r="B536" t="s">
        <v>106</v>
      </c>
      <c r="C536" t="s">
        <v>2118</v>
      </c>
      <c r="D536" t="s">
        <v>4961</v>
      </c>
      <c r="E536" t="s">
        <v>4317</v>
      </c>
      <c r="F536" t="s">
        <v>45</v>
      </c>
      <c r="G536" t="s">
        <v>5805</v>
      </c>
      <c r="H536" t="s">
        <v>5808</v>
      </c>
      <c r="I536">
        <v>57.6</v>
      </c>
    </row>
    <row r="537" spans="1:9" x14ac:dyDescent="0.2">
      <c r="A537" t="s">
        <v>4317</v>
      </c>
      <c r="B537" t="s">
        <v>106</v>
      </c>
      <c r="C537" t="s">
        <v>2118</v>
      </c>
      <c r="D537" t="s">
        <v>4961</v>
      </c>
      <c r="E537" t="s">
        <v>4317</v>
      </c>
      <c r="F537" t="s">
        <v>135</v>
      </c>
      <c r="G537" t="s">
        <v>4123</v>
      </c>
      <c r="H537" t="s">
        <v>5735</v>
      </c>
      <c r="I537">
        <v>58.01</v>
      </c>
    </row>
    <row r="538" spans="1:9" x14ac:dyDescent="0.2">
      <c r="A538" t="s">
        <v>4317</v>
      </c>
      <c r="B538" t="s">
        <v>106</v>
      </c>
      <c r="C538" t="s">
        <v>2118</v>
      </c>
      <c r="D538" t="s">
        <v>4961</v>
      </c>
      <c r="E538" t="s">
        <v>4317</v>
      </c>
      <c r="F538" t="s">
        <v>45</v>
      </c>
      <c r="G538" t="s">
        <v>2052</v>
      </c>
      <c r="H538" t="s">
        <v>4933</v>
      </c>
      <c r="I538">
        <v>57.66</v>
      </c>
    </row>
    <row r="539" spans="1:9" x14ac:dyDescent="0.2">
      <c r="A539" t="s">
        <v>4317</v>
      </c>
      <c r="B539" t="s">
        <v>106</v>
      </c>
      <c r="C539" t="s">
        <v>2118</v>
      </c>
      <c r="D539" t="s">
        <v>4961</v>
      </c>
      <c r="E539" t="s">
        <v>4317</v>
      </c>
      <c r="F539" t="s">
        <v>106</v>
      </c>
      <c r="G539" t="s">
        <v>3929</v>
      </c>
      <c r="H539" t="s">
        <v>5667</v>
      </c>
      <c r="I539">
        <v>62.95</v>
      </c>
    </row>
    <row r="540" spans="1:9" x14ac:dyDescent="0.2">
      <c r="A540" t="s">
        <v>4317</v>
      </c>
      <c r="B540" t="s">
        <v>106</v>
      </c>
      <c r="C540" t="s">
        <v>2118</v>
      </c>
      <c r="D540" t="s">
        <v>4961</v>
      </c>
      <c r="E540" t="s">
        <v>4317</v>
      </c>
      <c r="F540" t="s">
        <v>136</v>
      </c>
      <c r="G540" t="s">
        <v>1407</v>
      </c>
      <c r="H540" t="s">
        <v>4700</v>
      </c>
      <c r="I540">
        <v>54.13</v>
      </c>
    </row>
    <row r="541" spans="1:9" x14ac:dyDescent="0.2">
      <c r="A541" t="s">
        <v>4317</v>
      </c>
      <c r="B541" t="s">
        <v>106</v>
      </c>
      <c r="C541" t="s">
        <v>2118</v>
      </c>
      <c r="D541" t="s">
        <v>4961</v>
      </c>
      <c r="E541" t="s">
        <v>4317</v>
      </c>
      <c r="F541" t="s">
        <v>124</v>
      </c>
      <c r="G541" t="s">
        <v>3320</v>
      </c>
      <c r="H541" t="s">
        <v>5404</v>
      </c>
      <c r="I541">
        <v>56.45</v>
      </c>
    </row>
    <row r="542" spans="1:9" x14ac:dyDescent="0.2">
      <c r="A542" t="s">
        <v>4317</v>
      </c>
      <c r="B542" t="s">
        <v>106</v>
      </c>
      <c r="C542" t="s">
        <v>2118</v>
      </c>
      <c r="D542" t="s">
        <v>4961</v>
      </c>
      <c r="E542" t="s">
        <v>4317</v>
      </c>
      <c r="F542" t="s">
        <v>135</v>
      </c>
      <c r="G542" t="s">
        <v>3276</v>
      </c>
      <c r="H542" t="s">
        <v>5390</v>
      </c>
      <c r="I542">
        <v>57.35</v>
      </c>
    </row>
    <row r="543" spans="1:9" x14ac:dyDescent="0.2">
      <c r="A543" t="s">
        <v>4317</v>
      </c>
      <c r="B543" t="s">
        <v>106</v>
      </c>
      <c r="C543" t="s">
        <v>2118</v>
      </c>
      <c r="D543" t="s">
        <v>4961</v>
      </c>
      <c r="E543" t="s">
        <v>4317</v>
      </c>
      <c r="F543" t="s">
        <v>45</v>
      </c>
      <c r="G543" t="s">
        <v>4586</v>
      </c>
      <c r="H543" t="s">
        <v>4596</v>
      </c>
      <c r="I543">
        <v>58.09</v>
      </c>
    </row>
    <row r="544" spans="1:9" x14ac:dyDescent="0.2">
      <c r="A544" t="s">
        <v>4317</v>
      </c>
      <c r="B544" t="s">
        <v>106</v>
      </c>
      <c r="C544" t="s">
        <v>2118</v>
      </c>
      <c r="D544" t="s">
        <v>4961</v>
      </c>
      <c r="E544" t="s">
        <v>4317</v>
      </c>
      <c r="F544" t="s">
        <v>124</v>
      </c>
      <c r="G544" t="s">
        <v>1051</v>
      </c>
      <c r="H544" t="s">
        <v>4576</v>
      </c>
      <c r="I544">
        <v>54.9</v>
      </c>
    </row>
    <row r="545" spans="1:9" x14ac:dyDescent="0.2">
      <c r="A545" t="s">
        <v>4317</v>
      </c>
      <c r="B545" t="s">
        <v>106</v>
      </c>
      <c r="C545" t="s">
        <v>2118</v>
      </c>
      <c r="D545" t="s">
        <v>4961</v>
      </c>
      <c r="E545" t="s">
        <v>4317</v>
      </c>
      <c r="F545" t="s">
        <v>106</v>
      </c>
      <c r="G545" t="s">
        <v>3109</v>
      </c>
      <c r="H545" t="s">
        <v>5328</v>
      </c>
      <c r="I545">
        <v>61.5</v>
      </c>
    </row>
    <row r="546" spans="1:9" x14ac:dyDescent="0.2">
      <c r="A546" t="s">
        <v>4317</v>
      </c>
      <c r="B546" t="s">
        <v>106</v>
      </c>
      <c r="C546" t="s">
        <v>2118</v>
      </c>
      <c r="D546" t="s">
        <v>4961</v>
      </c>
      <c r="E546" t="s">
        <v>4317</v>
      </c>
      <c r="F546" t="s">
        <v>45</v>
      </c>
      <c r="G546" t="s">
        <v>1012</v>
      </c>
      <c r="H546" t="s">
        <v>4558</v>
      </c>
      <c r="I546">
        <v>57.42</v>
      </c>
    </row>
    <row r="547" spans="1:9" x14ac:dyDescent="0.2">
      <c r="A547" t="s">
        <v>4317</v>
      </c>
      <c r="B547" t="s">
        <v>106</v>
      </c>
      <c r="C547" t="s">
        <v>2118</v>
      </c>
      <c r="D547" t="s">
        <v>4961</v>
      </c>
      <c r="E547" t="s">
        <v>4317</v>
      </c>
      <c r="F547" t="s">
        <v>45</v>
      </c>
      <c r="G547" t="s">
        <v>900</v>
      </c>
      <c r="H547" t="s">
        <v>4525</v>
      </c>
      <c r="I547">
        <v>58.33</v>
      </c>
    </row>
    <row r="548" spans="1:9" x14ac:dyDescent="0.2">
      <c r="A548" t="s">
        <v>4317</v>
      </c>
      <c r="B548" t="s">
        <v>106</v>
      </c>
      <c r="C548" t="s">
        <v>2118</v>
      </c>
      <c r="D548" t="s">
        <v>4961</v>
      </c>
      <c r="E548" t="s">
        <v>4317</v>
      </c>
      <c r="F548" t="s">
        <v>45</v>
      </c>
      <c r="G548" t="s">
        <v>2793</v>
      </c>
      <c r="H548" t="s">
        <v>5205</v>
      </c>
      <c r="I548">
        <v>57.35</v>
      </c>
    </row>
    <row r="549" spans="1:9" x14ac:dyDescent="0.2">
      <c r="A549" t="s">
        <v>4317</v>
      </c>
      <c r="B549" t="s">
        <v>106</v>
      </c>
      <c r="C549" t="s">
        <v>2118</v>
      </c>
      <c r="D549" t="s">
        <v>4961</v>
      </c>
      <c r="E549" t="s">
        <v>4317</v>
      </c>
      <c r="F549" t="s">
        <v>135</v>
      </c>
      <c r="G549" t="s">
        <v>728</v>
      </c>
      <c r="H549" t="s">
        <v>4470</v>
      </c>
      <c r="I549">
        <v>59.21</v>
      </c>
    </row>
    <row r="550" spans="1:9" x14ac:dyDescent="0.2">
      <c r="A550" t="s">
        <v>4317</v>
      </c>
      <c r="B550" t="s">
        <v>106</v>
      </c>
      <c r="C550" t="s">
        <v>2118</v>
      </c>
      <c r="D550" t="s">
        <v>4961</v>
      </c>
      <c r="E550" t="s">
        <v>4317</v>
      </c>
      <c r="F550" t="s">
        <v>140</v>
      </c>
      <c r="G550" t="s">
        <v>699</v>
      </c>
      <c r="H550" t="s">
        <v>4458</v>
      </c>
      <c r="I550">
        <v>59.62</v>
      </c>
    </row>
    <row r="551" spans="1:9" x14ac:dyDescent="0.2">
      <c r="A551" t="s">
        <v>4317</v>
      </c>
      <c r="B551" t="s">
        <v>106</v>
      </c>
      <c r="C551" t="s">
        <v>2118</v>
      </c>
      <c r="D551" t="s">
        <v>4961</v>
      </c>
      <c r="E551" t="s">
        <v>4317</v>
      </c>
      <c r="F551" t="s">
        <v>124</v>
      </c>
      <c r="G551" t="s">
        <v>600</v>
      </c>
      <c r="H551" t="s">
        <v>4425</v>
      </c>
      <c r="I551">
        <v>56.45</v>
      </c>
    </row>
    <row r="552" spans="1:9" x14ac:dyDescent="0.2">
      <c r="A552" t="s">
        <v>4317</v>
      </c>
      <c r="B552" t="s">
        <v>106</v>
      </c>
      <c r="C552" t="s">
        <v>2118</v>
      </c>
      <c r="D552" t="s">
        <v>4961</v>
      </c>
      <c r="E552" t="s">
        <v>4317</v>
      </c>
      <c r="F552" t="s">
        <v>45</v>
      </c>
      <c r="G552" t="s">
        <v>2399</v>
      </c>
      <c r="H552" t="s">
        <v>5066</v>
      </c>
      <c r="I552">
        <v>57.99</v>
      </c>
    </row>
    <row r="553" spans="1:9" x14ac:dyDescent="0.2">
      <c r="A553" t="s">
        <v>4317</v>
      </c>
      <c r="B553" t="s">
        <v>106</v>
      </c>
      <c r="C553" t="s">
        <v>2118</v>
      </c>
      <c r="D553" t="s">
        <v>4961</v>
      </c>
      <c r="E553" t="s">
        <v>4317</v>
      </c>
      <c r="F553" t="s">
        <v>45</v>
      </c>
      <c r="G553" t="s">
        <v>2311</v>
      </c>
      <c r="H553" t="s">
        <v>5034</v>
      </c>
      <c r="I553">
        <v>58.09</v>
      </c>
    </row>
    <row r="554" spans="1:9" x14ac:dyDescent="0.2">
      <c r="A554" t="s">
        <v>4317</v>
      </c>
      <c r="B554" t="s">
        <v>106</v>
      </c>
      <c r="C554" t="s">
        <v>2118</v>
      </c>
      <c r="D554" t="s">
        <v>4961</v>
      </c>
      <c r="E554" t="s">
        <v>4317</v>
      </c>
      <c r="F554" t="s">
        <v>45</v>
      </c>
      <c r="G554" t="s">
        <v>2264</v>
      </c>
      <c r="H554" t="s">
        <v>5018</v>
      </c>
      <c r="I554">
        <v>57.35</v>
      </c>
    </row>
    <row r="555" spans="1:9" x14ac:dyDescent="0.2">
      <c r="A555" t="s">
        <v>4317</v>
      </c>
      <c r="B555" t="s">
        <v>106</v>
      </c>
      <c r="C555" t="s">
        <v>2118</v>
      </c>
      <c r="D555" t="s">
        <v>4961</v>
      </c>
      <c r="E555" t="s">
        <v>4317</v>
      </c>
      <c r="F555" t="s">
        <v>124</v>
      </c>
      <c r="G555" t="s">
        <v>341</v>
      </c>
      <c r="H555" t="s">
        <v>4355</v>
      </c>
      <c r="I555">
        <v>56.39</v>
      </c>
    </row>
    <row r="556" spans="1:9" x14ac:dyDescent="0.2">
      <c r="A556" t="s">
        <v>4317</v>
      </c>
      <c r="B556" t="s">
        <v>106</v>
      </c>
      <c r="C556" t="s">
        <v>2118</v>
      </c>
      <c r="D556" t="s">
        <v>4961</v>
      </c>
      <c r="E556" t="s">
        <v>4317</v>
      </c>
      <c r="F556" t="s">
        <v>140</v>
      </c>
      <c r="G556" t="s">
        <v>276</v>
      </c>
      <c r="H556" t="s">
        <v>4336</v>
      </c>
      <c r="I556">
        <v>58.23</v>
      </c>
    </row>
    <row r="557" spans="1:9" x14ac:dyDescent="0.2">
      <c r="A557" t="s">
        <v>4317</v>
      </c>
      <c r="B557" t="s">
        <v>45</v>
      </c>
      <c r="C557" t="s">
        <v>5805</v>
      </c>
      <c r="D557" t="s">
        <v>5808</v>
      </c>
      <c r="E557" t="s">
        <v>4317</v>
      </c>
      <c r="F557" t="s">
        <v>45</v>
      </c>
      <c r="G557" t="s">
        <v>5805</v>
      </c>
      <c r="H557" t="s">
        <v>5808</v>
      </c>
      <c r="I557">
        <v>100</v>
      </c>
    </row>
    <row r="558" spans="1:9" x14ac:dyDescent="0.2">
      <c r="A558" t="s">
        <v>4317</v>
      </c>
      <c r="B558" t="s">
        <v>45</v>
      </c>
      <c r="C558" t="s">
        <v>5805</v>
      </c>
      <c r="D558" t="s">
        <v>5808</v>
      </c>
      <c r="E558" t="s">
        <v>4317</v>
      </c>
      <c r="F558" t="s">
        <v>135</v>
      </c>
      <c r="G558" t="s">
        <v>4123</v>
      </c>
      <c r="H558" t="s">
        <v>5735</v>
      </c>
      <c r="I558">
        <v>78</v>
      </c>
    </row>
    <row r="559" spans="1:9" x14ac:dyDescent="0.2">
      <c r="A559" t="s">
        <v>4317</v>
      </c>
      <c r="B559" t="s">
        <v>45</v>
      </c>
      <c r="C559" t="s">
        <v>5805</v>
      </c>
      <c r="D559" t="s">
        <v>5808</v>
      </c>
      <c r="E559" t="s">
        <v>4317</v>
      </c>
      <c r="F559" t="s">
        <v>45</v>
      </c>
      <c r="G559" t="s">
        <v>2052</v>
      </c>
      <c r="H559" t="s">
        <v>4933</v>
      </c>
      <c r="I559">
        <v>71.150000000000006</v>
      </c>
    </row>
    <row r="560" spans="1:9" x14ac:dyDescent="0.2">
      <c r="A560" t="s">
        <v>4317</v>
      </c>
      <c r="B560" t="s">
        <v>45</v>
      </c>
      <c r="C560" t="s">
        <v>5805</v>
      </c>
      <c r="D560" t="s">
        <v>5808</v>
      </c>
      <c r="E560" t="s">
        <v>4317</v>
      </c>
      <c r="F560" t="s">
        <v>106</v>
      </c>
      <c r="G560" t="s">
        <v>3929</v>
      </c>
      <c r="H560" t="s">
        <v>5667</v>
      </c>
      <c r="I560">
        <v>64.459999999999994</v>
      </c>
    </row>
    <row r="561" spans="1:9" x14ac:dyDescent="0.2">
      <c r="A561" t="s">
        <v>4317</v>
      </c>
      <c r="B561" t="s">
        <v>45</v>
      </c>
      <c r="C561" t="s">
        <v>5805</v>
      </c>
      <c r="D561" t="s">
        <v>5808</v>
      </c>
      <c r="E561" t="s">
        <v>4317</v>
      </c>
      <c r="F561" t="s">
        <v>136</v>
      </c>
      <c r="G561" t="s">
        <v>1407</v>
      </c>
      <c r="H561" t="s">
        <v>4700</v>
      </c>
      <c r="I561">
        <v>56.72</v>
      </c>
    </row>
    <row r="562" spans="1:9" x14ac:dyDescent="0.2">
      <c r="A562" t="s">
        <v>4317</v>
      </c>
      <c r="B562" t="s">
        <v>45</v>
      </c>
      <c r="C562" t="s">
        <v>5805</v>
      </c>
      <c r="D562" t="s">
        <v>5808</v>
      </c>
      <c r="E562" t="s">
        <v>4317</v>
      </c>
      <c r="F562" t="s">
        <v>124</v>
      </c>
      <c r="G562" t="s">
        <v>3320</v>
      </c>
      <c r="H562" t="s">
        <v>5404</v>
      </c>
      <c r="I562">
        <v>63.48</v>
      </c>
    </row>
    <row r="563" spans="1:9" x14ac:dyDescent="0.2">
      <c r="A563" t="s">
        <v>4317</v>
      </c>
      <c r="B563" t="s">
        <v>45</v>
      </c>
      <c r="C563" t="s">
        <v>5805</v>
      </c>
      <c r="D563" t="s">
        <v>5808</v>
      </c>
      <c r="E563" t="s">
        <v>4317</v>
      </c>
      <c r="F563" t="s">
        <v>135</v>
      </c>
      <c r="G563" t="s">
        <v>3276</v>
      </c>
      <c r="H563" t="s">
        <v>5390</v>
      </c>
      <c r="I563">
        <v>79.13</v>
      </c>
    </row>
    <row r="564" spans="1:9" x14ac:dyDescent="0.2">
      <c r="A564" t="s">
        <v>4317</v>
      </c>
      <c r="B564" t="s">
        <v>45</v>
      </c>
      <c r="C564" t="s">
        <v>5805</v>
      </c>
      <c r="D564" t="s">
        <v>5808</v>
      </c>
      <c r="E564" t="s">
        <v>4317</v>
      </c>
      <c r="F564" t="s">
        <v>45</v>
      </c>
      <c r="G564" t="s">
        <v>4586</v>
      </c>
      <c r="H564" t="s">
        <v>4596</v>
      </c>
      <c r="I564">
        <v>82.32</v>
      </c>
    </row>
    <row r="565" spans="1:9" x14ac:dyDescent="0.2">
      <c r="A565" t="s">
        <v>4317</v>
      </c>
      <c r="B565" t="s">
        <v>45</v>
      </c>
      <c r="C565" t="s">
        <v>5805</v>
      </c>
      <c r="D565" t="s">
        <v>5808</v>
      </c>
      <c r="E565" t="s">
        <v>4317</v>
      </c>
      <c r="F565" t="s">
        <v>124</v>
      </c>
      <c r="G565" t="s">
        <v>1051</v>
      </c>
      <c r="H565" t="s">
        <v>4576</v>
      </c>
      <c r="I565">
        <v>63.24</v>
      </c>
    </row>
    <row r="566" spans="1:9" x14ac:dyDescent="0.2">
      <c r="A566" t="s">
        <v>4317</v>
      </c>
      <c r="B566" t="s">
        <v>45</v>
      </c>
      <c r="C566" t="s">
        <v>5805</v>
      </c>
      <c r="D566" t="s">
        <v>5808</v>
      </c>
      <c r="E566" t="s">
        <v>4317</v>
      </c>
      <c r="F566" t="s">
        <v>106</v>
      </c>
      <c r="G566" t="s">
        <v>3109</v>
      </c>
      <c r="H566" t="s">
        <v>5328</v>
      </c>
      <c r="I566">
        <v>64.95</v>
      </c>
    </row>
    <row r="567" spans="1:9" x14ac:dyDescent="0.2">
      <c r="A567" t="s">
        <v>4317</v>
      </c>
      <c r="B567" t="s">
        <v>45</v>
      </c>
      <c r="C567" t="s">
        <v>5805</v>
      </c>
      <c r="D567" t="s">
        <v>5808</v>
      </c>
      <c r="E567" t="s">
        <v>4317</v>
      </c>
      <c r="F567" t="s">
        <v>45</v>
      </c>
      <c r="G567" t="s">
        <v>1012</v>
      </c>
      <c r="H567" t="s">
        <v>4558</v>
      </c>
      <c r="I567">
        <v>71.150000000000006</v>
      </c>
    </row>
    <row r="568" spans="1:9" x14ac:dyDescent="0.2">
      <c r="A568" t="s">
        <v>4317</v>
      </c>
      <c r="B568" t="s">
        <v>45</v>
      </c>
      <c r="C568" t="s">
        <v>5805</v>
      </c>
      <c r="D568" t="s">
        <v>5808</v>
      </c>
      <c r="E568" t="s">
        <v>4317</v>
      </c>
      <c r="F568" t="s">
        <v>45</v>
      </c>
      <c r="G568" t="s">
        <v>900</v>
      </c>
      <c r="H568" t="s">
        <v>4525</v>
      </c>
      <c r="I568">
        <v>78</v>
      </c>
    </row>
    <row r="569" spans="1:9" x14ac:dyDescent="0.2">
      <c r="A569" t="s">
        <v>4317</v>
      </c>
      <c r="B569" t="s">
        <v>45</v>
      </c>
      <c r="C569" t="s">
        <v>5805</v>
      </c>
      <c r="D569" t="s">
        <v>5808</v>
      </c>
      <c r="E569" t="s">
        <v>4317</v>
      </c>
      <c r="F569" t="s">
        <v>45</v>
      </c>
      <c r="G569" t="s">
        <v>2793</v>
      </c>
      <c r="H569" t="s">
        <v>5205</v>
      </c>
      <c r="I569">
        <v>74.63</v>
      </c>
    </row>
    <row r="570" spans="1:9" x14ac:dyDescent="0.2">
      <c r="A570" t="s">
        <v>4317</v>
      </c>
      <c r="B570" t="s">
        <v>45</v>
      </c>
      <c r="C570" t="s">
        <v>5805</v>
      </c>
      <c r="D570" t="s">
        <v>5808</v>
      </c>
      <c r="E570" t="s">
        <v>4317</v>
      </c>
      <c r="F570" t="s">
        <v>135</v>
      </c>
      <c r="G570" t="s">
        <v>728</v>
      </c>
      <c r="H570" t="s">
        <v>4470</v>
      </c>
      <c r="I570">
        <v>70.760000000000005</v>
      </c>
    </row>
    <row r="571" spans="1:9" x14ac:dyDescent="0.2">
      <c r="A571" t="s">
        <v>4317</v>
      </c>
      <c r="B571" t="s">
        <v>45</v>
      </c>
      <c r="C571" t="s">
        <v>5805</v>
      </c>
      <c r="D571" t="s">
        <v>5808</v>
      </c>
      <c r="E571" t="s">
        <v>4317</v>
      </c>
      <c r="F571" t="s">
        <v>140</v>
      </c>
      <c r="G571" t="s">
        <v>699</v>
      </c>
      <c r="H571" t="s">
        <v>4458</v>
      </c>
      <c r="I571">
        <v>64.13</v>
      </c>
    </row>
    <row r="572" spans="1:9" x14ac:dyDescent="0.2">
      <c r="A572" t="s">
        <v>4317</v>
      </c>
      <c r="B572" t="s">
        <v>45</v>
      </c>
      <c r="C572" t="s">
        <v>5805</v>
      </c>
      <c r="D572" t="s">
        <v>5808</v>
      </c>
      <c r="E572" t="s">
        <v>4317</v>
      </c>
      <c r="F572" t="s">
        <v>124</v>
      </c>
      <c r="G572" t="s">
        <v>600</v>
      </c>
      <c r="H572" t="s">
        <v>4425</v>
      </c>
      <c r="I572">
        <v>62.99</v>
      </c>
    </row>
    <row r="573" spans="1:9" x14ac:dyDescent="0.2">
      <c r="A573" t="s">
        <v>4317</v>
      </c>
      <c r="B573" t="s">
        <v>45</v>
      </c>
      <c r="C573" t="s">
        <v>5805</v>
      </c>
      <c r="D573" t="s">
        <v>5808</v>
      </c>
      <c r="E573" t="s">
        <v>4317</v>
      </c>
      <c r="F573" t="s">
        <v>45</v>
      </c>
      <c r="G573" t="s">
        <v>2399</v>
      </c>
      <c r="H573" t="s">
        <v>5066</v>
      </c>
      <c r="I573">
        <v>78.05</v>
      </c>
    </row>
    <row r="574" spans="1:9" x14ac:dyDescent="0.2">
      <c r="A574" t="s">
        <v>4317</v>
      </c>
      <c r="B574" t="s">
        <v>45</v>
      </c>
      <c r="C574" t="s">
        <v>5805</v>
      </c>
      <c r="D574" t="s">
        <v>5808</v>
      </c>
      <c r="E574" t="s">
        <v>4317</v>
      </c>
      <c r="F574" t="s">
        <v>45</v>
      </c>
      <c r="G574" t="s">
        <v>2311</v>
      </c>
      <c r="H574" t="s">
        <v>5034</v>
      </c>
      <c r="I574">
        <v>79.709999999999994</v>
      </c>
    </row>
    <row r="575" spans="1:9" x14ac:dyDescent="0.2">
      <c r="A575" t="s">
        <v>4317</v>
      </c>
      <c r="B575" t="s">
        <v>45</v>
      </c>
      <c r="C575" t="s">
        <v>5805</v>
      </c>
      <c r="D575" t="s">
        <v>5808</v>
      </c>
      <c r="E575" t="s">
        <v>4317</v>
      </c>
      <c r="F575" t="s">
        <v>45</v>
      </c>
      <c r="G575" t="s">
        <v>2264</v>
      </c>
      <c r="H575" t="s">
        <v>5018</v>
      </c>
      <c r="I575">
        <v>74.88</v>
      </c>
    </row>
    <row r="576" spans="1:9" x14ac:dyDescent="0.2">
      <c r="A576" t="s">
        <v>4317</v>
      </c>
      <c r="B576" t="s">
        <v>45</v>
      </c>
      <c r="C576" t="s">
        <v>5805</v>
      </c>
      <c r="D576" t="s">
        <v>5808</v>
      </c>
      <c r="E576" t="s">
        <v>4317</v>
      </c>
      <c r="F576" t="s">
        <v>124</v>
      </c>
      <c r="G576" t="s">
        <v>341</v>
      </c>
      <c r="H576" t="s">
        <v>4355</v>
      </c>
      <c r="I576">
        <v>76.040000000000006</v>
      </c>
    </row>
    <row r="577" spans="1:9" x14ac:dyDescent="0.2">
      <c r="A577" t="s">
        <v>4317</v>
      </c>
      <c r="B577" t="s">
        <v>45</v>
      </c>
      <c r="C577" t="s">
        <v>5805</v>
      </c>
      <c r="D577" t="s">
        <v>5808</v>
      </c>
      <c r="E577" t="s">
        <v>4317</v>
      </c>
      <c r="F577" t="s">
        <v>140</v>
      </c>
      <c r="G577" t="s">
        <v>276</v>
      </c>
      <c r="H577" t="s">
        <v>4336</v>
      </c>
      <c r="I577">
        <v>63.48</v>
      </c>
    </row>
    <row r="578" spans="1:9" x14ac:dyDescent="0.2">
      <c r="A578" t="s">
        <v>4317</v>
      </c>
      <c r="B578" t="s">
        <v>135</v>
      </c>
      <c r="C578" t="s">
        <v>4123</v>
      </c>
      <c r="D578" t="s">
        <v>5735</v>
      </c>
      <c r="E578" t="s">
        <v>4317</v>
      </c>
      <c r="F578" t="s">
        <v>135</v>
      </c>
      <c r="G578" t="s">
        <v>4123</v>
      </c>
      <c r="H578" t="s">
        <v>5735</v>
      </c>
      <c r="I578">
        <v>100</v>
      </c>
    </row>
    <row r="579" spans="1:9" x14ac:dyDescent="0.2">
      <c r="A579" t="s">
        <v>4317</v>
      </c>
      <c r="B579" t="s">
        <v>135</v>
      </c>
      <c r="C579" t="s">
        <v>4123</v>
      </c>
      <c r="D579" t="s">
        <v>5735</v>
      </c>
      <c r="E579" t="s">
        <v>4317</v>
      </c>
      <c r="F579" t="s">
        <v>45</v>
      </c>
      <c r="G579" t="s">
        <v>2052</v>
      </c>
      <c r="H579" t="s">
        <v>4933</v>
      </c>
      <c r="I579">
        <v>74.94</v>
      </c>
    </row>
    <row r="580" spans="1:9" x14ac:dyDescent="0.2">
      <c r="A580" t="s">
        <v>4317</v>
      </c>
      <c r="B580" t="s">
        <v>135</v>
      </c>
      <c r="C580" t="s">
        <v>4123</v>
      </c>
      <c r="D580" t="s">
        <v>5735</v>
      </c>
      <c r="E580" t="s">
        <v>4317</v>
      </c>
      <c r="F580" t="s">
        <v>106</v>
      </c>
      <c r="G580" t="s">
        <v>3929</v>
      </c>
      <c r="H580" t="s">
        <v>5667</v>
      </c>
      <c r="I580">
        <v>64.56</v>
      </c>
    </row>
    <row r="581" spans="1:9" x14ac:dyDescent="0.2">
      <c r="A581" t="s">
        <v>4317</v>
      </c>
      <c r="B581" t="s">
        <v>135</v>
      </c>
      <c r="C581" t="s">
        <v>4123</v>
      </c>
      <c r="D581" t="s">
        <v>5735</v>
      </c>
      <c r="E581" t="s">
        <v>4317</v>
      </c>
      <c r="F581" t="s">
        <v>136</v>
      </c>
      <c r="G581" t="s">
        <v>1407</v>
      </c>
      <c r="H581" t="s">
        <v>4700</v>
      </c>
      <c r="I581">
        <v>59.81</v>
      </c>
    </row>
    <row r="582" spans="1:9" x14ac:dyDescent="0.2">
      <c r="A582" t="s">
        <v>4317</v>
      </c>
      <c r="B582" t="s">
        <v>135</v>
      </c>
      <c r="C582" t="s">
        <v>4123</v>
      </c>
      <c r="D582" t="s">
        <v>5735</v>
      </c>
      <c r="E582" t="s">
        <v>4317</v>
      </c>
      <c r="F582" t="s">
        <v>124</v>
      </c>
      <c r="G582" t="s">
        <v>3320</v>
      </c>
      <c r="H582" t="s">
        <v>5404</v>
      </c>
      <c r="I582">
        <v>67.31</v>
      </c>
    </row>
    <row r="583" spans="1:9" x14ac:dyDescent="0.2">
      <c r="A583" t="s">
        <v>4317</v>
      </c>
      <c r="B583" t="s">
        <v>135</v>
      </c>
      <c r="C583" t="s">
        <v>4123</v>
      </c>
      <c r="D583" t="s">
        <v>5735</v>
      </c>
      <c r="E583" t="s">
        <v>4317</v>
      </c>
      <c r="F583" t="s">
        <v>135</v>
      </c>
      <c r="G583" t="s">
        <v>3276</v>
      </c>
      <c r="H583" t="s">
        <v>5390</v>
      </c>
      <c r="I583">
        <v>77.02</v>
      </c>
    </row>
    <row r="584" spans="1:9" x14ac:dyDescent="0.2">
      <c r="A584" t="s">
        <v>4317</v>
      </c>
      <c r="B584" t="s">
        <v>135</v>
      </c>
      <c r="C584" t="s">
        <v>4123</v>
      </c>
      <c r="D584" t="s">
        <v>5735</v>
      </c>
      <c r="E584" t="s">
        <v>4317</v>
      </c>
      <c r="F584" t="s">
        <v>45</v>
      </c>
      <c r="G584" t="s">
        <v>4586</v>
      </c>
      <c r="H584" t="s">
        <v>4596</v>
      </c>
      <c r="I584">
        <v>80.2</v>
      </c>
    </row>
    <row r="585" spans="1:9" x14ac:dyDescent="0.2">
      <c r="A585" t="s">
        <v>4317</v>
      </c>
      <c r="B585" t="s">
        <v>135</v>
      </c>
      <c r="C585" t="s">
        <v>4123</v>
      </c>
      <c r="D585" t="s">
        <v>5735</v>
      </c>
      <c r="E585" t="s">
        <v>4317</v>
      </c>
      <c r="F585" t="s">
        <v>124</v>
      </c>
      <c r="G585" t="s">
        <v>1051</v>
      </c>
      <c r="H585" t="s">
        <v>4576</v>
      </c>
      <c r="I585">
        <v>65.53</v>
      </c>
    </row>
    <row r="586" spans="1:9" x14ac:dyDescent="0.2">
      <c r="A586" t="s">
        <v>4317</v>
      </c>
      <c r="B586" t="s">
        <v>135</v>
      </c>
      <c r="C586" t="s">
        <v>4123</v>
      </c>
      <c r="D586" t="s">
        <v>5735</v>
      </c>
      <c r="E586" t="s">
        <v>4317</v>
      </c>
      <c r="F586" t="s">
        <v>106</v>
      </c>
      <c r="G586" t="s">
        <v>3109</v>
      </c>
      <c r="H586" t="s">
        <v>5328</v>
      </c>
      <c r="I586">
        <v>64.81</v>
      </c>
    </row>
    <row r="587" spans="1:9" x14ac:dyDescent="0.2">
      <c r="A587" t="s">
        <v>4317</v>
      </c>
      <c r="B587" t="s">
        <v>135</v>
      </c>
      <c r="C587" t="s">
        <v>4123</v>
      </c>
      <c r="D587" t="s">
        <v>5735</v>
      </c>
      <c r="E587" t="s">
        <v>4317</v>
      </c>
      <c r="F587" t="s">
        <v>45</v>
      </c>
      <c r="G587" t="s">
        <v>1012</v>
      </c>
      <c r="H587" t="s">
        <v>4558</v>
      </c>
      <c r="I587">
        <v>72.75</v>
      </c>
    </row>
    <row r="588" spans="1:9" x14ac:dyDescent="0.2">
      <c r="A588" t="s">
        <v>4317</v>
      </c>
      <c r="B588" t="s">
        <v>135</v>
      </c>
      <c r="C588" t="s">
        <v>4123</v>
      </c>
      <c r="D588" t="s">
        <v>5735</v>
      </c>
      <c r="E588" t="s">
        <v>4317</v>
      </c>
      <c r="F588" t="s">
        <v>45</v>
      </c>
      <c r="G588" t="s">
        <v>900</v>
      </c>
      <c r="H588" t="s">
        <v>4525</v>
      </c>
      <c r="I588">
        <v>82.89</v>
      </c>
    </row>
    <row r="589" spans="1:9" x14ac:dyDescent="0.2">
      <c r="A589" t="s">
        <v>4317</v>
      </c>
      <c r="B589" t="s">
        <v>135</v>
      </c>
      <c r="C589" t="s">
        <v>4123</v>
      </c>
      <c r="D589" t="s">
        <v>5735</v>
      </c>
      <c r="E589" t="s">
        <v>4317</v>
      </c>
      <c r="F589" t="s">
        <v>45</v>
      </c>
      <c r="G589" t="s">
        <v>2793</v>
      </c>
      <c r="H589" t="s">
        <v>5205</v>
      </c>
      <c r="I589">
        <v>81.17</v>
      </c>
    </row>
    <row r="590" spans="1:9" x14ac:dyDescent="0.2">
      <c r="A590" t="s">
        <v>4317</v>
      </c>
      <c r="B590" t="s">
        <v>135</v>
      </c>
      <c r="C590" t="s">
        <v>4123</v>
      </c>
      <c r="D590" t="s">
        <v>5735</v>
      </c>
      <c r="E590" t="s">
        <v>4317</v>
      </c>
      <c r="F590" t="s">
        <v>135</v>
      </c>
      <c r="G590" t="s">
        <v>728</v>
      </c>
      <c r="H590" t="s">
        <v>4470</v>
      </c>
      <c r="I590">
        <v>73.459999999999994</v>
      </c>
    </row>
    <row r="591" spans="1:9" x14ac:dyDescent="0.2">
      <c r="A591" t="s">
        <v>4317</v>
      </c>
      <c r="B591" t="s">
        <v>135</v>
      </c>
      <c r="C591" t="s">
        <v>4123</v>
      </c>
      <c r="D591" t="s">
        <v>5735</v>
      </c>
      <c r="E591" t="s">
        <v>4317</v>
      </c>
      <c r="F591" t="s">
        <v>140</v>
      </c>
      <c r="G591" t="s">
        <v>699</v>
      </c>
      <c r="H591" t="s">
        <v>4458</v>
      </c>
      <c r="I591">
        <v>66.260000000000005</v>
      </c>
    </row>
    <row r="592" spans="1:9" x14ac:dyDescent="0.2">
      <c r="A592" t="s">
        <v>4317</v>
      </c>
      <c r="B592" t="s">
        <v>135</v>
      </c>
      <c r="C592" t="s">
        <v>4123</v>
      </c>
      <c r="D592" t="s">
        <v>5735</v>
      </c>
      <c r="E592" t="s">
        <v>4317</v>
      </c>
      <c r="F592" t="s">
        <v>124</v>
      </c>
      <c r="G592" t="s">
        <v>600</v>
      </c>
      <c r="H592" t="s">
        <v>4425</v>
      </c>
      <c r="I592">
        <v>67.55</v>
      </c>
    </row>
    <row r="593" spans="1:9" x14ac:dyDescent="0.2">
      <c r="A593" t="s">
        <v>4317</v>
      </c>
      <c r="B593" t="s">
        <v>135</v>
      </c>
      <c r="C593" t="s">
        <v>4123</v>
      </c>
      <c r="D593" t="s">
        <v>5735</v>
      </c>
      <c r="E593" t="s">
        <v>4317</v>
      </c>
      <c r="F593" t="s">
        <v>45</v>
      </c>
      <c r="G593" t="s">
        <v>2399</v>
      </c>
      <c r="H593" t="s">
        <v>5066</v>
      </c>
      <c r="I593">
        <v>83.09</v>
      </c>
    </row>
    <row r="594" spans="1:9" x14ac:dyDescent="0.2">
      <c r="A594" t="s">
        <v>4317</v>
      </c>
      <c r="B594" t="s">
        <v>135</v>
      </c>
      <c r="C594" t="s">
        <v>4123</v>
      </c>
      <c r="D594" t="s">
        <v>5735</v>
      </c>
      <c r="E594" t="s">
        <v>4317</v>
      </c>
      <c r="F594" t="s">
        <v>45</v>
      </c>
      <c r="G594" t="s">
        <v>2311</v>
      </c>
      <c r="H594" t="s">
        <v>5034</v>
      </c>
      <c r="I594">
        <v>82.15</v>
      </c>
    </row>
    <row r="595" spans="1:9" x14ac:dyDescent="0.2">
      <c r="A595" t="s">
        <v>4317</v>
      </c>
      <c r="B595" t="s">
        <v>135</v>
      </c>
      <c r="C595" t="s">
        <v>4123</v>
      </c>
      <c r="D595" t="s">
        <v>5735</v>
      </c>
      <c r="E595" t="s">
        <v>4317</v>
      </c>
      <c r="F595" t="s">
        <v>45</v>
      </c>
      <c r="G595" t="s">
        <v>2264</v>
      </c>
      <c r="H595" t="s">
        <v>5018</v>
      </c>
      <c r="I595">
        <v>80.930000000000007</v>
      </c>
    </row>
    <row r="596" spans="1:9" x14ac:dyDescent="0.2">
      <c r="A596" t="s">
        <v>4317</v>
      </c>
      <c r="B596" t="s">
        <v>135</v>
      </c>
      <c r="C596" t="s">
        <v>4123</v>
      </c>
      <c r="D596" t="s">
        <v>5735</v>
      </c>
      <c r="E596" t="s">
        <v>4317</v>
      </c>
      <c r="F596" t="s">
        <v>124</v>
      </c>
      <c r="G596" t="s">
        <v>341</v>
      </c>
      <c r="H596" t="s">
        <v>4355</v>
      </c>
      <c r="I596">
        <v>81.16</v>
      </c>
    </row>
    <row r="597" spans="1:9" x14ac:dyDescent="0.2">
      <c r="A597" t="s">
        <v>4317</v>
      </c>
      <c r="B597" t="s">
        <v>135</v>
      </c>
      <c r="C597" t="s">
        <v>4123</v>
      </c>
      <c r="D597" t="s">
        <v>5735</v>
      </c>
      <c r="E597" t="s">
        <v>4317</v>
      </c>
      <c r="F597" t="s">
        <v>140</v>
      </c>
      <c r="G597" t="s">
        <v>276</v>
      </c>
      <c r="H597" t="s">
        <v>4336</v>
      </c>
      <c r="I597">
        <v>65.53</v>
      </c>
    </row>
    <row r="598" spans="1:9" x14ac:dyDescent="0.2">
      <c r="A598" t="s">
        <v>4317</v>
      </c>
      <c r="B598" t="s">
        <v>45</v>
      </c>
      <c r="C598" t="s">
        <v>2052</v>
      </c>
      <c r="D598" t="s">
        <v>4933</v>
      </c>
      <c r="E598" t="s">
        <v>4317</v>
      </c>
      <c r="F598" t="s">
        <v>45</v>
      </c>
      <c r="G598" t="s">
        <v>2052</v>
      </c>
      <c r="H598" t="s">
        <v>4933</v>
      </c>
      <c r="I598">
        <v>100</v>
      </c>
    </row>
    <row r="599" spans="1:9" x14ac:dyDescent="0.2">
      <c r="A599" t="s">
        <v>4317</v>
      </c>
      <c r="B599" t="s">
        <v>45</v>
      </c>
      <c r="C599" t="s">
        <v>2052</v>
      </c>
      <c r="D599" t="s">
        <v>4933</v>
      </c>
      <c r="E599" t="s">
        <v>4317</v>
      </c>
      <c r="F599" t="s">
        <v>106</v>
      </c>
      <c r="G599" t="s">
        <v>3929</v>
      </c>
      <c r="H599" t="s">
        <v>5667</v>
      </c>
      <c r="I599">
        <v>62.44</v>
      </c>
    </row>
    <row r="600" spans="1:9" x14ac:dyDescent="0.2">
      <c r="A600" t="s">
        <v>4317</v>
      </c>
      <c r="B600" t="s">
        <v>45</v>
      </c>
      <c r="C600" t="s">
        <v>2052</v>
      </c>
      <c r="D600" t="s">
        <v>4933</v>
      </c>
      <c r="E600" t="s">
        <v>4317</v>
      </c>
      <c r="F600" t="s">
        <v>136</v>
      </c>
      <c r="G600" t="s">
        <v>1407</v>
      </c>
      <c r="H600" t="s">
        <v>4700</v>
      </c>
      <c r="I600">
        <v>59.37</v>
      </c>
    </row>
    <row r="601" spans="1:9" x14ac:dyDescent="0.2">
      <c r="A601" t="s">
        <v>4317</v>
      </c>
      <c r="B601" t="s">
        <v>45</v>
      </c>
      <c r="C601" t="s">
        <v>2052</v>
      </c>
      <c r="D601" t="s">
        <v>4933</v>
      </c>
      <c r="E601" t="s">
        <v>4317</v>
      </c>
      <c r="F601" t="s">
        <v>124</v>
      </c>
      <c r="G601" t="s">
        <v>3320</v>
      </c>
      <c r="H601" t="s">
        <v>5404</v>
      </c>
      <c r="I601">
        <v>67.56</v>
      </c>
    </row>
    <row r="602" spans="1:9" x14ac:dyDescent="0.2">
      <c r="A602" t="s">
        <v>4317</v>
      </c>
      <c r="B602" t="s">
        <v>45</v>
      </c>
      <c r="C602" t="s">
        <v>2052</v>
      </c>
      <c r="D602" t="s">
        <v>4933</v>
      </c>
      <c r="E602" t="s">
        <v>4317</v>
      </c>
      <c r="F602" t="s">
        <v>135</v>
      </c>
      <c r="G602" t="s">
        <v>3276</v>
      </c>
      <c r="H602" t="s">
        <v>5390</v>
      </c>
      <c r="I602">
        <v>72.13</v>
      </c>
    </row>
    <row r="603" spans="1:9" x14ac:dyDescent="0.2">
      <c r="A603" t="s">
        <v>4317</v>
      </c>
      <c r="B603" t="s">
        <v>45</v>
      </c>
      <c r="C603" t="s">
        <v>2052</v>
      </c>
      <c r="D603" t="s">
        <v>4933</v>
      </c>
      <c r="E603" t="s">
        <v>4317</v>
      </c>
      <c r="F603" t="s">
        <v>45</v>
      </c>
      <c r="G603" t="s">
        <v>4586</v>
      </c>
      <c r="H603" t="s">
        <v>4596</v>
      </c>
      <c r="I603">
        <v>69.930000000000007</v>
      </c>
    </row>
    <row r="604" spans="1:9" x14ac:dyDescent="0.2">
      <c r="A604" t="s">
        <v>4317</v>
      </c>
      <c r="B604" t="s">
        <v>45</v>
      </c>
      <c r="C604" t="s">
        <v>2052</v>
      </c>
      <c r="D604" t="s">
        <v>4933</v>
      </c>
      <c r="E604" t="s">
        <v>4317</v>
      </c>
      <c r="F604" t="s">
        <v>124</v>
      </c>
      <c r="G604" t="s">
        <v>1051</v>
      </c>
      <c r="H604" t="s">
        <v>4576</v>
      </c>
      <c r="I604">
        <v>65.28</v>
      </c>
    </row>
    <row r="605" spans="1:9" x14ac:dyDescent="0.2">
      <c r="A605" t="s">
        <v>4317</v>
      </c>
      <c r="B605" t="s">
        <v>45</v>
      </c>
      <c r="C605" t="s">
        <v>2052</v>
      </c>
      <c r="D605" t="s">
        <v>4933</v>
      </c>
      <c r="E605" t="s">
        <v>4317</v>
      </c>
      <c r="F605" t="s">
        <v>106</v>
      </c>
      <c r="G605" t="s">
        <v>3109</v>
      </c>
      <c r="H605" t="s">
        <v>5328</v>
      </c>
      <c r="I605">
        <v>63.9</v>
      </c>
    </row>
    <row r="606" spans="1:9" x14ac:dyDescent="0.2">
      <c r="A606" t="s">
        <v>4317</v>
      </c>
      <c r="B606" t="s">
        <v>45</v>
      </c>
      <c r="C606" t="s">
        <v>2052</v>
      </c>
      <c r="D606" t="s">
        <v>4933</v>
      </c>
      <c r="E606" t="s">
        <v>4317</v>
      </c>
      <c r="F606" t="s">
        <v>45</v>
      </c>
      <c r="G606" t="s">
        <v>1012</v>
      </c>
      <c r="H606" t="s">
        <v>4558</v>
      </c>
      <c r="I606">
        <v>83.01</v>
      </c>
    </row>
    <row r="607" spans="1:9" x14ac:dyDescent="0.2">
      <c r="A607" t="s">
        <v>4317</v>
      </c>
      <c r="B607" t="s">
        <v>45</v>
      </c>
      <c r="C607" t="s">
        <v>2052</v>
      </c>
      <c r="D607" t="s">
        <v>4933</v>
      </c>
      <c r="E607" t="s">
        <v>4317</v>
      </c>
      <c r="F607" t="s">
        <v>45</v>
      </c>
      <c r="G607" t="s">
        <v>900</v>
      </c>
      <c r="H607" t="s">
        <v>4525</v>
      </c>
      <c r="I607">
        <v>74.08</v>
      </c>
    </row>
    <row r="608" spans="1:9" x14ac:dyDescent="0.2">
      <c r="A608" t="s">
        <v>4317</v>
      </c>
      <c r="B608" t="s">
        <v>45</v>
      </c>
      <c r="C608" t="s">
        <v>2052</v>
      </c>
      <c r="D608" t="s">
        <v>4933</v>
      </c>
      <c r="E608" t="s">
        <v>4317</v>
      </c>
      <c r="F608" t="s">
        <v>45</v>
      </c>
      <c r="G608" t="s">
        <v>2793</v>
      </c>
      <c r="H608" t="s">
        <v>5205</v>
      </c>
      <c r="I608">
        <v>69.680000000000007</v>
      </c>
    </row>
    <row r="609" spans="1:9" x14ac:dyDescent="0.2">
      <c r="A609" t="s">
        <v>4317</v>
      </c>
      <c r="B609" t="s">
        <v>45</v>
      </c>
      <c r="C609" t="s">
        <v>2052</v>
      </c>
      <c r="D609" t="s">
        <v>4933</v>
      </c>
      <c r="E609" t="s">
        <v>4317</v>
      </c>
      <c r="F609" t="s">
        <v>135</v>
      </c>
      <c r="G609" t="s">
        <v>728</v>
      </c>
      <c r="H609" t="s">
        <v>4470</v>
      </c>
      <c r="I609">
        <v>76.47</v>
      </c>
    </row>
    <row r="610" spans="1:9" x14ac:dyDescent="0.2">
      <c r="A610" t="s">
        <v>4317</v>
      </c>
      <c r="B610" t="s">
        <v>45</v>
      </c>
      <c r="C610" t="s">
        <v>2052</v>
      </c>
      <c r="D610" t="s">
        <v>4933</v>
      </c>
      <c r="E610" t="s">
        <v>4317</v>
      </c>
      <c r="F610" t="s">
        <v>140</v>
      </c>
      <c r="G610" t="s">
        <v>699</v>
      </c>
      <c r="H610" t="s">
        <v>4458</v>
      </c>
      <c r="I610">
        <v>64.39</v>
      </c>
    </row>
    <row r="611" spans="1:9" x14ac:dyDescent="0.2">
      <c r="A611" t="s">
        <v>4317</v>
      </c>
      <c r="B611" t="s">
        <v>45</v>
      </c>
      <c r="C611" t="s">
        <v>2052</v>
      </c>
      <c r="D611" t="s">
        <v>4933</v>
      </c>
      <c r="E611" t="s">
        <v>4317</v>
      </c>
      <c r="F611" t="s">
        <v>124</v>
      </c>
      <c r="G611" t="s">
        <v>600</v>
      </c>
      <c r="H611" t="s">
        <v>4425</v>
      </c>
      <c r="I611">
        <v>66.83</v>
      </c>
    </row>
    <row r="612" spans="1:9" x14ac:dyDescent="0.2">
      <c r="A612" t="s">
        <v>4317</v>
      </c>
      <c r="B612" t="s">
        <v>45</v>
      </c>
      <c r="C612" t="s">
        <v>2052</v>
      </c>
      <c r="D612" t="s">
        <v>4933</v>
      </c>
      <c r="E612" t="s">
        <v>4317</v>
      </c>
      <c r="F612" t="s">
        <v>45</v>
      </c>
      <c r="G612" t="s">
        <v>2399</v>
      </c>
      <c r="H612" t="s">
        <v>5066</v>
      </c>
      <c r="I612">
        <v>72.790000000000006</v>
      </c>
    </row>
    <row r="613" spans="1:9" x14ac:dyDescent="0.2">
      <c r="A613" t="s">
        <v>4317</v>
      </c>
      <c r="B613" t="s">
        <v>45</v>
      </c>
      <c r="C613" t="s">
        <v>2052</v>
      </c>
      <c r="D613" t="s">
        <v>4933</v>
      </c>
      <c r="E613" t="s">
        <v>4317</v>
      </c>
      <c r="F613" t="s">
        <v>45</v>
      </c>
      <c r="G613" t="s">
        <v>2311</v>
      </c>
      <c r="H613" t="s">
        <v>5034</v>
      </c>
      <c r="I613">
        <v>70.66</v>
      </c>
    </row>
    <row r="614" spans="1:9" x14ac:dyDescent="0.2">
      <c r="A614" t="s">
        <v>4317</v>
      </c>
      <c r="B614" t="s">
        <v>45</v>
      </c>
      <c r="C614" t="s">
        <v>2052</v>
      </c>
      <c r="D614" t="s">
        <v>4933</v>
      </c>
      <c r="E614" t="s">
        <v>4317</v>
      </c>
      <c r="F614" t="s">
        <v>45</v>
      </c>
      <c r="G614" t="s">
        <v>2264</v>
      </c>
      <c r="H614" t="s">
        <v>5018</v>
      </c>
      <c r="I614">
        <v>69.930000000000007</v>
      </c>
    </row>
    <row r="615" spans="1:9" x14ac:dyDescent="0.2">
      <c r="A615" t="s">
        <v>4317</v>
      </c>
      <c r="B615" t="s">
        <v>45</v>
      </c>
      <c r="C615" t="s">
        <v>2052</v>
      </c>
      <c r="D615" t="s">
        <v>4933</v>
      </c>
      <c r="E615" t="s">
        <v>4317</v>
      </c>
      <c r="F615" t="s">
        <v>124</v>
      </c>
      <c r="G615" t="s">
        <v>341</v>
      </c>
      <c r="H615" t="s">
        <v>4355</v>
      </c>
      <c r="I615">
        <v>73.72</v>
      </c>
    </row>
    <row r="616" spans="1:9" x14ac:dyDescent="0.2">
      <c r="A616" t="s">
        <v>4317</v>
      </c>
      <c r="B616" t="s">
        <v>45</v>
      </c>
      <c r="C616" t="s">
        <v>2052</v>
      </c>
      <c r="D616" t="s">
        <v>4933</v>
      </c>
      <c r="E616" t="s">
        <v>4317</v>
      </c>
      <c r="F616" t="s">
        <v>140</v>
      </c>
      <c r="G616" t="s">
        <v>276</v>
      </c>
      <c r="H616" t="s">
        <v>4336</v>
      </c>
      <c r="I616">
        <v>63.75</v>
      </c>
    </row>
    <row r="617" spans="1:9" x14ac:dyDescent="0.2">
      <c r="A617" t="s">
        <v>4317</v>
      </c>
      <c r="B617" t="s">
        <v>106</v>
      </c>
      <c r="C617" t="s">
        <v>3929</v>
      </c>
      <c r="D617" t="s">
        <v>5667</v>
      </c>
      <c r="E617" t="s">
        <v>4317</v>
      </c>
      <c r="F617" t="s">
        <v>106</v>
      </c>
      <c r="G617" t="s">
        <v>3929</v>
      </c>
      <c r="H617" t="s">
        <v>5667</v>
      </c>
      <c r="I617">
        <v>100</v>
      </c>
    </row>
    <row r="618" spans="1:9" x14ac:dyDescent="0.2">
      <c r="A618" t="s">
        <v>4317</v>
      </c>
      <c r="B618" t="s">
        <v>106</v>
      </c>
      <c r="C618" t="s">
        <v>3929</v>
      </c>
      <c r="D618" t="s">
        <v>5667</v>
      </c>
      <c r="E618" t="s">
        <v>4317</v>
      </c>
      <c r="F618" t="s">
        <v>136</v>
      </c>
      <c r="G618" t="s">
        <v>1407</v>
      </c>
      <c r="H618" t="s">
        <v>4700</v>
      </c>
      <c r="I618">
        <v>56.63</v>
      </c>
    </row>
    <row r="619" spans="1:9" x14ac:dyDescent="0.2">
      <c r="A619" t="s">
        <v>4317</v>
      </c>
      <c r="B619" t="s">
        <v>106</v>
      </c>
      <c r="C619" t="s">
        <v>3929</v>
      </c>
      <c r="D619" t="s">
        <v>5667</v>
      </c>
      <c r="E619" t="s">
        <v>4317</v>
      </c>
      <c r="F619" t="s">
        <v>124</v>
      </c>
      <c r="G619" t="s">
        <v>3320</v>
      </c>
      <c r="H619" t="s">
        <v>5404</v>
      </c>
      <c r="I619">
        <v>62.38</v>
      </c>
    </row>
    <row r="620" spans="1:9" x14ac:dyDescent="0.2">
      <c r="A620" t="s">
        <v>4317</v>
      </c>
      <c r="B620" t="s">
        <v>106</v>
      </c>
      <c r="C620" t="s">
        <v>3929</v>
      </c>
      <c r="D620" t="s">
        <v>5667</v>
      </c>
      <c r="E620" t="s">
        <v>4317</v>
      </c>
      <c r="F620" t="s">
        <v>135</v>
      </c>
      <c r="G620" t="s">
        <v>3276</v>
      </c>
      <c r="H620" t="s">
        <v>5390</v>
      </c>
      <c r="I620">
        <v>62.99</v>
      </c>
    </row>
    <row r="621" spans="1:9" x14ac:dyDescent="0.2">
      <c r="A621" t="s">
        <v>4317</v>
      </c>
      <c r="B621" t="s">
        <v>106</v>
      </c>
      <c r="C621" t="s">
        <v>3929</v>
      </c>
      <c r="D621" t="s">
        <v>5667</v>
      </c>
      <c r="E621" t="s">
        <v>4317</v>
      </c>
      <c r="F621" t="s">
        <v>45</v>
      </c>
      <c r="G621" t="s">
        <v>4586</v>
      </c>
      <c r="H621" t="s">
        <v>4596</v>
      </c>
      <c r="I621">
        <v>63.73</v>
      </c>
    </row>
    <row r="622" spans="1:9" x14ac:dyDescent="0.2">
      <c r="A622" t="s">
        <v>4317</v>
      </c>
      <c r="B622" t="s">
        <v>106</v>
      </c>
      <c r="C622" t="s">
        <v>3929</v>
      </c>
      <c r="D622" t="s">
        <v>5667</v>
      </c>
      <c r="E622" t="s">
        <v>4317</v>
      </c>
      <c r="F622" t="s">
        <v>124</v>
      </c>
      <c r="G622" t="s">
        <v>1051</v>
      </c>
      <c r="H622" t="s">
        <v>4576</v>
      </c>
      <c r="I622">
        <v>60.44</v>
      </c>
    </row>
    <row r="623" spans="1:9" x14ac:dyDescent="0.2">
      <c r="A623" t="s">
        <v>4317</v>
      </c>
      <c r="B623" t="s">
        <v>106</v>
      </c>
      <c r="C623" t="s">
        <v>3929</v>
      </c>
      <c r="D623" t="s">
        <v>5667</v>
      </c>
      <c r="E623" t="s">
        <v>4317</v>
      </c>
      <c r="F623" t="s">
        <v>106</v>
      </c>
      <c r="G623" t="s">
        <v>3109</v>
      </c>
      <c r="H623" t="s">
        <v>5328</v>
      </c>
      <c r="I623">
        <v>84.69</v>
      </c>
    </row>
    <row r="624" spans="1:9" x14ac:dyDescent="0.2">
      <c r="A624" t="s">
        <v>4317</v>
      </c>
      <c r="B624" t="s">
        <v>106</v>
      </c>
      <c r="C624" t="s">
        <v>3929</v>
      </c>
      <c r="D624" t="s">
        <v>5667</v>
      </c>
      <c r="E624" t="s">
        <v>4317</v>
      </c>
      <c r="F624" t="s">
        <v>45</v>
      </c>
      <c r="G624" t="s">
        <v>1012</v>
      </c>
      <c r="H624" t="s">
        <v>4558</v>
      </c>
      <c r="I624">
        <v>62.44</v>
      </c>
    </row>
    <row r="625" spans="1:9" x14ac:dyDescent="0.2">
      <c r="A625" t="s">
        <v>4317</v>
      </c>
      <c r="B625" t="s">
        <v>106</v>
      </c>
      <c r="C625" t="s">
        <v>3929</v>
      </c>
      <c r="D625" t="s">
        <v>5667</v>
      </c>
      <c r="E625" t="s">
        <v>4317</v>
      </c>
      <c r="F625" t="s">
        <v>45</v>
      </c>
      <c r="G625" t="s">
        <v>900</v>
      </c>
      <c r="H625" t="s">
        <v>4525</v>
      </c>
      <c r="I625">
        <v>64.709999999999994</v>
      </c>
    </row>
    <row r="626" spans="1:9" x14ac:dyDescent="0.2">
      <c r="A626" t="s">
        <v>4317</v>
      </c>
      <c r="B626" t="s">
        <v>106</v>
      </c>
      <c r="C626" t="s">
        <v>3929</v>
      </c>
      <c r="D626" t="s">
        <v>5667</v>
      </c>
      <c r="E626" t="s">
        <v>4317</v>
      </c>
      <c r="F626" t="s">
        <v>45</v>
      </c>
      <c r="G626" t="s">
        <v>2793</v>
      </c>
      <c r="H626" t="s">
        <v>5205</v>
      </c>
      <c r="I626">
        <v>63.24</v>
      </c>
    </row>
    <row r="627" spans="1:9" x14ac:dyDescent="0.2">
      <c r="A627" t="s">
        <v>4317</v>
      </c>
      <c r="B627" t="s">
        <v>106</v>
      </c>
      <c r="C627" t="s">
        <v>3929</v>
      </c>
      <c r="D627" t="s">
        <v>5667</v>
      </c>
      <c r="E627" t="s">
        <v>4317</v>
      </c>
      <c r="F627" t="s">
        <v>135</v>
      </c>
      <c r="G627" t="s">
        <v>728</v>
      </c>
      <c r="H627" t="s">
        <v>4470</v>
      </c>
      <c r="I627">
        <v>62.9</v>
      </c>
    </row>
    <row r="628" spans="1:9" x14ac:dyDescent="0.2">
      <c r="A628" t="s">
        <v>4317</v>
      </c>
      <c r="B628" t="s">
        <v>106</v>
      </c>
      <c r="C628" t="s">
        <v>3929</v>
      </c>
      <c r="D628" t="s">
        <v>5667</v>
      </c>
      <c r="E628" t="s">
        <v>4317</v>
      </c>
      <c r="F628" t="s">
        <v>140</v>
      </c>
      <c r="G628" t="s">
        <v>699</v>
      </c>
      <c r="H628" t="s">
        <v>4458</v>
      </c>
      <c r="I628">
        <v>61.39</v>
      </c>
    </row>
    <row r="629" spans="1:9" x14ac:dyDescent="0.2">
      <c r="A629" t="s">
        <v>4317</v>
      </c>
      <c r="B629" t="s">
        <v>106</v>
      </c>
      <c r="C629" t="s">
        <v>3929</v>
      </c>
      <c r="D629" t="s">
        <v>5667</v>
      </c>
      <c r="E629" t="s">
        <v>4317</v>
      </c>
      <c r="F629" t="s">
        <v>124</v>
      </c>
      <c r="G629" t="s">
        <v>600</v>
      </c>
      <c r="H629" t="s">
        <v>4425</v>
      </c>
      <c r="I629">
        <v>62.04</v>
      </c>
    </row>
    <row r="630" spans="1:9" x14ac:dyDescent="0.2">
      <c r="A630" t="s">
        <v>4317</v>
      </c>
      <c r="B630" t="s">
        <v>106</v>
      </c>
      <c r="C630" t="s">
        <v>3929</v>
      </c>
      <c r="D630" t="s">
        <v>5667</v>
      </c>
      <c r="E630" t="s">
        <v>4317</v>
      </c>
      <c r="F630" t="s">
        <v>45</v>
      </c>
      <c r="G630" t="s">
        <v>2399</v>
      </c>
      <c r="H630" t="s">
        <v>5066</v>
      </c>
      <c r="I630">
        <v>63.39</v>
      </c>
    </row>
    <row r="631" spans="1:9" x14ac:dyDescent="0.2">
      <c r="A631" t="s">
        <v>4317</v>
      </c>
      <c r="B631" t="s">
        <v>106</v>
      </c>
      <c r="C631" t="s">
        <v>3929</v>
      </c>
      <c r="D631" t="s">
        <v>5667</v>
      </c>
      <c r="E631" t="s">
        <v>4317</v>
      </c>
      <c r="F631" t="s">
        <v>45</v>
      </c>
      <c r="G631" t="s">
        <v>2311</v>
      </c>
      <c r="H631" t="s">
        <v>5034</v>
      </c>
      <c r="I631">
        <v>64.459999999999994</v>
      </c>
    </row>
    <row r="632" spans="1:9" x14ac:dyDescent="0.2">
      <c r="A632" t="s">
        <v>4317</v>
      </c>
      <c r="B632" t="s">
        <v>106</v>
      </c>
      <c r="C632" t="s">
        <v>3929</v>
      </c>
      <c r="D632" t="s">
        <v>5667</v>
      </c>
      <c r="E632" t="s">
        <v>4317</v>
      </c>
      <c r="F632" t="s">
        <v>45</v>
      </c>
      <c r="G632" t="s">
        <v>2264</v>
      </c>
      <c r="H632" t="s">
        <v>5018</v>
      </c>
      <c r="I632">
        <v>64.459999999999994</v>
      </c>
    </row>
    <row r="633" spans="1:9" x14ac:dyDescent="0.2">
      <c r="A633" t="s">
        <v>4317</v>
      </c>
      <c r="B633" t="s">
        <v>106</v>
      </c>
      <c r="C633" t="s">
        <v>3929</v>
      </c>
      <c r="D633" t="s">
        <v>5667</v>
      </c>
      <c r="E633" t="s">
        <v>4317</v>
      </c>
      <c r="F633" t="s">
        <v>124</v>
      </c>
      <c r="G633" t="s">
        <v>341</v>
      </c>
      <c r="H633" t="s">
        <v>4355</v>
      </c>
      <c r="I633">
        <v>63.86</v>
      </c>
    </row>
    <row r="634" spans="1:9" x14ac:dyDescent="0.2">
      <c r="A634" t="s">
        <v>4317</v>
      </c>
      <c r="B634" t="s">
        <v>106</v>
      </c>
      <c r="C634" t="s">
        <v>3929</v>
      </c>
      <c r="D634" t="s">
        <v>5667</v>
      </c>
      <c r="E634" t="s">
        <v>4317</v>
      </c>
      <c r="F634" t="s">
        <v>140</v>
      </c>
      <c r="G634" t="s">
        <v>276</v>
      </c>
      <c r="H634" t="s">
        <v>4336</v>
      </c>
      <c r="I634">
        <v>64.25</v>
      </c>
    </row>
    <row r="635" spans="1:9" x14ac:dyDescent="0.2">
      <c r="A635" t="s">
        <v>4317</v>
      </c>
      <c r="B635" t="s">
        <v>136</v>
      </c>
      <c r="C635" t="s">
        <v>1407</v>
      </c>
      <c r="D635" t="s">
        <v>4700</v>
      </c>
      <c r="E635" t="s">
        <v>4317</v>
      </c>
      <c r="F635" t="s">
        <v>136</v>
      </c>
      <c r="G635" t="s">
        <v>1407</v>
      </c>
      <c r="H635" t="s">
        <v>4700</v>
      </c>
      <c r="I635">
        <v>100</v>
      </c>
    </row>
    <row r="636" spans="1:9" x14ac:dyDescent="0.2">
      <c r="A636" t="s">
        <v>4317</v>
      </c>
      <c r="B636" t="s">
        <v>136</v>
      </c>
      <c r="C636" t="s">
        <v>1407</v>
      </c>
      <c r="D636" t="s">
        <v>4700</v>
      </c>
      <c r="E636" t="s">
        <v>4317</v>
      </c>
      <c r="F636" t="s">
        <v>124</v>
      </c>
      <c r="G636" t="s">
        <v>3320</v>
      </c>
      <c r="H636" t="s">
        <v>5404</v>
      </c>
      <c r="I636">
        <v>59.56</v>
      </c>
    </row>
    <row r="637" spans="1:9" x14ac:dyDescent="0.2">
      <c r="A637" t="s">
        <v>4317</v>
      </c>
      <c r="B637" t="s">
        <v>136</v>
      </c>
      <c r="C637" t="s">
        <v>1407</v>
      </c>
      <c r="D637" t="s">
        <v>4700</v>
      </c>
      <c r="E637" t="s">
        <v>4317</v>
      </c>
      <c r="F637" t="s">
        <v>135</v>
      </c>
      <c r="G637" t="s">
        <v>3276</v>
      </c>
      <c r="H637" t="s">
        <v>5390</v>
      </c>
      <c r="I637">
        <v>57.21</v>
      </c>
    </row>
    <row r="638" spans="1:9" x14ac:dyDescent="0.2">
      <c r="A638" t="s">
        <v>4317</v>
      </c>
      <c r="B638" t="s">
        <v>136</v>
      </c>
      <c r="C638" t="s">
        <v>1407</v>
      </c>
      <c r="D638" t="s">
        <v>4700</v>
      </c>
      <c r="E638" t="s">
        <v>4317</v>
      </c>
      <c r="F638" t="s">
        <v>45</v>
      </c>
      <c r="G638" t="s">
        <v>4586</v>
      </c>
      <c r="H638" t="s">
        <v>4596</v>
      </c>
      <c r="I638">
        <v>57.7</v>
      </c>
    </row>
    <row r="639" spans="1:9" x14ac:dyDescent="0.2">
      <c r="A639" t="s">
        <v>4317</v>
      </c>
      <c r="B639" t="s">
        <v>136</v>
      </c>
      <c r="C639" t="s">
        <v>1407</v>
      </c>
      <c r="D639" t="s">
        <v>4700</v>
      </c>
      <c r="E639" t="s">
        <v>4317</v>
      </c>
      <c r="F639" t="s">
        <v>124</v>
      </c>
      <c r="G639" t="s">
        <v>1051</v>
      </c>
      <c r="H639" t="s">
        <v>4576</v>
      </c>
      <c r="I639">
        <v>58.09</v>
      </c>
    </row>
    <row r="640" spans="1:9" x14ac:dyDescent="0.2">
      <c r="A640" t="s">
        <v>4317</v>
      </c>
      <c r="B640" t="s">
        <v>136</v>
      </c>
      <c r="C640" t="s">
        <v>1407</v>
      </c>
      <c r="D640" t="s">
        <v>4700</v>
      </c>
      <c r="E640" t="s">
        <v>4317</v>
      </c>
      <c r="F640" t="s">
        <v>106</v>
      </c>
      <c r="G640" t="s">
        <v>3109</v>
      </c>
      <c r="H640" t="s">
        <v>5328</v>
      </c>
      <c r="I640">
        <v>57.83</v>
      </c>
    </row>
    <row r="641" spans="1:9" x14ac:dyDescent="0.2">
      <c r="A641" t="s">
        <v>4317</v>
      </c>
      <c r="B641" t="s">
        <v>136</v>
      </c>
      <c r="C641" t="s">
        <v>1407</v>
      </c>
      <c r="D641" t="s">
        <v>4700</v>
      </c>
      <c r="E641" t="s">
        <v>4317</v>
      </c>
      <c r="F641" t="s">
        <v>45</v>
      </c>
      <c r="G641" t="s">
        <v>1012</v>
      </c>
      <c r="H641" t="s">
        <v>4558</v>
      </c>
      <c r="I641">
        <v>59.85</v>
      </c>
    </row>
    <row r="642" spans="1:9" x14ac:dyDescent="0.2">
      <c r="A642" t="s">
        <v>4317</v>
      </c>
      <c r="B642" t="s">
        <v>136</v>
      </c>
      <c r="C642" t="s">
        <v>1407</v>
      </c>
      <c r="D642" t="s">
        <v>4700</v>
      </c>
      <c r="E642" t="s">
        <v>4317</v>
      </c>
      <c r="F642" t="s">
        <v>45</v>
      </c>
      <c r="G642" t="s">
        <v>900</v>
      </c>
      <c r="H642" t="s">
        <v>4525</v>
      </c>
      <c r="I642">
        <v>58.92</v>
      </c>
    </row>
    <row r="643" spans="1:9" x14ac:dyDescent="0.2">
      <c r="A643" t="s">
        <v>4317</v>
      </c>
      <c r="B643" t="s">
        <v>136</v>
      </c>
      <c r="C643" t="s">
        <v>1407</v>
      </c>
      <c r="D643" t="s">
        <v>4700</v>
      </c>
      <c r="E643" t="s">
        <v>4317</v>
      </c>
      <c r="F643" t="s">
        <v>45</v>
      </c>
      <c r="G643" t="s">
        <v>2793</v>
      </c>
      <c r="H643" t="s">
        <v>5205</v>
      </c>
      <c r="I643">
        <v>59.41</v>
      </c>
    </row>
    <row r="644" spans="1:9" x14ac:dyDescent="0.2">
      <c r="A644" t="s">
        <v>4317</v>
      </c>
      <c r="B644" t="s">
        <v>136</v>
      </c>
      <c r="C644" t="s">
        <v>1407</v>
      </c>
      <c r="D644" t="s">
        <v>4700</v>
      </c>
      <c r="E644" t="s">
        <v>4317</v>
      </c>
      <c r="F644" t="s">
        <v>135</v>
      </c>
      <c r="G644" t="s">
        <v>728</v>
      </c>
      <c r="H644" t="s">
        <v>4470</v>
      </c>
      <c r="I644">
        <v>58.19</v>
      </c>
    </row>
    <row r="645" spans="1:9" x14ac:dyDescent="0.2">
      <c r="A645" t="s">
        <v>4317</v>
      </c>
      <c r="B645" t="s">
        <v>136</v>
      </c>
      <c r="C645" t="s">
        <v>1407</v>
      </c>
      <c r="D645" t="s">
        <v>4700</v>
      </c>
      <c r="E645" t="s">
        <v>4317</v>
      </c>
      <c r="F645" t="s">
        <v>140</v>
      </c>
      <c r="G645" t="s">
        <v>699</v>
      </c>
      <c r="H645" t="s">
        <v>4458</v>
      </c>
      <c r="I645">
        <v>59.9</v>
      </c>
    </row>
    <row r="646" spans="1:9" x14ac:dyDescent="0.2">
      <c r="A646" t="s">
        <v>4317</v>
      </c>
      <c r="B646" t="s">
        <v>136</v>
      </c>
      <c r="C646" t="s">
        <v>1407</v>
      </c>
      <c r="D646" t="s">
        <v>4700</v>
      </c>
      <c r="E646" t="s">
        <v>4317</v>
      </c>
      <c r="F646" t="s">
        <v>124</v>
      </c>
      <c r="G646" t="s">
        <v>600</v>
      </c>
      <c r="H646" t="s">
        <v>4425</v>
      </c>
      <c r="I646">
        <v>59.47</v>
      </c>
    </row>
    <row r="647" spans="1:9" x14ac:dyDescent="0.2">
      <c r="A647" t="s">
        <v>4317</v>
      </c>
      <c r="B647" t="s">
        <v>136</v>
      </c>
      <c r="C647" t="s">
        <v>1407</v>
      </c>
      <c r="D647" t="s">
        <v>4700</v>
      </c>
      <c r="E647" t="s">
        <v>4317</v>
      </c>
      <c r="F647" t="s">
        <v>45</v>
      </c>
      <c r="G647" t="s">
        <v>2399</v>
      </c>
      <c r="H647" t="s">
        <v>5066</v>
      </c>
      <c r="I647">
        <v>60.05</v>
      </c>
    </row>
    <row r="648" spans="1:9" x14ac:dyDescent="0.2">
      <c r="A648" t="s">
        <v>4317</v>
      </c>
      <c r="B648" t="s">
        <v>136</v>
      </c>
      <c r="C648" t="s">
        <v>1407</v>
      </c>
      <c r="D648" t="s">
        <v>4700</v>
      </c>
      <c r="E648" t="s">
        <v>4317</v>
      </c>
      <c r="F648" t="s">
        <v>45</v>
      </c>
      <c r="G648" t="s">
        <v>2311</v>
      </c>
      <c r="H648" t="s">
        <v>5034</v>
      </c>
      <c r="I648">
        <v>57.95</v>
      </c>
    </row>
    <row r="649" spans="1:9" x14ac:dyDescent="0.2">
      <c r="A649" t="s">
        <v>4317</v>
      </c>
      <c r="B649" t="s">
        <v>136</v>
      </c>
      <c r="C649" t="s">
        <v>1407</v>
      </c>
      <c r="D649" t="s">
        <v>4700</v>
      </c>
      <c r="E649" t="s">
        <v>4317</v>
      </c>
      <c r="F649" t="s">
        <v>45</v>
      </c>
      <c r="G649" t="s">
        <v>2264</v>
      </c>
      <c r="H649" t="s">
        <v>5018</v>
      </c>
      <c r="I649">
        <v>59.66</v>
      </c>
    </row>
    <row r="650" spans="1:9" x14ac:dyDescent="0.2">
      <c r="A650" t="s">
        <v>4317</v>
      </c>
      <c r="B650" t="s">
        <v>136</v>
      </c>
      <c r="C650" t="s">
        <v>1407</v>
      </c>
      <c r="D650" t="s">
        <v>4700</v>
      </c>
      <c r="E650" t="s">
        <v>4317</v>
      </c>
      <c r="F650" t="s">
        <v>124</v>
      </c>
      <c r="G650" t="s">
        <v>341</v>
      </c>
      <c r="H650" t="s">
        <v>4355</v>
      </c>
      <c r="I650">
        <v>58.7</v>
      </c>
    </row>
    <row r="651" spans="1:9" x14ac:dyDescent="0.2">
      <c r="A651" t="s">
        <v>4317</v>
      </c>
      <c r="B651" t="s">
        <v>136</v>
      </c>
      <c r="C651" t="s">
        <v>1407</v>
      </c>
      <c r="D651" t="s">
        <v>4700</v>
      </c>
      <c r="E651" t="s">
        <v>4317</v>
      </c>
      <c r="F651" t="s">
        <v>140</v>
      </c>
      <c r="G651" t="s">
        <v>276</v>
      </c>
      <c r="H651" t="s">
        <v>4336</v>
      </c>
      <c r="I651">
        <v>60.44</v>
      </c>
    </row>
    <row r="652" spans="1:9" x14ac:dyDescent="0.2">
      <c r="A652" t="s">
        <v>4317</v>
      </c>
      <c r="B652" t="s">
        <v>124</v>
      </c>
      <c r="C652" t="s">
        <v>3320</v>
      </c>
      <c r="D652" t="s">
        <v>5404</v>
      </c>
      <c r="E652" t="s">
        <v>4317</v>
      </c>
      <c r="F652" t="s">
        <v>124</v>
      </c>
      <c r="G652" t="s">
        <v>3320</v>
      </c>
      <c r="H652" t="s">
        <v>5404</v>
      </c>
      <c r="I652">
        <v>100</v>
      </c>
    </row>
    <row r="653" spans="1:9" x14ac:dyDescent="0.2">
      <c r="A653" t="s">
        <v>4317</v>
      </c>
      <c r="B653" t="s">
        <v>124</v>
      </c>
      <c r="C653" t="s">
        <v>3320</v>
      </c>
      <c r="D653" t="s">
        <v>5404</v>
      </c>
      <c r="E653" t="s">
        <v>4317</v>
      </c>
      <c r="F653" t="s">
        <v>135</v>
      </c>
      <c r="G653" t="s">
        <v>3276</v>
      </c>
      <c r="H653" t="s">
        <v>5390</v>
      </c>
      <c r="I653">
        <v>65.930000000000007</v>
      </c>
    </row>
    <row r="654" spans="1:9" x14ac:dyDescent="0.2">
      <c r="A654" t="s">
        <v>4317</v>
      </c>
      <c r="B654" t="s">
        <v>124</v>
      </c>
      <c r="C654" t="s">
        <v>3320</v>
      </c>
      <c r="D654" t="s">
        <v>5404</v>
      </c>
      <c r="E654" t="s">
        <v>4317</v>
      </c>
      <c r="F654" t="s">
        <v>45</v>
      </c>
      <c r="G654" t="s">
        <v>4586</v>
      </c>
      <c r="H654" t="s">
        <v>4596</v>
      </c>
      <c r="I654">
        <v>65.44</v>
      </c>
    </row>
    <row r="655" spans="1:9" x14ac:dyDescent="0.2">
      <c r="A655" t="s">
        <v>4317</v>
      </c>
      <c r="B655" t="s">
        <v>124</v>
      </c>
      <c r="C655" t="s">
        <v>3320</v>
      </c>
      <c r="D655" t="s">
        <v>5404</v>
      </c>
      <c r="E655" t="s">
        <v>4317</v>
      </c>
      <c r="F655" t="s">
        <v>124</v>
      </c>
      <c r="G655" t="s">
        <v>1051</v>
      </c>
      <c r="H655" t="s">
        <v>4576</v>
      </c>
      <c r="I655">
        <v>82.4</v>
      </c>
    </row>
    <row r="656" spans="1:9" x14ac:dyDescent="0.2">
      <c r="A656" t="s">
        <v>4317</v>
      </c>
      <c r="B656" t="s">
        <v>124</v>
      </c>
      <c r="C656" t="s">
        <v>3320</v>
      </c>
      <c r="D656" t="s">
        <v>5404</v>
      </c>
      <c r="E656" t="s">
        <v>4317</v>
      </c>
      <c r="F656" t="s">
        <v>106</v>
      </c>
      <c r="G656" t="s">
        <v>3109</v>
      </c>
      <c r="H656" t="s">
        <v>5328</v>
      </c>
      <c r="I656">
        <v>61.17</v>
      </c>
    </row>
    <row r="657" spans="1:9" x14ac:dyDescent="0.2">
      <c r="A657" t="s">
        <v>4317</v>
      </c>
      <c r="B657" t="s">
        <v>124</v>
      </c>
      <c r="C657" t="s">
        <v>3320</v>
      </c>
      <c r="D657" t="s">
        <v>5404</v>
      </c>
      <c r="E657" t="s">
        <v>4317</v>
      </c>
      <c r="F657" t="s">
        <v>45</v>
      </c>
      <c r="G657" t="s">
        <v>1012</v>
      </c>
      <c r="H657" t="s">
        <v>4558</v>
      </c>
      <c r="I657">
        <v>65.37</v>
      </c>
    </row>
    <row r="658" spans="1:9" x14ac:dyDescent="0.2">
      <c r="A658" t="s">
        <v>4317</v>
      </c>
      <c r="B658" t="s">
        <v>124</v>
      </c>
      <c r="C658" t="s">
        <v>3320</v>
      </c>
      <c r="D658" t="s">
        <v>5404</v>
      </c>
      <c r="E658" t="s">
        <v>4317</v>
      </c>
      <c r="F658" t="s">
        <v>45</v>
      </c>
      <c r="G658" t="s">
        <v>900</v>
      </c>
      <c r="H658" t="s">
        <v>4525</v>
      </c>
      <c r="I658">
        <v>68.87</v>
      </c>
    </row>
    <row r="659" spans="1:9" x14ac:dyDescent="0.2">
      <c r="A659" t="s">
        <v>4317</v>
      </c>
      <c r="B659" t="s">
        <v>124</v>
      </c>
      <c r="C659" t="s">
        <v>3320</v>
      </c>
      <c r="D659" t="s">
        <v>5404</v>
      </c>
      <c r="E659" t="s">
        <v>4317</v>
      </c>
      <c r="F659" t="s">
        <v>45</v>
      </c>
      <c r="G659" t="s">
        <v>2793</v>
      </c>
      <c r="H659" t="s">
        <v>5205</v>
      </c>
      <c r="I659">
        <v>65.69</v>
      </c>
    </row>
    <row r="660" spans="1:9" x14ac:dyDescent="0.2">
      <c r="A660" t="s">
        <v>4317</v>
      </c>
      <c r="B660" t="s">
        <v>124</v>
      </c>
      <c r="C660" t="s">
        <v>3320</v>
      </c>
      <c r="D660" t="s">
        <v>5404</v>
      </c>
      <c r="E660" t="s">
        <v>4317</v>
      </c>
      <c r="F660" t="s">
        <v>135</v>
      </c>
      <c r="G660" t="s">
        <v>728</v>
      </c>
      <c r="H660" t="s">
        <v>4470</v>
      </c>
      <c r="I660">
        <v>66.260000000000005</v>
      </c>
    </row>
    <row r="661" spans="1:9" x14ac:dyDescent="0.2">
      <c r="A661" t="s">
        <v>4317</v>
      </c>
      <c r="B661" t="s">
        <v>124</v>
      </c>
      <c r="C661" t="s">
        <v>3320</v>
      </c>
      <c r="D661" t="s">
        <v>5404</v>
      </c>
      <c r="E661" t="s">
        <v>4317</v>
      </c>
      <c r="F661" t="s">
        <v>140</v>
      </c>
      <c r="G661" t="s">
        <v>699</v>
      </c>
      <c r="H661" t="s">
        <v>4458</v>
      </c>
      <c r="I661">
        <v>62.95</v>
      </c>
    </row>
    <row r="662" spans="1:9" x14ac:dyDescent="0.2">
      <c r="A662" t="s">
        <v>4317</v>
      </c>
      <c r="B662" t="s">
        <v>124</v>
      </c>
      <c r="C662" t="s">
        <v>3320</v>
      </c>
      <c r="D662" t="s">
        <v>5404</v>
      </c>
      <c r="E662" t="s">
        <v>4317</v>
      </c>
      <c r="F662" t="s">
        <v>124</v>
      </c>
      <c r="G662" t="s">
        <v>600</v>
      </c>
      <c r="H662" t="s">
        <v>4425</v>
      </c>
      <c r="I662">
        <v>84.75</v>
      </c>
    </row>
    <row r="663" spans="1:9" x14ac:dyDescent="0.2">
      <c r="A663" t="s">
        <v>4317</v>
      </c>
      <c r="B663" t="s">
        <v>124</v>
      </c>
      <c r="C663" t="s">
        <v>3320</v>
      </c>
      <c r="D663" t="s">
        <v>5404</v>
      </c>
      <c r="E663" t="s">
        <v>4317</v>
      </c>
      <c r="F663" t="s">
        <v>45</v>
      </c>
      <c r="G663" t="s">
        <v>2399</v>
      </c>
      <c r="H663" t="s">
        <v>5066</v>
      </c>
      <c r="I663">
        <v>64.86</v>
      </c>
    </row>
    <row r="664" spans="1:9" x14ac:dyDescent="0.2">
      <c r="A664" t="s">
        <v>4317</v>
      </c>
      <c r="B664" t="s">
        <v>124</v>
      </c>
      <c r="C664" t="s">
        <v>3320</v>
      </c>
      <c r="D664" t="s">
        <v>5404</v>
      </c>
      <c r="E664" t="s">
        <v>4317</v>
      </c>
      <c r="F664" t="s">
        <v>45</v>
      </c>
      <c r="G664" t="s">
        <v>2311</v>
      </c>
      <c r="H664" t="s">
        <v>5034</v>
      </c>
      <c r="I664">
        <v>64.22</v>
      </c>
    </row>
    <row r="665" spans="1:9" x14ac:dyDescent="0.2">
      <c r="A665" t="s">
        <v>4317</v>
      </c>
      <c r="B665" t="s">
        <v>124</v>
      </c>
      <c r="C665" t="s">
        <v>3320</v>
      </c>
      <c r="D665" t="s">
        <v>5404</v>
      </c>
      <c r="E665" t="s">
        <v>4317</v>
      </c>
      <c r="F665" t="s">
        <v>45</v>
      </c>
      <c r="G665" t="s">
        <v>2264</v>
      </c>
      <c r="H665" t="s">
        <v>5018</v>
      </c>
      <c r="I665">
        <v>66.180000000000007</v>
      </c>
    </row>
    <row r="666" spans="1:9" x14ac:dyDescent="0.2">
      <c r="A666" t="s">
        <v>4317</v>
      </c>
      <c r="B666" t="s">
        <v>124</v>
      </c>
      <c r="C666" t="s">
        <v>3320</v>
      </c>
      <c r="D666" t="s">
        <v>5404</v>
      </c>
      <c r="E666" t="s">
        <v>4317</v>
      </c>
      <c r="F666" t="s">
        <v>124</v>
      </c>
      <c r="G666" t="s">
        <v>341</v>
      </c>
      <c r="H666" t="s">
        <v>4355</v>
      </c>
      <c r="I666">
        <v>66.67</v>
      </c>
    </row>
    <row r="667" spans="1:9" x14ac:dyDescent="0.2">
      <c r="A667" t="s">
        <v>4317</v>
      </c>
      <c r="B667" t="s">
        <v>124</v>
      </c>
      <c r="C667" t="s">
        <v>3320</v>
      </c>
      <c r="D667" t="s">
        <v>5404</v>
      </c>
      <c r="E667" t="s">
        <v>4317</v>
      </c>
      <c r="F667" t="s">
        <v>140</v>
      </c>
      <c r="G667" t="s">
        <v>276</v>
      </c>
      <c r="H667" t="s">
        <v>4336</v>
      </c>
      <c r="I667">
        <v>63.99</v>
      </c>
    </row>
    <row r="668" spans="1:9" x14ac:dyDescent="0.2">
      <c r="A668" t="s">
        <v>4317</v>
      </c>
      <c r="B668" t="s">
        <v>135</v>
      </c>
      <c r="C668" t="s">
        <v>3276</v>
      </c>
      <c r="D668" t="s">
        <v>5390</v>
      </c>
      <c r="E668" t="s">
        <v>4317</v>
      </c>
      <c r="F668" t="s">
        <v>135</v>
      </c>
      <c r="G668" t="s">
        <v>3276</v>
      </c>
      <c r="H668" t="s">
        <v>5390</v>
      </c>
      <c r="I668">
        <v>100</v>
      </c>
    </row>
    <row r="669" spans="1:9" x14ac:dyDescent="0.2">
      <c r="A669" t="s">
        <v>4317</v>
      </c>
      <c r="B669" t="s">
        <v>135</v>
      </c>
      <c r="C669" t="s">
        <v>3276</v>
      </c>
      <c r="D669" t="s">
        <v>5390</v>
      </c>
      <c r="E669" t="s">
        <v>4317</v>
      </c>
      <c r="F669" t="s">
        <v>45</v>
      </c>
      <c r="G669" t="s">
        <v>4586</v>
      </c>
      <c r="H669" t="s">
        <v>4596</v>
      </c>
      <c r="I669">
        <v>80.099999999999994</v>
      </c>
    </row>
    <row r="670" spans="1:9" x14ac:dyDescent="0.2">
      <c r="A670" t="s">
        <v>4317</v>
      </c>
      <c r="B670" t="s">
        <v>135</v>
      </c>
      <c r="C670" t="s">
        <v>3276</v>
      </c>
      <c r="D670" t="s">
        <v>5390</v>
      </c>
      <c r="E670" t="s">
        <v>4317</v>
      </c>
      <c r="F670" t="s">
        <v>124</v>
      </c>
      <c r="G670" t="s">
        <v>1051</v>
      </c>
      <c r="H670" t="s">
        <v>4576</v>
      </c>
      <c r="I670">
        <v>64.459999999999994</v>
      </c>
    </row>
    <row r="671" spans="1:9" x14ac:dyDescent="0.2">
      <c r="A671" t="s">
        <v>4317</v>
      </c>
      <c r="B671" t="s">
        <v>135</v>
      </c>
      <c r="C671" t="s">
        <v>3276</v>
      </c>
      <c r="D671" t="s">
        <v>5390</v>
      </c>
      <c r="E671" t="s">
        <v>4317</v>
      </c>
      <c r="F671" t="s">
        <v>106</v>
      </c>
      <c r="G671" t="s">
        <v>3109</v>
      </c>
      <c r="H671" t="s">
        <v>5328</v>
      </c>
      <c r="I671">
        <v>63.48</v>
      </c>
    </row>
    <row r="672" spans="1:9" x14ac:dyDescent="0.2">
      <c r="A672" t="s">
        <v>4317</v>
      </c>
      <c r="B672" t="s">
        <v>135</v>
      </c>
      <c r="C672" t="s">
        <v>3276</v>
      </c>
      <c r="D672" t="s">
        <v>5390</v>
      </c>
      <c r="E672" t="s">
        <v>4317</v>
      </c>
      <c r="F672" t="s">
        <v>45</v>
      </c>
      <c r="G672" t="s">
        <v>1012</v>
      </c>
      <c r="H672" t="s">
        <v>4558</v>
      </c>
      <c r="I672">
        <v>67.97</v>
      </c>
    </row>
    <row r="673" spans="1:9" x14ac:dyDescent="0.2">
      <c r="A673" t="s">
        <v>4317</v>
      </c>
      <c r="B673" t="s">
        <v>135</v>
      </c>
      <c r="C673" t="s">
        <v>3276</v>
      </c>
      <c r="D673" t="s">
        <v>5390</v>
      </c>
      <c r="E673" t="s">
        <v>4317</v>
      </c>
      <c r="F673" t="s">
        <v>45</v>
      </c>
      <c r="G673" t="s">
        <v>900</v>
      </c>
      <c r="H673" t="s">
        <v>4525</v>
      </c>
      <c r="I673">
        <v>78.48</v>
      </c>
    </row>
    <row r="674" spans="1:9" x14ac:dyDescent="0.2">
      <c r="A674" t="s">
        <v>4317</v>
      </c>
      <c r="B674" t="s">
        <v>135</v>
      </c>
      <c r="C674" t="s">
        <v>3276</v>
      </c>
      <c r="D674" t="s">
        <v>5390</v>
      </c>
      <c r="E674" t="s">
        <v>4317</v>
      </c>
      <c r="F674" t="s">
        <v>45</v>
      </c>
      <c r="G674" t="s">
        <v>2793</v>
      </c>
      <c r="H674" t="s">
        <v>5205</v>
      </c>
      <c r="I674">
        <v>77.069999999999993</v>
      </c>
    </row>
    <row r="675" spans="1:9" x14ac:dyDescent="0.2">
      <c r="A675" t="s">
        <v>4317</v>
      </c>
      <c r="B675" t="s">
        <v>135</v>
      </c>
      <c r="C675" t="s">
        <v>3276</v>
      </c>
      <c r="D675" t="s">
        <v>5390</v>
      </c>
      <c r="E675" t="s">
        <v>4317</v>
      </c>
      <c r="F675" t="s">
        <v>135</v>
      </c>
      <c r="G675" t="s">
        <v>728</v>
      </c>
      <c r="H675" t="s">
        <v>4470</v>
      </c>
      <c r="I675">
        <v>70.27</v>
      </c>
    </row>
    <row r="676" spans="1:9" x14ac:dyDescent="0.2">
      <c r="A676" t="s">
        <v>4317</v>
      </c>
      <c r="B676" t="s">
        <v>135</v>
      </c>
      <c r="C676" t="s">
        <v>3276</v>
      </c>
      <c r="D676" t="s">
        <v>5390</v>
      </c>
      <c r="E676" t="s">
        <v>4317</v>
      </c>
      <c r="F676" t="s">
        <v>140</v>
      </c>
      <c r="G676" t="s">
        <v>699</v>
      </c>
      <c r="H676" t="s">
        <v>4458</v>
      </c>
      <c r="I676">
        <v>61.92</v>
      </c>
    </row>
    <row r="677" spans="1:9" x14ac:dyDescent="0.2">
      <c r="A677" t="s">
        <v>4317</v>
      </c>
      <c r="B677" t="s">
        <v>135</v>
      </c>
      <c r="C677" t="s">
        <v>3276</v>
      </c>
      <c r="D677" t="s">
        <v>5390</v>
      </c>
      <c r="E677" t="s">
        <v>4317</v>
      </c>
      <c r="F677" t="s">
        <v>124</v>
      </c>
      <c r="G677" t="s">
        <v>600</v>
      </c>
      <c r="H677" t="s">
        <v>4425</v>
      </c>
      <c r="I677">
        <v>63.97</v>
      </c>
    </row>
    <row r="678" spans="1:9" x14ac:dyDescent="0.2">
      <c r="A678" t="s">
        <v>4317</v>
      </c>
      <c r="B678" t="s">
        <v>135</v>
      </c>
      <c r="C678" t="s">
        <v>3276</v>
      </c>
      <c r="D678" t="s">
        <v>5390</v>
      </c>
      <c r="E678" t="s">
        <v>4317</v>
      </c>
      <c r="F678" t="s">
        <v>45</v>
      </c>
      <c r="G678" t="s">
        <v>2399</v>
      </c>
      <c r="H678" t="s">
        <v>5066</v>
      </c>
      <c r="I678">
        <v>79.760000000000005</v>
      </c>
    </row>
    <row r="679" spans="1:9" x14ac:dyDescent="0.2">
      <c r="A679" t="s">
        <v>4317</v>
      </c>
      <c r="B679" t="s">
        <v>135</v>
      </c>
      <c r="C679" t="s">
        <v>3276</v>
      </c>
      <c r="D679" t="s">
        <v>5390</v>
      </c>
      <c r="E679" t="s">
        <v>4317</v>
      </c>
      <c r="F679" t="s">
        <v>45</v>
      </c>
      <c r="G679" t="s">
        <v>2311</v>
      </c>
      <c r="H679" t="s">
        <v>5034</v>
      </c>
      <c r="I679">
        <v>79.95</v>
      </c>
    </row>
    <row r="680" spans="1:9" x14ac:dyDescent="0.2">
      <c r="A680" t="s">
        <v>4317</v>
      </c>
      <c r="B680" t="s">
        <v>135</v>
      </c>
      <c r="C680" t="s">
        <v>3276</v>
      </c>
      <c r="D680" t="s">
        <v>5390</v>
      </c>
      <c r="E680" t="s">
        <v>4317</v>
      </c>
      <c r="F680" t="s">
        <v>45</v>
      </c>
      <c r="G680" t="s">
        <v>2264</v>
      </c>
      <c r="H680" t="s">
        <v>5018</v>
      </c>
      <c r="I680">
        <v>78.540000000000006</v>
      </c>
    </row>
    <row r="681" spans="1:9" x14ac:dyDescent="0.2">
      <c r="A681" t="s">
        <v>4317</v>
      </c>
      <c r="B681" t="s">
        <v>135</v>
      </c>
      <c r="C681" t="s">
        <v>3276</v>
      </c>
      <c r="D681" t="s">
        <v>5390</v>
      </c>
      <c r="E681" t="s">
        <v>4317</v>
      </c>
      <c r="F681" t="s">
        <v>124</v>
      </c>
      <c r="G681" t="s">
        <v>341</v>
      </c>
      <c r="H681" t="s">
        <v>4355</v>
      </c>
      <c r="I681">
        <v>77.260000000000005</v>
      </c>
    </row>
    <row r="682" spans="1:9" x14ac:dyDescent="0.2">
      <c r="A682" t="s">
        <v>4317</v>
      </c>
      <c r="B682" t="s">
        <v>135</v>
      </c>
      <c r="C682" t="s">
        <v>3276</v>
      </c>
      <c r="D682" t="s">
        <v>5390</v>
      </c>
      <c r="E682" t="s">
        <v>4317</v>
      </c>
      <c r="F682" t="s">
        <v>140</v>
      </c>
      <c r="G682" t="s">
        <v>276</v>
      </c>
      <c r="H682" t="s">
        <v>4336</v>
      </c>
      <c r="I682">
        <v>62.75</v>
      </c>
    </row>
    <row r="683" spans="1:9" x14ac:dyDescent="0.2">
      <c r="A683" t="s">
        <v>4317</v>
      </c>
      <c r="B683" t="s">
        <v>45</v>
      </c>
      <c r="C683" t="s">
        <v>4586</v>
      </c>
      <c r="D683" t="s">
        <v>4596</v>
      </c>
      <c r="E683" t="s">
        <v>4317</v>
      </c>
      <c r="F683" t="s">
        <v>45</v>
      </c>
      <c r="G683" t="s">
        <v>4586</v>
      </c>
      <c r="H683" t="s">
        <v>4596</v>
      </c>
      <c r="I683">
        <v>100</v>
      </c>
    </row>
    <row r="684" spans="1:9" x14ac:dyDescent="0.2">
      <c r="A684" t="s">
        <v>4317</v>
      </c>
      <c r="B684" t="s">
        <v>45</v>
      </c>
      <c r="C684" t="s">
        <v>4586</v>
      </c>
      <c r="D684" t="s">
        <v>4596</v>
      </c>
      <c r="E684" t="s">
        <v>4317</v>
      </c>
      <c r="F684" t="s">
        <v>124</v>
      </c>
      <c r="G684" t="s">
        <v>1051</v>
      </c>
      <c r="H684" t="s">
        <v>4576</v>
      </c>
      <c r="I684">
        <v>64.459999999999994</v>
      </c>
    </row>
    <row r="685" spans="1:9" x14ac:dyDescent="0.2">
      <c r="A685" t="s">
        <v>4317</v>
      </c>
      <c r="B685" t="s">
        <v>45</v>
      </c>
      <c r="C685" t="s">
        <v>4586</v>
      </c>
      <c r="D685" t="s">
        <v>4596</v>
      </c>
      <c r="E685" t="s">
        <v>4317</v>
      </c>
      <c r="F685" t="s">
        <v>106</v>
      </c>
      <c r="G685" t="s">
        <v>3109</v>
      </c>
      <c r="H685" t="s">
        <v>5328</v>
      </c>
      <c r="I685">
        <v>64.95</v>
      </c>
    </row>
    <row r="686" spans="1:9" x14ac:dyDescent="0.2">
      <c r="A686" t="s">
        <v>4317</v>
      </c>
      <c r="B686" t="s">
        <v>45</v>
      </c>
      <c r="C686" t="s">
        <v>4586</v>
      </c>
      <c r="D686" t="s">
        <v>4596</v>
      </c>
      <c r="E686" t="s">
        <v>4317</v>
      </c>
      <c r="F686" t="s">
        <v>45</v>
      </c>
      <c r="G686" t="s">
        <v>1012</v>
      </c>
      <c r="H686" t="s">
        <v>4558</v>
      </c>
      <c r="I686">
        <v>70.42</v>
      </c>
    </row>
    <row r="687" spans="1:9" x14ac:dyDescent="0.2">
      <c r="A687" t="s">
        <v>4317</v>
      </c>
      <c r="B687" t="s">
        <v>45</v>
      </c>
      <c r="C687" t="s">
        <v>4586</v>
      </c>
      <c r="D687" t="s">
        <v>4596</v>
      </c>
      <c r="E687" t="s">
        <v>4317</v>
      </c>
      <c r="F687" t="s">
        <v>45</v>
      </c>
      <c r="G687" t="s">
        <v>900</v>
      </c>
      <c r="H687" t="s">
        <v>4525</v>
      </c>
      <c r="I687">
        <v>78.239999999999995</v>
      </c>
    </row>
    <row r="688" spans="1:9" x14ac:dyDescent="0.2">
      <c r="A688" t="s">
        <v>4317</v>
      </c>
      <c r="B688" t="s">
        <v>45</v>
      </c>
      <c r="C688" t="s">
        <v>4586</v>
      </c>
      <c r="D688" t="s">
        <v>4596</v>
      </c>
      <c r="E688" t="s">
        <v>4317</v>
      </c>
      <c r="F688" t="s">
        <v>45</v>
      </c>
      <c r="G688" t="s">
        <v>2793</v>
      </c>
      <c r="H688" t="s">
        <v>5205</v>
      </c>
      <c r="I688">
        <v>76.34</v>
      </c>
    </row>
    <row r="689" spans="1:9" x14ac:dyDescent="0.2">
      <c r="A689" t="s">
        <v>4317</v>
      </c>
      <c r="B689" t="s">
        <v>45</v>
      </c>
      <c r="C689" t="s">
        <v>4586</v>
      </c>
      <c r="D689" t="s">
        <v>4596</v>
      </c>
      <c r="E689" t="s">
        <v>4317</v>
      </c>
      <c r="F689" t="s">
        <v>135</v>
      </c>
      <c r="G689" t="s">
        <v>728</v>
      </c>
      <c r="H689" t="s">
        <v>4470</v>
      </c>
      <c r="I689">
        <v>72.48</v>
      </c>
    </row>
    <row r="690" spans="1:9" x14ac:dyDescent="0.2">
      <c r="A690" t="s">
        <v>4317</v>
      </c>
      <c r="B690" t="s">
        <v>45</v>
      </c>
      <c r="C690" t="s">
        <v>4586</v>
      </c>
      <c r="D690" t="s">
        <v>4596</v>
      </c>
      <c r="E690" t="s">
        <v>4317</v>
      </c>
      <c r="F690" t="s">
        <v>140</v>
      </c>
      <c r="G690" t="s">
        <v>699</v>
      </c>
      <c r="H690" t="s">
        <v>4458</v>
      </c>
      <c r="I690">
        <v>64.37</v>
      </c>
    </row>
    <row r="691" spans="1:9" x14ac:dyDescent="0.2">
      <c r="A691" t="s">
        <v>4317</v>
      </c>
      <c r="B691" t="s">
        <v>45</v>
      </c>
      <c r="C691" t="s">
        <v>4586</v>
      </c>
      <c r="D691" t="s">
        <v>4596</v>
      </c>
      <c r="E691" t="s">
        <v>4317</v>
      </c>
      <c r="F691" t="s">
        <v>124</v>
      </c>
      <c r="G691" t="s">
        <v>600</v>
      </c>
      <c r="H691" t="s">
        <v>4425</v>
      </c>
      <c r="I691">
        <v>63.97</v>
      </c>
    </row>
    <row r="692" spans="1:9" x14ac:dyDescent="0.2">
      <c r="A692" t="s">
        <v>4317</v>
      </c>
      <c r="B692" t="s">
        <v>45</v>
      </c>
      <c r="C692" t="s">
        <v>4586</v>
      </c>
      <c r="D692" t="s">
        <v>4596</v>
      </c>
      <c r="E692" t="s">
        <v>4317</v>
      </c>
      <c r="F692" t="s">
        <v>45</v>
      </c>
      <c r="G692" t="s">
        <v>2399</v>
      </c>
      <c r="H692" t="s">
        <v>5066</v>
      </c>
      <c r="I692">
        <v>80.239999999999995</v>
      </c>
    </row>
    <row r="693" spans="1:9" x14ac:dyDescent="0.2">
      <c r="A693" t="s">
        <v>4317</v>
      </c>
      <c r="B693" t="s">
        <v>45</v>
      </c>
      <c r="C693" t="s">
        <v>4586</v>
      </c>
      <c r="D693" t="s">
        <v>4596</v>
      </c>
      <c r="E693" t="s">
        <v>4317</v>
      </c>
      <c r="F693" t="s">
        <v>45</v>
      </c>
      <c r="G693" t="s">
        <v>2311</v>
      </c>
      <c r="H693" t="s">
        <v>5034</v>
      </c>
      <c r="I693">
        <v>81.17</v>
      </c>
    </row>
    <row r="694" spans="1:9" x14ac:dyDescent="0.2">
      <c r="A694" t="s">
        <v>4317</v>
      </c>
      <c r="B694" t="s">
        <v>45</v>
      </c>
      <c r="C694" t="s">
        <v>4586</v>
      </c>
      <c r="D694" t="s">
        <v>4596</v>
      </c>
      <c r="E694" t="s">
        <v>4317</v>
      </c>
      <c r="F694" t="s">
        <v>45</v>
      </c>
      <c r="G694" t="s">
        <v>2264</v>
      </c>
      <c r="H694" t="s">
        <v>5018</v>
      </c>
      <c r="I694">
        <v>77.319999999999993</v>
      </c>
    </row>
    <row r="695" spans="1:9" x14ac:dyDescent="0.2">
      <c r="A695" t="s">
        <v>4317</v>
      </c>
      <c r="B695" t="s">
        <v>45</v>
      </c>
      <c r="C695" t="s">
        <v>4586</v>
      </c>
      <c r="D695" t="s">
        <v>4596</v>
      </c>
      <c r="E695" t="s">
        <v>4317</v>
      </c>
      <c r="F695" t="s">
        <v>124</v>
      </c>
      <c r="G695" t="s">
        <v>341</v>
      </c>
      <c r="H695" t="s">
        <v>4355</v>
      </c>
      <c r="I695">
        <v>76.28</v>
      </c>
    </row>
    <row r="696" spans="1:9" x14ac:dyDescent="0.2">
      <c r="A696" t="s">
        <v>4317</v>
      </c>
      <c r="B696" t="s">
        <v>45</v>
      </c>
      <c r="C696" t="s">
        <v>4586</v>
      </c>
      <c r="D696" t="s">
        <v>4596</v>
      </c>
      <c r="E696" t="s">
        <v>4317</v>
      </c>
      <c r="F696" t="s">
        <v>140</v>
      </c>
      <c r="G696" t="s">
        <v>276</v>
      </c>
      <c r="H696" t="s">
        <v>4336</v>
      </c>
      <c r="I696">
        <v>62.99</v>
      </c>
    </row>
    <row r="697" spans="1:9" x14ac:dyDescent="0.2">
      <c r="A697" t="s">
        <v>4317</v>
      </c>
      <c r="B697" t="s">
        <v>124</v>
      </c>
      <c r="C697" t="s">
        <v>1051</v>
      </c>
      <c r="D697" t="s">
        <v>4576</v>
      </c>
      <c r="E697" t="s">
        <v>4317</v>
      </c>
      <c r="F697" t="s">
        <v>124</v>
      </c>
      <c r="G697" t="s">
        <v>1051</v>
      </c>
      <c r="H697" t="s">
        <v>4576</v>
      </c>
      <c r="I697">
        <v>100</v>
      </c>
    </row>
    <row r="698" spans="1:9" x14ac:dyDescent="0.2">
      <c r="A698" t="s">
        <v>4317</v>
      </c>
      <c r="B698" t="s">
        <v>124</v>
      </c>
      <c r="C698" t="s">
        <v>1051</v>
      </c>
      <c r="D698" t="s">
        <v>4576</v>
      </c>
      <c r="E698" t="s">
        <v>4317</v>
      </c>
      <c r="F698" t="s">
        <v>106</v>
      </c>
      <c r="G698" t="s">
        <v>3109</v>
      </c>
      <c r="H698" t="s">
        <v>5328</v>
      </c>
      <c r="I698">
        <v>57.99</v>
      </c>
    </row>
    <row r="699" spans="1:9" x14ac:dyDescent="0.2">
      <c r="A699" t="s">
        <v>4317</v>
      </c>
      <c r="B699" t="s">
        <v>124</v>
      </c>
      <c r="C699" t="s">
        <v>1051</v>
      </c>
      <c r="D699" t="s">
        <v>4576</v>
      </c>
      <c r="E699" t="s">
        <v>4317</v>
      </c>
      <c r="F699" t="s">
        <v>45</v>
      </c>
      <c r="G699" t="s">
        <v>1012</v>
      </c>
      <c r="H699" t="s">
        <v>4558</v>
      </c>
      <c r="I699">
        <v>62.59</v>
      </c>
    </row>
    <row r="700" spans="1:9" x14ac:dyDescent="0.2">
      <c r="A700" t="s">
        <v>4317</v>
      </c>
      <c r="B700" t="s">
        <v>124</v>
      </c>
      <c r="C700" t="s">
        <v>1051</v>
      </c>
      <c r="D700" t="s">
        <v>4576</v>
      </c>
      <c r="E700" t="s">
        <v>4317</v>
      </c>
      <c r="F700" t="s">
        <v>45</v>
      </c>
      <c r="G700" t="s">
        <v>900</v>
      </c>
      <c r="H700" t="s">
        <v>4525</v>
      </c>
      <c r="I700">
        <v>65.930000000000007</v>
      </c>
    </row>
    <row r="701" spans="1:9" x14ac:dyDescent="0.2">
      <c r="A701" t="s">
        <v>4317</v>
      </c>
      <c r="B701" t="s">
        <v>124</v>
      </c>
      <c r="C701" t="s">
        <v>1051</v>
      </c>
      <c r="D701" t="s">
        <v>4576</v>
      </c>
      <c r="E701" t="s">
        <v>4317</v>
      </c>
      <c r="F701" t="s">
        <v>45</v>
      </c>
      <c r="G701" t="s">
        <v>2793</v>
      </c>
      <c r="H701" t="s">
        <v>5205</v>
      </c>
      <c r="I701">
        <v>62.9</v>
      </c>
    </row>
    <row r="702" spans="1:9" x14ac:dyDescent="0.2">
      <c r="A702" t="s">
        <v>4317</v>
      </c>
      <c r="B702" t="s">
        <v>124</v>
      </c>
      <c r="C702" t="s">
        <v>1051</v>
      </c>
      <c r="D702" t="s">
        <v>4576</v>
      </c>
      <c r="E702" t="s">
        <v>4317</v>
      </c>
      <c r="F702" t="s">
        <v>135</v>
      </c>
      <c r="G702" t="s">
        <v>728</v>
      </c>
      <c r="H702" t="s">
        <v>4470</v>
      </c>
      <c r="I702">
        <v>65.52</v>
      </c>
    </row>
    <row r="703" spans="1:9" x14ac:dyDescent="0.2">
      <c r="A703" t="s">
        <v>4317</v>
      </c>
      <c r="B703" t="s">
        <v>124</v>
      </c>
      <c r="C703" t="s">
        <v>1051</v>
      </c>
      <c r="D703" t="s">
        <v>4576</v>
      </c>
      <c r="E703" t="s">
        <v>4317</v>
      </c>
      <c r="F703" t="s">
        <v>140</v>
      </c>
      <c r="G703" t="s">
        <v>699</v>
      </c>
      <c r="H703" t="s">
        <v>4458</v>
      </c>
      <c r="I703">
        <v>61.03</v>
      </c>
    </row>
    <row r="704" spans="1:9" x14ac:dyDescent="0.2">
      <c r="A704" t="s">
        <v>4317</v>
      </c>
      <c r="B704" t="s">
        <v>124</v>
      </c>
      <c r="C704" t="s">
        <v>1051</v>
      </c>
      <c r="D704" t="s">
        <v>4576</v>
      </c>
      <c r="E704" t="s">
        <v>4317</v>
      </c>
      <c r="F704" t="s">
        <v>124</v>
      </c>
      <c r="G704" t="s">
        <v>600</v>
      </c>
      <c r="H704" t="s">
        <v>4425</v>
      </c>
      <c r="I704">
        <v>79.709999999999994</v>
      </c>
    </row>
    <row r="705" spans="1:9" x14ac:dyDescent="0.2">
      <c r="A705" t="s">
        <v>4317</v>
      </c>
      <c r="B705" t="s">
        <v>124</v>
      </c>
      <c r="C705" t="s">
        <v>1051</v>
      </c>
      <c r="D705" t="s">
        <v>4576</v>
      </c>
      <c r="E705" t="s">
        <v>4317</v>
      </c>
      <c r="F705" t="s">
        <v>45</v>
      </c>
      <c r="G705" t="s">
        <v>2399</v>
      </c>
      <c r="H705" t="s">
        <v>5066</v>
      </c>
      <c r="I705">
        <v>63.64</v>
      </c>
    </row>
    <row r="706" spans="1:9" x14ac:dyDescent="0.2">
      <c r="A706" t="s">
        <v>4317</v>
      </c>
      <c r="B706" t="s">
        <v>124</v>
      </c>
      <c r="C706" t="s">
        <v>1051</v>
      </c>
      <c r="D706" t="s">
        <v>4576</v>
      </c>
      <c r="E706" t="s">
        <v>4317</v>
      </c>
      <c r="F706" t="s">
        <v>45</v>
      </c>
      <c r="G706" t="s">
        <v>2311</v>
      </c>
      <c r="H706" t="s">
        <v>5034</v>
      </c>
      <c r="I706">
        <v>63.73</v>
      </c>
    </row>
    <row r="707" spans="1:9" x14ac:dyDescent="0.2">
      <c r="A707" t="s">
        <v>4317</v>
      </c>
      <c r="B707" t="s">
        <v>124</v>
      </c>
      <c r="C707" t="s">
        <v>1051</v>
      </c>
      <c r="D707" t="s">
        <v>4576</v>
      </c>
      <c r="E707" t="s">
        <v>4317</v>
      </c>
      <c r="F707" t="s">
        <v>45</v>
      </c>
      <c r="G707" t="s">
        <v>2264</v>
      </c>
      <c r="H707" t="s">
        <v>5018</v>
      </c>
      <c r="I707">
        <v>63.64</v>
      </c>
    </row>
    <row r="708" spans="1:9" x14ac:dyDescent="0.2">
      <c r="A708" t="s">
        <v>4317</v>
      </c>
      <c r="B708" t="s">
        <v>124</v>
      </c>
      <c r="C708" t="s">
        <v>1051</v>
      </c>
      <c r="D708" t="s">
        <v>4576</v>
      </c>
      <c r="E708" t="s">
        <v>4317</v>
      </c>
      <c r="F708" t="s">
        <v>124</v>
      </c>
      <c r="G708" t="s">
        <v>341</v>
      </c>
      <c r="H708" t="s">
        <v>4355</v>
      </c>
      <c r="I708">
        <v>66.75</v>
      </c>
    </row>
    <row r="709" spans="1:9" x14ac:dyDescent="0.2">
      <c r="A709" t="s">
        <v>4317</v>
      </c>
      <c r="B709" t="s">
        <v>124</v>
      </c>
      <c r="C709" t="s">
        <v>1051</v>
      </c>
      <c r="D709" t="s">
        <v>4576</v>
      </c>
      <c r="E709" t="s">
        <v>4317</v>
      </c>
      <c r="F709" t="s">
        <v>140</v>
      </c>
      <c r="G709" t="s">
        <v>276</v>
      </c>
      <c r="H709" t="s">
        <v>4336</v>
      </c>
      <c r="I709">
        <v>60.29</v>
      </c>
    </row>
    <row r="710" spans="1:9" x14ac:dyDescent="0.2">
      <c r="A710" t="s">
        <v>4317</v>
      </c>
      <c r="B710" t="s">
        <v>106</v>
      </c>
      <c r="C710" t="s">
        <v>3109</v>
      </c>
      <c r="D710" t="s">
        <v>5328</v>
      </c>
      <c r="E710" t="s">
        <v>4317</v>
      </c>
      <c r="F710" t="s">
        <v>106</v>
      </c>
      <c r="G710" t="s">
        <v>3109</v>
      </c>
      <c r="H710" t="s">
        <v>5328</v>
      </c>
      <c r="I710">
        <v>100</v>
      </c>
    </row>
    <row r="711" spans="1:9" x14ac:dyDescent="0.2">
      <c r="A711" t="s">
        <v>4317</v>
      </c>
      <c r="B711" t="s">
        <v>106</v>
      </c>
      <c r="C711" t="s">
        <v>3109</v>
      </c>
      <c r="D711" t="s">
        <v>5328</v>
      </c>
      <c r="E711" t="s">
        <v>4317</v>
      </c>
      <c r="F711" t="s">
        <v>45</v>
      </c>
      <c r="G711" t="s">
        <v>1012</v>
      </c>
      <c r="H711" t="s">
        <v>4558</v>
      </c>
      <c r="I711">
        <v>64.150000000000006</v>
      </c>
    </row>
    <row r="712" spans="1:9" x14ac:dyDescent="0.2">
      <c r="A712" t="s">
        <v>4317</v>
      </c>
      <c r="B712" t="s">
        <v>106</v>
      </c>
      <c r="C712" t="s">
        <v>3109</v>
      </c>
      <c r="D712" t="s">
        <v>5328</v>
      </c>
      <c r="E712" t="s">
        <v>4317</v>
      </c>
      <c r="F712" t="s">
        <v>45</v>
      </c>
      <c r="G712" t="s">
        <v>900</v>
      </c>
      <c r="H712" t="s">
        <v>4525</v>
      </c>
      <c r="I712">
        <v>65.44</v>
      </c>
    </row>
    <row r="713" spans="1:9" x14ac:dyDescent="0.2">
      <c r="A713" t="s">
        <v>4317</v>
      </c>
      <c r="B713" t="s">
        <v>106</v>
      </c>
      <c r="C713" t="s">
        <v>3109</v>
      </c>
      <c r="D713" t="s">
        <v>5328</v>
      </c>
      <c r="E713" t="s">
        <v>4317</v>
      </c>
      <c r="F713" t="s">
        <v>45</v>
      </c>
      <c r="G713" t="s">
        <v>2793</v>
      </c>
      <c r="H713" t="s">
        <v>5205</v>
      </c>
      <c r="I713">
        <v>63.73</v>
      </c>
    </row>
    <row r="714" spans="1:9" x14ac:dyDescent="0.2">
      <c r="A714" t="s">
        <v>4317</v>
      </c>
      <c r="B714" t="s">
        <v>106</v>
      </c>
      <c r="C714" t="s">
        <v>3109</v>
      </c>
      <c r="D714" t="s">
        <v>5328</v>
      </c>
      <c r="E714" t="s">
        <v>4317</v>
      </c>
      <c r="F714" t="s">
        <v>135</v>
      </c>
      <c r="G714" t="s">
        <v>728</v>
      </c>
      <c r="H714" t="s">
        <v>4470</v>
      </c>
      <c r="I714">
        <v>63.39</v>
      </c>
    </row>
    <row r="715" spans="1:9" x14ac:dyDescent="0.2">
      <c r="A715" t="s">
        <v>4317</v>
      </c>
      <c r="B715" t="s">
        <v>106</v>
      </c>
      <c r="C715" t="s">
        <v>3109</v>
      </c>
      <c r="D715" t="s">
        <v>5328</v>
      </c>
      <c r="E715" t="s">
        <v>4317</v>
      </c>
      <c r="F715" t="s">
        <v>140</v>
      </c>
      <c r="G715" t="s">
        <v>699</v>
      </c>
      <c r="H715" t="s">
        <v>4458</v>
      </c>
      <c r="I715">
        <v>63.79</v>
      </c>
    </row>
    <row r="716" spans="1:9" x14ac:dyDescent="0.2">
      <c r="A716" t="s">
        <v>4317</v>
      </c>
      <c r="B716" t="s">
        <v>106</v>
      </c>
      <c r="C716" t="s">
        <v>3109</v>
      </c>
      <c r="D716" t="s">
        <v>5328</v>
      </c>
      <c r="E716" t="s">
        <v>4317</v>
      </c>
      <c r="F716" t="s">
        <v>124</v>
      </c>
      <c r="G716" t="s">
        <v>600</v>
      </c>
      <c r="H716" t="s">
        <v>4425</v>
      </c>
      <c r="I716">
        <v>61.07</v>
      </c>
    </row>
    <row r="717" spans="1:9" x14ac:dyDescent="0.2">
      <c r="A717" t="s">
        <v>4317</v>
      </c>
      <c r="B717" t="s">
        <v>106</v>
      </c>
      <c r="C717" t="s">
        <v>3109</v>
      </c>
      <c r="D717" t="s">
        <v>5328</v>
      </c>
      <c r="E717" t="s">
        <v>4317</v>
      </c>
      <c r="F717" t="s">
        <v>45</v>
      </c>
      <c r="G717" t="s">
        <v>2399</v>
      </c>
      <c r="H717" t="s">
        <v>5066</v>
      </c>
      <c r="I717">
        <v>64.86</v>
      </c>
    </row>
    <row r="718" spans="1:9" x14ac:dyDescent="0.2">
      <c r="A718" t="s">
        <v>4317</v>
      </c>
      <c r="B718" t="s">
        <v>106</v>
      </c>
      <c r="C718" t="s">
        <v>3109</v>
      </c>
      <c r="D718" t="s">
        <v>5328</v>
      </c>
      <c r="E718" t="s">
        <v>4317</v>
      </c>
      <c r="F718" t="s">
        <v>45</v>
      </c>
      <c r="G718" t="s">
        <v>2311</v>
      </c>
      <c r="H718" t="s">
        <v>5034</v>
      </c>
      <c r="I718">
        <v>65.44</v>
      </c>
    </row>
    <row r="719" spans="1:9" x14ac:dyDescent="0.2">
      <c r="A719" t="s">
        <v>4317</v>
      </c>
      <c r="B719" t="s">
        <v>106</v>
      </c>
      <c r="C719" t="s">
        <v>3109</v>
      </c>
      <c r="D719" t="s">
        <v>5328</v>
      </c>
      <c r="E719" t="s">
        <v>4317</v>
      </c>
      <c r="F719" t="s">
        <v>45</v>
      </c>
      <c r="G719" t="s">
        <v>2264</v>
      </c>
      <c r="H719" t="s">
        <v>5018</v>
      </c>
      <c r="I719">
        <v>64.459999999999994</v>
      </c>
    </row>
    <row r="720" spans="1:9" x14ac:dyDescent="0.2">
      <c r="A720" t="s">
        <v>4317</v>
      </c>
      <c r="B720" t="s">
        <v>106</v>
      </c>
      <c r="C720" t="s">
        <v>3109</v>
      </c>
      <c r="D720" t="s">
        <v>5328</v>
      </c>
      <c r="E720" t="s">
        <v>4317</v>
      </c>
      <c r="F720" t="s">
        <v>124</v>
      </c>
      <c r="G720" t="s">
        <v>341</v>
      </c>
      <c r="H720" t="s">
        <v>4355</v>
      </c>
      <c r="I720">
        <v>65.540000000000006</v>
      </c>
    </row>
    <row r="721" spans="1:9" x14ac:dyDescent="0.2">
      <c r="A721" t="s">
        <v>4317</v>
      </c>
      <c r="B721" t="s">
        <v>106</v>
      </c>
      <c r="C721" t="s">
        <v>3109</v>
      </c>
      <c r="D721" t="s">
        <v>5328</v>
      </c>
      <c r="E721" t="s">
        <v>4317</v>
      </c>
      <c r="F721" t="s">
        <v>140</v>
      </c>
      <c r="G721" t="s">
        <v>276</v>
      </c>
      <c r="H721" t="s">
        <v>4336</v>
      </c>
      <c r="I721">
        <v>64.98</v>
      </c>
    </row>
    <row r="722" spans="1:9" x14ac:dyDescent="0.2">
      <c r="A722" t="s">
        <v>4317</v>
      </c>
      <c r="B722" t="s">
        <v>45</v>
      </c>
      <c r="C722" t="s">
        <v>1012</v>
      </c>
      <c r="D722" t="s">
        <v>4558</v>
      </c>
      <c r="E722" t="s">
        <v>4317</v>
      </c>
      <c r="F722" t="s">
        <v>45</v>
      </c>
      <c r="G722" t="s">
        <v>1012</v>
      </c>
      <c r="H722" t="s">
        <v>4558</v>
      </c>
      <c r="I722">
        <v>100</v>
      </c>
    </row>
    <row r="723" spans="1:9" x14ac:dyDescent="0.2">
      <c r="A723" t="s">
        <v>4317</v>
      </c>
      <c r="B723" t="s">
        <v>45</v>
      </c>
      <c r="C723" t="s">
        <v>1012</v>
      </c>
      <c r="D723" t="s">
        <v>4558</v>
      </c>
      <c r="E723" t="s">
        <v>4317</v>
      </c>
      <c r="F723" t="s">
        <v>45</v>
      </c>
      <c r="G723" t="s">
        <v>900</v>
      </c>
      <c r="H723" t="s">
        <v>4525</v>
      </c>
      <c r="I723">
        <v>71.150000000000006</v>
      </c>
    </row>
    <row r="724" spans="1:9" x14ac:dyDescent="0.2">
      <c r="A724" t="s">
        <v>4317</v>
      </c>
      <c r="B724" t="s">
        <v>45</v>
      </c>
      <c r="C724" t="s">
        <v>1012</v>
      </c>
      <c r="D724" t="s">
        <v>4558</v>
      </c>
      <c r="E724" t="s">
        <v>4317</v>
      </c>
      <c r="F724" t="s">
        <v>45</v>
      </c>
      <c r="G724" t="s">
        <v>2793</v>
      </c>
      <c r="H724" t="s">
        <v>5205</v>
      </c>
      <c r="I724">
        <v>69.680000000000007</v>
      </c>
    </row>
    <row r="725" spans="1:9" x14ac:dyDescent="0.2">
      <c r="A725" t="s">
        <v>4317</v>
      </c>
      <c r="B725" t="s">
        <v>45</v>
      </c>
      <c r="C725" t="s">
        <v>1012</v>
      </c>
      <c r="D725" t="s">
        <v>4558</v>
      </c>
      <c r="E725" t="s">
        <v>4317</v>
      </c>
      <c r="F725" t="s">
        <v>135</v>
      </c>
      <c r="G725" t="s">
        <v>728</v>
      </c>
      <c r="H725" t="s">
        <v>4470</v>
      </c>
      <c r="I725">
        <v>74.02</v>
      </c>
    </row>
    <row r="726" spans="1:9" x14ac:dyDescent="0.2">
      <c r="A726" t="s">
        <v>4317</v>
      </c>
      <c r="B726" t="s">
        <v>45</v>
      </c>
      <c r="C726" t="s">
        <v>1012</v>
      </c>
      <c r="D726" t="s">
        <v>4558</v>
      </c>
      <c r="E726" t="s">
        <v>4317</v>
      </c>
      <c r="F726" t="s">
        <v>140</v>
      </c>
      <c r="G726" t="s">
        <v>699</v>
      </c>
      <c r="H726" t="s">
        <v>4458</v>
      </c>
      <c r="I726">
        <v>63.9</v>
      </c>
    </row>
    <row r="727" spans="1:9" x14ac:dyDescent="0.2">
      <c r="A727" t="s">
        <v>4317</v>
      </c>
      <c r="B727" t="s">
        <v>45</v>
      </c>
      <c r="C727" t="s">
        <v>1012</v>
      </c>
      <c r="D727" t="s">
        <v>4558</v>
      </c>
      <c r="E727" t="s">
        <v>4317</v>
      </c>
      <c r="F727" t="s">
        <v>124</v>
      </c>
      <c r="G727" t="s">
        <v>600</v>
      </c>
      <c r="H727" t="s">
        <v>4425</v>
      </c>
      <c r="I727">
        <v>65.12</v>
      </c>
    </row>
    <row r="728" spans="1:9" x14ac:dyDescent="0.2">
      <c r="A728" t="s">
        <v>4317</v>
      </c>
      <c r="B728" t="s">
        <v>45</v>
      </c>
      <c r="C728" t="s">
        <v>1012</v>
      </c>
      <c r="D728" t="s">
        <v>4558</v>
      </c>
      <c r="E728" t="s">
        <v>4317</v>
      </c>
      <c r="F728" t="s">
        <v>45</v>
      </c>
      <c r="G728" t="s">
        <v>2399</v>
      </c>
      <c r="H728" t="s">
        <v>5066</v>
      </c>
      <c r="I728">
        <v>69.36</v>
      </c>
    </row>
    <row r="729" spans="1:9" x14ac:dyDescent="0.2">
      <c r="A729" t="s">
        <v>4317</v>
      </c>
      <c r="B729" t="s">
        <v>45</v>
      </c>
      <c r="C729" t="s">
        <v>1012</v>
      </c>
      <c r="D729" t="s">
        <v>4558</v>
      </c>
      <c r="E729" t="s">
        <v>4317</v>
      </c>
      <c r="F729" t="s">
        <v>45</v>
      </c>
      <c r="G729" t="s">
        <v>2311</v>
      </c>
      <c r="H729" t="s">
        <v>5034</v>
      </c>
      <c r="I729">
        <v>69.930000000000007</v>
      </c>
    </row>
    <row r="730" spans="1:9" x14ac:dyDescent="0.2">
      <c r="A730" t="s">
        <v>4317</v>
      </c>
      <c r="B730" t="s">
        <v>45</v>
      </c>
      <c r="C730" t="s">
        <v>1012</v>
      </c>
      <c r="D730" t="s">
        <v>4558</v>
      </c>
      <c r="E730" t="s">
        <v>4317</v>
      </c>
      <c r="F730" t="s">
        <v>45</v>
      </c>
      <c r="G730" t="s">
        <v>2264</v>
      </c>
      <c r="H730" t="s">
        <v>5018</v>
      </c>
      <c r="I730">
        <v>69.680000000000007</v>
      </c>
    </row>
    <row r="731" spans="1:9" x14ac:dyDescent="0.2">
      <c r="A731" t="s">
        <v>4317</v>
      </c>
      <c r="B731" t="s">
        <v>45</v>
      </c>
      <c r="C731" t="s">
        <v>1012</v>
      </c>
      <c r="D731" t="s">
        <v>4558</v>
      </c>
      <c r="E731" t="s">
        <v>4317</v>
      </c>
      <c r="F731" t="s">
        <v>124</v>
      </c>
      <c r="G731" t="s">
        <v>341</v>
      </c>
      <c r="H731" t="s">
        <v>4355</v>
      </c>
      <c r="I731">
        <v>70.8</v>
      </c>
    </row>
    <row r="732" spans="1:9" x14ac:dyDescent="0.2">
      <c r="A732" t="s">
        <v>4317</v>
      </c>
      <c r="B732" t="s">
        <v>45</v>
      </c>
      <c r="C732" t="s">
        <v>1012</v>
      </c>
      <c r="D732" t="s">
        <v>4558</v>
      </c>
      <c r="E732" t="s">
        <v>4317</v>
      </c>
      <c r="F732" t="s">
        <v>140</v>
      </c>
      <c r="G732" t="s">
        <v>276</v>
      </c>
      <c r="H732" t="s">
        <v>4336</v>
      </c>
      <c r="I732">
        <v>63.75</v>
      </c>
    </row>
    <row r="733" spans="1:9" x14ac:dyDescent="0.2">
      <c r="A733" t="s">
        <v>4317</v>
      </c>
      <c r="B733" t="s">
        <v>45</v>
      </c>
      <c r="C733" t="s">
        <v>900</v>
      </c>
      <c r="D733" t="s">
        <v>4525</v>
      </c>
      <c r="E733" t="s">
        <v>4317</v>
      </c>
      <c r="F733" t="s">
        <v>45</v>
      </c>
      <c r="G733" t="s">
        <v>900</v>
      </c>
      <c r="H733" t="s">
        <v>4525</v>
      </c>
      <c r="I733">
        <v>100</v>
      </c>
    </row>
    <row r="734" spans="1:9" x14ac:dyDescent="0.2">
      <c r="A734" t="s">
        <v>4317</v>
      </c>
      <c r="B734" t="s">
        <v>45</v>
      </c>
      <c r="C734" t="s">
        <v>900</v>
      </c>
      <c r="D734" t="s">
        <v>4525</v>
      </c>
      <c r="E734" t="s">
        <v>4317</v>
      </c>
      <c r="F734" t="s">
        <v>45</v>
      </c>
      <c r="G734" t="s">
        <v>2793</v>
      </c>
      <c r="H734" t="s">
        <v>5205</v>
      </c>
      <c r="I734">
        <v>81.37</v>
      </c>
    </row>
    <row r="735" spans="1:9" x14ac:dyDescent="0.2">
      <c r="A735" t="s">
        <v>4317</v>
      </c>
      <c r="B735" t="s">
        <v>45</v>
      </c>
      <c r="C735" t="s">
        <v>900</v>
      </c>
      <c r="D735" t="s">
        <v>4525</v>
      </c>
      <c r="E735" t="s">
        <v>4317</v>
      </c>
      <c r="F735" t="s">
        <v>135</v>
      </c>
      <c r="G735" t="s">
        <v>728</v>
      </c>
      <c r="H735" t="s">
        <v>4470</v>
      </c>
      <c r="I735">
        <v>72.97</v>
      </c>
    </row>
    <row r="736" spans="1:9" x14ac:dyDescent="0.2">
      <c r="A736" t="s">
        <v>4317</v>
      </c>
      <c r="B736" t="s">
        <v>45</v>
      </c>
      <c r="C736" t="s">
        <v>900</v>
      </c>
      <c r="D736" t="s">
        <v>4525</v>
      </c>
      <c r="E736" t="s">
        <v>4317</v>
      </c>
      <c r="F736" t="s">
        <v>140</v>
      </c>
      <c r="G736" t="s">
        <v>699</v>
      </c>
      <c r="H736" t="s">
        <v>4458</v>
      </c>
      <c r="I736">
        <v>64.13</v>
      </c>
    </row>
    <row r="737" spans="1:9" x14ac:dyDescent="0.2">
      <c r="A737" t="s">
        <v>4317</v>
      </c>
      <c r="B737" t="s">
        <v>45</v>
      </c>
      <c r="C737" t="s">
        <v>900</v>
      </c>
      <c r="D737" t="s">
        <v>4525</v>
      </c>
      <c r="E737" t="s">
        <v>4317</v>
      </c>
      <c r="F737" t="s">
        <v>124</v>
      </c>
      <c r="G737" t="s">
        <v>600</v>
      </c>
      <c r="H737" t="s">
        <v>4425</v>
      </c>
      <c r="I737">
        <v>67.650000000000006</v>
      </c>
    </row>
    <row r="738" spans="1:9" x14ac:dyDescent="0.2">
      <c r="A738" t="s">
        <v>4317</v>
      </c>
      <c r="B738" t="s">
        <v>45</v>
      </c>
      <c r="C738" t="s">
        <v>900</v>
      </c>
      <c r="D738" t="s">
        <v>4525</v>
      </c>
      <c r="E738" t="s">
        <v>4317</v>
      </c>
      <c r="F738" t="s">
        <v>45</v>
      </c>
      <c r="G738" t="s">
        <v>2399</v>
      </c>
      <c r="H738" t="s">
        <v>5066</v>
      </c>
      <c r="I738">
        <v>81.37</v>
      </c>
    </row>
    <row r="739" spans="1:9" x14ac:dyDescent="0.2">
      <c r="A739" t="s">
        <v>4317</v>
      </c>
      <c r="B739" t="s">
        <v>45</v>
      </c>
      <c r="C739" t="s">
        <v>900</v>
      </c>
      <c r="D739" t="s">
        <v>4525</v>
      </c>
      <c r="E739" t="s">
        <v>4317</v>
      </c>
      <c r="F739" t="s">
        <v>45</v>
      </c>
      <c r="G739" t="s">
        <v>2311</v>
      </c>
      <c r="H739" t="s">
        <v>5034</v>
      </c>
      <c r="I739">
        <v>79.95</v>
      </c>
    </row>
    <row r="740" spans="1:9" x14ac:dyDescent="0.2">
      <c r="A740" t="s">
        <v>4317</v>
      </c>
      <c r="B740" t="s">
        <v>45</v>
      </c>
      <c r="C740" t="s">
        <v>900</v>
      </c>
      <c r="D740" t="s">
        <v>4525</v>
      </c>
      <c r="E740" t="s">
        <v>4317</v>
      </c>
      <c r="F740" t="s">
        <v>45</v>
      </c>
      <c r="G740" t="s">
        <v>2264</v>
      </c>
      <c r="H740" t="s">
        <v>5018</v>
      </c>
      <c r="I740">
        <v>80.39</v>
      </c>
    </row>
    <row r="741" spans="1:9" x14ac:dyDescent="0.2">
      <c r="A741" t="s">
        <v>4317</v>
      </c>
      <c r="B741" t="s">
        <v>45</v>
      </c>
      <c r="C741" t="s">
        <v>900</v>
      </c>
      <c r="D741" t="s">
        <v>4525</v>
      </c>
      <c r="E741" t="s">
        <v>4317</v>
      </c>
      <c r="F741" t="s">
        <v>124</v>
      </c>
      <c r="G741" t="s">
        <v>341</v>
      </c>
      <c r="H741" t="s">
        <v>4355</v>
      </c>
      <c r="I741">
        <v>81.66</v>
      </c>
    </row>
    <row r="742" spans="1:9" x14ac:dyDescent="0.2">
      <c r="A742" t="s">
        <v>4317</v>
      </c>
      <c r="B742" t="s">
        <v>45</v>
      </c>
      <c r="C742" t="s">
        <v>900</v>
      </c>
      <c r="D742" t="s">
        <v>4525</v>
      </c>
      <c r="E742" t="s">
        <v>4317</v>
      </c>
      <c r="F742" t="s">
        <v>140</v>
      </c>
      <c r="G742" t="s">
        <v>276</v>
      </c>
      <c r="H742" t="s">
        <v>4336</v>
      </c>
      <c r="I742">
        <v>64.459999999999994</v>
      </c>
    </row>
    <row r="743" spans="1:9" x14ac:dyDescent="0.2">
      <c r="A743" t="s">
        <v>4317</v>
      </c>
      <c r="B743" t="s">
        <v>45</v>
      </c>
      <c r="C743" t="s">
        <v>2793</v>
      </c>
      <c r="D743" t="s">
        <v>5205</v>
      </c>
      <c r="E743" t="s">
        <v>4317</v>
      </c>
      <c r="F743" t="s">
        <v>45</v>
      </c>
      <c r="G743" t="s">
        <v>2793</v>
      </c>
      <c r="H743" t="s">
        <v>5205</v>
      </c>
      <c r="I743">
        <v>100</v>
      </c>
    </row>
    <row r="744" spans="1:9" x14ac:dyDescent="0.2">
      <c r="A744" t="s">
        <v>4317</v>
      </c>
      <c r="B744" t="s">
        <v>45</v>
      </c>
      <c r="C744" t="s">
        <v>2793</v>
      </c>
      <c r="D744" t="s">
        <v>5205</v>
      </c>
      <c r="E744" t="s">
        <v>4317</v>
      </c>
      <c r="F744" t="s">
        <v>135</v>
      </c>
      <c r="G744" t="s">
        <v>728</v>
      </c>
      <c r="H744" t="s">
        <v>4470</v>
      </c>
      <c r="I744">
        <v>69.95</v>
      </c>
    </row>
    <row r="745" spans="1:9" x14ac:dyDescent="0.2">
      <c r="A745" t="s">
        <v>4317</v>
      </c>
      <c r="B745" t="s">
        <v>45</v>
      </c>
      <c r="C745" t="s">
        <v>2793</v>
      </c>
      <c r="D745" t="s">
        <v>5205</v>
      </c>
      <c r="E745" t="s">
        <v>4317</v>
      </c>
      <c r="F745" t="s">
        <v>140</v>
      </c>
      <c r="G745" t="s">
        <v>699</v>
      </c>
      <c r="H745" t="s">
        <v>4458</v>
      </c>
      <c r="I745">
        <v>64.86</v>
      </c>
    </row>
    <row r="746" spans="1:9" x14ac:dyDescent="0.2">
      <c r="A746" t="s">
        <v>4317</v>
      </c>
      <c r="B746" t="s">
        <v>45</v>
      </c>
      <c r="C746" t="s">
        <v>2793</v>
      </c>
      <c r="D746" t="s">
        <v>5205</v>
      </c>
      <c r="E746" t="s">
        <v>4317</v>
      </c>
      <c r="F746" t="s">
        <v>124</v>
      </c>
      <c r="G746" t="s">
        <v>600</v>
      </c>
      <c r="H746" t="s">
        <v>4425</v>
      </c>
      <c r="I746">
        <v>66.180000000000007</v>
      </c>
    </row>
    <row r="747" spans="1:9" x14ac:dyDescent="0.2">
      <c r="A747" t="s">
        <v>4317</v>
      </c>
      <c r="B747" t="s">
        <v>45</v>
      </c>
      <c r="C747" t="s">
        <v>2793</v>
      </c>
      <c r="D747" t="s">
        <v>5205</v>
      </c>
      <c r="E747" t="s">
        <v>4317</v>
      </c>
      <c r="F747" t="s">
        <v>45</v>
      </c>
      <c r="G747" t="s">
        <v>2399</v>
      </c>
      <c r="H747" t="s">
        <v>5066</v>
      </c>
      <c r="I747">
        <v>84.15</v>
      </c>
    </row>
    <row r="748" spans="1:9" x14ac:dyDescent="0.2">
      <c r="A748" t="s">
        <v>4317</v>
      </c>
      <c r="B748" t="s">
        <v>45</v>
      </c>
      <c r="C748" t="s">
        <v>2793</v>
      </c>
      <c r="D748" t="s">
        <v>5205</v>
      </c>
      <c r="E748" t="s">
        <v>4317</v>
      </c>
      <c r="F748" t="s">
        <v>45</v>
      </c>
      <c r="G748" t="s">
        <v>2311</v>
      </c>
      <c r="H748" t="s">
        <v>5034</v>
      </c>
      <c r="I748">
        <v>78.430000000000007</v>
      </c>
    </row>
    <row r="749" spans="1:9" x14ac:dyDescent="0.2">
      <c r="A749" t="s">
        <v>4317</v>
      </c>
      <c r="B749" t="s">
        <v>45</v>
      </c>
      <c r="C749" t="s">
        <v>2793</v>
      </c>
      <c r="D749" t="s">
        <v>5205</v>
      </c>
      <c r="E749" t="s">
        <v>4317</v>
      </c>
      <c r="F749" t="s">
        <v>45</v>
      </c>
      <c r="G749" t="s">
        <v>2264</v>
      </c>
      <c r="H749" t="s">
        <v>5018</v>
      </c>
      <c r="I749">
        <v>93.67</v>
      </c>
    </row>
    <row r="750" spans="1:9" x14ac:dyDescent="0.2">
      <c r="A750" t="s">
        <v>4317</v>
      </c>
      <c r="B750" t="s">
        <v>45</v>
      </c>
      <c r="C750" t="s">
        <v>2793</v>
      </c>
      <c r="D750" t="s">
        <v>5205</v>
      </c>
      <c r="E750" t="s">
        <v>4317</v>
      </c>
      <c r="F750" t="s">
        <v>124</v>
      </c>
      <c r="G750" t="s">
        <v>341</v>
      </c>
      <c r="H750" t="s">
        <v>4355</v>
      </c>
      <c r="I750">
        <v>79.22</v>
      </c>
    </row>
    <row r="751" spans="1:9" x14ac:dyDescent="0.2">
      <c r="A751" t="s">
        <v>4317</v>
      </c>
      <c r="B751" t="s">
        <v>45</v>
      </c>
      <c r="C751" t="s">
        <v>2793</v>
      </c>
      <c r="D751" t="s">
        <v>5205</v>
      </c>
      <c r="E751" t="s">
        <v>4317</v>
      </c>
      <c r="F751" t="s">
        <v>140</v>
      </c>
      <c r="G751" t="s">
        <v>276</v>
      </c>
      <c r="H751" t="s">
        <v>4336</v>
      </c>
      <c r="I751">
        <v>66.42</v>
      </c>
    </row>
    <row r="752" spans="1:9" x14ac:dyDescent="0.2">
      <c r="A752" t="s">
        <v>4317</v>
      </c>
      <c r="B752" t="s">
        <v>135</v>
      </c>
      <c r="C752" t="s">
        <v>728</v>
      </c>
      <c r="D752" t="s">
        <v>4470</v>
      </c>
      <c r="E752" t="s">
        <v>4317</v>
      </c>
      <c r="F752" t="s">
        <v>135</v>
      </c>
      <c r="G752" t="s">
        <v>728</v>
      </c>
      <c r="H752" t="s">
        <v>4470</v>
      </c>
      <c r="I752">
        <v>100</v>
      </c>
    </row>
    <row r="753" spans="1:9" x14ac:dyDescent="0.2">
      <c r="A753" t="s">
        <v>4317</v>
      </c>
      <c r="B753" t="s">
        <v>135</v>
      </c>
      <c r="C753" t="s">
        <v>728</v>
      </c>
      <c r="D753" t="s">
        <v>4470</v>
      </c>
      <c r="E753" t="s">
        <v>4317</v>
      </c>
      <c r="F753" t="s">
        <v>140</v>
      </c>
      <c r="G753" t="s">
        <v>699</v>
      </c>
      <c r="H753" t="s">
        <v>4458</v>
      </c>
      <c r="I753">
        <v>64.78</v>
      </c>
    </row>
    <row r="754" spans="1:9" x14ac:dyDescent="0.2">
      <c r="A754" t="s">
        <v>4317</v>
      </c>
      <c r="B754" t="s">
        <v>135</v>
      </c>
      <c r="C754" t="s">
        <v>728</v>
      </c>
      <c r="D754" t="s">
        <v>4470</v>
      </c>
      <c r="E754" t="s">
        <v>4317</v>
      </c>
      <c r="F754" t="s">
        <v>124</v>
      </c>
      <c r="G754" t="s">
        <v>600</v>
      </c>
      <c r="H754" t="s">
        <v>4425</v>
      </c>
      <c r="I754">
        <v>66.010000000000005</v>
      </c>
    </row>
    <row r="755" spans="1:9" x14ac:dyDescent="0.2">
      <c r="A755" t="s">
        <v>4317</v>
      </c>
      <c r="B755" t="s">
        <v>135</v>
      </c>
      <c r="C755" t="s">
        <v>728</v>
      </c>
      <c r="D755" t="s">
        <v>4470</v>
      </c>
      <c r="E755" t="s">
        <v>4317</v>
      </c>
      <c r="F755" t="s">
        <v>45</v>
      </c>
      <c r="G755" t="s">
        <v>2399</v>
      </c>
      <c r="H755" t="s">
        <v>5066</v>
      </c>
      <c r="I755">
        <v>72.41</v>
      </c>
    </row>
    <row r="756" spans="1:9" x14ac:dyDescent="0.2">
      <c r="A756" t="s">
        <v>4317</v>
      </c>
      <c r="B756" t="s">
        <v>135</v>
      </c>
      <c r="C756" t="s">
        <v>728</v>
      </c>
      <c r="D756" t="s">
        <v>4470</v>
      </c>
      <c r="E756" t="s">
        <v>4317</v>
      </c>
      <c r="F756" t="s">
        <v>45</v>
      </c>
      <c r="G756" t="s">
        <v>2311</v>
      </c>
      <c r="H756" t="s">
        <v>5034</v>
      </c>
      <c r="I756">
        <v>71.739999999999995</v>
      </c>
    </row>
    <row r="757" spans="1:9" x14ac:dyDescent="0.2">
      <c r="A757" t="s">
        <v>4317</v>
      </c>
      <c r="B757" t="s">
        <v>135</v>
      </c>
      <c r="C757" t="s">
        <v>728</v>
      </c>
      <c r="D757" t="s">
        <v>4470</v>
      </c>
      <c r="E757" t="s">
        <v>4317</v>
      </c>
      <c r="F757" t="s">
        <v>45</v>
      </c>
      <c r="G757" t="s">
        <v>2264</v>
      </c>
      <c r="H757" t="s">
        <v>5018</v>
      </c>
      <c r="I757">
        <v>70.2</v>
      </c>
    </row>
    <row r="758" spans="1:9" x14ac:dyDescent="0.2">
      <c r="A758" t="s">
        <v>4317</v>
      </c>
      <c r="B758" t="s">
        <v>135</v>
      </c>
      <c r="C758" t="s">
        <v>728</v>
      </c>
      <c r="D758" t="s">
        <v>4470</v>
      </c>
      <c r="E758" t="s">
        <v>4317</v>
      </c>
      <c r="F758" t="s">
        <v>124</v>
      </c>
      <c r="G758" t="s">
        <v>341</v>
      </c>
      <c r="H758" t="s">
        <v>4355</v>
      </c>
      <c r="I758">
        <v>71.010000000000005</v>
      </c>
    </row>
    <row r="759" spans="1:9" x14ac:dyDescent="0.2">
      <c r="A759" t="s">
        <v>4317</v>
      </c>
      <c r="B759" t="s">
        <v>135</v>
      </c>
      <c r="C759" t="s">
        <v>728</v>
      </c>
      <c r="D759" t="s">
        <v>4470</v>
      </c>
      <c r="E759" t="s">
        <v>4317</v>
      </c>
      <c r="F759" t="s">
        <v>140</v>
      </c>
      <c r="G759" t="s">
        <v>276</v>
      </c>
      <c r="H759" t="s">
        <v>4336</v>
      </c>
      <c r="I759">
        <v>63.14</v>
      </c>
    </row>
    <row r="760" spans="1:9" x14ac:dyDescent="0.2">
      <c r="A760" t="s">
        <v>4317</v>
      </c>
      <c r="B760" t="s">
        <v>140</v>
      </c>
      <c r="C760" t="s">
        <v>699</v>
      </c>
      <c r="D760" t="s">
        <v>4458</v>
      </c>
      <c r="E760" t="s">
        <v>4317</v>
      </c>
      <c r="F760" t="s">
        <v>140</v>
      </c>
      <c r="G760" t="s">
        <v>699</v>
      </c>
      <c r="H760" t="s">
        <v>4458</v>
      </c>
      <c r="I760">
        <v>100</v>
      </c>
    </row>
    <row r="761" spans="1:9" x14ac:dyDescent="0.2">
      <c r="A761" t="s">
        <v>4317</v>
      </c>
      <c r="B761" t="s">
        <v>140</v>
      </c>
      <c r="C761" t="s">
        <v>699</v>
      </c>
      <c r="D761" t="s">
        <v>4458</v>
      </c>
      <c r="E761" t="s">
        <v>4317</v>
      </c>
      <c r="F761" t="s">
        <v>124</v>
      </c>
      <c r="G761" t="s">
        <v>600</v>
      </c>
      <c r="H761" t="s">
        <v>4425</v>
      </c>
      <c r="I761">
        <v>64.81</v>
      </c>
    </row>
    <row r="762" spans="1:9" x14ac:dyDescent="0.2">
      <c r="A762" t="s">
        <v>4317</v>
      </c>
      <c r="B762" t="s">
        <v>140</v>
      </c>
      <c r="C762" t="s">
        <v>699</v>
      </c>
      <c r="D762" t="s">
        <v>4458</v>
      </c>
      <c r="E762" t="s">
        <v>4317</v>
      </c>
      <c r="F762" t="s">
        <v>45</v>
      </c>
      <c r="G762" t="s">
        <v>2399</v>
      </c>
      <c r="H762" t="s">
        <v>5066</v>
      </c>
      <c r="I762">
        <v>67.73</v>
      </c>
    </row>
    <row r="763" spans="1:9" x14ac:dyDescent="0.2">
      <c r="A763" t="s">
        <v>4317</v>
      </c>
      <c r="B763" t="s">
        <v>140</v>
      </c>
      <c r="C763" t="s">
        <v>699</v>
      </c>
      <c r="D763" t="s">
        <v>4458</v>
      </c>
      <c r="E763" t="s">
        <v>4317</v>
      </c>
      <c r="F763" t="s">
        <v>45</v>
      </c>
      <c r="G763" t="s">
        <v>2311</v>
      </c>
      <c r="H763" t="s">
        <v>5034</v>
      </c>
      <c r="I763">
        <v>65.11</v>
      </c>
    </row>
    <row r="764" spans="1:9" x14ac:dyDescent="0.2">
      <c r="A764" t="s">
        <v>4317</v>
      </c>
      <c r="B764" t="s">
        <v>140</v>
      </c>
      <c r="C764" t="s">
        <v>699</v>
      </c>
      <c r="D764" t="s">
        <v>4458</v>
      </c>
      <c r="E764" t="s">
        <v>4317</v>
      </c>
      <c r="F764" t="s">
        <v>45</v>
      </c>
      <c r="G764" t="s">
        <v>2264</v>
      </c>
      <c r="H764" t="s">
        <v>5018</v>
      </c>
      <c r="I764">
        <v>66.58</v>
      </c>
    </row>
    <row r="765" spans="1:9" x14ac:dyDescent="0.2">
      <c r="A765" t="s">
        <v>4317</v>
      </c>
      <c r="B765" t="s">
        <v>140</v>
      </c>
      <c r="C765" t="s">
        <v>699</v>
      </c>
      <c r="D765" t="s">
        <v>4458</v>
      </c>
      <c r="E765" t="s">
        <v>4317</v>
      </c>
      <c r="F765" t="s">
        <v>124</v>
      </c>
      <c r="G765" t="s">
        <v>341</v>
      </c>
      <c r="H765" t="s">
        <v>4355</v>
      </c>
      <c r="I765">
        <v>62.56</v>
      </c>
    </row>
    <row r="766" spans="1:9" x14ac:dyDescent="0.2">
      <c r="A766" t="s">
        <v>4317</v>
      </c>
      <c r="B766" t="s">
        <v>140</v>
      </c>
      <c r="C766" t="s">
        <v>699</v>
      </c>
      <c r="D766" t="s">
        <v>4458</v>
      </c>
      <c r="E766" t="s">
        <v>4317</v>
      </c>
      <c r="F766" t="s">
        <v>140</v>
      </c>
      <c r="G766" t="s">
        <v>276</v>
      </c>
      <c r="H766" t="s">
        <v>4336</v>
      </c>
      <c r="I766">
        <v>89.34</v>
      </c>
    </row>
    <row r="767" spans="1:9" x14ac:dyDescent="0.2">
      <c r="A767" t="s">
        <v>4317</v>
      </c>
      <c r="B767" t="s">
        <v>124</v>
      </c>
      <c r="C767" t="s">
        <v>600</v>
      </c>
      <c r="D767" t="s">
        <v>4425</v>
      </c>
      <c r="E767" t="s">
        <v>4317</v>
      </c>
      <c r="F767" t="s">
        <v>124</v>
      </c>
      <c r="G767" t="s">
        <v>600</v>
      </c>
      <c r="H767" t="s">
        <v>4425</v>
      </c>
      <c r="I767">
        <v>100</v>
      </c>
    </row>
    <row r="768" spans="1:9" x14ac:dyDescent="0.2">
      <c r="A768" t="s">
        <v>4317</v>
      </c>
      <c r="B768" t="s">
        <v>124</v>
      </c>
      <c r="C768" t="s">
        <v>600</v>
      </c>
      <c r="D768" t="s">
        <v>4425</v>
      </c>
      <c r="E768" t="s">
        <v>4317</v>
      </c>
      <c r="F768" t="s">
        <v>45</v>
      </c>
      <c r="G768" t="s">
        <v>2399</v>
      </c>
      <c r="H768" t="s">
        <v>5066</v>
      </c>
      <c r="I768">
        <v>64.13</v>
      </c>
    </row>
    <row r="769" spans="1:9" x14ac:dyDescent="0.2">
      <c r="A769" t="s">
        <v>4317</v>
      </c>
      <c r="B769" t="s">
        <v>124</v>
      </c>
      <c r="C769" t="s">
        <v>600</v>
      </c>
      <c r="D769" t="s">
        <v>4425</v>
      </c>
      <c r="E769" t="s">
        <v>4317</v>
      </c>
      <c r="F769" t="s">
        <v>45</v>
      </c>
      <c r="G769" t="s">
        <v>2311</v>
      </c>
      <c r="H769" t="s">
        <v>5034</v>
      </c>
      <c r="I769">
        <v>64.709999999999994</v>
      </c>
    </row>
    <row r="770" spans="1:9" x14ac:dyDescent="0.2">
      <c r="A770" t="s">
        <v>4317</v>
      </c>
      <c r="B770" t="s">
        <v>124</v>
      </c>
      <c r="C770" t="s">
        <v>600</v>
      </c>
      <c r="D770" t="s">
        <v>4425</v>
      </c>
      <c r="E770" t="s">
        <v>4317</v>
      </c>
      <c r="F770" t="s">
        <v>45</v>
      </c>
      <c r="G770" t="s">
        <v>2264</v>
      </c>
      <c r="H770" t="s">
        <v>5018</v>
      </c>
      <c r="I770">
        <v>65.69</v>
      </c>
    </row>
    <row r="771" spans="1:9" x14ac:dyDescent="0.2">
      <c r="A771" t="s">
        <v>4317</v>
      </c>
      <c r="B771" t="s">
        <v>124</v>
      </c>
      <c r="C771" t="s">
        <v>600</v>
      </c>
      <c r="D771" t="s">
        <v>4425</v>
      </c>
      <c r="E771" t="s">
        <v>4317</v>
      </c>
      <c r="F771" t="s">
        <v>124</v>
      </c>
      <c r="G771" t="s">
        <v>341</v>
      </c>
      <c r="H771" t="s">
        <v>4355</v>
      </c>
      <c r="I771">
        <v>67.55</v>
      </c>
    </row>
    <row r="772" spans="1:9" x14ac:dyDescent="0.2">
      <c r="A772" t="s">
        <v>4317</v>
      </c>
      <c r="B772" t="s">
        <v>124</v>
      </c>
      <c r="C772" t="s">
        <v>600</v>
      </c>
      <c r="D772" t="s">
        <v>4425</v>
      </c>
      <c r="E772" t="s">
        <v>4317</v>
      </c>
      <c r="F772" t="s">
        <v>140</v>
      </c>
      <c r="G772" t="s">
        <v>276</v>
      </c>
      <c r="H772" t="s">
        <v>4336</v>
      </c>
      <c r="I772">
        <v>65.94</v>
      </c>
    </row>
    <row r="773" spans="1:9" x14ac:dyDescent="0.2">
      <c r="A773" t="s">
        <v>4317</v>
      </c>
      <c r="B773" t="s">
        <v>45</v>
      </c>
      <c r="C773" t="s">
        <v>2399</v>
      </c>
      <c r="D773" t="s">
        <v>5066</v>
      </c>
      <c r="E773" t="s">
        <v>4317</v>
      </c>
      <c r="F773" t="s">
        <v>45</v>
      </c>
      <c r="G773" t="s">
        <v>2399</v>
      </c>
      <c r="H773" t="s">
        <v>5066</v>
      </c>
      <c r="I773">
        <v>100</v>
      </c>
    </row>
    <row r="774" spans="1:9" x14ac:dyDescent="0.2">
      <c r="A774" t="s">
        <v>4317</v>
      </c>
      <c r="B774" t="s">
        <v>45</v>
      </c>
      <c r="C774" t="s">
        <v>2399</v>
      </c>
      <c r="D774" t="s">
        <v>5066</v>
      </c>
      <c r="E774" t="s">
        <v>4317</v>
      </c>
      <c r="F774" t="s">
        <v>45</v>
      </c>
      <c r="G774" t="s">
        <v>2311</v>
      </c>
      <c r="H774" t="s">
        <v>5034</v>
      </c>
      <c r="I774">
        <v>83.09</v>
      </c>
    </row>
    <row r="775" spans="1:9" x14ac:dyDescent="0.2">
      <c r="A775" t="s">
        <v>4317</v>
      </c>
      <c r="B775" t="s">
        <v>45</v>
      </c>
      <c r="C775" t="s">
        <v>2399</v>
      </c>
      <c r="D775" t="s">
        <v>5066</v>
      </c>
      <c r="E775" t="s">
        <v>4317</v>
      </c>
      <c r="F775" t="s">
        <v>45</v>
      </c>
      <c r="G775" t="s">
        <v>2264</v>
      </c>
      <c r="H775" t="s">
        <v>5018</v>
      </c>
      <c r="I775">
        <v>85.85</v>
      </c>
    </row>
    <row r="776" spans="1:9" x14ac:dyDescent="0.2">
      <c r="A776" t="s">
        <v>4317</v>
      </c>
      <c r="B776" t="s">
        <v>45</v>
      </c>
      <c r="C776" t="s">
        <v>2399</v>
      </c>
      <c r="D776" t="s">
        <v>5066</v>
      </c>
      <c r="E776" t="s">
        <v>4317</v>
      </c>
      <c r="F776" t="s">
        <v>124</v>
      </c>
      <c r="G776" t="s">
        <v>341</v>
      </c>
      <c r="H776" t="s">
        <v>4355</v>
      </c>
      <c r="I776">
        <v>79.66</v>
      </c>
    </row>
    <row r="777" spans="1:9" x14ac:dyDescent="0.2">
      <c r="A777" t="s">
        <v>4317</v>
      </c>
      <c r="B777" t="s">
        <v>45</v>
      </c>
      <c r="C777" t="s">
        <v>2399</v>
      </c>
      <c r="D777" t="s">
        <v>5066</v>
      </c>
      <c r="E777" t="s">
        <v>4317</v>
      </c>
      <c r="F777" t="s">
        <v>140</v>
      </c>
      <c r="G777" t="s">
        <v>276</v>
      </c>
      <c r="H777" t="s">
        <v>4336</v>
      </c>
      <c r="I777">
        <v>68.06</v>
      </c>
    </row>
    <row r="778" spans="1:9" x14ac:dyDescent="0.2">
      <c r="A778" t="s">
        <v>4317</v>
      </c>
      <c r="B778" t="s">
        <v>45</v>
      </c>
      <c r="C778" t="s">
        <v>2311</v>
      </c>
      <c r="D778" t="s">
        <v>5034</v>
      </c>
      <c r="E778" t="s">
        <v>4317</v>
      </c>
      <c r="F778" t="s">
        <v>45</v>
      </c>
      <c r="G778" t="s">
        <v>2311</v>
      </c>
      <c r="H778" t="s">
        <v>5034</v>
      </c>
      <c r="I778">
        <v>100</v>
      </c>
    </row>
    <row r="779" spans="1:9" x14ac:dyDescent="0.2">
      <c r="A779" t="s">
        <v>4317</v>
      </c>
      <c r="B779" t="s">
        <v>45</v>
      </c>
      <c r="C779" t="s">
        <v>2311</v>
      </c>
      <c r="D779" t="s">
        <v>5034</v>
      </c>
      <c r="E779" t="s">
        <v>4317</v>
      </c>
      <c r="F779" t="s">
        <v>45</v>
      </c>
      <c r="G779" t="s">
        <v>2264</v>
      </c>
      <c r="H779" t="s">
        <v>5018</v>
      </c>
      <c r="I779">
        <v>80.150000000000006</v>
      </c>
    </row>
    <row r="780" spans="1:9" x14ac:dyDescent="0.2">
      <c r="A780" t="s">
        <v>4317</v>
      </c>
      <c r="B780" t="s">
        <v>45</v>
      </c>
      <c r="C780" t="s">
        <v>2311</v>
      </c>
      <c r="D780" t="s">
        <v>5034</v>
      </c>
      <c r="E780" t="s">
        <v>4317</v>
      </c>
      <c r="F780" t="s">
        <v>124</v>
      </c>
      <c r="G780" t="s">
        <v>341</v>
      </c>
      <c r="H780" t="s">
        <v>4355</v>
      </c>
      <c r="I780">
        <v>78.97</v>
      </c>
    </row>
    <row r="781" spans="1:9" x14ac:dyDescent="0.2">
      <c r="A781" t="s">
        <v>4317</v>
      </c>
      <c r="B781" t="s">
        <v>45</v>
      </c>
      <c r="C781" t="s">
        <v>2311</v>
      </c>
      <c r="D781" t="s">
        <v>5034</v>
      </c>
      <c r="E781" t="s">
        <v>4317</v>
      </c>
      <c r="F781" t="s">
        <v>140</v>
      </c>
      <c r="G781" t="s">
        <v>276</v>
      </c>
      <c r="H781" t="s">
        <v>4336</v>
      </c>
      <c r="I781">
        <v>64.95</v>
      </c>
    </row>
    <row r="782" spans="1:9" x14ac:dyDescent="0.2">
      <c r="A782" t="s">
        <v>4317</v>
      </c>
      <c r="B782" t="s">
        <v>45</v>
      </c>
      <c r="C782" t="s">
        <v>2264</v>
      </c>
      <c r="D782" t="s">
        <v>5018</v>
      </c>
      <c r="E782" t="s">
        <v>4317</v>
      </c>
      <c r="F782" t="s">
        <v>45</v>
      </c>
      <c r="G782" t="s">
        <v>2264</v>
      </c>
      <c r="H782" t="s">
        <v>5018</v>
      </c>
      <c r="I782">
        <v>100</v>
      </c>
    </row>
    <row r="783" spans="1:9" x14ac:dyDescent="0.2">
      <c r="A783" t="s">
        <v>4317</v>
      </c>
      <c r="B783" t="s">
        <v>45</v>
      </c>
      <c r="C783" t="s">
        <v>2264</v>
      </c>
      <c r="D783" t="s">
        <v>5018</v>
      </c>
      <c r="E783" t="s">
        <v>4317</v>
      </c>
      <c r="F783" t="s">
        <v>124</v>
      </c>
      <c r="G783" t="s">
        <v>341</v>
      </c>
      <c r="H783" t="s">
        <v>4355</v>
      </c>
      <c r="I783">
        <v>80.2</v>
      </c>
    </row>
    <row r="784" spans="1:9" x14ac:dyDescent="0.2">
      <c r="A784" t="s">
        <v>4317</v>
      </c>
      <c r="B784" t="s">
        <v>45</v>
      </c>
      <c r="C784" t="s">
        <v>2264</v>
      </c>
      <c r="D784" t="s">
        <v>5018</v>
      </c>
      <c r="E784" t="s">
        <v>4317</v>
      </c>
      <c r="F784" t="s">
        <v>140</v>
      </c>
      <c r="G784" t="s">
        <v>276</v>
      </c>
      <c r="H784" t="s">
        <v>4336</v>
      </c>
      <c r="I784">
        <v>67.650000000000006</v>
      </c>
    </row>
    <row r="785" spans="1:9" x14ac:dyDescent="0.2">
      <c r="A785" t="s">
        <v>4317</v>
      </c>
      <c r="B785" t="s">
        <v>124</v>
      </c>
      <c r="C785" t="s">
        <v>341</v>
      </c>
      <c r="D785" t="s">
        <v>4355</v>
      </c>
      <c r="E785" t="s">
        <v>4317</v>
      </c>
      <c r="F785" t="s">
        <v>124</v>
      </c>
      <c r="G785" t="s">
        <v>341</v>
      </c>
      <c r="H785" t="s">
        <v>4355</v>
      </c>
      <c r="I785">
        <v>100</v>
      </c>
    </row>
    <row r="786" spans="1:9" x14ac:dyDescent="0.2">
      <c r="A786" t="s">
        <v>4317</v>
      </c>
      <c r="B786" t="s">
        <v>124</v>
      </c>
      <c r="C786" t="s">
        <v>341</v>
      </c>
      <c r="D786" t="s">
        <v>4355</v>
      </c>
      <c r="E786" t="s">
        <v>4317</v>
      </c>
      <c r="F786" t="s">
        <v>140</v>
      </c>
      <c r="G786" t="s">
        <v>276</v>
      </c>
      <c r="H786" t="s">
        <v>4336</v>
      </c>
      <c r="I786">
        <v>62.14</v>
      </c>
    </row>
    <row r="787" spans="1:9" x14ac:dyDescent="0.2">
      <c r="A787" t="s">
        <v>4317</v>
      </c>
      <c r="B787" t="s">
        <v>140</v>
      </c>
      <c r="C787" t="s">
        <v>276</v>
      </c>
      <c r="D787" t="s">
        <v>4336</v>
      </c>
      <c r="E787" t="s">
        <v>4317</v>
      </c>
      <c r="F787" t="s">
        <v>140</v>
      </c>
      <c r="G787" t="s">
        <v>276</v>
      </c>
      <c r="H787" t="s">
        <v>4336</v>
      </c>
      <c r="I787">
        <v>100</v>
      </c>
    </row>
    <row r="788" spans="1:9" x14ac:dyDescent="0.2">
      <c r="A788" t="s">
        <v>4319</v>
      </c>
      <c r="B788" t="s">
        <v>45</v>
      </c>
      <c r="C788" t="s">
        <v>4174</v>
      </c>
      <c r="D788" t="s">
        <v>5763</v>
      </c>
      <c r="E788" t="s">
        <v>4319</v>
      </c>
      <c r="F788" t="s">
        <v>45</v>
      </c>
      <c r="G788" t="s">
        <v>4174</v>
      </c>
      <c r="H788" t="s">
        <v>5763</v>
      </c>
      <c r="I788">
        <v>100</v>
      </c>
    </row>
    <row r="789" spans="1:9" x14ac:dyDescent="0.2">
      <c r="A789" t="s">
        <v>4319</v>
      </c>
      <c r="B789" t="s">
        <v>45</v>
      </c>
      <c r="C789" t="s">
        <v>4174</v>
      </c>
      <c r="D789" t="s">
        <v>5763</v>
      </c>
      <c r="E789" t="s">
        <v>4319</v>
      </c>
      <c r="F789" t="s">
        <v>106</v>
      </c>
      <c r="G789" t="s">
        <v>2118</v>
      </c>
      <c r="H789" t="s">
        <v>4960</v>
      </c>
      <c r="I789">
        <v>42.21</v>
      </c>
    </row>
    <row r="790" spans="1:9" x14ac:dyDescent="0.2">
      <c r="A790" t="s">
        <v>4319</v>
      </c>
      <c r="B790" t="s">
        <v>45</v>
      </c>
      <c r="C790" t="s">
        <v>4174</v>
      </c>
      <c r="D790" t="s">
        <v>5763</v>
      </c>
      <c r="E790" t="s">
        <v>4319</v>
      </c>
      <c r="F790" t="s">
        <v>45</v>
      </c>
      <c r="G790" t="s">
        <v>5805</v>
      </c>
      <c r="H790" t="s">
        <v>5807</v>
      </c>
      <c r="I790">
        <v>98.05</v>
      </c>
    </row>
    <row r="791" spans="1:9" x14ac:dyDescent="0.2">
      <c r="A791" t="s">
        <v>4319</v>
      </c>
      <c r="B791" t="s">
        <v>45</v>
      </c>
      <c r="C791" t="s">
        <v>4174</v>
      </c>
      <c r="D791" t="s">
        <v>5763</v>
      </c>
      <c r="E791" t="s">
        <v>4319</v>
      </c>
      <c r="F791" t="s">
        <v>135</v>
      </c>
      <c r="G791" t="s">
        <v>4123</v>
      </c>
      <c r="H791" t="s">
        <v>5734</v>
      </c>
      <c r="I791">
        <v>66.88</v>
      </c>
    </row>
    <row r="792" spans="1:9" x14ac:dyDescent="0.2">
      <c r="A792" t="s">
        <v>4319</v>
      </c>
      <c r="B792" t="s">
        <v>45</v>
      </c>
      <c r="C792" t="s">
        <v>4174</v>
      </c>
      <c r="D792" t="s">
        <v>5763</v>
      </c>
      <c r="E792" t="s">
        <v>4319</v>
      </c>
      <c r="F792" t="s">
        <v>45</v>
      </c>
      <c r="G792" t="s">
        <v>2052</v>
      </c>
      <c r="H792" t="s">
        <v>4932</v>
      </c>
      <c r="I792">
        <v>55.84</v>
      </c>
    </row>
    <row r="793" spans="1:9" x14ac:dyDescent="0.2">
      <c r="A793" t="s">
        <v>4319</v>
      </c>
      <c r="B793" t="s">
        <v>45</v>
      </c>
      <c r="C793" t="s">
        <v>4174</v>
      </c>
      <c r="D793" t="s">
        <v>5763</v>
      </c>
      <c r="E793" t="s">
        <v>4319</v>
      </c>
      <c r="F793" t="s">
        <v>106</v>
      </c>
      <c r="G793" t="s">
        <v>3929</v>
      </c>
      <c r="H793" t="s">
        <v>5666</v>
      </c>
      <c r="I793">
        <v>49.35</v>
      </c>
    </row>
    <row r="794" spans="1:9" x14ac:dyDescent="0.2">
      <c r="A794" t="s">
        <v>4319</v>
      </c>
      <c r="B794" t="s">
        <v>45</v>
      </c>
      <c r="C794" t="s">
        <v>4174</v>
      </c>
      <c r="D794" t="s">
        <v>5763</v>
      </c>
      <c r="E794" t="s">
        <v>4319</v>
      </c>
      <c r="F794" t="s">
        <v>136</v>
      </c>
      <c r="G794" t="s">
        <v>1407</v>
      </c>
      <c r="H794" t="s">
        <v>4699</v>
      </c>
      <c r="I794">
        <v>52.94</v>
      </c>
    </row>
    <row r="795" spans="1:9" x14ac:dyDescent="0.2">
      <c r="A795" t="s">
        <v>4319</v>
      </c>
      <c r="B795" t="s">
        <v>45</v>
      </c>
      <c r="C795" t="s">
        <v>4174</v>
      </c>
      <c r="D795" t="s">
        <v>5763</v>
      </c>
      <c r="E795" t="s">
        <v>4319</v>
      </c>
      <c r="F795" t="s">
        <v>124</v>
      </c>
      <c r="G795" t="s">
        <v>3320</v>
      </c>
      <c r="H795" t="s">
        <v>5403</v>
      </c>
      <c r="I795">
        <v>50.33</v>
      </c>
    </row>
    <row r="796" spans="1:9" x14ac:dyDescent="0.2">
      <c r="A796" t="s">
        <v>4319</v>
      </c>
      <c r="B796" t="s">
        <v>45</v>
      </c>
      <c r="C796" t="s">
        <v>4174</v>
      </c>
      <c r="D796" t="s">
        <v>5763</v>
      </c>
      <c r="E796" t="s">
        <v>4319</v>
      </c>
      <c r="F796" t="s">
        <v>135</v>
      </c>
      <c r="G796" t="s">
        <v>3276</v>
      </c>
      <c r="H796" t="s">
        <v>5389</v>
      </c>
      <c r="I796">
        <v>66.23</v>
      </c>
    </row>
    <row r="797" spans="1:9" x14ac:dyDescent="0.2">
      <c r="A797" t="s">
        <v>4319</v>
      </c>
      <c r="B797" t="s">
        <v>45</v>
      </c>
      <c r="C797" t="s">
        <v>4174</v>
      </c>
      <c r="D797" t="s">
        <v>5763</v>
      </c>
      <c r="E797" t="s">
        <v>4319</v>
      </c>
      <c r="F797" t="s">
        <v>45</v>
      </c>
      <c r="G797" t="s">
        <v>4586</v>
      </c>
      <c r="H797" t="s">
        <v>4595</v>
      </c>
      <c r="I797">
        <v>66.88</v>
      </c>
    </row>
    <row r="798" spans="1:9" x14ac:dyDescent="0.2">
      <c r="A798" t="s">
        <v>4319</v>
      </c>
      <c r="B798" t="s">
        <v>45</v>
      </c>
      <c r="C798" t="s">
        <v>4174</v>
      </c>
      <c r="D798" t="s">
        <v>5763</v>
      </c>
      <c r="E798" t="s">
        <v>4319</v>
      </c>
      <c r="F798" t="s">
        <v>124</v>
      </c>
      <c r="G798" t="s">
        <v>1051</v>
      </c>
      <c r="H798" t="s">
        <v>4575</v>
      </c>
      <c r="I798">
        <v>48.05</v>
      </c>
    </row>
    <row r="799" spans="1:9" x14ac:dyDescent="0.2">
      <c r="A799" t="s">
        <v>4319</v>
      </c>
      <c r="B799" t="s">
        <v>45</v>
      </c>
      <c r="C799" t="s">
        <v>4174</v>
      </c>
      <c r="D799" t="s">
        <v>5763</v>
      </c>
      <c r="E799" t="s">
        <v>4319</v>
      </c>
      <c r="F799" t="s">
        <v>106</v>
      </c>
      <c r="G799" t="s">
        <v>3109</v>
      </c>
      <c r="H799" t="s">
        <v>5327</v>
      </c>
      <c r="I799">
        <v>48.05</v>
      </c>
    </row>
    <row r="800" spans="1:9" x14ac:dyDescent="0.2">
      <c r="A800" t="s">
        <v>4319</v>
      </c>
      <c r="B800" t="s">
        <v>45</v>
      </c>
      <c r="C800" t="s">
        <v>4174</v>
      </c>
      <c r="D800" t="s">
        <v>5763</v>
      </c>
      <c r="E800" t="s">
        <v>4319</v>
      </c>
      <c r="F800" t="s">
        <v>45</v>
      </c>
      <c r="G800" t="s">
        <v>1012</v>
      </c>
      <c r="H800" t="s">
        <v>4557</v>
      </c>
      <c r="I800">
        <v>51.3</v>
      </c>
    </row>
    <row r="801" spans="1:9" x14ac:dyDescent="0.2">
      <c r="A801" t="s">
        <v>4319</v>
      </c>
      <c r="B801" t="s">
        <v>45</v>
      </c>
      <c r="C801" t="s">
        <v>4174</v>
      </c>
      <c r="D801" t="s">
        <v>5763</v>
      </c>
      <c r="E801" t="s">
        <v>4319</v>
      </c>
      <c r="F801" t="s">
        <v>45</v>
      </c>
      <c r="G801" t="s">
        <v>900</v>
      </c>
      <c r="H801" t="s">
        <v>4524</v>
      </c>
      <c r="I801">
        <v>62.34</v>
      </c>
    </row>
    <row r="802" spans="1:9" x14ac:dyDescent="0.2">
      <c r="A802" t="s">
        <v>4319</v>
      </c>
      <c r="B802" t="s">
        <v>45</v>
      </c>
      <c r="C802" t="s">
        <v>4174</v>
      </c>
      <c r="D802" t="s">
        <v>5763</v>
      </c>
      <c r="E802" t="s">
        <v>4319</v>
      </c>
      <c r="F802" t="s">
        <v>45</v>
      </c>
      <c r="G802" t="s">
        <v>2793</v>
      </c>
      <c r="H802" t="s">
        <v>5204</v>
      </c>
      <c r="I802">
        <v>64.290000000000006</v>
      </c>
    </row>
    <row r="803" spans="1:9" x14ac:dyDescent="0.2">
      <c r="A803" t="s">
        <v>4319</v>
      </c>
      <c r="B803" t="s">
        <v>45</v>
      </c>
      <c r="C803" t="s">
        <v>4174</v>
      </c>
      <c r="D803" t="s">
        <v>5763</v>
      </c>
      <c r="E803" t="s">
        <v>4319</v>
      </c>
      <c r="F803" t="s">
        <v>135</v>
      </c>
      <c r="G803" t="s">
        <v>728</v>
      </c>
      <c r="H803" t="s">
        <v>4469</v>
      </c>
      <c r="I803">
        <v>49.35</v>
      </c>
    </row>
    <row r="804" spans="1:9" x14ac:dyDescent="0.2">
      <c r="A804" t="s">
        <v>4319</v>
      </c>
      <c r="B804" t="s">
        <v>45</v>
      </c>
      <c r="C804" t="s">
        <v>4174</v>
      </c>
      <c r="D804" t="s">
        <v>5763</v>
      </c>
      <c r="E804" t="s">
        <v>4319</v>
      </c>
      <c r="F804" t="s">
        <v>140</v>
      </c>
      <c r="G804" t="s">
        <v>699</v>
      </c>
      <c r="H804" t="s">
        <v>4457</v>
      </c>
      <c r="I804">
        <v>53.59</v>
      </c>
    </row>
    <row r="805" spans="1:9" x14ac:dyDescent="0.2">
      <c r="A805" t="s">
        <v>4319</v>
      </c>
      <c r="B805" t="s">
        <v>45</v>
      </c>
      <c r="C805" t="s">
        <v>4174</v>
      </c>
      <c r="D805" t="s">
        <v>5763</v>
      </c>
      <c r="E805" t="s">
        <v>4319</v>
      </c>
      <c r="F805" t="s">
        <v>124</v>
      </c>
      <c r="G805" t="s">
        <v>600</v>
      </c>
      <c r="H805" t="s">
        <v>4424</v>
      </c>
      <c r="I805">
        <v>51.95</v>
      </c>
    </row>
    <row r="806" spans="1:9" x14ac:dyDescent="0.2">
      <c r="A806" t="s">
        <v>4319</v>
      </c>
      <c r="B806" t="s">
        <v>45</v>
      </c>
      <c r="C806" t="s">
        <v>4174</v>
      </c>
      <c r="D806" t="s">
        <v>5763</v>
      </c>
      <c r="E806" t="s">
        <v>4319</v>
      </c>
      <c r="F806" t="s">
        <v>45</v>
      </c>
      <c r="G806" t="s">
        <v>2399</v>
      </c>
      <c r="H806" t="s">
        <v>5065</v>
      </c>
      <c r="I806">
        <v>62.34</v>
      </c>
    </row>
    <row r="807" spans="1:9" x14ac:dyDescent="0.2">
      <c r="A807" t="s">
        <v>4319</v>
      </c>
      <c r="B807" t="s">
        <v>45</v>
      </c>
      <c r="C807" t="s">
        <v>4174</v>
      </c>
      <c r="D807" t="s">
        <v>5763</v>
      </c>
      <c r="E807" t="s">
        <v>4319</v>
      </c>
      <c r="F807" t="s">
        <v>45</v>
      </c>
      <c r="G807" t="s">
        <v>2311</v>
      </c>
      <c r="H807" t="s">
        <v>5033</v>
      </c>
      <c r="I807">
        <v>62.99</v>
      </c>
    </row>
    <row r="808" spans="1:9" x14ac:dyDescent="0.2">
      <c r="A808" t="s">
        <v>4319</v>
      </c>
      <c r="B808" t="s">
        <v>45</v>
      </c>
      <c r="C808" t="s">
        <v>4174</v>
      </c>
      <c r="D808" t="s">
        <v>5763</v>
      </c>
      <c r="E808" t="s">
        <v>4319</v>
      </c>
      <c r="F808" t="s">
        <v>45</v>
      </c>
      <c r="G808" t="s">
        <v>2264</v>
      </c>
      <c r="H808" t="s">
        <v>5017</v>
      </c>
      <c r="I808">
        <v>64.94</v>
      </c>
    </row>
    <row r="809" spans="1:9" x14ac:dyDescent="0.2">
      <c r="A809" t="s">
        <v>4319</v>
      </c>
      <c r="B809" t="s">
        <v>45</v>
      </c>
      <c r="C809" t="s">
        <v>4174</v>
      </c>
      <c r="D809" t="s">
        <v>5763</v>
      </c>
      <c r="E809" t="s">
        <v>4319</v>
      </c>
      <c r="F809" t="s">
        <v>124</v>
      </c>
      <c r="G809" t="s">
        <v>341</v>
      </c>
      <c r="H809" t="s">
        <v>4356</v>
      </c>
      <c r="I809">
        <v>59.74</v>
      </c>
    </row>
    <row r="810" spans="1:9" x14ac:dyDescent="0.2">
      <c r="A810" t="s">
        <v>4319</v>
      </c>
      <c r="B810" t="s">
        <v>45</v>
      </c>
      <c r="C810" t="s">
        <v>4174</v>
      </c>
      <c r="D810" t="s">
        <v>5763</v>
      </c>
      <c r="E810" t="s">
        <v>4319</v>
      </c>
      <c r="F810" t="s">
        <v>140</v>
      </c>
      <c r="G810" t="s">
        <v>276</v>
      </c>
      <c r="H810" t="s">
        <v>4335</v>
      </c>
      <c r="I810">
        <v>52.29</v>
      </c>
    </row>
    <row r="811" spans="1:9" x14ac:dyDescent="0.2">
      <c r="A811" t="s">
        <v>4319</v>
      </c>
      <c r="B811" t="s">
        <v>106</v>
      </c>
      <c r="C811" t="s">
        <v>2118</v>
      </c>
      <c r="D811" t="s">
        <v>4960</v>
      </c>
      <c r="E811" t="s">
        <v>4319</v>
      </c>
      <c r="F811" t="s">
        <v>106</v>
      </c>
      <c r="G811" t="s">
        <v>2118</v>
      </c>
      <c r="H811" t="s">
        <v>4960</v>
      </c>
      <c r="I811">
        <v>100</v>
      </c>
    </row>
    <row r="812" spans="1:9" x14ac:dyDescent="0.2">
      <c r="A812" t="s">
        <v>4319</v>
      </c>
      <c r="B812" t="s">
        <v>106</v>
      </c>
      <c r="C812" t="s">
        <v>2118</v>
      </c>
      <c r="D812" t="s">
        <v>4960</v>
      </c>
      <c r="E812" t="s">
        <v>4319</v>
      </c>
      <c r="F812" t="s">
        <v>45</v>
      </c>
      <c r="G812" t="s">
        <v>5805</v>
      </c>
      <c r="H812" t="s">
        <v>5807</v>
      </c>
      <c r="I812">
        <v>42.21</v>
      </c>
    </row>
    <row r="813" spans="1:9" x14ac:dyDescent="0.2">
      <c r="A813" t="s">
        <v>4319</v>
      </c>
      <c r="B813" t="s">
        <v>106</v>
      </c>
      <c r="C813" t="s">
        <v>2118</v>
      </c>
      <c r="D813" t="s">
        <v>4960</v>
      </c>
      <c r="E813" t="s">
        <v>4319</v>
      </c>
      <c r="F813" t="s">
        <v>135</v>
      </c>
      <c r="G813" t="s">
        <v>4123</v>
      </c>
      <c r="H813" t="s">
        <v>5734</v>
      </c>
      <c r="I813">
        <v>44.16</v>
      </c>
    </row>
    <row r="814" spans="1:9" x14ac:dyDescent="0.2">
      <c r="A814" t="s">
        <v>4319</v>
      </c>
      <c r="B814" t="s">
        <v>106</v>
      </c>
      <c r="C814" t="s">
        <v>2118</v>
      </c>
      <c r="D814" t="s">
        <v>4960</v>
      </c>
      <c r="E814" t="s">
        <v>4319</v>
      </c>
      <c r="F814" t="s">
        <v>45</v>
      </c>
      <c r="G814" t="s">
        <v>2052</v>
      </c>
      <c r="H814" t="s">
        <v>4932</v>
      </c>
      <c r="I814">
        <v>47.13</v>
      </c>
    </row>
    <row r="815" spans="1:9" x14ac:dyDescent="0.2">
      <c r="A815" t="s">
        <v>4319</v>
      </c>
      <c r="B815" t="s">
        <v>106</v>
      </c>
      <c r="C815" t="s">
        <v>2118</v>
      </c>
      <c r="D815" t="s">
        <v>4960</v>
      </c>
      <c r="E815" t="s">
        <v>4319</v>
      </c>
      <c r="F815" t="s">
        <v>106</v>
      </c>
      <c r="G815" t="s">
        <v>3929</v>
      </c>
      <c r="H815" t="s">
        <v>5666</v>
      </c>
      <c r="I815">
        <v>57.32</v>
      </c>
    </row>
    <row r="816" spans="1:9" x14ac:dyDescent="0.2">
      <c r="A816" t="s">
        <v>4319</v>
      </c>
      <c r="B816" t="s">
        <v>106</v>
      </c>
      <c r="C816" t="s">
        <v>2118</v>
      </c>
      <c r="D816" t="s">
        <v>4960</v>
      </c>
      <c r="E816" t="s">
        <v>4319</v>
      </c>
      <c r="F816" t="s">
        <v>136</v>
      </c>
      <c r="G816" t="s">
        <v>1407</v>
      </c>
      <c r="H816" t="s">
        <v>4699</v>
      </c>
      <c r="I816">
        <v>43.14</v>
      </c>
    </row>
    <row r="817" spans="1:9" x14ac:dyDescent="0.2">
      <c r="A817" t="s">
        <v>4319</v>
      </c>
      <c r="B817" t="s">
        <v>106</v>
      </c>
      <c r="C817" t="s">
        <v>2118</v>
      </c>
      <c r="D817" t="s">
        <v>4960</v>
      </c>
      <c r="E817" t="s">
        <v>4319</v>
      </c>
      <c r="F817" t="s">
        <v>124</v>
      </c>
      <c r="G817" t="s">
        <v>3320</v>
      </c>
      <c r="H817" t="s">
        <v>5403</v>
      </c>
      <c r="I817">
        <v>45.16</v>
      </c>
    </row>
    <row r="818" spans="1:9" x14ac:dyDescent="0.2">
      <c r="A818" t="s">
        <v>4319</v>
      </c>
      <c r="B818" t="s">
        <v>106</v>
      </c>
      <c r="C818" t="s">
        <v>2118</v>
      </c>
      <c r="D818" t="s">
        <v>4960</v>
      </c>
      <c r="E818" t="s">
        <v>4319</v>
      </c>
      <c r="F818" t="s">
        <v>135</v>
      </c>
      <c r="G818" t="s">
        <v>3276</v>
      </c>
      <c r="H818" t="s">
        <v>5389</v>
      </c>
      <c r="I818">
        <v>46.1</v>
      </c>
    </row>
    <row r="819" spans="1:9" x14ac:dyDescent="0.2">
      <c r="A819" t="s">
        <v>4319</v>
      </c>
      <c r="B819" t="s">
        <v>106</v>
      </c>
      <c r="C819" t="s">
        <v>2118</v>
      </c>
      <c r="D819" t="s">
        <v>4960</v>
      </c>
      <c r="E819" t="s">
        <v>4319</v>
      </c>
      <c r="F819" t="s">
        <v>45</v>
      </c>
      <c r="G819" t="s">
        <v>4586</v>
      </c>
      <c r="H819" t="s">
        <v>4595</v>
      </c>
      <c r="I819">
        <v>44.16</v>
      </c>
    </row>
    <row r="820" spans="1:9" x14ac:dyDescent="0.2">
      <c r="A820" t="s">
        <v>4319</v>
      </c>
      <c r="B820" t="s">
        <v>106</v>
      </c>
      <c r="C820" t="s">
        <v>2118</v>
      </c>
      <c r="D820" t="s">
        <v>4960</v>
      </c>
      <c r="E820" t="s">
        <v>4319</v>
      </c>
      <c r="F820" t="s">
        <v>124</v>
      </c>
      <c r="G820" t="s">
        <v>1051</v>
      </c>
      <c r="H820" t="s">
        <v>4575</v>
      </c>
      <c r="I820">
        <v>43.59</v>
      </c>
    </row>
    <row r="821" spans="1:9" x14ac:dyDescent="0.2">
      <c r="A821" t="s">
        <v>4319</v>
      </c>
      <c r="B821" t="s">
        <v>106</v>
      </c>
      <c r="C821" t="s">
        <v>2118</v>
      </c>
      <c r="D821" t="s">
        <v>4960</v>
      </c>
      <c r="E821" t="s">
        <v>4319</v>
      </c>
      <c r="F821" t="s">
        <v>106</v>
      </c>
      <c r="G821" t="s">
        <v>3109</v>
      </c>
      <c r="H821" t="s">
        <v>5327</v>
      </c>
      <c r="I821">
        <v>57.05</v>
      </c>
    </row>
    <row r="822" spans="1:9" x14ac:dyDescent="0.2">
      <c r="A822" t="s">
        <v>4319</v>
      </c>
      <c r="B822" t="s">
        <v>106</v>
      </c>
      <c r="C822" t="s">
        <v>2118</v>
      </c>
      <c r="D822" t="s">
        <v>4960</v>
      </c>
      <c r="E822" t="s">
        <v>4319</v>
      </c>
      <c r="F822" t="s">
        <v>45</v>
      </c>
      <c r="G822" t="s">
        <v>1012</v>
      </c>
      <c r="H822" t="s">
        <v>4557</v>
      </c>
      <c r="I822">
        <v>45.86</v>
      </c>
    </row>
    <row r="823" spans="1:9" x14ac:dyDescent="0.2">
      <c r="A823" t="s">
        <v>4319</v>
      </c>
      <c r="B823" t="s">
        <v>106</v>
      </c>
      <c r="C823" t="s">
        <v>2118</v>
      </c>
      <c r="D823" t="s">
        <v>4960</v>
      </c>
      <c r="E823" t="s">
        <v>4319</v>
      </c>
      <c r="F823" t="s">
        <v>45</v>
      </c>
      <c r="G823" t="s">
        <v>900</v>
      </c>
      <c r="H823" t="s">
        <v>4524</v>
      </c>
      <c r="I823">
        <v>42.68</v>
      </c>
    </row>
    <row r="824" spans="1:9" x14ac:dyDescent="0.2">
      <c r="A824" t="s">
        <v>4319</v>
      </c>
      <c r="B824" t="s">
        <v>106</v>
      </c>
      <c r="C824" t="s">
        <v>2118</v>
      </c>
      <c r="D824" t="s">
        <v>4960</v>
      </c>
      <c r="E824" t="s">
        <v>4319</v>
      </c>
      <c r="F824" t="s">
        <v>45</v>
      </c>
      <c r="G824" t="s">
        <v>2793</v>
      </c>
      <c r="H824" t="s">
        <v>5204</v>
      </c>
      <c r="I824">
        <v>43.51</v>
      </c>
    </row>
    <row r="825" spans="1:9" x14ac:dyDescent="0.2">
      <c r="A825" t="s">
        <v>4319</v>
      </c>
      <c r="B825" t="s">
        <v>106</v>
      </c>
      <c r="C825" t="s">
        <v>2118</v>
      </c>
      <c r="D825" t="s">
        <v>4960</v>
      </c>
      <c r="E825" t="s">
        <v>4319</v>
      </c>
      <c r="F825" t="s">
        <v>135</v>
      </c>
      <c r="G825" t="s">
        <v>728</v>
      </c>
      <c r="H825" t="s">
        <v>4469</v>
      </c>
      <c r="I825">
        <v>43.31</v>
      </c>
    </row>
    <row r="826" spans="1:9" x14ac:dyDescent="0.2">
      <c r="A826" t="s">
        <v>4319</v>
      </c>
      <c r="B826" t="s">
        <v>106</v>
      </c>
      <c r="C826" t="s">
        <v>2118</v>
      </c>
      <c r="D826" t="s">
        <v>4960</v>
      </c>
      <c r="E826" t="s">
        <v>4319</v>
      </c>
      <c r="F826" t="s">
        <v>140</v>
      </c>
      <c r="G826" t="s">
        <v>699</v>
      </c>
      <c r="H826" t="s">
        <v>4457</v>
      </c>
      <c r="I826">
        <v>52.29</v>
      </c>
    </row>
    <row r="827" spans="1:9" x14ac:dyDescent="0.2">
      <c r="A827" t="s">
        <v>4319</v>
      </c>
      <c r="B827" t="s">
        <v>106</v>
      </c>
      <c r="C827" t="s">
        <v>2118</v>
      </c>
      <c r="D827" t="s">
        <v>4960</v>
      </c>
      <c r="E827" t="s">
        <v>4319</v>
      </c>
      <c r="F827" t="s">
        <v>124</v>
      </c>
      <c r="G827" t="s">
        <v>600</v>
      </c>
      <c r="H827" t="s">
        <v>4424</v>
      </c>
      <c r="I827">
        <v>42.31</v>
      </c>
    </row>
    <row r="828" spans="1:9" x14ac:dyDescent="0.2">
      <c r="A828" t="s">
        <v>4319</v>
      </c>
      <c r="B828" t="s">
        <v>106</v>
      </c>
      <c r="C828" t="s">
        <v>2118</v>
      </c>
      <c r="D828" t="s">
        <v>4960</v>
      </c>
      <c r="E828" t="s">
        <v>4319</v>
      </c>
      <c r="F828" t="s">
        <v>45</v>
      </c>
      <c r="G828" t="s">
        <v>2399</v>
      </c>
      <c r="H828" t="s">
        <v>5065</v>
      </c>
      <c r="I828">
        <v>41.56</v>
      </c>
    </row>
    <row r="829" spans="1:9" x14ac:dyDescent="0.2">
      <c r="A829" t="s">
        <v>4319</v>
      </c>
      <c r="B829" t="s">
        <v>106</v>
      </c>
      <c r="C829" t="s">
        <v>2118</v>
      </c>
      <c r="D829" t="s">
        <v>4960</v>
      </c>
      <c r="E829" t="s">
        <v>4319</v>
      </c>
      <c r="F829" t="s">
        <v>45</v>
      </c>
      <c r="G829" t="s">
        <v>2311</v>
      </c>
      <c r="H829" t="s">
        <v>5033</v>
      </c>
      <c r="I829">
        <v>44.81</v>
      </c>
    </row>
    <row r="830" spans="1:9" x14ac:dyDescent="0.2">
      <c r="A830" t="s">
        <v>4319</v>
      </c>
      <c r="B830" t="s">
        <v>106</v>
      </c>
      <c r="C830" t="s">
        <v>2118</v>
      </c>
      <c r="D830" t="s">
        <v>4960</v>
      </c>
      <c r="E830" t="s">
        <v>4319</v>
      </c>
      <c r="F830" t="s">
        <v>45</v>
      </c>
      <c r="G830" t="s">
        <v>2264</v>
      </c>
      <c r="H830" t="s">
        <v>5017</v>
      </c>
      <c r="I830">
        <v>42.86</v>
      </c>
    </row>
    <row r="831" spans="1:9" x14ac:dyDescent="0.2">
      <c r="A831" t="s">
        <v>4319</v>
      </c>
      <c r="B831" t="s">
        <v>106</v>
      </c>
      <c r="C831" t="s">
        <v>2118</v>
      </c>
      <c r="D831" t="s">
        <v>4960</v>
      </c>
      <c r="E831" t="s">
        <v>4319</v>
      </c>
      <c r="F831" t="s">
        <v>124</v>
      </c>
      <c r="G831" t="s">
        <v>341</v>
      </c>
      <c r="H831" t="s">
        <v>4356</v>
      </c>
      <c r="I831">
        <v>41.56</v>
      </c>
    </row>
    <row r="832" spans="1:9" x14ac:dyDescent="0.2">
      <c r="A832" t="s">
        <v>4319</v>
      </c>
      <c r="B832" t="s">
        <v>106</v>
      </c>
      <c r="C832" t="s">
        <v>2118</v>
      </c>
      <c r="D832" t="s">
        <v>4960</v>
      </c>
      <c r="E832" t="s">
        <v>4319</v>
      </c>
      <c r="F832" t="s">
        <v>140</v>
      </c>
      <c r="G832" t="s">
        <v>276</v>
      </c>
      <c r="H832" t="s">
        <v>4335</v>
      </c>
      <c r="I832">
        <v>55.56</v>
      </c>
    </row>
    <row r="833" spans="1:9" x14ac:dyDescent="0.2">
      <c r="A833" t="s">
        <v>4319</v>
      </c>
      <c r="B833" t="s">
        <v>45</v>
      </c>
      <c r="C833" t="s">
        <v>5805</v>
      </c>
      <c r="D833" t="s">
        <v>5807</v>
      </c>
      <c r="E833" t="s">
        <v>4319</v>
      </c>
      <c r="F833" t="s">
        <v>45</v>
      </c>
      <c r="G833" t="s">
        <v>5805</v>
      </c>
      <c r="H833" t="s">
        <v>5807</v>
      </c>
      <c r="I833">
        <v>100</v>
      </c>
    </row>
    <row r="834" spans="1:9" x14ac:dyDescent="0.2">
      <c r="A834" t="s">
        <v>4319</v>
      </c>
      <c r="B834" t="s">
        <v>45</v>
      </c>
      <c r="C834" t="s">
        <v>5805</v>
      </c>
      <c r="D834" t="s">
        <v>5807</v>
      </c>
      <c r="E834" t="s">
        <v>4319</v>
      </c>
      <c r="F834" t="s">
        <v>135</v>
      </c>
      <c r="G834" t="s">
        <v>4123</v>
      </c>
      <c r="H834" t="s">
        <v>5734</v>
      </c>
      <c r="I834">
        <v>66.88</v>
      </c>
    </row>
    <row r="835" spans="1:9" x14ac:dyDescent="0.2">
      <c r="A835" t="s">
        <v>4319</v>
      </c>
      <c r="B835" t="s">
        <v>45</v>
      </c>
      <c r="C835" t="s">
        <v>5805</v>
      </c>
      <c r="D835" t="s">
        <v>5807</v>
      </c>
      <c r="E835" t="s">
        <v>4319</v>
      </c>
      <c r="F835" t="s">
        <v>45</v>
      </c>
      <c r="G835" t="s">
        <v>2052</v>
      </c>
      <c r="H835" t="s">
        <v>4932</v>
      </c>
      <c r="I835">
        <v>56.49</v>
      </c>
    </row>
    <row r="836" spans="1:9" x14ac:dyDescent="0.2">
      <c r="A836" t="s">
        <v>4319</v>
      </c>
      <c r="B836" t="s">
        <v>45</v>
      </c>
      <c r="C836" t="s">
        <v>5805</v>
      </c>
      <c r="D836" t="s">
        <v>5807</v>
      </c>
      <c r="E836" t="s">
        <v>4319</v>
      </c>
      <c r="F836" t="s">
        <v>106</v>
      </c>
      <c r="G836" t="s">
        <v>3929</v>
      </c>
      <c r="H836" t="s">
        <v>5666</v>
      </c>
      <c r="I836">
        <v>49.35</v>
      </c>
    </row>
    <row r="837" spans="1:9" x14ac:dyDescent="0.2">
      <c r="A837" t="s">
        <v>4319</v>
      </c>
      <c r="B837" t="s">
        <v>45</v>
      </c>
      <c r="C837" t="s">
        <v>5805</v>
      </c>
      <c r="D837" t="s">
        <v>5807</v>
      </c>
      <c r="E837" t="s">
        <v>4319</v>
      </c>
      <c r="F837" t="s">
        <v>136</v>
      </c>
      <c r="G837" t="s">
        <v>1407</v>
      </c>
      <c r="H837" t="s">
        <v>4699</v>
      </c>
      <c r="I837">
        <v>52.94</v>
      </c>
    </row>
    <row r="838" spans="1:9" x14ac:dyDescent="0.2">
      <c r="A838" t="s">
        <v>4319</v>
      </c>
      <c r="B838" t="s">
        <v>45</v>
      </c>
      <c r="C838" t="s">
        <v>5805</v>
      </c>
      <c r="D838" t="s">
        <v>5807</v>
      </c>
      <c r="E838" t="s">
        <v>4319</v>
      </c>
      <c r="F838" t="s">
        <v>124</v>
      </c>
      <c r="G838" t="s">
        <v>3320</v>
      </c>
      <c r="H838" t="s">
        <v>5403</v>
      </c>
      <c r="I838">
        <v>50.33</v>
      </c>
    </row>
    <row r="839" spans="1:9" x14ac:dyDescent="0.2">
      <c r="A839" t="s">
        <v>4319</v>
      </c>
      <c r="B839" t="s">
        <v>45</v>
      </c>
      <c r="C839" t="s">
        <v>5805</v>
      </c>
      <c r="D839" t="s">
        <v>5807</v>
      </c>
      <c r="E839" t="s">
        <v>4319</v>
      </c>
      <c r="F839" t="s">
        <v>135</v>
      </c>
      <c r="G839" t="s">
        <v>3276</v>
      </c>
      <c r="H839" t="s">
        <v>5389</v>
      </c>
      <c r="I839">
        <v>66.23</v>
      </c>
    </row>
    <row r="840" spans="1:9" x14ac:dyDescent="0.2">
      <c r="A840" t="s">
        <v>4319</v>
      </c>
      <c r="B840" t="s">
        <v>45</v>
      </c>
      <c r="C840" t="s">
        <v>5805</v>
      </c>
      <c r="D840" t="s">
        <v>5807</v>
      </c>
      <c r="E840" t="s">
        <v>4319</v>
      </c>
      <c r="F840" t="s">
        <v>45</v>
      </c>
      <c r="G840" t="s">
        <v>4586</v>
      </c>
      <c r="H840" t="s">
        <v>4595</v>
      </c>
      <c r="I840">
        <v>66.23</v>
      </c>
    </row>
    <row r="841" spans="1:9" x14ac:dyDescent="0.2">
      <c r="A841" t="s">
        <v>4319</v>
      </c>
      <c r="B841" t="s">
        <v>45</v>
      </c>
      <c r="C841" t="s">
        <v>5805</v>
      </c>
      <c r="D841" t="s">
        <v>5807</v>
      </c>
      <c r="E841" t="s">
        <v>4319</v>
      </c>
      <c r="F841" t="s">
        <v>124</v>
      </c>
      <c r="G841" t="s">
        <v>1051</v>
      </c>
      <c r="H841" t="s">
        <v>4575</v>
      </c>
      <c r="I841">
        <v>48.05</v>
      </c>
    </row>
    <row r="842" spans="1:9" x14ac:dyDescent="0.2">
      <c r="A842" t="s">
        <v>4319</v>
      </c>
      <c r="B842" t="s">
        <v>45</v>
      </c>
      <c r="C842" t="s">
        <v>5805</v>
      </c>
      <c r="D842" t="s">
        <v>5807</v>
      </c>
      <c r="E842" t="s">
        <v>4319</v>
      </c>
      <c r="F842" t="s">
        <v>106</v>
      </c>
      <c r="G842" t="s">
        <v>3109</v>
      </c>
      <c r="H842" t="s">
        <v>5327</v>
      </c>
      <c r="I842">
        <v>48.05</v>
      </c>
    </row>
    <row r="843" spans="1:9" x14ac:dyDescent="0.2">
      <c r="A843" t="s">
        <v>4319</v>
      </c>
      <c r="B843" t="s">
        <v>45</v>
      </c>
      <c r="C843" t="s">
        <v>5805</v>
      </c>
      <c r="D843" t="s">
        <v>5807</v>
      </c>
      <c r="E843" t="s">
        <v>4319</v>
      </c>
      <c r="F843" t="s">
        <v>45</v>
      </c>
      <c r="G843" t="s">
        <v>1012</v>
      </c>
      <c r="H843" t="s">
        <v>4557</v>
      </c>
      <c r="I843">
        <v>51.95</v>
      </c>
    </row>
    <row r="844" spans="1:9" x14ac:dyDescent="0.2">
      <c r="A844" t="s">
        <v>4319</v>
      </c>
      <c r="B844" t="s">
        <v>45</v>
      </c>
      <c r="C844" t="s">
        <v>5805</v>
      </c>
      <c r="D844" t="s">
        <v>5807</v>
      </c>
      <c r="E844" t="s">
        <v>4319</v>
      </c>
      <c r="F844" t="s">
        <v>45</v>
      </c>
      <c r="G844" t="s">
        <v>900</v>
      </c>
      <c r="H844" t="s">
        <v>4524</v>
      </c>
      <c r="I844">
        <v>62.34</v>
      </c>
    </row>
    <row r="845" spans="1:9" x14ac:dyDescent="0.2">
      <c r="A845" t="s">
        <v>4319</v>
      </c>
      <c r="B845" t="s">
        <v>45</v>
      </c>
      <c r="C845" t="s">
        <v>5805</v>
      </c>
      <c r="D845" t="s">
        <v>5807</v>
      </c>
      <c r="E845" t="s">
        <v>4319</v>
      </c>
      <c r="F845" t="s">
        <v>45</v>
      </c>
      <c r="G845" t="s">
        <v>2793</v>
      </c>
      <c r="H845" t="s">
        <v>5204</v>
      </c>
      <c r="I845">
        <v>64.290000000000006</v>
      </c>
    </row>
    <row r="846" spans="1:9" x14ac:dyDescent="0.2">
      <c r="A846" t="s">
        <v>4319</v>
      </c>
      <c r="B846" t="s">
        <v>45</v>
      </c>
      <c r="C846" t="s">
        <v>5805</v>
      </c>
      <c r="D846" t="s">
        <v>5807</v>
      </c>
      <c r="E846" t="s">
        <v>4319</v>
      </c>
      <c r="F846" t="s">
        <v>135</v>
      </c>
      <c r="G846" t="s">
        <v>728</v>
      </c>
      <c r="H846" t="s">
        <v>4469</v>
      </c>
      <c r="I846">
        <v>49.35</v>
      </c>
    </row>
    <row r="847" spans="1:9" x14ac:dyDescent="0.2">
      <c r="A847" t="s">
        <v>4319</v>
      </c>
      <c r="B847" t="s">
        <v>45</v>
      </c>
      <c r="C847" t="s">
        <v>5805</v>
      </c>
      <c r="D847" t="s">
        <v>5807</v>
      </c>
      <c r="E847" t="s">
        <v>4319</v>
      </c>
      <c r="F847" t="s">
        <v>140</v>
      </c>
      <c r="G847" t="s">
        <v>699</v>
      </c>
      <c r="H847" t="s">
        <v>4457</v>
      </c>
      <c r="I847">
        <v>53.59</v>
      </c>
    </row>
    <row r="848" spans="1:9" x14ac:dyDescent="0.2">
      <c r="A848" t="s">
        <v>4319</v>
      </c>
      <c r="B848" t="s">
        <v>45</v>
      </c>
      <c r="C848" t="s">
        <v>5805</v>
      </c>
      <c r="D848" t="s">
        <v>5807</v>
      </c>
      <c r="E848" t="s">
        <v>4319</v>
      </c>
      <c r="F848" t="s">
        <v>124</v>
      </c>
      <c r="G848" t="s">
        <v>600</v>
      </c>
      <c r="H848" t="s">
        <v>4424</v>
      </c>
      <c r="I848">
        <v>51.95</v>
      </c>
    </row>
    <row r="849" spans="1:9" x14ac:dyDescent="0.2">
      <c r="A849" t="s">
        <v>4319</v>
      </c>
      <c r="B849" t="s">
        <v>45</v>
      </c>
      <c r="C849" t="s">
        <v>5805</v>
      </c>
      <c r="D849" t="s">
        <v>5807</v>
      </c>
      <c r="E849" t="s">
        <v>4319</v>
      </c>
      <c r="F849" t="s">
        <v>45</v>
      </c>
      <c r="G849" t="s">
        <v>2399</v>
      </c>
      <c r="H849" t="s">
        <v>5065</v>
      </c>
      <c r="I849">
        <v>62.34</v>
      </c>
    </row>
    <row r="850" spans="1:9" x14ac:dyDescent="0.2">
      <c r="A850" t="s">
        <v>4319</v>
      </c>
      <c r="B850" t="s">
        <v>45</v>
      </c>
      <c r="C850" t="s">
        <v>5805</v>
      </c>
      <c r="D850" t="s">
        <v>5807</v>
      </c>
      <c r="E850" t="s">
        <v>4319</v>
      </c>
      <c r="F850" t="s">
        <v>45</v>
      </c>
      <c r="G850" t="s">
        <v>2311</v>
      </c>
      <c r="H850" t="s">
        <v>5033</v>
      </c>
      <c r="I850">
        <v>62.99</v>
      </c>
    </row>
    <row r="851" spans="1:9" x14ac:dyDescent="0.2">
      <c r="A851" t="s">
        <v>4319</v>
      </c>
      <c r="B851" t="s">
        <v>45</v>
      </c>
      <c r="C851" t="s">
        <v>5805</v>
      </c>
      <c r="D851" t="s">
        <v>5807</v>
      </c>
      <c r="E851" t="s">
        <v>4319</v>
      </c>
      <c r="F851" t="s">
        <v>45</v>
      </c>
      <c r="G851" t="s">
        <v>2264</v>
      </c>
      <c r="H851" t="s">
        <v>5017</v>
      </c>
      <c r="I851">
        <v>64.94</v>
      </c>
    </row>
    <row r="852" spans="1:9" x14ac:dyDescent="0.2">
      <c r="A852" t="s">
        <v>4319</v>
      </c>
      <c r="B852" t="s">
        <v>45</v>
      </c>
      <c r="C852" t="s">
        <v>5805</v>
      </c>
      <c r="D852" t="s">
        <v>5807</v>
      </c>
      <c r="E852" t="s">
        <v>4319</v>
      </c>
      <c r="F852" t="s">
        <v>124</v>
      </c>
      <c r="G852" t="s">
        <v>341</v>
      </c>
      <c r="H852" t="s">
        <v>4356</v>
      </c>
      <c r="I852">
        <v>59.74</v>
      </c>
    </row>
    <row r="853" spans="1:9" x14ac:dyDescent="0.2">
      <c r="A853" t="s">
        <v>4319</v>
      </c>
      <c r="B853" t="s">
        <v>45</v>
      </c>
      <c r="C853" t="s">
        <v>5805</v>
      </c>
      <c r="D853" t="s">
        <v>5807</v>
      </c>
      <c r="E853" t="s">
        <v>4319</v>
      </c>
      <c r="F853" t="s">
        <v>140</v>
      </c>
      <c r="G853" t="s">
        <v>276</v>
      </c>
      <c r="H853" t="s">
        <v>4335</v>
      </c>
      <c r="I853">
        <v>52.29</v>
      </c>
    </row>
    <row r="854" spans="1:9" x14ac:dyDescent="0.2">
      <c r="A854" t="s">
        <v>4319</v>
      </c>
      <c r="B854" t="s">
        <v>135</v>
      </c>
      <c r="C854" t="s">
        <v>4123</v>
      </c>
      <c r="D854" t="s">
        <v>5734</v>
      </c>
      <c r="E854" t="s">
        <v>4319</v>
      </c>
      <c r="F854" t="s">
        <v>135</v>
      </c>
      <c r="G854" t="s">
        <v>4123</v>
      </c>
      <c r="H854" t="s">
        <v>5734</v>
      </c>
      <c r="I854">
        <v>100</v>
      </c>
    </row>
    <row r="855" spans="1:9" x14ac:dyDescent="0.2">
      <c r="A855" t="s">
        <v>4319</v>
      </c>
      <c r="B855" t="s">
        <v>135</v>
      </c>
      <c r="C855" t="s">
        <v>4123</v>
      </c>
      <c r="D855" t="s">
        <v>5734</v>
      </c>
      <c r="E855" t="s">
        <v>4319</v>
      </c>
      <c r="F855" t="s">
        <v>45</v>
      </c>
      <c r="G855" t="s">
        <v>2052</v>
      </c>
      <c r="H855" t="s">
        <v>4932</v>
      </c>
      <c r="I855">
        <v>51.3</v>
      </c>
    </row>
    <row r="856" spans="1:9" x14ac:dyDescent="0.2">
      <c r="A856" t="s">
        <v>4319</v>
      </c>
      <c r="B856" t="s">
        <v>135</v>
      </c>
      <c r="C856" t="s">
        <v>4123</v>
      </c>
      <c r="D856" t="s">
        <v>5734</v>
      </c>
      <c r="E856" t="s">
        <v>4319</v>
      </c>
      <c r="F856" t="s">
        <v>106</v>
      </c>
      <c r="G856" t="s">
        <v>3929</v>
      </c>
      <c r="H856" t="s">
        <v>5666</v>
      </c>
      <c r="I856">
        <v>50</v>
      </c>
    </row>
    <row r="857" spans="1:9" x14ac:dyDescent="0.2">
      <c r="A857" t="s">
        <v>4319</v>
      </c>
      <c r="B857" t="s">
        <v>135</v>
      </c>
      <c r="C857" t="s">
        <v>4123</v>
      </c>
      <c r="D857" t="s">
        <v>5734</v>
      </c>
      <c r="E857" t="s">
        <v>4319</v>
      </c>
      <c r="F857" t="s">
        <v>136</v>
      </c>
      <c r="G857" t="s">
        <v>1407</v>
      </c>
      <c r="H857" t="s">
        <v>4699</v>
      </c>
      <c r="I857">
        <v>52.94</v>
      </c>
    </row>
    <row r="858" spans="1:9" x14ac:dyDescent="0.2">
      <c r="A858" t="s">
        <v>4319</v>
      </c>
      <c r="B858" t="s">
        <v>135</v>
      </c>
      <c r="C858" t="s">
        <v>4123</v>
      </c>
      <c r="D858" t="s">
        <v>5734</v>
      </c>
      <c r="E858" t="s">
        <v>4319</v>
      </c>
      <c r="F858" t="s">
        <v>124</v>
      </c>
      <c r="G858" t="s">
        <v>3320</v>
      </c>
      <c r="H858" t="s">
        <v>5403</v>
      </c>
      <c r="I858">
        <v>52.29</v>
      </c>
    </row>
    <row r="859" spans="1:9" x14ac:dyDescent="0.2">
      <c r="A859" t="s">
        <v>4319</v>
      </c>
      <c r="B859" t="s">
        <v>135</v>
      </c>
      <c r="C859" t="s">
        <v>4123</v>
      </c>
      <c r="D859" t="s">
        <v>5734</v>
      </c>
      <c r="E859" t="s">
        <v>4319</v>
      </c>
      <c r="F859" t="s">
        <v>135</v>
      </c>
      <c r="G859" t="s">
        <v>3276</v>
      </c>
      <c r="H859" t="s">
        <v>5389</v>
      </c>
      <c r="I859">
        <v>67.53</v>
      </c>
    </row>
    <row r="860" spans="1:9" x14ac:dyDescent="0.2">
      <c r="A860" t="s">
        <v>4319</v>
      </c>
      <c r="B860" t="s">
        <v>135</v>
      </c>
      <c r="C860" t="s">
        <v>4123</v>
      </c>
      <c r="D860" t="s">
        <v>5734</v>
      </c>
      <c r="E860" t="s">
        <v>4319</v>
      </c>
      <c r="F860" t="s">
        <v>45</v>
      </c>
      <c r="G860" t="s">
        <v>4586</v>
      </c>
      <c r="H860" t="s">
        <v>4595</v>
      </c>
      <c r="I860">
        <v>69.48</v>
      </c>
    </row>
    <row r="861" spans="1:9" x14ac:dyDescent="0.2">
      <c r="A861" t="s">
        <v>4319</v>
      </c>
      <c r="B861" t="s">
        <v>135</v>
      </c>
      <c r="C861" t="s">
        <v>4123</v>
      </c>
      <c r="D861" t="s">
        <v>5734</v>
      </c>
      <c r="E861" t="s">
        <v>4319</v>
      </c>
      <c r="F861" t="s">
        <v>124</v>
      </c>
      <c r="G861" t="s">
        <v>1051</v>
      </c>
      <c r="H861" t="s">
        <v>4575</v>
      </c>
      <c r="I861">
        <v>54.55</v>
      </c>
    </row>
    <row r="862" spans="1:9" x14ac:dyDescent="0.2">
      <c r="A862" t="s">
        <v>4319</v>
      </c>
      <c r="B862" t="s">
        <v>135</v>
      </c>
      <c r="C862" t="s">
        <v>4123</v>
      </c>
      <c r="D862" t="s">
        <v>5734</v>
      </c>
      <c r="E862" t="s">
        <v>4319</v>
      </c>
      <c r="F862" t="s">
        <v>106</v>
      </c>
      <c r="G862" t="s">
        <v>3109</v>
      </c>
      <c r="H862" t="s">
        <v>5327</v>
      </c>
      <c r="I862">
        <v>47.4</v>
      </c>
    </row>
    <row r="863" spans="1:9" x14ac:dyDescent="0.2">
      <c r="A863" t="s">
        <v>4319</v>
      </c>
      <c r="B863" t="s">
        <v>135</v>
      </c>
      <c r="C863" t="s">
        <v>4123</v>
      </c>
      <c r="D863" t="s">
        <v>5734</v>
      </c>
      <c r="E863" t="s">
        <v>4319</v>
      </c>
      <c r="F863" t="s">
        <v>45</v>
      </c>
      <c r="G863" t="s">
        <v>1012</v>
      </c>
      <c r="H863" t="s">
        <v>4557</v>
      </c>
      <c r="I863">
        <v>52.6</v>
      </c>
    </row>
    <row r="864" spans="1:9" x14ac:dyDescent="0.2">
      <c r="A864" t="s">
        <v>4319</v>
      </c>
      <c r="B864" t="s">
        <v>135</v>
      </c>
      <c r="C864" t="s">
        <v>4123</v>
      </c>
      <c r="D864" t="s">
        <v>5734</v>
      </c>
      <c r="E864" t="s">
        <v>4319</v>
      </c>
      <c r="F864" t="s">
        <v>45</v>
      </c>
      <c r="G864" t="s">
        <v>900</v>
      </c>
      <c r="H864" t="s">
        <v>4524</v>
      </c>
      <c r="I864">
        <v>74.680000000000007</v>
      </c>
    </row>
    <row r="865" spans="1:9" x14ac:dyDescent="0.2">
      <c r="A865" t="s">
        <v>4319</v>
      </c>
      <c r="B865" t="s">
        <v>135</v>
      </c>
      <c r="C865" t="s">
        <v>4123</v>
      </c>
      <c r="D865" t="s">
        <v>5734</v>
      </c>
      <c r="E865" t="s">
        <v>4319</v>
      </c>
      <c r="F865" t="s">
        <v>45</v>
      </c>
      <c r="G865" t="s">
        <v>2793</v>
      </c>
      <c r="H865" t="s">
        <v>5204</v>
      </c>
      <c r="I865">
        <v>74.03</v>
      </c>
    </row>
    <row r="866" spans="1:9" x14ac:dyDescent="0.2">
      <c r="A866" t="s">
        <v>4319</v>
      </c>
      <c r="B866" t="s">
        <v>135</v>
      </c>
      <c r="C866" t="s">
        <v>4123</v>
      </c>
      <c r="D866" t="s">
        <v>5734</v>
      </c>
      <c r="E866" t="s">
        <v>4319</v>
      </c>
      <c r="F866" t="s">
        <v>135</v>
      </c>
      <c r="G866" t="s">
        <v>728</v>
      </c>
      <c r="H866" t="s">
        <v>4469</v>
      </c>
      <c r="I866">
        <v>55.19</v>
      </c>
    </row>
    <row r="867" spans="1:9" x14ac:dyDescent="0.2">
      <c r="A867" t="s">
        <v>4319</v>
      </c>
      <c r="B867" t="s">
        <v>135</v>
      </c>
      <c r="C867" t="s">
        <v>4123</v>
      </c>
      <c r="D867" t="s">
        <v>5734</v>
      </c>
      <c r="E867" t="s">
        <v>4319</v>
      </c>
      <c r="F867" t="s">
        <v>140</v>
      </c>
      <c r="G867" t="s">
        <v>699</v>
      </c>
      <c r="H867" t="s">
        <v>4457</v>
      </c>
      <c r="I867">
        <v>60.13</v>
      </c>
    </row>
    <row r="868" spans="1:9" x14ac:dyDescent="0.2">
      <c r="A868" t="s">
        <v>4319</v>
      </c>
      <c r="B868" t="s">
        <v>135</v>
      </c>
      <c r="C868" t="s">
        <v>4123</v>
      </c>
      <c r="D868" t="s">
        <v>5734</v>
      </c>
      <c r="E868" t="s">
        <v>4319</v>
      </c>
      <c r="F868" t="s">
        <v>124</v>
      </c>
      <c r="G868" t="s">
        <v>600</v>
      </c>
      <c r="H868" t="s">
        <v>4424</v>
      </c>
      <c r="I868">
        <v>53.25</v>
      </c>
    </row>
    <row r="869" spans="1:9" x14ac:dyDescent="0.2">
      <c r="A869" t="s">
        <v>4319</v>
      </c>
      <c r="B869" t="s">
        <v>135</v>
      </c>
      <c r="C869" t="s">
        <v>4123</v>
      </c>
      <c r="D869" t="s">
        <v>5734</v>
      </c>
      <c r="E869" t="s">
        <v>4319</v>
      </c>
      <c r="F869" t="s">
        <v>45</v>
      </c>
      <c r="G869" t="s">
        <v>2399</v>
      </c>
      <c r="H869" t="s">
        <v>5065</v>
      </c>
      <c r="I869">
        <v>76.62</v>
      </c>
    </row>
    <row r="870" spans="1:9" x14ac:dyDescent="0.2">
      <c r="A870" t="s">
        <v>4319</v>
      </c>
      <c r="B870" t="s">
        <v>135</v>
      </c>
      <c r="C870" t="s">
        <v>4123</v>
      </c>
      <c r="D870" t="s">
        <v>5734</v>
      </c>
      <c r="E870" t="s">
        <v>4319</v>
      </c>
      <c r="F870" t="s">
        <v>45</v>
      </c>
      <c r="G870" t="s">
        <v>2311</v>
      </c>
      <c r="H870" t="s">
        <v>5033</v>
      </c>
      <c r="I870">
        <v>75.319999999999993</v>
      </c>
    </row>
    <row r="871" spans="1:9" x14ac:dyDescent="0.2">
      <c r="A871" t="s">
        <v>4319</v>
      </c>
      <c r="B871" t="s">
        <v>135</v>
      </c>
      <c r="C871" t="s">
        <v>4123</v>
      </c>
      <c r="D871" t="s">
        <v>5734</v>
      </c>
      <c r="E871" t="s">
        <v>4319</v>
      </c>
      <c r="F871" t="s">
        <v>45</v>
      </c>
      <c r="G871" t="s">
        <v>2264</v>
      </c>
      <c r="H871" t="s">
        <v>5017</v>
      </c>
      <c r="I871">
        <v>77.92</v>
      </c>
    </row>
    <row r="872" spans="1:9" x14ac:dyDescent="0.2">
      <c r="A872" t="s">
        <v>4319</v>
      </c>
      <c r="B872" t="s">
        <v>135</v>
      </c>
      <c r="C872" t="s">
        <v>4123</v>
      </c>
      <c r="D872" t="s">
        <v>5734</v>
      </c>
      <c r="E872" t="s">
        <v>4319</v>
      </c>
      <c r="F872" t="s">
        <v>124</v>
      </c>
      <c r="G872" t="s">
        <v>341</v>
      </c>
      <c r="H872" t="s">
        <v>4356</v>
      </c>
      <c r="I872">
        <v>75.319999999999993</v>
      </c>
    </row>
    <row r="873" spans="1:9" x14ac:dyDescent="0.2">
      <c r="A873" t="s">
        <v>4319</v>
      </c>
      <c r="B873" t="s">
        <v>135</v>
      </c>
      <c r="C873" t="s">
        <v>4123</v>
      </c>
      <c r="D873" t="s">
        <v>5734</v>
      </c>
      <c r="E873" t="s">
        <v>4319</v>
      </c>
      <c r="F873" t="s">
        <v>140</v>
      </c>
      <c r="G873" t="s">
        <v>276</v>
      </c>
      <c r="H873" t="s">
        <v>4335</v>
      </c>
      <c r="I873">
        <v>56.86</v>
      </c>
    </row>
    <row r="874" spans="1:9" x14ac:dyDescent="0.2">
      <c r="A874" t="s">
        <v>4319</v>
      </c>
      <c r="B874" t="s">
        <v>45</v>
      </c>
      <c r="C874" t="s">
        <v>2052</v>
      </c>
      <c r="D874" t="s">
        <v>4932</v>
      </c>
      <c r="E874" t="s">
        <v>4319</v>
      </c>
      <c r="F874" t="s">
        <v>45</v>
      </c>
      <c r="G874" t="s">
        <v>2052</v>
      </c>
      <c r="H874" t="s">
        <v>4932</v>
      </c>
      <c r="I874">
        <v>100</v>
      </c>
    </row>
    <row r="875" spans="1:9" x14ac:dyDescent="0.2">
      <c r="A875" t="s">
        <v>4319</v>
      </c>
      <c r="B875" t="s">
        <v>45</v>
      </c>
      <c r="C875" t="s">
        <v>2052</v>
      </c>
      <c r="D875" t="s">
        <v>4932</v>
      </c>
      <c r="E875" t="s">
        <v>4319</v>
      </c>
      <c r="F875" t="s">
        <v>106</v>
      </c>
      <c r="G875" t="s">
        <v>3929</v>
      </c>
      <c r="H875" t="s">
        <v>5666</v>
      </c>
      <c r="I875">
        <v>52.23</v>
      </c>
    </row>
    <row r="876" spans="1:9" x14ac:dyDescent="0.2">
      <c r="A876" t="s">
        <v>4319</v>
      </c>
      <c r="B876" t="s">
        <v>45</v>
      </c>
      <c r="C876" t="s">
        <v>2052</v>
      </c>
      <c r="D876" t="s">
        <v>4932</v>
      </c>
      <c r="E876" t="s">
        <v>4319</v>
      </c>
      <c r="F876" t="s">
        <v>136</v>
      </c>
      <c r="G876" t="s">
        <v>1407</v>
      </c>
      <c r="H876" t="s">
        <v>4699</v>
      </c>
      <c r="I876">
        <v>54.9</v>
      </c>
    </row>
    <row r="877" spans="1:9" x14ac:dyDescent="0.2">
      <c r="A877" t="s">
        <v>4319</v>
      </c>
      <c r="B877" t="s">
        <v>45</v>
      </c>
      <c r="C877" t="s">
        <v>2052</v>
      </c>
      <c r="D877" t="s">
        <v>4932</v>
      </c>
      <c r="E877" t="s">
        <v>4319</v>
      </c>
      <c r="F877" t="s">
        <v>124</v>
      </c>
      <c r="G877" t="s">
        <v>3320</v>
      </c>
      <c r="H877" t="s">
        <v>5403</v>
      </c>
      <c r="I877">
        <v>50.32</v>
      </c>
    </row>
    <row r="878" spans="1:9" x14ac:dyDescent="0.2">
      <c r="A878" t="s">
        <v>4319</v>
      </c>
      <c r="B878" t="s">
        <v>45</v>
      </c>
      <c r="C878" t="s">
        <v>2052</v>
      </c>
      <c r="D878" t="s">
        <v>4932</v>
      </c>
      <c r="E878" t="s">
        <v>4319</v>
      </c>
      <c r="F878" t="s">
        <v>135</v>
      </c>
      <c r="G878" t="s">
        <v>3276</v>
      </c>
      <c r="H878" t="s">
        <v>5389</v>
      </c>
      <c r="I878">
        <v>55.84</v>
      </c>
    </row>
    <row r="879" spans="1:9" x14ac:dyDescent="0.2">
      <c r="A879" t="s">
        <v>4319</v>
      </c>
      <c r="B879" t="s">
        <v>45</v>
      </c>
      <c r="C879" t="s">
        <v>2052</v>
      </c>
      <c r="D879" t="s">
        <v>4932</v>
      </c>
      <c r="E879" t="s">
        <v>4319</v>
      </c>
      <c r="F879" t="s">
        <v>45</v>
      </c>
      <c r="G879" t="s">
        <v>4586</v>
      </c>
      <c r="H879" t="s">
        <v>4595</v>
      </c>
      <c r="I879">
        <v>50.65</v>
      </c>
    </row>
    <row r="880" spans="1:9" x14ac:dyDescent="0.2">
      <c r="A880" t="s">
        <v>4319</v>
      </c>
      <c r="B880" t="s">
        <v>45</v>
      </c>
      <c r="C880" t="s">
        <v>2052</v>
      </c>
      <c r="D880" t="s">
        <v>4932</v>
      </c>
      <c r="E880" t="s">
        <v>4319</v>
      </c>
      <c r="F880" t="s">
        <v>124</v>
      </c>
      <c r="G880" t="s">
        <v>1051</v>
      </c>
      <c r="H880" t="s">
        <v>4575</v>
      </c>
      <c r="I880">
        <v>53.21</v>
      </c>
    </row>
    <row r="881" spans="1:9" x14ac:dyDescent="0.2">
      <c r="A881" t="s">
        <v>4319</v>
      </c>
      <c r="B881" t="s">
        <v>45</v>
      </c>
      <c r="C881" t="s">
        <v>2052</v>
      </c>
      <c r="D881" t="s">
        <v>4932</v>
      </c>
      <c r="E881" t="s">
        <v>4319</v>
      </c>
      <c r="F881" t="s">
        <v>106</v>
      </c>
      <c r="G881" t="s">
        <v>3109</v>
      </c>
      <c r="H881" t="s">
        <v>5327</v>
      </c>
      <c r="I881">
        <v>51.92</v>
      </c>
    </row>
    <row r="882" spans="1:9" x14ac:dyDescent="0.2">
      <c r="A882" t="s">
        <v>4319</v>
      </c>
      <c r="B882" t="s">
        <v>45</v>
      </c>
      <c r="C882" t="s">
        <v>2052</v>
      </c>
      <c r="D882" t="s">
        <v>4932</v>
      </c>
      <c r="E882" t="s">
        <v>4319</v>
      </c>
      <c r="F882" t="s">
        <v>45</v>
      </c>
      <c r="G882" t="s">
        <v>1012</v>
      </c>
      <c r="H882" t="s">
        <v>4557</v>
      </c>
      <c r="I882">
        <v>66.88</v>
      </c>
    </row>
    <row r="883" spans="1:9" x14ac:dyDescent="0.2">
      <c r="A883" t="s">
        <v>4319</v>
      </c>
      <c r="B883" t="s">
        <v>45</v>
      </c>
      <c r="C883" t="s">
        <v>2052</v>
      </c>
      <c r="D883" t="s">
        <v>4932</v>
      </c>
      <c r="E883" t="s">
        <v>4319</v>
      </c>
      <c r="F883" t="s">
        <v>45</v>
      </c>
      <c r="G883" t="s">
        <v>900</v>
      </c>
      <c r="H883" t="s">
        <v>4524</v>
      </c>
      <c r="I883">
        <v>49.68</v>
      </c>
    </row>
    <row r="884" spans="1:9" x14ac:dyDescent="0.2">
      <c r="A884" t="s">
        <v>4319</v>
      </c>
      <c r="B884" t="s">
        <v>45</v>
      </c>
      <c r="C884" t="s">
        <v>2052</v>
      </c>
      <c r="D884" t="s">
        <v>4932</v>
      </c>
      <c r="E884" t="s">
        <v>4319</v>
      </c>
      <c r="F884" t="s">
        <v>45</v>
      </c>
      <c r="G884" t="s">
        <v>2793</v>
      </c>
      <c r="H884" t="s">
        <v>5204</v>
      </c>
      <c r="I884">
        <v>50.65</v>
      </c>
    </row>
    <row r="885" spans="1:9" x14ac:dyDescent="0.2">
      <c r="A885" t="s">
        <v>4319</v>
      </c>
      <c r="B885" t="s">
        <v>45</v>
      </c>
      <c r="C885" t="s">
        <v>2052</v>
      </c>
      <c r="D885" t="s">
        <v>4932</v>
      </c>
      <c r="E885" t="s">
        <v>4319</v>
      </c>
      <c r="F885" t="s">
        <v>135</v>
      </c>
      <c r="G885" t="s">
        <v>728</v>
      </c>
      <c r="H885" t="s">
        <v>4469</v>
      </c>
      <c r="I885">
        <v>58.6</v>
      </c>
    </row>
    <row r="886" spans="1:9" x14ac:dyDescent="0.2">
      <c r="A886" t="s">
        <v>4319</v>
      </c>
      <c r="B886" t="s">
        <v>45</v>
      </c>
      <c r="C886" t="s">
        <v>2052</v>
      </c>
      <c r="D886" t="s">
        <v>4932</v>
      </c>
      <c r="E886" t="s">
        <v>4319</v>
      </c>
      <c r="F886" t="s">
        <v>140</v>
      </c>
      <c r="G886" t="s">
        <v>699</v>
      </c>
      <c r="H886" t="s">
        <v>4457</v>
      </c>
      <c r="I886">
        <v>56.86</v>
      </c>
    </row>
    <row r="887" spans="1:9" x14ac:dyDescent="0.2">
      <c r="A887" t="s">
        <v>4319</v>
      </c>
      <c r="B887" t="s">
        <v>45</v>
      </c>
      <c r="C887" t="s">
        <v>2052</v>
      </c>
      <c r="D887" t="s">
        <v>4932</v>
      </c>
      <c r="E887" t="s">
        <v>4319</v>
      </c>
      <c r="F887" t="s">
        <v>124</v>
      </c>
      <c r="G887" t="s">
        <v>600</v>
      </c>
      <c r="H887" t="s">
        <v>4424</v>
      </c>
      <c r="I887">
        <v>51.92</v>
      </c>
    </row>
    <row r="888" spans="1:9" x14ac:dyDescent="0.2">
      <c r="A888" t="s">
        <v>4319</v>
      </c>
      <c r="B888" t="s">
        <v>45</v>
      </c>
      <c r="C888" t="s">
        <v>2052</v>
      </c>
      <c r="D888" t="s">
        <v>4932</v>
      </c>
      <c r="E888" t="s">
        <v>4319</v>
      </c>
      <c r="F888" t="s">
        <v>45</v>
      </c>
      <c r="G888" t="s">
        <v>2399</v>
      </c>
      <c r="H888" t="s">
        <v>5065</v>
      </c>
      <c r="I888">
        <v>50</v>
      </c>
    </row>
    <row r="889" spans="1:9" x14ac:dyDescent="0.2">
      <c r="A889" t="s">
        <v>4319</v>
      </c>
      <c r="B889" t="s">
        <v>45</v>
      </c>
      <c r="C889" t="s">
        <v>2052</v>
      </c>
      <c r="D889" t="s">
        <v>4932</v>
      </c>
      <c r="E889" t="s">
        <v>4319</v>
      </c>
      <c r="F889" t="s">
        <v>45</v>
      </c>
      <c r="G889" t="s">
        <v>2311</v>
      </c>
      <c r="H889" t="s">
        <v>5033</v>
      </c>
      <c r="I889">
        <v>50.65</v>
      </c>
    </row>
    <row r="890" spans="1:9" x14ac:dyDescent="0.2">
      <c r="A890" t="s">
        <v>4319</v>
      </c>
      <c r="B890" t="s">
        <v>45</v>
      </c>
      <c r="C890" t="s">
        <v>2052</v>
      </c>
      <c r="D890" t="s">
        <v>4932</v>
      </c>
      <c r="E890" t="s">
        <v>4319</v>
      </c>
      <c r="F890" t="s">
        <v>45</v>
      </c>
      <c r="G890" t="s">
        <v>2264</v>
      </c>
      <c r="H890" t="s">
        <v>5017</v>
      </c>
      <c r="I890">
        <v>49.35</v>
      </c>
    </row>
    <row r="891" spans="1:9" x14ac:dyDescent="0.2">
      <c r="A891" t="s">
        <v>4319</v>
      </c>
      <c r="B891" t="s">
        <v>45</v>
      </c>
      <c r="C891" t="s">
        <v>2052</v>
      </c>
      <c r="D891" t="s">
        <v>4932</v>
      </c>
      <c r="E891" t="s">
        <v>4319</v>
      </c>
      <c r="F891" t="s">
        <v>124</v>
      </c>
      <c r="G891" t="s">
        <v>341</v>
      </c>
      <c r="H891" t="s">
        <v>4356</v>
      </c>
      <c r="I891">
        <v>49.35</v>
      </c>
    </row>
    <row r="892" spans="1:9" x14ac:dyDescent="0.2">
      <c r="A892" t="s">
        <v>4319</v>
      </c>
      <c r="B892" t="s">
        <v>45</v>
      </c>
      <c r="C892" t="s">
        <v>2052</v>
      </c>
      <c r="D892" t="s">
        <v>4932</v>
      </c>
      <c r="E892" t="s">
        <v>4319</v>
      </c>
      <c r="F892" t="s">
        <v>140</v>
      </c>
      <c r="G892" t="s">
        <v>276</v>
      </c>
      <c r="H892" t="s">
        <v>4335</v>
      </c>
      <c r="I892">
        <v>61.44</v>
      </c>
    </row>
    <row r="893" spans="1:9" x14ac:dyDescent="0.2">
      <c r="A893" t="s">
        <v>4319</v>
      </c>
      <c r="B893" t="s">
        <v>106</v>
      </c>
      <c r="C893" t="s">
        <v>3929</v>
      </c>
      <c r="D893" t="s">
        <v>5666</v>
      </c>
      <c r="E893" t="s">
        <v>4319</v>
      </c>
      <c r="F893" t="s">
        <v>106</v>
      </c>
      <c r="G893" t="s">
        <v>3929</v>
      </c>
      <c r="H893" t="s">
        <v>5666</v>
      </c>
      <c r="I893">
        <v>100</v>
      </c>
    </row>
    <row r="894" spans="1:9" x14ac:dyDescent="0.2">
      <c r="A894" t="s">
        <v>4319</v>
      </c>
      <c r="B894" t="s">
        <v>106</v>
      </c>
      <c r="C894" t="s">
        <v>3929</v>
      </c>
      <c r="D894" t="s">
        <v>5666</v>
      </c>
      <c r="E894" t="s">
        <v>4319</v>
      </c>
      <c r="F894" t="s">
        <v>136</v>
      </c>
      <c r="G894" t="s">
        <v>1407</v>
      </c>
      <c r="H894" t="s">
        <v>4699</v>
      </c>
      <c r="I894">
        <v>49.67</v>
      </c>
    </row>
    <row r="895" spans="1:9" x14ac:dyDescent="0.2">
      <c r="A895" t="s">
        <v>4319</v>
      </c>
      <c r="B895" t="s">
        <v>106</v>
      </c>
      <c r="C895" t="s">
        <v>3929</v>
      </c>
      <c r="D895" t="s">
        <v>5666</v>
      </c>
      <c r="E895" t="s">
        <v>4319</v>
      </c>
      <c r="F895" t="s">
        <v>124</v>
      </c>
      <c r="G895" t="s">
        <v>3320</v>
      </c>
      <c r="H895" t="s">
        <v>5403</v>
      </c>
      <c r="I895">
        <v>48.39</v>
      </c>
    </row>
    <row r="896" spans="1:9" x14ac:dyDescent="0.2">
      <c r="A896" t="s">
        <v>4319</v>
      </c>
      <c r="B896" t="s">
        <v>106</v>
      </c>
      <c r="C896" t="s">
        <v>3929</v>
      </c>
      <c r="D896" t="s">
        <v>5666</v>
      </c>
      <c r="E896" t="s">
        <v>4319</v>
      </c>
      <c r="F896" t="s">
        <v>135</v>
      </c>
      <c r="G896" t="s">
        <v>3276</v>
      </c>
      <c r="H896" t="s">
        <v>5389</v>
      </c>
      <c r="I896">
        <v>50.65</v>
      </c>
    </row>
    <row r="897" spans="1:9" x14ac:dyDescent="0.2">
      <c r="A897" t="s">
        <v>4319</v>
      </c>
      <c r="B897" t="s">
        <v>106</v>
      </c>
      <c r="C897" t="s">
        <v>3929</v>
      </c>
      <c r="D897" t="s">
        <v>5666</v>
      </c>
      <c r="E897" t="s">
        <v>4319</v>
      </c>
      <c r="F897" t="s">
        <v>45</v>
      </c>
      <c r="G897" t="s">
        <v>4586</v>
      </c>
      <c r="H897" t="s">
        <v>4595</v>
      </c>
      <c r="I897">
        <v>50.65</v>
      </c>
    </row>
    <row r="898" spans="1:9" x14ac:dyDescent="0.2">
      <c r="A898" t="s">
        <v>4319</v>
      </c>
      <c r="B898" t="s">
        <v>106</v>
      </c>
      <c r="C898" t="s">
        <v>3929</v>
      </c>
      <c r="D898" t="s">
        <v>5666</v>
      </c>
      <c r="E898" t="s">
        <v>4319</v>
      </c>
      <c r="F898" t="s">
        <v>124</v>
      </c>
      <c r="G898" t="s">
        <v>1051</v>
      </c>
      <c r="H898" t="s">
        <v>4575</v>
      </c>
      <c r="I898">
        <v>46.79</v>
      </c>
    </row>
    <row r="899" spans="1:9" x14ac:dyDescent="0.2">
      <c r="A899" t="s">
        <v>4319</v>
      </c>
      <c r="B899" t="s">
        <v>106</v>
      </c>
      <c r="C899" t="s">
        <v>3929</v>
      </c>
      <c r="D899" t="s">
        <v>5666</v>
      </c>
      <c r="E899" t="s">
        <v>4319</v>
      </c>
      <c r="F899" t="s">
        <v>106</v>
      </c>
      <c r="G899" t="s">
        <v>3109</v>
      </c>
      <c r="H899" t="s">
        <v>5327</v>
      </c>
      <c r="I899">
        <v>76.92</v>
      </c>
    </row>
    <row r="900" spans="1:9" x14ac:dyDescent="0.2">
      <c r="A900" t="s">
        <v>4319</v>
      </c>
      <c r="B900" t="s">
        <v>106</v>
      </c>
      <c r="C900" t="s">
        <v>3929</v>
      </c>
      <c r="D900" t="s">
        <v>5666</v>
      </c>
      <c r="E900" t="s">
        <v>4319</v>
      </c>
      <c r="F900" t="s">
        <v>45</v>
      </c>
      <c r="G900" t="s">
        <v>1012</v>
      </c>
      <c r="H900" t="s">
        <v>4557</v>
      </c>
      <c r="I900">
        <v>48.41</v>
      </c>
    </row>
    <row r="901" spans="1:9" x14ac:dyDescent="0.2">
      <c r="A901" t="s">
        <v>4319</v>
      </c>
      <c r="B901" t="s">
        <v>106</v>
      </c>
      <c r="C901" t="s">
        <v>3929</v>
      </c>
      <c r="D901" t="s">
        <v>5666</v>
      </c>
      <c r="E901" t="s">
        <v>4319</v>
      </c>
      <c r="F901" t="s">
        <v>45</v>
      </c>
      <c r="G901" t="s">
        <v>900</v>
      </c>
      <c r="H901" t="s">
        <v>4524</v>
      </c>
      <c r="I901">
        <v>50.32</v>
      </c>
    </row>
    <row r="902" spans="1:9" x14ac:dyDescent="0.2">
      <c r="A902" t="s">
        <v>4319</v>
      </c>
      <c r="B902" t="s">
        <v>106</v>
      </c>
      <c r="C902" t="s">
        <v>3929</v>
      </c>
      <c r="D902" t="s">
        <v>5666</v>
      </c>
      <c r="E902" t="s">
        <v>4319</v>
      </c>
      <c r="F902" t="s">
        <v>45</v>
      </c>
      <c r="G902" t="s">
        <v>2793</v>
      </c>
      <c r="H902" t="s">
        <v>5204</v>
      </c>
      <c r="I902">
        <v>50.65</v>
      </c>
    </row>
    <row r="903" spans="1:9" x14ac:dyDescent="0.2">
      <c r="A903" t="s">
        <v>4319</v>
      </c>
      <c r="B903" t="s">
        <v>106</v>
      </c>
      <c r="C903" t="s">
        <v>3929</v>
      </c>
      <c r="D903" t="s">
        <v>5666</v>
      </c>
      <c r="E903" t="s">
        <v>4319</v>
      </c>
      <c r="F903" t="s">
        <v>135</v>
      </c>
      <c r="G903" t="s">
        <v>728</v>
      </c>
      <c r="H903" t="s">
        <v>4469</v>
      </c>
      <c r="I903">
        <v>47.13</v>
      </c>
    </row>
    <row r="904" spans="1:9" x14ac:dyDescent="0.2">
      <c r="A904" t="s">
        <v>4319</v>
      </c>
      <c r="B904" t="s">
        <v>106</v>
      </c>
      <c r="C904" t="s">
        <v>3929</v>
      </c>
      <c r="D904" t="s">
        <v>5666</v>
      </c>
      <c r="E904" t="s">
        <v>4319</v>
      </c>
      <c r="F904" t="s">
        <v>140</v>
      </c>
      <c r="G904" t="s">
        <v>699</v>
      </c>
      <c r="H904" t="s">
        <v>4457</v>
      </c>
      <c r="I904">
        <v>60.78</v>
      </c>
    </row>
    <row r="905" spans="1:9" x14ac:dyDescent="0.2">
      <c r="A905" t="s">
        <v>4319</v>
      </c>
      <c r="B905" t="s">
        <v>106</v>
      </c>
      <c r="C905" t="s">
        <v>3929</v>
      </c>
      <c r="D905" t="s">
        <v>5666</v>
      </c>
      <c r="E905" t="s">
        <v>4319</v>
      </c>
      <c r="F905" t="s">
        <v>124</v>
      </c>
      <c r="G905" t="s">
        <v>600</v>
      </c>
      <c r="H905" t="s">
        <v>4424</v>
      </c>
      <c r="I905">
        <v>48.08</v>
      </c>
    </row>
    <row r="906" spans="1:9" x14ac:dyDescent="0.2">
      <c r="A906" t="s">
        <v>4319</v>
      </c>
      <c r="B906" t="s">
        <v>106</v>
      </c>
      <c r="C906" t="s">
        <v>3929</v>
      </c>
      <c r="D906" t="s">
        <v>5666</v>
      </c>
      <c r="E906" t="s">
        <v>4319</v>
      </c>
      <c r="F906" t="s">
        <v>45</v>
      </c>
      <c r="G906" t="s">
        <v>2399</v>
      </c>
      <c r="H906" t="s">
        <v>5065</v>
      </c>
      <c r="I906">
        <v>48.7</v>
      </c>
    </row>
    <row r="907" spans="1:9" x14ac:dyDescent="0.2">
      <c r="A907" t="s">
        <v>4319</v>
      </c>
      <c r="B907" t="s">
        <v>106</v>
      </c>
      <c r="C907" t="s">
        <v>3929</v>
      </c>
      <c r="D907" t="s">
        <v>5666</v>
      </c>
      <c r="E907" t="s">
        <v>4319</v>
      </c>
      <c r="F907" t="s">
        <v>45</v>
      </c>
      <c r="G907" t="s">
        <v>2311</v>
      </c>
      <c r="H907" t="s">
        <v>5033</v>
      </c>
      <c r="I907">
        <v>48.7</v>
      </c>
    </row>
    <row r="908" spans="1:9" x14ac:dyDescent="0.2">
      <c r="A908" t="s">
        <v>4319</v>
      </c>
      <c r="B908" t="s">
        <v>106</v>
      </c>
      <c r="C908" t="s">
        <v>3929</v>
      </c>
      <c r="D908" t="s">
        <v>5666</v>
      </c>
      <c r="E908" t="s">
        <v>4319</v>
      </c>
      <c r="F908" t="s">
        <v>45</v>
      </c>
      <c r="G908" t="s">
        <v>2264</v>
      </c>
      <c r="H908" t="s">
        <v>5017</v>
      </c>
      <c r="I908">
        <v>49.35</v>
      </c>
    </row>
    <row r="909" spans="1:9" x14ac:dyDescent="0.2">
      <c r="A909" t="s">
        <v>4319</v>
      </c>
      <c r="B909" t="s">
        <v>106</v>
      </c>
      <c r="C909" t="s">
        <v>3929</v>
      </c>
      <c r="D909" t="s">
        <v>5666</v>
      </c>
      <c r="E909" t="s">
        <v>4319</v>
      </c>
      <c r="F909" t="s">
        <v>124</v>
      </c>
      <c r="G909" t="s">
        <v>341</v>
      </c>
      <c r="H909" t="s">
        <v>4356</v>
      </c>
      <c r="I909">
        <v>45.45</v>
      </c>
    </row>
    <row r="910" spans="1:9" x14ac:dyDescent="0.2">
      <c r="A910" t="s">
        <v>4319</v>
      </c>
      <c r="B910" t="s">
        <v>106</v>
      </c>
      <c r="C910" t="s">
        <v>3929</v>
      </c>
      <c r="D910" t="s">
        <v>5666</v>
      </c>
      <c r="E910" t="s">
        <v>4319</v>
      </c>
      <c r="F910" t="s">
        <v>140</v>
      </c>
      <c r="G910" t="s">
        <v>276</v>
      </c>
      <c r="H910" t="s">
        <v>4335</v>
      </c>
      <c r="I910">
        <v>61.44</v>
      </c>
    </row>
    <row r="911" spans="1:9" x14ac:dyDescent="0.2">
      <c r="A911" t="s">
        <v>4319</v>
      </c>
      <c r="B911" t="s">
        <v>136</v>
      </c>
      <c r="C911" t="s">
        <v>1407</v>
      </c>
      <c r="D911" t="s">
        <v>4699</v>
      </c>
      <c r="E911" t="s">
        <v>4319</v>
      </c>
      <c r="F911" t="s">
        <v>136</v>
      </c>
      <c r="G911" t="s">
        <v>1407</v>
      </c>
      <c r="H911" t="s">
        <v>4699</v>
      </c>
      <c r="I911">
        <v>100</v>
      </c>
    </row>
    <row r="912" spans="1:9" x14ac:dyDescent="0.2">
      <c r="A912" t="s">
        <v>4319</v>
      </c>
      <c r="B912" t="s">
        <v>136</v>
      </c>
      <c r="C912" t="s">
        <v>1407</v>
      </c>
      <c r="D912" t="s">
        <v>4699</v>
      </c>
      <c r="E912" t="s">
        <v>4319</v>
      </c>
      <c r="F912" t="s">
        <v>124</v>
      </c>
      <c r="G912" t="s">
        <v>3320</v>
      </c>
      <c r="H912" t="s">
        <v>5403</v>
      </c>
      <c r="I912">
        <v>56.86</v>
      </c>
    </row>
    <row r="913" spans="1:9" x14ac:dyDescent="0.2">
      <c r="A913" t="s">
        <v>4319</v>
      </c>
      <c r="B913" t="s">
        <v>136</v>
      </c>
      <c r="C913" t="s">
        <v>1407</v>
      </c>
      <c r="D913" t="s">
        <v>4699</v>
      </c>
      <c r="E913" t="s">
        <v>4319</v>
      </c>
      <c r="F913" t="s">
        <v>135</v>
      </c>
      <c r="G913" t="s">
        <v>3276</v>
      </c>
      <c r="H913" t="s">
        <v>5389</v>
      </c>
      <c r="I913">
        <v>50.98</v>
      </c>
    </row>
    <row r="914" spans="1:9" x14ac:dyDescent="0.2">
      <c r="A914" t="s">
        <v>4319</v>
      </c>
      <c r="B914" t="s">
        <v>136</v>
      </c>
      <c r="C914" t="s">
        <v>1407</v>
      </c>
      <c r="D914" t="s">
        <v>4699</v>
      </c>
      <c r="E914" t="s">
        <v>4319</v>
      </c>
      <c r="F914" t="s">
        <v>45</v>
      </c>
      <c r="G914" t="s">
        <v>4586</v>
      </c>
      <c r="H914" t="s">
        <v>4595</v>
      </c>
      <c r="I914">
        <v>52.29</v>
      </c>
    </row>
    <row r="915" spans="1:9" x14ac:dyDescent="0.2">
      <c r="A915" t="s">
        <v>4319</v>
      </c>
      <c r="B915" t="s">
        <v>136</v>
      </c>
      <c r="C915" t="s">
        <v>1407</v>
      </c>
      <c r="D915" t="s">
        <v>4699</v>
      </c>
      <c r="E915" t="s">
        <v>4319</v>
      </c>
      <c r="F915" t="s">
        <v>124</v>
      </c>
      <c r="G915" t="s">
        <v>1051</v>
      </c>
      <c r="H915" t="s">
        <v>4575</v>
      </c>
      <c r="I915">
        <v>58.44</v>
      </c>
    </row>
    <row r="916" spans="1:9" x14ac:dyDescent="0.2">
      <c r="A916" t="s">
        <v>4319</v>
      </c>
      <c r="B916" t="s">
        <v>136</v>
      </c>
      <c r="C916" t="s">
        <v>1407</v>
      </c>
      <c r="D916" t="s">
        <v>4699</v>
      </c>
      <c r="E916" t="s">
        <v>4319</v>
      </c>
      <c r="F916" t="s">
        <v>106</v>
      </c>
      <c r="G916" t="s">
        <v>3109</v>
      </c>
      <c r="H916" t="s">
        <v>5327</v>
      </c>
      <c r="I916">
        <v>50.33</v>
      </c>
    </row>
    <row r="917" spans="1:9" x14ac:dyDescent="0.2">
      <c r="A917" t="s">
        <v>4319</v>
      </c>
      <c r="B917" t="s">
        <v>136</v>
      </c>
      <c r="C917" t="s">
        <v>1407</v>
      </c>
      <c r="D917" t="s">
        <v>4699</v>
      </c>
      <c r="E917" t="s">
        <v>4319</v>
      </c>
      <c r="F917" t="s">
        <v>45</v>
      </c>
      <c r="G917" t="s">
        <v>1012</v>
      </c>
      <c r="H917" t="s">
        <v>4557</v>
      </c>
      <c r="I917">
        <v>52.94</v>
      </c>
    </row>
    <row r="918" spans="1:9" x14ac:dyDescent="0.2">
      <c r="A918" t="s">
        <v>4319</v>
      </c>
      <c r="B918" t="s">
        <v>136</v>
      </c>
      <c r="C918" t="s">
        <v>1407</v>
      </c>
      <c r="D918" t="s">
        <v>4699</v>
      </c>
      <c r="E918" t="s">
        <v>4319</v>
      </c>
      <c r="F918" t="s">
        <v>45</v>
      </c>
      <c r="G918" t="s">
        <v>900</v>
      </c>
      <c r="H918" t="s">
        <v>4524</v>
      </c>
      <c r="I918">
        <v>52.94</v>
      </c>
    </row>
    <row r="919" spans="1:9" x14ac:dyDescent="0.2">
      <c r="A919" t="s">
        <v>4319</v>
      </c>
      <c r="B919" t="s">
        <v>136</v>
      </c>
      <c r="C919" t="s">
        <v>1407</v>
      </c>
      <c r="D919" t="s">
        <v>4699</v>
      </c>
      <c r="E919" t="s">
        <v>4319</v>
      </c>
      <c r="F919" t="s">
        <v>45</v>
      </c>
      <c r="G919" t="s">
        <v>2793</v>
      </c>
      <c r="H919" t="s">
        <v>5204</v>
      </c>
      <c r="I919">
        <v>49.67</v>
      </c>
    </row>
    <row r="920" spans="1:9" x14ac:dyDescent="0.2">
      <c r="A920" t="s">
        <v>4319</v>
      </c>
      <c r="B920" t="s">
        <v>136</v>
      </c>
      <c r="C920" t="s">
        <v>1407</v>
      </c>
      <c r="D920" t="s">
        <v>4699</v>
      </c>
      <c r="E920" t="s">
        <v>4319</v>
      </c>
      <c r="F920" t="s">
        <v>135</v>
      </c>
      <c r="G920" t="s">
        <v>728</v>
      </c>
      <c r="H920" t="s">
        <v>4469</v>
      </c>
      <c r="I920">
        <v>53.59</v>
      </c>
    </row>
    <row r="921" spans="1:9" x14ac:dyDescent="0.2">
      <c r="A921" t="s">
        <v>4319</v>
      </c>
      <c r="B921" t="s">
        <v>136</v>
      </c>
      <c r="C921" t="s">
        <v>1407</v>
      </c>
      <c r="D921" t="s">
        <v>4699</v>
      </c>
      <c r="E921" t="s">
        <v>4319</v>
      </c>
      <c r="F921" t="s">
        <v>140</v>
      </c>
      <c r="G921" t="s">
        <v>699</v>
      </c>
      <c r="H921" t="s">
        <v>4457</v>
      </c>
      <c r="I921">
        <v>51.95</v>
      </c>
    </row>
    <row r="922" spans="1:9" x14ac:dyDescent="0.2">
      <c r="A922" t="s">
        <v>4319</v>
      </c>
      <c r="B922" t="s">
        <v>136</v>
      </c>
      <c r="C922" t="s">
        <v>1407</v>
      </c>
      <c r="D922" t="s">
        <v>4699</v>
      </c>
      <c r="E922" t="s">
        <v>4319</v>
      </c>
      <c r="F922" t="s">
        <v>124</v>
      </c>
      <c r="G922" t="s">
        <v>600</v>
      </c>
      <c r="H922" t="s">
        <v>4424</v>
      </c>
      <c r="I922">
        <v>61.69</v>
      </c>
    </row>
    <row r="923" spans="1:9" x14ac:dyDescent="0.2">
      <c r="A923" t="s">
        <v>4319</v>
      </c>
      <c r="B923" t="s">
        <v>136</v>
      </c>
      <c r="C923" t="s">
        <v>1407</v>
      </c>
      <c r="D923" t="s">
        <v>4699</v>
      </c>
      <c r="E923" t="s">
        <v>4319</v>
      </c>
      <c r="F923" t="s">
        <v>45</v>
      </c>
      <c r="G923" t="s">
        <v>2399</v>
      </c>
      <c r="H923" t="s">
        <v>5065</v>
      </c>
      <c r="I923">
        <v>52.94</v>
      </c>
    </row>
    <row r="924" spans="1:9" x14ac:dyDescent="0.2">
      <c r="A924" t="s">
        <v>4319</v>
      </c>
      <c r="B924" t="s">
        <v>136</v>
      </c>
      <c r="C924" t="s">
        <v>1407</v>
      </c>
      <c r="D924" t="s">
        <v>4699</v>
      </c>
      <c r="E924" t="s">
        <v>4319</v>
      </c>
      <c r="F924" t="s">
        <v>45</v>
      </c>
      <c r="G924" t="s">
        <v>2311</v>
      </c>
      <c r="H924" t="s">
        <v>5033</v>
      </c>
      <c r="I924">
        <v>51.63</v>
      </c>
    </row>
    <row r="925" spans="1:9" x14ac:dyDescent="0.2">
      <c r="A925" t="s">
        <v>4319</v>
      </c>
      <c r="B925" t="s">
        <v>136</v>
      </c>
      <c r="C925" t="s">
        <v>1407</v>
      </c>
      <c r="D925" t="s">
        <v>4699</v>
      </c>
      <c r="E925" t="s">
        <v>4319</v>
      </c>
      <c r="F925" t="s">
        <v>45</v>
      </c>
      <c r="G925" t="s">
        <v>2264</v>
      </c>
      <c r="H925" t="s">
        <v>5017</v>
      </c>
      <c r="I925">
        <v>50.33</v>
      </c>
    </row>
    <row r="926" spans="1:9" x14ac:dyDescent="0.2">
      <c r="A926" t="s">
        <v>4319</v>
      </c>
      <c r="B926" t="s">
        <v>136</v>
      </c>
      <c r="C926" t="s">
        <v>1407</v>
      </c>
      <c r="D926" t="s">
        <v>4699</v>
      </c>
      <c r="E926" t="s">
        <v>4319</v>
      </c>
      <c r="F926" t="s">
        <v>124</v>
      </c>
      <c r="G926" t="s">
        <v>341</v>
      </c>
      <c r="H926" t="s">
        <v>4356</v>
      </c>
      <c r="I926">
        <v>52.29</v>
      </c>
    </row>
    <row r="927" spans="1:9" x14ac:dyDescent="0.2">
      <c r="A927" t="s">
        <v>4319</v>
      </c>
      <c r="B927" t="s">
        <v>136</v>
      </c>
      <c r="C927" t="s">
        <v>1407</v>
      </c>
      <c r="D927" t="s">
        <v>4699</v>
      </c>
      <c r="E927" t="s">
        <v>4319</v>
      </c>
      <c r="F927" t="s">
        <v>140</v>
      </c>
      <c r="G927" t="s">
        <v>276</v>
      </c>
      <c r="H927" t="s">
        <v>4335</v>
      </c>
      <c r="I927">
        <v>50.65</v>
      </c>
    </row>
    <row r="928" spans="1:9" x14ac:dyDescent="0.2">
      <c r="A928" t="s">
        <v>4319</v>
      </c>
      <c r="B928" t="s">
        <v>124</v>
      </c>
      <c r="C928" t="s">
        <v>3320</v>
      </c>
      <c r="D928" t="s">
        <v>5403</v>
      </c>
      <c r="E928" t="s">
        <v>4319</v>
      </c>
      <c r="F928" t="s">
        <v>124</v>
      </c>
      <c r="G928" t="s">
        <v>3320</v>
      </c>
      <c r="H928" t="s">
        <v>5403</v>
      </c>
      <c r="I928">
        <v>100</v>
      </c>
    </row>
    <row r="929" spans="1:9" x14ac:dyDescent="0.2">
      <c r="A929" t="s">
        <v>4319</v>
      </c>
      <c r="B929" t="s">
        <v>124</v>
      </c>
      <c r="C929" t="s">
        <v>3320</v>
      </c>
      <c r="D929" t="s">
        <v>5403</v>
      </c>
      <c r="E929" t="s">
        <v>4319</v>
      </c>
      <c r="F929" t="s">
        <v>135</v>
      </c>
      <c r="G929" t="s">
        <v>3276</v>
      </c>
      <c r="H929" t="s">
        <v>5389</v>
      </c>
      <c r="I929">
        <v>50.98</v>
      </c>
    </row>
    <row r="930" spans="1:9" x14ac:dyDescent="0.2">
      <c r="A930" t="s">
        <v>4319</v>
      </c>
      <c r="B930" t="s">
        <v>124</v>
      </c>
      <c r="C930" t="s">
        <v>3320</v>
      </c>
      <c r="D930" t="s">
        <v>5403</v>
      </c>
      <c r="E930" t="s">
        <v>4319</v>
      </c>
      <c r="F930" t="s">
        <v>45</v>
      </c>
      <c r="G930" t="s">
        <v>4586</v>
      </c>
      <c r="H930" t="s">
        <v>4595</v>
      </c>
      <c r="I930">
        <v>52.29</v>
      </c>
    </row>
    <row r="931" spans="1:9" x14ac:dyDescent="0.2">
      <c r="A931" t="s">
        <v>4319</v>
      </c>
      <c r="B931" t="s">
        <v>124</v>
      </c>
      <c r="C931" t="s">
        <v>3320</v>
      </c>
      <c r="D931" t="s">
        <v>5403</v>
      </c>
      <c r="E931" t="s">
        <v>4319</v>
      </c>
      <c r="F931" t="s">
        <v>124</v>
      </c>
      <c r="G931" t="s">
        <v>1051</v>
      </c>
      <c r="H931" t="s">
        <v>4575</v>
      </c>
      <c r="I931">
        <v>63.46</v>
      </c>
    </row>
    <row r="932" spans="1:9" x14ac:dyDescent="0.2">
      <c r="A932" t="s">
        <v>4319</v>
      </c>
      <c r="B932" t="s">
        <v>124</v>
      </c>
      <c r="C932" t="s">
        <v>3320</v>
      </c>
      <c r="D932" t="s">
        <v>5403</v>
      </c>
      <c r="E932" t="s">
        <v>4319</v>
      </c>
      <c r="F932" t="s">
        <v>106</v>
      </c>
      <c r="G932" t="s">
        <v>3109</v>
      </c>
      <c r="H932" t="s">
        <v>5327</v>
      </c>
      <c r="I932">
        <v>54.84</v>
      </c>
    </row>
    <row r="933" spans="1:9" x14ac:dyDescent="0.2">
      <c r="A933" t="s">
        <v>4319</v>
      </c>
      <c r="B933" t="s">
        <v>124</v>
      </c>
      <c r="C933" t="s">
        <v>3320</v>
      </c>
      <c r="D933" t="s">
        <v>5403</v>
      </c>
      <c r="E933" t="s">
        <v>4319</v>
      </c>
      <c r="F933" t="s">
        <v>45</v>
      </c>
      <c r="G933" t="s">
        <v>1012</v>
      </c>
      <c r="H933" t="s">
        <v>4557</v>
      </c>
      <c r="I933">
        <v>54.84</v>
      </c>
    </row>
    <row r="934" spans="1:9" x14ac:dyDescent="0.2">
      <c r="A934" t="s">
        <v>4319</v>
      </c>
      <c r="B934" t="s">
        <v>124</v>
      </c>
      <c r="C934" t="s">
        <v>3320</v>
      </c>
      <c r="D934" t="s">
        <v>5403</v>
      </c>
      <c r="E934" t="s">
        <v>4319</v>
      </c>
      <c r="F934" t="s">
        <v>45</v>
      </c>
      <c r="G934" t="s">
        <v>900</v>
      </c>
      <c r="H934" t="s">
        <v>4524</v>
      </c>
      <c r="I934">
        <v>51.61</v>
      </c>
    </row>
    <row r="935" spans="1:9" x14ac:dyDescent="0.2">
      <c r="A935" t="s">
        <v>4319</v>
      </c>
      <c r="B935" t="s">
        <v>124</v>
      </c>
      <c r="C935" t="s">
        <v>3320</v>
      </c>
      <c r="D935" t="s">
        <v>5403</v>
      </c>
      <c r="E935" t="s">
        <v>4319</v>
      </c>
      <c r="F935" t="s">
        <v>45</v>
      </c>
      <c r="G935" t="s">
        <v>2793</v>
      </c>
      <c r="H935" t="s">
        <v>5204</v>
      </c>
      <c r="I935">
        <v>48.37</v>
      </c>
    </row>
    <row r="936" spans="1:9" x14ac:dyDescent="0.2">
      <c r="A936" t="s">
        <v>4319</v>
      </c>
      <c r="B936" t="s">
        <v>124</v>
      </c>
      <c r="C936" t="s">
        <v>3320</v>
      </c>
      <c r="D936" t="s">
        <v>5403</v>
      </c>
      <c r="E936" t="s">
        <v>4319</v>
      </c>
      <c r="F936" t="s">
        <v>135</v>
      </c>
      <c r="G936" t="s">
        <v>728</v>
      </c>
      <c r="H936" t="s">
        <v>4469</v>
      </c>
      <c r="I936">
        <v>46.45</v>
      </c>
    </row>
    <row r="937" spans="1:9" x14ac:dyDescent="0.2">
      <c r="A937" t="s">
        <v>4319</v>
      </c>
      <c r="B937" t="s">
        <v>124</v>
      </c>
      <c r="C937" t="s">
        <v>3320</v>
      </c>
      <c r="D937" t="s">
        <v>5403</v>
      </c>
      <c r="E937" t="s">
        <v>4319</v>
      </c>
      <c r="F937" t="s">
        <v>140</v>
      </c>
      <c r="G937" t="s">
        <v>699</v>
      </c>
      <c r="H937" t="s">
        <v>4457</v>
      </c>
      <c r="I937">
        <v>55.56</v>
      </c>
    </row>
    <row r="938" spans="1:9" x14ac:dyDescent="0.2">
      <c r="A938" t="s">
        <v>4319</v>
      </c>
      <c r="B938" t="s">
        <v>124</v>
      </c>
      <c r="C938" t="s">
        <v>3320</v>
      </c>
      <c r="D938" t="s">
        <v>5403</v>
      </c>
      <c r="E938" t="s">
        <v>4319</v>
      </c>
      <c r="F938" t="s">
        <v>124</v>
      </c>
      <c r="G938" t="s">
        <v>600</v>
      </c>
      <c r="H938" t="s">
        <v>4424</v>
      </c>
      <c r="I938">
        <v>71.790000000000006</v>
      </c>
    </row>
    <row r="939" spans="1:9" x14ac:dyDescent="0.2">
      <c r="A939" t="s">
        <v>4319</v>
      </c>
      <c r="B939" t="s">
        <v>124</v>
      </c>
      <c r="C939" t="s">
        <v>3320</v>
      </c>
      <c r="D939" t="s">
        <v>5403</v>
      </c>
      <c r="E939" t="s">
        <v>4319</v>
      </c>
      <c r="F939" t="s">
        <v>45</v>
      </c>
      <c r="G939" t="s">
        <v>2399</v>
      </c>
      <c r="H939" t="s">
        <v>5065</v>
      </c>
      <c r="I939">
        <v>49.02</v>
      </c>
    </row>
    <row r="940" spans="1:9" x14ac:dyDescent="0.2">
      <c r="A940" t="s">
        <v>4319</v>
      </c>
      <c r="B940" t="s">
        <v>124</v>
      </c>
      <c r="C940" t="s">
        <v>3320</v>
      </c>
      <c r="D940" t="s">
        <v>5403</v>
      </c>
      <c r="E940" t="s">
        <v>4319</v>
      </c>
      <c r="F940" t="s">
        <v>45</v>
      </c>
      <c r="G940" t="s">
        <v>2311</v>
      </c>
      <c r="H940" t="s">
        <v>5033</v>
      </c>
      <c r="I940">
        <v>49.02</v>
      </c>
    </row>
    <row r="941" spans="1:9" x14ac:dyDescent="0.2">
      <c r="A941" t="s">
        <v>4319</v>
      </c>
      <c r="B941" t="s">
        <v>124</v>
      </c>
      <c r="C941" t="s">
        <v>3320</v>
      </c>
      <c r="D941" t="s">
        <v>5403</v>
      </c>
      <c r="E941" t="s">
        <v>4319</v>
      </c>
      <c r="F941" t="s">
        <v>45</v>
      </c>
      <c r="G941" t="s">
        <v>2264</v>
      </c>
      <c r="H941" t="s">
        <v>5017</v>
      </c>
      <c r="I941">
        <v>49.67</v>
      </c>
    </row>
    <row r="942" spans="1:9" x14ac:dyDescent="0.2">
      <c r="A942" t="s">
        <v>4319</v>
      </c>
      <c r="B942" t="s">
        <v>124</v>
      </c>
      <c r="C942" t="s">
        <v>3320</v>
      </c>
      <c r="D942" t="s">
        <v>5403</v>
      </c>
      <c r="E942" t="s">
        <v>4319</v>
      </c>
      <c r="F942" t="s">
        <v>124</v>
      </c>
      <c r="G942" t="s">
        <v>341</v>
      </c>
      <c r="H942" t="s">
        <v>4356</v>
      </c>
      <c r="I942">
        <v>49.02</v>
      </c>
    </row>
    <row r="943" spans="1:9" x14ac:dyDescent="0.2">
      <c r="A943" t="s">
        <v>4319</v>
      </c>
      <c r="B943" t="s">
        <v>124</v>
      </c>
      <c r="C943" t="s">
        <v>3320</v>
      </c>
      <c r="D943" t="s">
        <v>5403</v>
      </c>
      <c r="E943" t="s">
        <v>4319</v>
      </c>
      <c r="F943" t="s">
        <v>140</v>
      </c>
      <c r="G943" t="s">
        <v>276</v>
      </c>
      <c r="H943" t="s">
        <v>4335</v>
      </c>
      <c r="I943">
        <v>56.86</v>
      </c>
    </row>
    <row r="944" spans="1:9" x14ac:dyDescent="0.2">
      <c r="A944" t="s">
        <v>4319</v>
      </c>
      <c r="B944" t="s">
        <v>135</v>
      </c>
      <c r="C944" t="s">
        <v>3276</v>
      </c>
      <c r="D944" t="s">
        <v>5389</v>
      </c>
      <c r="E944" t="s">
        <v>4319</v>
      </c>
      <c r="F944" t="s">
        <v>135</v>
      </c>
      <c r="G944" t="s">
        <v>3276</v>
      </c>
      <c r="H944" t="s">
        <v>5389</v>
      </c>
      <c r="I944">
        <v>100</v>
      </c>
    </row>
    <row r="945" spans="1:9" x14ac:dyDescent="0.2">
      <c r="A945" t="s">
        <v>4319</v>
      </c>
      <c r="B945" t="s">
        <v>135</v>
      </c>
      <c r="C945" t="s">
        <v>3276</v>
      </c>
      <c r="D945" t="s">
        <v>5389</v>
      </c>
      <c r="E945" t="s">
        <v>4319</v>
      </c>
      <c r="F945" t="s">
        <v>45</v>
      </c>
      <c r="G945" t="s">
        <v>4586</v>
      </c>
      <c r="H945" t="s">
        <v>4595</v>
      </c>
      <c r="I945">
        <v>71.430000000000007</v>
      </c>
    </row>
    <row r="946" spans="1:9" x14ac:dyDescent="0.2">
      <c r="A946" t="s">
        <v>4319</v>
      </c>
      <c r="B946" t="s">
        <v>135</v>
      </c>
      <c r="C946" t="s">
        <v>3276</v>
      </c>
      <c r="D946" t="s">
        <v>5389</v>
      </c>
      <c r="E946" t="s">
        <v>4319</v>
      </c>
      <c r="F946" t="s">
        <v>124</v>
      </c>
      <c r="G946" t="s">
        <v>1051</v>
      </c>
      <c r="H946" t="s">
        <v>4575</v>
      </c>
      <c r="I946">
        <v>51.95</v>
      </c>
    </row>
    <row r="947" spans="1:9" x14ac:dyDescent="0.2">
      <c r="A947" t="s">
        <v>4319</v>
      </c>
      <c r="B947" t="s">
        <v>135</v>
      </c>
      <c r="C947" t="s">
        <v>3276</v>
      </c>
      <c r="D947" t="s">
        <v>5389</v>
      </c>
      <c r="E947" t="s">
        <v>4319</v>
      </c>
      <c r="F947" t="s">
        <v>106</v>
      </c>
      <c r="G947" t="s">
        <v>3109</v>
      </c>
      <c r="H947" t="s">
        <v>5327</v>
      </c>
      <c r="I947">
        <v>49.35</v>
      </c>
    </row>
    <row r="948" spans="1:9" x14ac:dyDescent="0.2">
      <c r="A948" t="s">
        <v>4319</v>
      </c>
      <c r="B948" t="s">
        <v>135</v>
      </c>
      <c r="C948" t="s">
        <v>3276</v>
      </c>
      <c r="D948" t="s">
        <v>5389</v>
      </c>
      <c r="E948" t="s">
        <v>4319</v>
      </c>
      <c r="F948" t="s">
        <v>45</v>
      </c>
      <c r="G948" t="s">
        <v>1012</v>
      </c>
      <c r="H948" t="s">
        <v>4557</v>
      </c>
      <c r="I948">
        <v>55.84</v>
      </c>
    </row>
    <row r="949" spans="1:9" x14ac:dyDescent="0.2">
      <c r="A949" t="s">
        <v>4319</v>
      </c>
      <c r="B949" t="s">
        <v>135</v>
      </c>
      <c r="C949" t="s">
        <v>3276</v>
      </c>
      <c r="D949" t="s">
        <v>5389</v>
      </c>
      <c r="E949" t="s">
        <v>4319</v>
      </c>
      <c r="F949" t="s">
        <v>45</v>
      </c>
      <c r="G949" t="s">
        <v>900</v>
      </c>
      <c r="H949" t="s">
        <v>4524</v>
      </c>
      <c r="I949">
        <v>66.23</v>
      </c>
    </row>
    <row r="950" spans="1:9" x14ac:dyDescent="0.2">
      <c r="A950" t="s">
        <v>4319</v>
      </c>
      <c r="B950" t="s">
        <v>135</v>
      </c>
      <c r="C950" t="s">
        <v>3276</v>
      </c>
      <c r="D950" t="s">
        <v>5389</v>
      </c>
      <c r="E950" t="s">
        <v>4319</v>
      </c>
      <c r="F950" t="s">
        <v>45</v>
      </c>
      <c r="G950" t="s">
        <v>2793</v>
      </c>
      <c r="H950" t="s">
        <v>5204</v>
      </c>
      <c r="I950">
        <v>66.88</v>
      </c>
    </row>
    <row r="951" spans="1:9" x14ac:dyDescent="0.2">
      <c r="A951" t="s">
        <v>4319</v>
      </c>
      <c r="B951" t="s">
        <v>135</v>
      </c>
      <c r="C951" t="s">
        <v>3276</v>
      </c>
      <c r="D951" t="s">
        <v>5389</v>
      </c>
      <c r="E951" t="s">
        <v>4319</v>
      </c>
      <c r="F951" t="s">
        <v>135</v>
      </c>
      <c r="G951" t="s">
        <v>728</v>
      </c>
      <c r="H951" t="s">
        <v>4469</v>
      </c>
      <c r="I951">
        <v>52.6</v>
      </c>
    </row>
    <row r="952" spans="1:9" x14ac:dyDescent="0.2">
      <c r="A952" t="s">
        <v>4319</v>
      </c>
      <c r="B952" t="s">
        <v>135</v>
      </c>
      <c r="C952" t="s">
        <v>3276</v>
      </c>
      <c r="D952" t="s">
        <v>5389</v>
      </c>
      <c r="E952" t="s">
        <v>4319</v>
      </c>
      <c r="F952" t="s">
        <v>140</v>
      </c>
      <c r="G952" t="s">
        <v>699</v>
      </c>
      <c r="H952" t="s">
        <v>4457</v>
      </c>
      <c r="I952">
        <v>56.86</v>
      </c>
    </row>
    <row r="953" spans="1:9" x14ac:dyDescent="0.2">
      <c r="A953" t="s">
        <v>4319</v>
      </c>
      <c r="B953" t="s">
        <v>135</v>
      </c>
      <c r="C953" t="s">
        <v>3276</v>
      </c>
      <c r="D953" t="s">
        <v>5389</v>
      </c>
      <c r="E953" t="s">
        <v>4319</v>
      </c>
      <c r="F953" t="s">
        <v>124</v>
      </c>
      <c r="G953" t="s">
        <v>600</v>
      </c>
      <c r="H953" t="s">
        <v>4424</v>
      </c>
      <c r="I953">
        <v>52.6</v>
      </c>
    </row>
    <row r="954" spans="1:9" x14ac:dyDescent="0.2">
      <c r="A954" t="s">
        <v>4319</v>
      </c>
      <c r="B954" t="s">
        <v>135</v>
      </c>
      <c r="C954" t="s">
        <v>3276</v>
      </c>
      <c r="D954" t="s">
        <v>5389</v>
      </c>
      <c r="E954" t="s">
        <v>4319</v>
      </c>
      <c r="F954" t="s">
        <v>45</v>
      </c>
      <c r="G954" t="s">
        <v>2399</v>
      </c>
      <c r="H954" t="s">
        <v>5065</v>
      </c>
      <c r="I954">
        <v>65.58</v>
      </c>
    </row>
    <row r="955" spans="1:9" x14ac:dyDescent="0.2">
      <c r="A955" t="s">
        <v>4319</v>
      </c>
      <c r="B955" t="s">
        <v>135</v>
      </c>
      <c r="C955" t="s">
        <v>3276</v>
      </c>
      <c r="D955" t="s">
        <v>5389</v>
      </c>
      <c r="E955" t="s">
        <v>4319</v>
      </c>
      <c r="F955" t="s">
        <v>45</v>
      </c>
      <c r="G955" t="s">
        <v>2311</v>
      </c>
      <c r="H955" t="s">
        <v>5033</v>
      </c>
      <c r="I955">
        <v>66.23</v>
      </c>
    </row>
    <row r="956" spans="1:9" x14ac:dyDescent="0.2">
      <c r="A956" t="s">
        <v>4319</v>
      </c>
      <c r="B956" t="s">
        <v>135</v>
      </c>
      <c r="C956" t="s">
        <v>3276</v>
      </c>
      <c r="D956" t="s">
        <v>5389</v>
      </c>
      <c r="E956" t="s">
        <v>4319</v>
      </c>
      <c r="F956" t="s">
        <v>45</v>
      </c>
      <c r="G956" t="s">
        <v>2264</v>
      </c>
      <c r="H956" t="s">
        <v>5017</v>
      </c>
      <c r="I956">
        <v>65.58</v>
      </c>
    </row>
    <row r="957" spans="1:9" x14ac:dyDescent="0.2">
      <c r="A957" t="s">
        <v>4319</v>
      </c>
      <c r="B957" t="s">
        <v>135</v>
      </c>
      <c r="C957" t="s">
        <v>3276</v>
      </c>
      <c r="D957" t="s">
        <v>5389</v>
      </c>
      <c r="E957" t="s">
        <v>4319</v>
      </c>
      <c r="F957" t="s">
        <v>124</v>
      </c>
      <c r="G957" t="s">
        <v>341</v>
      </c>
      <c r="H957" t="s">
        <v>4356</v>
      </c>
      <c r="I957">
        <v>62.99</v>
      </c>
    </row>
    <row r="958" spans="1:9" x14ac:dyDescent="0.2">
      <c r="A958" t="s">
        <v>4319</v>
      </c>
      <c r="B958" t="s">
        <v>135</v>
      </c>
      <c r="C958" t="s">
        <v>3276</v>
      </c>
      <c r="D958" t="s">
        <v>5389</v>
      </c>
      <c r="E958" t="s">
        <v>4319</v>
      </c>
      <c r="F958" t="s">
        <v>140</v>
      </c>
      <c r="G958" t="s">
        <v>276</v>
      </c>
      <c r="H958" t="s">
        <v>4335</v>
      </c>
      <c r="I958">
        <v>57.52</v>
      </c>
    </row>
    <row r="959" spans="1:9" x14ac:dyDescent="0.2">
      <c r="A959" t="s">
        <v>4319</v>
      </c>
      <c r="B959" t="s">
        <v>45</v>
      </c>
      <c r="C959" t="s">
        <v>4586</v>
      </c>
      <c r="D959" t="s">
        <v>4595</v>
      </c>
      <c r="E959" t="s">
        <v>4319</v>
      </c>
      <c r="F959" t="s">
        <v>45</v>
      </c>
      <c r="G959" t="s">
        <v>4586</v>
      </c>
      <c r="H959" t="s">
        <v>4595</v>
      </c>
      <c r="I959">
        <v>100</v>
      </c>
    </row>
    <row r="960" spans="1:9" x14ac:dyDescent="0.2">
      <c r="A960" t="s">
        <v>4319</v>
      </c>
      <c r="B960" t="s">
        <v>45</v>
      </c>
      <c r="C960" t="s">
        <v>4586</v>
      </c>
      <c r="D960" t="s">
        <v>4595</v>
      </c>
      <c r="E960" t="s">
        <v>4319</v>
      </c>
      <c r="F960" t="s">
        <v>124</v>
      </c>
      <c r="G960" t="s">
        <v>1051</v>
      </c>
      <c r="H960" t="s">
        <v>4575</v>
      </c>
      <c r="I960">
        <v>53.9</v>
      </c>
    </row>
    <row r="961" spans="1:9" x14ac:dyDescent="0.2">
      <c r="A961" t="s">
        <v>4319</v>
      </c>
      <c r="B961" t="s">
        <v>45</v>
      </c>
      <c r="C961" t="s">
        <v>4586</v>
      </c>
      <c r="D961" t="s">
        <v>4595</v>
      </c>
      <c r="E961" t="s">
        <v>4319</v>
      </c>
      <c r="F961" t="s">
        <v>106</v>
      </c>
      <c r="G961" t="s">
        <v>3109</v>
      </c>
      <c r="H961" t="s">
        <v>5327</v>
      </c>
      <c r="I961">
        <v>49.35</v>
      </c>
    </row>
    <row r="962" spans="1:9" x14ac:dyDescent="0.2">
      <c r="A962" t="s">
        <v>4319</v>
      </c>
      <c r="B962" t="s">
        <v>45</v>
      </c>
      <c r="C962" t="s">
        <v>4586</v>
      </c>
      <c r="D962" t="s">
        <v>4595</v>
      </c>
      <c r="E962" t="s">
        <v>4319</v>
      </c>
      <c r="F962" t="s">
        <v>45</v>
      </c>
      <c r="G962" t="s">
        <v>1012</v>
      </c>
      <c r="H962" t="s">
        <v>4557</v>
      </c>
      <c r="I962">
        <v>53.25</v>
      </c>
    </row>
    <row r="963" spans="1:9" x14ac:dyDescent="0.2">
      <c r="A963" t="s">
        <v>4319</v>
      </c>
      <c r="B963" t="s">
        <v>45</v>
      </c>
      <c r="C963" t="s">
        <v>4586</v>
      </c>
      <c r="D963" t="s">
        <v>4595</v>
      </c>
      <c r="E963" t="s">
        <v>4319</v>
      </c>
      <c r="F963" t="s">
        <v>45</v>
      </c>
      <c r="G963" t="s">
        <v>900</v>
      </c>
      <c r="H963" t="s">
        <v>4524</v>
      </c>
      <c r="I963">
        <v>68.180000000000007</v>
      </c>
    </row>
    <row r="964" spans="1:9" x14ac:dyDescent="0.2">
      <c r="A964" t="s">
        <v>4319</v>
      </c>
      <c r="B964" t="s">
        <v>45</v>
      </c>
      <c r="C964" t="s">
        <v>4586</v>
      </c>
      <c r="D964" t="s">
        <v>4595</v>
      </c>
      <c r="E964" t="s">
        <v>4319</v>
      </c>
      <c r="F964" t="s">
        <v>45</v>
      </c>
      <c r="G964" t="s">
        <v>2793</v>
      </c>
      <c r="H964" t="s">
        <v>5204</v>
      </c>
      <c r="I964">
        <v>71.430000000000007</v>
      </c>
    </row>
    <row r="965" spans="1:9" x14ac:dyDescent="0.2">
      <c r="A965" t="s">
        <v>4319</v>
      </c>
      <c r="B965" t="s">
        <v>45</v>
      </c>
      <c r="C965" t="s">
        <v>4586</v>
      </c>
      <c r="D965" t="s">
        <v>4595</v>
      </c>
      <c r="E965" t="s">
        <v>4319</v>
      </c>
      <c r="F965" t="s">
        <v>135</v>
      </c>
      <c r="G965" t="s">
        <v>728</v>
      </c>
      <c r="H965" t="s">
        <v>4469</v>
      </c>
      <c r="I965">
        <v>53.9</v>
      </c>
    </row>
    <row r="966" spans="1:9" x14ac:dyDescent="0.2">
      <c r="A966" t="s">
        <v>4319</v>
      </c>
      <c r="B966" t="s">
        <v>45</v>
      </c>
      <c r="C966" t="s">
        <v>4586</v>
      </c>
      <c r="D966" t="s">
        <v>4595</v>
      </c>
      <c r="E966" t="s">
        <v>4319</v>
      </c>
      <c r="F966" t="s">
        <v>140</v>
      </c>
      <c r="G966" t="s">
        <v>699</v>
      </c>
      <c r="H966" t="s">
        <v>4457</v>
      </c>
      <c r="I966">
        <v>58.82</v>
      </c>
    </row>
    <row r="967" spans="1:9" x14ac:dyDescent="0.2">
      <c r="A967" t="s">
        <v>4319</v>
      </c>
      <c r="B967" t="s">
        <v>45</v>
      </c>
      <c r="C967" t="s">
        <v>4586</v>
      </c>
      <c r="D967" t="s">
        <v>4595</v>
      </c>
      <c r="E967" t="s">
        <v>4319</v>
      </c>
      <c r="F967" t="s">
        <v>124</v>
      </c>
      <c r="G967" t="s">
        <v>600</v>
      </c>
      <c r="H967" t="s">
        <v>4424</v>
      </c>
      <c r="I967">
        <v>51.3</v>
      </c>
    </row>
    <row r="968" spans="1:9" x14ac:dyDescent="0.2">
      <c r="A968" t="s">
        <v>4319</v>
      </c>
      <c r="B968" t="s">
        <v>45</v>
      </c>
      <c r="C968" t="s">
        <v>4586</v>
      </c>
      <c r="D968" t="s">
        <v>4595</v>
      </c>
      <c r="E968" t="s">
        <v>4319</v>
      </c>
      <c r="F968" t="s">
        <v>45</v>
      </c>
      <c r="G968" t="s">
        <v>2399</v>
      </c>
      <c r="H968" t="s">
        <v>5065</v>
      </c>
      <c r="I968">
        <v>68.180000000000007</v>
      </c>
    </row>
    <row r="969" spans="1:9" x14ac:dyDescent="0.2">
      <c r="A969" t="s">
        <v>4319</v>
      </c>
      <c r="B969" t="s">
        <v>45</v>
      </c>
      <c r="C969" t="s">
        <v>4586</v>
      </c>
      <c r="D969" t="s">
        <v>4595</v>
      </c>
      <c r="E969" t="s">
        <v>4319</v>
      </c>
      <c r="F969" t="s">
        <v>45</v>
      </c>
      <c r="G969" t="s">
        <v>2311</v>
      </c>
      <c r="H969" t="s">
        <v>5033</v>
      </c>
      <c r="I969">
        <v>74.03</v>
      </c>
    </row>
    <row r="970" spans="1:9" x14ac:dyDescent="0.2">
      <c r="A970" t="s">
        <v>4319</v>
      </c>
      <c r="B970" t="s">
        <v>45</v>
      </c>
      <c r="C970" t="s">
        <v>4586</v>
      </c>
      <c r="D970" t="s">
        <v>4595</v>
      </c>
      <c r="E970" t="s">
        <v>4319</v>
      </c>
      <c r="F970" t="s">
        <v>45</v>
      </c>
      <c r="G970" t="s">
        <v>2264</v>
      </c>
      <c r="H970" t="s">
        <v>5017</v>
      </c>
      <c r="I970">
        <v>73.38</v>
      </c>
    </row>
    <row r="971" spans="1:9" x14ac:dyDescent="0.2">
      <c r="A971" t="s">
        <v>4319</v>
      </c>
      <c r="B971" t="s">
        <v>45</v>
      </c>
      <c r="C971" t="s">
        <v>4586</v>
      </c>
      <c r="D971" t="s">
        <v>4595</v>
      </c>
      <c r="E971" t="s">
        <v>4319</v>
      </c>
      <c r="F971" t="s">
        <v>124</v>
      </c>
      <c r="G971" t="s">
        <v>341</v>
      </c>
      <c r="H971" t="s">
        <v>4356</v>
      </c>
      <c r="I971">
        <v>66.23</v>
      </c>
    </row>
    <row r="972" spans="1:9" x14ac:dyDescent="0.2">
      <c r="A972" t="s">
        <v>4319</v>
      </c>
      <c r="B972" t="s">
        <v>45</v>
      </c>
      <c r="C972" t="s">
        <v>4586</v>
      </c>
      <c r="D972" t="s">
        <v>4595</v>
      </c>
      <c r="E972" t="s">
        <v>4319</v>
      </c>
      <c r="F972" t="s">
        <v>140</v>
      </c>
      <c r="G972" t="s">
        <v>276</v>
      </c>
      <c r="H972" t="s">
        <v>4335</v>
      </c>
      <c r="I972">
        <v>54.9</v>
      </c>
    </row>
    <row r="973" spans="1:9" x14ac:dyDescent="0.2">
      <c r="A973" t="s">
        <v>4319</v>
      </c>
      <c r="B973" t="s">
        <v>124</v>
      </c>
      <c r="C973" t="s">
        <v>1051</v>
      </c>
      <c r="D973" t="s">
        <v>4575</v>
      </c>
      <c r="E973" t="s">
        <v>4319</v>
      </c>
      <c r="F973" t="s">
        <v>124</v>
      </c>
      <c r="G973" t="s">
        <v>1051</v>
      </c>
      <c r="H973" t="s">
        <v>4575</v>
      </c>
      <c r="I973">
        <v>100</v>
      </c>
    </row>
    <row r="974" spans="1:9" x14ac:dyDescent="0.2">
      <c r="A974" t="s">
        <v>4319</v>
      </c>
      <c r="B974" t="s">
        <v>124</v>
      </c>
      <c r="C974" t="s">
        <v>1051</v>
      </c>
      <c r="D974" t="s">
        <v>4575</v>
      </c>
      <c r="E974" t="s">
        <v>4319</v>
      </c>
      <c r="F974" t="s">
        <v>106</v>
      </c>
      <c r="G974" t="s">
        <v>3109</v>
      </c>
      <c r="H974" t="s">
        <v>5327</v>
      </c>
      <c r="I974">
        <v>47.44</v>
      </c>
    </row>
    <row r="975" spans="1:9" x14ac:dyDescent="0.2">
      <c r="A975" t="s">
        <v>4319</v>
      </c>
      <c r="B975" t="s">
        <v>124</v>
      </c>
      <c r="C975" t="s">
        <v>1051</v>
      </c>
      <c r="D975" t="s">
        <v>4575</v>
      </c>
      <c r="E975" t="s">
        <v>4319</v>
      </c>
      <c r="F975" t="s">
        <v>45</v>
      </c>
      <c r="G975" t="s">
        <v>1012</v>
      </c>
      <c r="H975" t="s">
        <v>4557</v>
      </c>
      <c r="I975">
        <v>50</v>
      </c>
    </row>
    <row r="976" spans="1:9" x14ac:dyDescent="0.2">
      <c r="A976" t="s">
        <v>4319</v>
      </c>
      <c r="B976" t="s">
        <v>124</v>
      </c>
      <c r="C976" t="s">
        <v>1051</v>
      </c>
      <c r="D976" t="s">
        <v>4575</v>
      </c>
      <c r="E976" t="s">
        <v>4319</v>
      </c>
      <c r="F976" t="s">
        <v>45</v>
      </c>
      <c r="G976" t="s">
        <v>900</v>
      </c>
      <c r="H976" t="s">
        <v>4524</v>
      </c>
      <c r="I976">
        <v>50</v>
      </c>
    </row>
    <row r="977" spans="1:9" x14ac:dyDescent="0.2">
      <c r="A977" t="s">
        <v>4319</v>
      </c>
      <c r="B977" t="s">
        <v>124</v>
      </c>
      <c r="C977" t="s">
        <v>1051</v>
      </c>
      <c r="D977" t="s">
        <v>4575</v>
      </c>
      <c r="E977" t="s">
        <v>4319</v>
      </c>
      <c r="F977" t="s">
        <v>45</v>
      </c>
      <c r="G977" t="s">
        <v>2793</v>
      </c>
      <c r="H977" t="s">
        <v>5204</v>
      </c>
      <c r="I977">
        <v>52.6</v>
      </c>
    </row>
    <row r="978" spans="1:9" x14ac:dyDescent="0.2">
      <c r="A978" t="s">
        <v>4319</v>
      </c>
      <c r="B978" t="s">
        <v>124</v>
      </c>
      <c r="C978" t="s">
        <v>1051</v>
      </c>
      <c r="D978" t="s">
        <v>4575</v>
      </c>
      <c r="E978" t="s">
        <v>4319</v>
      </c>
      <c r="F978" t="s">
        <v>135</v>
      </c>
      <c r="G978" t="s">
        <v>728</v>
      </c>
      <c r="H978" t="s">
        <v>4469</v>
      </c>
      <c r="I978">
        <v>44.87</v>
      </c>
    </row>
    <row r="979" spans="1:9" x14ac:dyDescent="0.2">
      <c r="A979" t="s">
        <v>4319</v>
      </c>
      <c r="B979" t="s">
        <v>124</v>
      </c>
      <c r="C979" t="s">
        <v>1051</v>
      </c>
      <c r="D979" t="s">
        <v>4575</v>
      </c>
      <c r="E979" t="s">
        <v>4319</v>
      </c>
      <c r="F979" t="s">
        <v>140</v>
      </c>
      <c r="G979" t="s">
        <v>699</v>
      </c>
      <c r="H979" t="s">
        <v>4457</v>
      </c>
      <c r="I979">
        <v>52.6</v>
      </c>
    </row>
    <row r="980" spans="1:9" x14ac:dyDescent="0.2">
      <c r="A980" t="s">
        <v>4319</v>
      </c>
      <c r="B980" t="s">
        <v>124</v>
      </c>
      <c r="C980" t="s">
        <v>1051</v>
      </c>
      <c r="D980" t="s">
        <v>4575</v>
      </c>
      <c r="E980" t="s">
        <v>4319</v>
      </c>
      <c r="F980" t="s">
        <v>124</v>
      </c>
      <c r="G980" t="s">
        <v>600</v>
      </c>
      <c r="H980" t="s">
        <v>4424</v>
      </c>
      <c r="I980">
        <v>62.42</v>
      </c>
    </row>
    <row r="981" spans="1:9" x14ac:dyDescent="0.2">
      <c r="A981" t="s">
        <v>4319</v>
      </c>
      <c r="B981" t="s">
        <v>124</v>
      </c>
      <c r="C981" t="s">
        <v>1051</v>
      </c>
      <c r="D981" t="s">
        <v>4575</v>
      </c>
      <c r="E981" t="s">
        <v>4319</v>
      </c>
      <c r="F981" t="s">
        <v>45</v>
      </c>
      <c r="G981" t="s">
        <v>2399</v>
      </c>
      <c r="H981" t="s">
        <v>5065</v>
      </c>
      <c r="I981">
        <v>50</v>
      </c>
    </row>
    <row r="982" spans="1:9" x14ac:dyDescent="0.2">
      <c r="A982" t="s">
        <v>4319</v>
      </c>
      <c r="B982" t="s">
        <v>124</v>
      </c>
      <c r="C982" t="s">
        <v>1051</v>
      </c>
      <c r="D982" t="s">
        <v>4575</v>
      </c>
      <c r="E982" t="s">
        <v>4319</v>
      </c>
      <c r="F982" t="s">
        <v>45</v>
      </c>
      <c r="G982" t="s">
        <v>2311</v>
      </c>
      <c r="H982" t="s">
        <v>5033</v>
      </c>
      <c r="I982">
        <v>51.3</v>
      </c>
    </row>
    <row r="983" spans="1:9" x14ac:dyDescent="0.2">
      <c r="A983" t="s">
        <v>4319</v>
      </c>
      <c r="B983" t="s">
        <v>124</v>
      </c>
      <c r="C983" t="s">
        <v>1051</v>
      </c>
      <c r="D983" t="s">
        <v>4575</v>
      </c>
      <c r="E983" t="s">
        <v>4319</v>
      </c>
      <c r="F983" t="s">
        <v>45</v>
      </c>
      <c r="G983" t="s">
        <v>2264</v>
      </c>
      <c r="H983" t="s">
        <v>5017</v>
      </c>
      <c r="I983">
        <v>51.95</v>
      </c>
    </row>
    <row r="984" spans="1:9" x14ac:dyDescent="0.2">
      <c r="A984" t="s">
        <v>4319</v>
      </c>
      <c r="B984" t="s">
        <v>124</v>
      </c>
      <c r="C984" t="s">
        <v>1051</v>
      </c>
      <c r="D984" t="s">
        <v>4575</v>
      </c>
      <c r="E984" t="s">
        <v>4319</v>
      </c>
      <c r="F984" t="s">
        <v>124</v>
      </c>
      <c r="G984" t="s">
        <v>341</v>
      </c>
      <c r="H984" t="s">
        <v>4356</v>
      </c>
      <c r="I984">
        <v>50</v>
      </c>
    </row>
    <row r="985" spans="1:9" x14ac:dyDescent="0.2">
      <c r="A985" t="s">
        <v>4319</v>
      </c>
      <c r="B985" t="s">
        <v>124</v>
      </c>
      <c r="C985" t="s">
        <v>1051</v>
      </c>
      <c r="D985" t="s">
        <v>4575</v>
      </c>
      <c r="E985" t="s">
        <v>4319</v>
      </c>
      <c r="F985" t="s">
        <v>140</v>
      </c>
      <c r="G985" t="s">
        <v>276</v>
      </c>
      <c r="H985" t="s">
        <v>4335</v>
      </c>
      <c r="I985">
        <v>52.6</v>
      </c>
    </row>
    <row r="986" spans="1:9" x14ac:dyDescent="0.2">
      <c r="A986" t="s">
        <v>4319</v>
      </c>
      <c r="B986" t="s">
        <v>106</v>
      </c>
      <c r="C986" t="s">
        <v>3109</v>
      </c>
      <c r="D986" t="s">
        <v>5327</v>
      </c>
      <c r="E986" t="s">
        <v>4319</v>
      </c>
      <c r="F986" t="s">
        <v>106</v>
      </c>
      <c r="G986" t="s">
        <v>3109</v>
      </c>
      <c r="H986" t="s">
        <v>5327</v>
      </c>
      <c r="I986">
        <v>100</v>
      </c>
    </row>
    <row r="987" spans="1:9" x14ac:dyDescent="0.2">
      <c r="A987" t="s">
        <v>4319</v>
      </c>
      <c r="B987" t="s">
        <v>106</v>
      </c>
      <c r="C987" t="s">
        <v>3109</v>
      </c>
      <c r="D987" t="s">
        <v>5327</v>
      </c>
      <c r="E987" t="s">
        <v>4319</v>
      </c>
      <c r="F987" t="s">
        <v>45</v>
      </c>
      <c r="G987" t="s">
        <v>1012</v>
      </c>
      <c r="H987" t="s">
        <v>4557</v>
      </c>
      <c r="I987">
        <v>50.64</v>
      </c>
    </row>
    <row r="988" spans="1:9" x14ac:dyDescent="0.2">
      <c r="A988" t="s">
        <v>4319</v>
      </c>
      <c r="B988" t="s">
        <v>106</v>
      </c>
      <c r="C988" t="s">
        <v>3109</v>
      </c>
      <c r="D988" t="s">
        <v>5327</v>
      </c>
      <c r="E988" t="s">
        <v>4319</v>
      </c>
      <c r="F988" t="s">
        <v>45</v>
      </c>
      <c r="G988" t="s">
        <v>900</v>
      </c>
      <c r="H988" t="s">
        <v>4524</v>
      </c>
      <c r="I988">
        <v>49.36</v>
      </c>
    </row>
    <row r="989" spans="1:9" x14ac:dyDescent="0.2">
      <c r="A989" t="s">
        <v>4319</v>
      </c>
      <c r="B989" t="s">
        <v>106</v>
      </c>
      <c r="C989" t="s">
        <v>3109</v>
      </c>
      <c r="D989" t="s">
        <v>5327</v>
      </c>
      <c r="E989" t="s">
        <v>4319</v>
      </c>
      <c r="F989" t="s">
        <v>45</v>
      </c>
      <c r="G989" t="s">
        <v>2793</v>
      </c>
      <c r="H989" t="s">
        <v>5204</v>
      </c>
      <c r="I989">
        <v>46.1</v>
      </c>
    </row>
    <row r="990" spans="1:9" x14ac:dyDescent="0.2">
      <c r="A990" t="s">
        <v>4319</v>
      </c>
      <c r="B990" t="s">
        <v>106</v>
      </c>
      <c r="C990" t="s">
        <v>3109</v>
      </c>
      <c r="D990" t="s">
        <v>5327</v>
      </c>
      <c r="E990" t="s">
        <v>4319</v>
      </c>
      <c r="F990" t="s">
        <v>135</v>
      </c>
      <c r="G990" t="s">
        <v>728</v>
      </c>
      <c r="H990" t="s">
        <v>4469</v>
      </c>
      <c r="I990">
        <v>49.36</v>
      </c>
    </row>
    <row r="991" spans="1:9" x14ac:dyDescent="0.2">
      <c r="A991" t="s">
        <v>4319</v>
      </c>
      <c r="B991" t="s">
        <v>106</v>
      </c>
      <c r="C991" t="s">
        <v>3109</v>
      </c>
      <c r="D991" t="s">
        <v>5327</v>
      </c>
      <c r="E991" t="s">
        <v>4319</v>
      </c>
      <c r="F991" t="s">
        <v>140</v>
      </c>
      <c r="G991" t="s">
        <v>699</v>
      </c>
      <c r="H991" t="s">
        <v>4457</v>
      </c>
      <c r="I991">
        <v>62.09</v>
      </c>
    </row>
    <row r="992" spans="1:9" x14ac:dyDescent="0.2">
      <c r="A992" t="s">
        <v>4319</v>
      </c>
      <c r="B992" t="s">
        <v>106</v>
      </c>
      <c r="C992" t="s">
        <v>3109</v>
      </c>
      <c r="D992" t="s">
        <v>5327</v>
      </c>
      <c r="E992" t="s">
        <v>4319</v>
      </c>
      <c r="F992" t="s">
        <v>124</v>
      </c>
      <c r="G992" t="s">
        <v>600</v>
      </c>
      <c r="H992" t="s">
        <v>4424</v>
      </c>
      <c r="I992">
        <v>52.56</v>
      </c>
    </row>
    <row r="993" spans="1:9" x14ac:dyDescent="0.2">
      <c r="A993" t="s">
        <v>4319</v>
      </c>
      <c r="B993" t="s">
        <v>106</v>
      </c>
      <c r="C993" t="s">
        <v>3109</v>
      </c>
      <c r="D993" t="s">
        <v>5327</v>
      </c>
      <c r="E993" t="s">
        <v>4319</v>
      </c>
      <c r="F993" t="s">
        <v>45</v>
      </c>
      <c r="G993" t="s">
        <v>2399</v>
      </c>
      <c r="H993" t="s">
        <v>5065</v>
      </c>
      <c r="I993">
        <v>47.4</v>
      </c>
    </row>
    <row r="994" spans="1:9" x14ac:dyDescent="0.2">
      <c r="A994" t="s">
        <v>4319</v>
      </c>
      <c r="B994" t="s">
        <v>106</v>
      </c>
      <c r="C994" t="s">
        <v>3109</v>
      </c>
      <c r="D994" t="s">
        <v>5327</v>
      </c>
      <c r="E994" t="s">
        <v>4319</v>
      </c>
      <c r="F994" t="s">
        <v>45</v>
      </c>
      <c r="G994" t="s">
        <v>2311</v>
      </c>
      <c r="H994" t="s">
        <v>5033</v>
      </c>
      <c r="I994">
        <v>49.35</v>
      </c>
    </row>
    <row r="995" spans="1:9" x14ac:dyDescent="0.2">
      <c r="A995" t="s">
        <v>4319</v>
      </c>
      <c r="B995" t="s">
        <v>106</v>
      </c>
      <c r="C995" t="s">
        <v>3109</v>
      </c>
      <c r="D995" t="s">
        <v>5327</v>
      </c>
      <c r="E995" t="s">
        <v>4319</v>
      </c>
      <c r="F995" t="s">
        <v>45</v>
      </c>
      <c r="G995" t="s">
        <v>2264</v>
      </c>
      <c r="H995" t="s">
        <v>5017</v>
      </c>
      <c r="I995">
        <v>46.75</v>
      </c>
    </row>
    <row r="996" spans="1:9" x14ac:dyDescent="0.2">
      <c r="A996" t="s">
        <v>4319</v>
      </c>
      <c r="B996" t="s">
        <v>106</v>
      </c>
      <c r="C996" t="s">
        <v>3109</v>
      </c>
      <c r="D996" t="s">
        <v>5327</v>
      </c>
      <c r="E996" t="s">
        <v>4319</v>
      </c>
      <c r="F996" t="s">
        <v>124</v>
      </c>
      <c r="G996" t="s">
        <v>341</v>
      </c>
      <c r="H996" t="s">
        <v>4356</v>
      </c>
      <c r="I996">
        <v>46.1</v>
      </c>
    </row>
    <row r="997" spans="1:9" x14ac:dyDescent="0.2">
      <c r="A997" t="s">
        <v>4319</v>
      </c>
      <c r="B997" t="s">
        <v>106</v>
      </c>
      <c r="C997" t="s">
        <v>3109</v>
      </c>
      <c r="D997" t="s">
        <v>5327</v>
      </c>
      <c r="E997" t="s">
        <v>4319</v>
      </c>
      <c r="F997" t="s">
        <v>140</v>
      </c>
      <c r="G997" t="s">
        <v>276</v>
      </c>
      <c r="H997" t="s">
        <v>4335</v>
      </c>
      <c r="I997">
        <v>62.09</v>
      </c>
    </row>
    <row r="998" spans="1:9" x14ac:dyDescent="0.2">
      <c r="A998" t="s">
        <v>4319</v>
      </c>
      <c r="B998" t="s">
        <v>45</v>
      </c>
      <c r="C998" t="s">
        <v>1012</v>
      </c>
      <c r="D998" t="s">
        <v>4557</v>
      </c>
      <c r="E998" t="s">
        <v>4319</v>
      </c>
      <c r="F998" t="s">
        <v>45</v>
      </c>
      <c r="G998" t="s">
        <v>1012</v>
      </c>
      <c r="H998" t="s">
        <v>4557</v>
      </c>
      <c r="I998">
        <v>100</v>
      </c>
    </row>
    <row r="999" spans="1:9" x14ac:dyDescent="0.2">
      <c r="A999" t="s">
        <v>4319</v>
      </c>
      <c r="B999" t="s">
        <v>45</v>
      </c>
      <c r="C999" t="s">
        <v>1012</v>
      </c>
      <c r="D999" t="s">
        <v>4557</v>
      </c>
      <c r="E999" t="s">
        <v>4319</v>
      </c>
      <c r="F999" t="s">
        <v>45</v>
      </c>
      <c r="G999" t="s">
        <v>900</v>
      </c>
      <c r="H999" t="s">
        <v>4524</v>
      </c>
      <c r="I999">
        <v>49.68</v>
      </c>
    </row>
    <row r="1000" spans="1:9" x14ac:dyDescent="0.2">
      <c r="A1000" t="s">
        <v>4319</v>
      </c>
      <c r="B1000" t="s">
        <v>45</v>
      </c>
      <c r="C1000" t="s">
        <v>1012</v>
      </c>
      <c r="D1000" t="s">
        <v>4557</v>
      </c>
      <c r="E1000" t="s">
        <v>4319</v>
      </c>
      <c r="F1000" t="s">
        <v>45</v>
      </c>
      <c r="G1000" t="s">
        <v>2793</v>
      </c>
      <c r="H1000" t="s">
        <v>5204</v>
      </c>
      <c r="I1000">
        <v>50</v>
      </c>
    </row>
    <row r="1001" spans="1:9" x14ac:dyDescent="0.2">
      <c r="A1001" t="s">
        <v>4319</v>
      </c>
      <c r="B1001" t="s">
        <v>45</v>
      </c>
      <c r="C1001" t="s">
        <v>1012</v>
      </c>
      <c r="D1001" t="s">
        <v>4557</v>
      </c>
      <c r="E1001" t="s">
        <v>4319</v>
      </c>
      <c r="F1001" t="s">
        <v>135</v>
      </c>
      <c r="G1001" t="s">
        <v>728</v>
      </c>
      <c r="H1001" t="s">
        <v>4469</v>
      </c>
      <c r="I1001">
        <v>59.24</v>
      </c>
    </row>
    <row r="1002" spans="1:9" x14ac:dyDescent="0.2">
      <c r="A1002" t="s">
        <v>4319</v>
      </c>
      <c r="B1002" t="s">
        <v>45</v>
      </c>
      <c r="C1002" t="s">
        <v>1012</v>
      </c>
      <c r="D1002" t="s">
        <v>4557</v>
      </c>
      <c r="E1002" t="s">
        <v>4319</v>
      </c>
      <c r="F1002" t="s">
        <v>140</v>
      </c>
      <c r="G1002" t="s">
        <v>699</v>
      </c>
      <c r="H1002" t="s">
        <v>4457</v>
      </c>
      <c r="I1002">
        <v>57.52</v>
      </c>
    </row>
    <row r="1003" spans="1:9" x14ac:dyDescent="0.2">
      <c r="A1003" t="s">
        <v>4319</v>
      </c>
      <c r="B1003" t="s">
        <v>45</v>
      </c>
      <c r="C1003" t="s">
        <v>1012</v>
      </c>
      <c r="D1003" t="s">
        <v>4557</v>
      </c>
      <c r="E1003" t="s">
        <v>4319</v>
      </c>
      <c r="F1003" t="s">
        <v>124</v>
      </c>
      <c r="G1003" t="s">
        <v>600</v>
      </c>
      <c r="H1003" t="s">
        <v>4424</v>
      </c>
      <c r="I1003">
        <v>52.56</v>
      </c>
    </row>
    <row r="1004" spans="1:9" x14ac:dyDescent="0.2">
      <c r="A1004" t="s">
        <v>4319</v>
      </c>
      <c r="B1004" t="s">
        <v>45</v>
      </c>
      <c r="C1004" t="s">
        <v>1012</v>
      </c>
      <c r="D1004" t="s">
        <v>4557</v>
      </c>
      <c r="E1004" t="s">
        <v>4319</v>
      </c>
      <c r="F1004" t="s">
        <v>45</v>
      </c>
      <c r="G1004" t="s">
        <v>2399</v>
      </c>
      <c r="H1004" t="s">
        <v>5065</v>
      </c>
      <c r="I1004">
        <v>48.7</v>
      </c>
    </row>
    <row r="1005" spans="1:9" x14ac:dyDescent="0.2">
      <c r="A1005" t="s">
        <v>4319</v>
      </c>
      <c r="B1005" t="s">
        <v>45</v>
      </c>
      <c r="C1005" t="s">
        <v>1012</v>
      </c>
      <c r="D1005" t="s">
        <v>4557</v>
      </c>
      <c r="E1005" t="s">
        <v>4319</v>
      </c>
      <c r="F1005" t="s">
        <v>45</v>
      </c>
      <c r="G1005" t="s">
        <v>2311</v>
      </c>
      <c r="H1005" t="s">
        <v>5033</v>
      </c>
      <c r="I1005">
        <v>50.65</v>
      </c>
    </row>
    <row r="1006" spans="1:9" x14ac:dyDescent="0.2">
      <c r="A1006" t="s">
        <v>4319</v>
      </c>
      <c r="B1006" t="s">
        <v>45</v>
      </c>
      <c r="C1006" t="s">
        <v>1012</v>
      </c>
      <c r="D1006" t="s">
        <v>4557</v>
      </c>
      <c r="E1006" t="s">
        <v>4319</v>
      </c>
      <c r="F1006" t="s">
        <v>45</v>
      </c>
      <c r="G1006" t="s">
        <v>2264</v>
      </c>
      <c r="H1006" t="s">
        <v>5017</v>
      </c>
      <c r="I1006">
        <v>50</v>
      </c>
    </row>
    <row r="1007" spans="1:9" x14ac:dyDescent="0.2">
      <c r="A1007" t="s">
        <v>4319</v>
      </c>
      <c r="B1007" t="s">
        <v>45</v>
      </c>
      <c r="C1007" t="s">
        <v>1012</v>
      </c>
      <c r="D1007" t="s">
        <v>4557</v>
      </c>
      <c r="E1007" t="s">
        <v>4319</v>
      </c>
      <c r="F1007" t="s">
        <v>124</v>
      </c>
      <c r="G1007" t="s">
        <v>341</v>
      </c>
      <c r="H1007" t="s">
        <v>4356</v>
      </c>
      <c r="I1007">
        <v>46.75</v>
      </c>
    </row>
    <row r="1008" spans="1:9" x14ac:dyDescent="0.2">
      <c r="A1008" t="s">
        <v>4319</v>
      </c>
      <c r="B1008" t="s">
        <v>45</v>
      </c>
      <c r="C1008" t="s">
        <v>1012</v>
      </c>
      <c r="D1008" t="s">
        <v>4557</v>
      </c>
      <c r="E1008" t="s">
        <v>4319</v>
      </c>
      <c r="F1008" t="s">
        <v>140</v>
      </c>
      <c r="G1008" t="s">
        <v>276</v>
      </c>
      <c r="H1008" t="s">
        <v>4335</v>
      </c>
      <c r="I1008">
        <v>58.82</v>
      </c>
    </row>
    <row r="1009" spans="1:9" x14ac:dyDescent="0.2">
      <c r="A1009" t="s">
        <v>4319</v>
      </c>
      <c r="B1009" t="s">
        <v>45</v>
      </c>
      <c r="C1009" t="s">
        <v>900</v>
      </c>
      <c r="D1009" t="s">
        <v>4524</v>
      </c>
      <c r="E1009" t="s">
        <v>4319</v>
      </c>
      <c r="F1009" t="s">
        <v>45</v>
      </c>
      <c r="G1009" t="s">
        <v>900</v>
      </c>
      <c r="H1009" t="s">
        <v>4524</v>
      </c>
      <c r="I1009">
        <v>100</v>
      </c>
    </row>
    <row r="1010" spans="1:9" x14ac:dyDescent="0.2">
      <c r="A1010" t="s">
        <v>4319</v>
      </c>
      <c r="B1010" t="s">
        <v>45</v>
      </c>
      <c r="C1010" t="s">
        <v>900</v>
      </c>
      <c r="D1010" t="s">
        <v>4524</v>
      </c>
      <c r="E1010" t="s">
        <v>4319</v>
      </c>
      <c r="F1010" t="s">
        <v>45</v>
      </c>
      <c r="G1010" t="s">
        <v>2793</v>
      </c>
      <c r="H1010" t="s">
        <v>5204</v>
      </c>
      <c r="I1010">
        <v>72.08</v>
      </c>
    </row>
    <row r="1011" spans="1:9" x14ac:dyDescent="0.2">
      <c r="A1011" t="s">
        <v>4319</v>
      </c>
      <c r="B1011" t="s">
        <v>45</v>
      </c>
      <c r="C1011" t="s">
        <v>900</v>
      </c>
      <c r="D1011" t="s">
        <v>4524</v>
      </c>
      <c r="E1011" t="s">
        <v>4319</v>
      </c>
      <c r="F1011" t="s">
        <v>135</v>
      </c>
      <c r="G1011" t="s">
        <v>728</v>
      </c>
      <c r="H1011" t="s">
        <v>4469</v>
      </c>
      <c r="I1011">
        <v>53.5</v>
      </c>
    </row>
    <row r="1012" spans="1:9" x14ac:dyDescent="0.2">
      <c r="A1012" t="s">
        <v>4319</v>
      </c>
      <c r="B1012" t="s">
        <v>45</v>
      </c>
      <c r="C1012" t="s">
        <v>900</v>
      </c>
      <c r="D1012" t="s">
        <v>4524</v>
      </c>
      <c r="E1012" t="s">
        <v>4319</v>
      </c>
      <c r="F1012" t="s">
        <v>140</v>
      </c>
      <c r="G1012" t="s">
        <v>699</v>
      </c>
      <c r="H1012" t="s">
        <v>4457</v>
      </c>
      <c r="I1012">
        <v>59.48</v>
      </c>
    </row>
    <row r="1013" spans="1:9" x14ac:dyDescent="0.2">
      <c r="A1013" t="s">
        <v>4319</v>
      </c>
      <c r="B1013" t="s">
        <v>45</v>
      </c>
      <c r="C1013" t="s">
        <v>900</v>
      </c>
      <c r="D1013" t="s">
        <v>4524</v>
      </c>
      <c r="E1013" t="s">
        <v>4319</v>
      </c>
      <c r="F1013" t="s">
        <v>124</v>
      </c>
      <c r="G1013" t="s">
        <v>600</v>
      </c>
      <c r="H1013" t="s">
        <v>4424</v>
      </c>
      <c r="I1013">
        <v>53.21</v>
      </c>
    </row>
    <row r="1014" spans="1:9" x14ac:dyDescent="0.2">
      <c r="A1014" t="s">
        <v>4319</v>
      </c>
      <c r="B1014" t="s">
        <v>45</v>
      </c>
      <c r="C1014" t="s">
        <v>900</v>
      </c>
      <c r="D1014" t="s">
        <v>4524</v>
      </c>
      <c r="E1014" t="s">
        <v>4319</v>
      </c>
      <c r="F1014" t="s">
        <v>45</v>
      </c>
      <c r="G1014" t="s">
        <v>2399</v>
      </c>
      <c r="H1014" t="s">
        <v>5065</v>
      </c>
      <c r="I1014">
        <v>74.03</v>
      </c>
    </row>
    <row r="1015" spans="1:9" x14ac:dyDescent="0.2">
      <c r="A1015" t="s">
        <v>4319</v>
      </c>
      <c r="B1015" t="s">
        <v>45</v>
      </c>
      <c r="C1015" t="s">
        <v>900</v>
      </c>
      <c r="D1015" t="s">
        <v>4524</v>
      </c>
      <c r="E1015" t="s">
        <v>4319</v>
      </c>
      <c r="F1015" t="s">
        <v>45</v>
      </c>
      <c r="G1015" t="s">
        <v>2311</v>
      </c>
      <c r="H1015" t="s">
        <v>5033</v>
      </c>
      <c r="I1015">
        <v>75.319999999999993</v>
      </c>
    </row>
    <row r="1016" spans="1:9" x14ac:dyDescent="0.2">
      <c r="A1016" t="s">
        <v>4319</v>
      </c>
      <c r="B1016" t="s">
        <v>45</v>
      </c>
      <c r="C1016" t="s">
        <v>900</v>
      </c>
      <c r="D1016" t="s">
        <v>4524</v>
      </c>
      <c r="E1016" t="s">
        <v>4319</v>
      </c>
      <c r="F1016" t="s">
        <v>45</v>
      </c>
      <c r="G1016" t="s">
        <v>2264</v>
      </c>
      <c r="H1016" t="s">
        <v>5017</v>
      </c>
      <c r="I1016">
        <v>71.430000000000007</v>
      </c>
    </row>
    <row r="1017" spans="1:9" x14ac:dyDescent="0.2">
      <c r="A1017" t="s">
        <v>4319</v>
      </c>
      <c r="B1017" t="s">
        <v>45</v>
      </c>
      <c r="C1017" t="s">
        <v>900</v>
      </c>
      <c r="D1017" t="s">
        <v>4524</v>
      </c>
      <c r="E1017" t="s">
        <v>4319</v>
      </c>
      <c r="F1017" t="s">
        <v>124</v>
      </c>
      <c r="G1017" t="s">
        <v>341</v>
      </c>
      <c r="H1017" t="s">
        <v>4356</v>
      </c>
      <c r="I1017">
        <v>80.52</v>
      </c>
    </row>
    <row r="1018" spans="1:9" x14ac:dyDescent="0.2">
      <c r="A1018" t="s">
        <v>4319</v>
      </c>
      <c r="B1018" t="s">
        <v>45</v>
      </c>
      <c r="C1018" t="s">
        <v>900</v>
      </c>
      <c r="D1018" t="s">
        <v>4524</v>
      </c>
      <c r="E1018" t="s">
        <v>4319</v>
      </c>
      <c r="F1018" t="s">
        <v>140</v>
      </c>
      <c r="G1018" t="s">
        <v>276</v>
      </c>
      <c r="H1018" t="s">
        <v>4335</v>
      </c>
      <c r="I1018">
        <v>57.52</v>
      </c>
    </row>
    <row r="1019" spans="1:9" x14ac:dyDescent="0.2">
      <c r="A1019" t="s">
        <v>4319</v>
      </c>
      <c r="B1019" t="s">
        <v>45</v>
      </c>
      <c r="C1019" t="s">
        <v>2793</v>
      </c>
      <c r="D1019" t="s">
        <v>5204</v>
      </c>
      <c r="E1019" t="s">
        <v>4319</v>
      </c>
      <c r="F1019" t="s">
        <v>45</v>
      </c>
      <c r="G1019" t="s">
        <v>2793</v>
      </c>
      <c r="H1019" t="s">
        <v>5204</v>
      </c>
      <c r="I1019">
        <v>100</v>
      </c>
    </row>
    <row r="1020" spans="1:9" x14ac:dyDescent="0.2">
      <c r="A1020" t="s">
        <v>4319</v>
      </c>
      <c r="B1020" t="s">
        <v>45</v>
      </c>
      <c r="C1020" t="s">
        <v>2793</v>
      </c>
      <c r="D1020" t="s">
        <v>5204</v>
      </c>
      <c r="E1020" t="s">
        <v>4319</v>
      </c>
      <c r="F1020" t="s">
        <v>135</v>
      </c>
      <c r="G1020" t="s">
        <v>728</v>
      </c>
      <c r="H1020" t="s">
        <v>4469</v>
      </c>
      <c r="I1020">
        <v>50.65</v>
      </c>
    </row>
    <row r="1021" spans="1:9" x14ac:dyDescent="0.2">
      <c r="A1021" t="s">
        <v>4319</v>
      </c>
      <c r="B1021" t="s">
        <v>45</v>
      </c>
      <c r="C1021" t="s">
        <v>2793</v>
      </c>
      <c r="D1021" t="s">
        <v>5204</v>
      </c>
      <c r="E1021" t="s">
        <v>4319</v>
      </c>
      <c r="F1021" t="s">
        <v>140</v>
      </c>
      <c r="G1021" t="s">
        <v>699</v>
      </c>
      <c r="H1021" t="s">
        <v>4457</v>
      </c>
      <c r="I1021">
        <v>61.44</v>
      </c>
    </row>
    <row r="1022" spans="1:9" x14ac:dyDescent="0.2">
      <c r="A1022" t="s">
        <v>4319</v>
      </c>
      <c r="B1022" t="s">
        <v>45</v>
      </c>
      <c r="C1022" t="s">
        <v>2793</v>
      </c>
      <c r="D1022" t="s">
        <v>5204</v>
      </c>
      <c r="E1022" t="s">
        <v>4319</v>
      </c>
      <c r="F1022" t="s">
        <v>124</v>
      </c>
      <c r="G1022" t="s">
        <v>600</v>
      </c>
      <c r="H1022" t="s">
        <v>4424</v>
      </c>
      <c r="I1022">
        <v>48.05</v>
      </c>
    </row>
    <row r="1023" spans="1:9" x14ac:dyDescent="0.2">
      <c r="A1023" t="s">
        <v>4319</v>
      </c>
      <c r="B1023" t="s">
        <v>45</v>
      </c>
      <c r="C1023" t="s">
        <v>2793</v>
      </c>
      <c r="D1023" t="s">
        <v>5204</v>
      </c>
      <c r="E1023" t="s">
        <v>4319</v>
      </c>
      <c r="F1023" t="s">
        <v>45</v>
      </c>
      <c r="G1023" t="s">
        <v>2399</v>
      </c>
      <c r="H1023" t="s">
        <v>5065</v>
      </c>
      <c r="I1023">
        <v>77.92</v>
      </c>
    </row>
    <row r="1024" spans="1:9" x14ac:dyDescent="0.2">
      <c r="A1024" t="s">
        <v>4319</v>
      </c>
      <c r="B1024" t="s">
        <v>45</v>
      </c>
      <c r="C1024" t="s">
        <v>2793</v>
      </c>
      <c r="D1024" t="s">
        <v>5204</v>
      </c>
      <c r="E1024" t="s">
        <v>4319</v>
      </c>
      <c r="F1024" t="s">
        <v>45</v>
      </c>
      <c r="G1024" t="s">
        <v>2311</v>
      </c>
      <c r="H1024" t="s">
        <v>5033</v>
      </c>
      <c r="I1024">
        <v>72.08</v>
      </c>
    </row>
    <row r="1025" spans="1:9" x14ac:dyDescent="0.2">
      <c r="A1025" t="s">
        <v>4319</v>
      </c>
      <c r="B1025" t="s">
        <v>45</v>
      </c>
      <c r="C1025" t="s">
        <v>2793</v>
      </c>
      <c r="D1025" t="s">
        <v>5204</v>
      </c>
      <c r="E1025" t="s">
        <v>4319</v>
      </c>
      <c r="F1025" t="s">
        <v>45</v>
      </c>
      <c r="G1025" t="s">
        <v>2264</v>
      </c>
      <c r="H1025" t="s">
        <v>5017</v>
      </c>
      <c r="I1025">
        <v>91.56</v>
      </c>
    </row>
    <row r="1026" spans="1:9" x14ac:dyDescent="0.2">
      <c r="A1026" t="s">
        <v>4319</v>
      </c>
      <c r="B1026" t="s">
        <v>45</v>
      </c>
      <c r="C1026" t="s">
        <v>2793</v>
      </c>
      <c r="D1026" t="s">
        <v>5204</v>
      </c>
      <c r="E1026" t="s">
        <v>4319</v>
      </c>
      <c r="F1026" t="s">
        <v>124</v>
      </c>
      <c r="G1026" t="s">
        <v>341</v>
      </c>
      <c r="H1026" t="s">
        <v>4356</v>
      </c>
      <c r="I1026">
        <v>70.78</v>
      </c>
    </row>
    <row r="1027" spans="1:9" x14ac:dyDescent="0.2">
      <c r="A1027" t="s">
        <v>4319</v>
      </c>
      <c r="B1027" t="s">
        <v>45</v>
      </c>
      <c r="C1027" t="s">
        <v>2793</v>
      </c>
      <c r="D1027" t="s">
        <v>5204</v>
      </c>
      <c r="E1027" t="s">
        <v>4319</v>
      </c>
      <c r="F1027" t="s">
        <v>140</v>
      </c>
      <c r="G1027" t="s">
        <v>276</v>
      </c>
      <c r="H1027" t="s">
        <v>4335</v>
      </c>
      <c r="I1027">
        <v>58.17</v>
      </c>
    </row>
    <row r="1028" spans="1:9" x14ac:dyDescent="0.2">
      <c r="A1028" t="s">
        <v>4319</v>
      </c>
      <c r="B1028" t="s">
        <v>135</v>
      </c>
      <c r="C1028" t="s">
        <v>728</v>
      </c>
      <c r="D1028" t="s">
        <v>4469</v>
      </c>
      <c r="E1028" t="s">
        <v>4319</v>
      </c>
      <c r="F1028" t="s">
        <v>135</v>
      </c>
      <c r="G1028" t="s">
        <v>728</v>
      </c>
      <c r="H1028" t="s">
        <v>4469</v>
      </c>
      <c r="I1028">
        <v>100</v>
      </c>
    </row>
    <row r="1029" spans="1:9" x14ac:dyDescent="0.2">
      <c r="A1029" t="s">
        <v>4319</v>
      </c>
      <c r="B1029" t="s">
        <v>135</v>
      </c>
      <c r="C1029" t="s">
        <v>728</v>
      </c>
      <c r="D1029" t="s">
        <v>4469</v>
      </c>
      <c r="E1029" t="s">
        <v>4319</v>
      </c>
      <c r="F1029" t="s">
        <v>140</v>
      </c>
      <c r="G1029" t="s">
        <v>699</v>
      </c>
      <c r="H1029" t="s">
        <v>4457</v>
      </c>
      <c r="I1029">
        <v>50.98</v>
      </c>
    </row>
    <row r="1030" spans="1:9" x14ac:dyDescent="0.2">
      <c r="A1030" t="s">
        <v>4319</v>
      </c>
      <c r="B1030" t="s">
        <v>135</v>
      </c>
      <c r="C1030" t="s">
        <v>728</v>
      </c>
      <c r="D1030" t="s">
        <v>4469</v>
      </c>
      <c r="E1030" t="s">
        <v>4319</v>
      </c>
      <c r="F1030" t="s">
        <v>124</v>
      </c>
      <c r="G1030" t="s">
        <v>600</v>
      </c>
      <c r="H1030" t="s">
        <v>4424</v>
      </c>
      <c r="I1030">
        <v>50</v>
      </c>
    </row>
    <row r="1031" spans="1:9" x14ac:dyDescent="0.2">
      <c r="A1031" t="s">
        <v>4319</v>
      </c>
      <c r="B1031" t="s">
        <v>135</v>
      </c>
      <c r="C1031" t="s">
        <v>728</v>
      </c>
      <c r="D1031" t="s">
        <v>4469</v>
      </c>
      <c r="E1031" t="s">
        <v>4319</v>
      </c>
      <c r="F1031" t="s">
        <v>45</v>
      </c>
      <c r="G1031" t="s">
        <v>2399</v>
      </c>
      <c r="H1031" t="s">
        <v>5065</v>
      </c>
      <c r="I1031">
        <v>55.19</v>
      </c>
    </row>
    <row r="1032" spans="1:9" x14ac:dyDescent="0.2">
      <c r="A1032" t="s">
        <v>4319</v>
      </c>
      <c r="B1032" t="s">
        <v>135</v>
      </c>
      <c r="C1032" t="s">
        <v>728</v>
      </c>
      <c r="D1032" t="s">
        <v>4469</v>
      </c>
      <c r="E1032" t="s">
        <v>4319</v>
      </c>
      <c r="F1032" t="s">
        <v>45</v>
      </c>
      <c r="G1032" t="s">
        <v>2311</v>
      </c>
      <c r="H1032" t="s">
        <v>5033</v>
      </c>
      <c r="I1032">
        <v>55.19</v>
      </c>
    </row>
    <row r="1033" spans="1:9" x14ac:dyDescent="0.2">
      <c r="A1033" t="s">
        <v>4319</v>
      </c>
      <c r="B1033" t="s">
        <v>135</v>
      </c>
      <c r="C1033" t="s">
        <v>728</v>
      </c>
      <c r="D1033" t="s">
        <v>4469</v>
      </c>
      <c r="E1033" t="s">
        <v>4319</v>
      </c>
      <c r="F1033" t="s">
        <v>45</v>
      </c>
      <c r="G1033" t="s">
        <v>2264</v>
      </c>
      <c r="H1033" t="s">
        <v>5017</v>
      </c>
      <c r="I1033">
        <v>51.3</v>
      </c>
    </row>
    <row r="1034" spans="1:9" x14ac:dyDescent="0.2">
      <c r="A1034" t="s">
        <v>4319</v>
      </c>
      <c r="B1034" t="s">
        <v>135</v>
      </c>
      <c r="C1034" t="s">
        <v>728</v>
      </c>
      <c r="D1034" t="s">
        <v>4469</v>
      </c>
      <c r="E1034" t="s">
        <v>4319</v>
      </c>
      <c r="F1034" t="s">
        <v>124</v>
      </c>
      <c r="G1034" t="s">
        <v>341</v>
      </c>
      <c r="H1034" t="s">
        <v>4356</v>
      </c>
      <c r="I1034">
        <v>53.25</v>
      </c>
    </row>
    <row r="1035" spans="1:9" x14ac:dyDescent="0.2">
      <c r="A1035" t="s">
        <v>4319</v>
      </c>
      <c r="B1035" t="s">
        <v>135</v>
      </c>
      <c r="C1035" t="s">
        <v>728</v>
      </c>
      <c r="D1035" t="s">
        <v>4469</v>
      </c>
      <c r="E1035" t="s">
        <v>4319</v>
      </c>
      <c r="F1035" t="s">
        <v>140</v>
      </c>
      <c r="G1035" t="s">
        <v>276</v>
      </c>
      <c r="H1035" t="s">
        <v>4335</v>
      </c>
      <c r="I1035">
        <v>50.98</v>
      </c>
    </row>
    <row r="1036" spans="1:9" x14ac:dyDescent="0.2">
      <c r="A1036" t="s">
        <v>4319</v>
      </c>
      <c r="B1036" t="s">
        <v>140</v>
      </c>
      <c r="C1036" t="s">
        <v>699</v>
      </c>
      <c r="D1036" t="s">
        <v>4457</v>
      </c>
      <c r="E1036" t="s">
        <v>4319</v>
      </c>
      <c r="F1036" t="s">
        <v>140</v>
      </c>
      <c r="G1036" t="s">
        <v>699</v>
      </c>
      <c r="H1036" t="s">
        <v>4457</v>
      </c>
      <c r="I1036">
        <v>100</v>
      </c>
    </row>
    <row r="1037" spans="1:9" x14ac:dyDescent="0.2">
      <c r="A1037" t="s">
        <v>4319</v>
      </c>
      <c r="B1037" t="s">
        <v>140</v>
      </c>
      <c r="C1037" t="s">
        <v>699</v>
      </c>
      <c r="D1037" t="s">
        <v>4457</v>
      </c>
      <c r="E1037" t="s">
        <v>4319</v>
      </c>
      <c r="F1037" t="s">
        <v>124</v>
      </c>
      <c r="G1037" t="s">
        <v>600</v>
      </c>
      <c r="H1037" t="s">
        <v>4424</v>
      </c>
      <c r="I1037">
        <v>53.25</v>
      </c>
    </row>
    <row r="1038" spans="1:9" x14ac:dyDescent="0.2">
      <c r="A1038" t="s">
        <v>4319</v>
      </c>
      <c r="B1038" t="s">
        <v>140</v>
      </c>
      <c r="C1038" t="s">
        <v>699</v>
      </c>
      <c r="D1038" t="s">
        <v>4457</v>
      </c>
      <c r="E1038" t="s">
        <v>4319</v>
      </c>
      <c r="F1038" t="s">
        <v>45</v>
      </c>
      <c r="G1038" t="s">
        <v>2399</v>
      </c>
      <c r="H1038" t="s">
        <v>5065</v>
      </c>
      <c r="I1038">
        <v>57.52</v>
      </c>
    </row>
    <row r="1039" spans="1:9" x14ac:dyDescent="0.2">
      <c r="A1039" t="s">
        <v>4319</v>
      </c>
      <c r="B1039" t="s">
        <v>140</v>
      </c>
      <c r="C1039" t="s">
        <v>699</v>
      </c>
      <c r="D1039" t="s">
        <v>4457</v>
      </c>
      <c r="E1039" t="s">
        <v>4319</v>
      </c>
      <c r="F1039" t="s">
        <v>45</v>
      </c>
      <c r="G1039" t="s">
        <v>2311</v>
      </c>
      <c r="H1039" t="s">
        <v>5033</v>
      </c>
      <c r="I1039">
        <v>60.78</v>
      </c>
    </row>
    <row r="1040" spans="1:9" x14ac:dyDescent="0.2">
      <c r="A1040" t="s">
        <v>4319</v>
      </c>
      <c r="B1040" t="s">
        <v>140</v>
      </c>
      <c r="C1040" t="s">
        <v>699</v>
      </c>
      <c r="D1040" t="s">
        <v>4457</v>
      </c>
      <c r="E1040" t="s">
        <v>4319</v>
      </c>
      <c r="F1040" t="s">
        <v>45</v>
      </c>
      <c r="G1040" t="s">
        <v>2264</v>
      </c>
      <c r="H1040" t="s">
        <v>5017</v>
      </c>
      <c r="I1040">
        <v>61.44</v>
      </c>
    </row>
    <row r="1041" spans="1:9" x14ac:dyDescent="0.2">
      <c r="A1041" t="s">
        <v>4319</v>
      </c>
      <c r="B1041" t="s">
        <v>140</v>
      </c>
      <c r="C1041" t="s">
        <v>699</v>
      </c>
      <c r="D1041" t="s">
        <v>4457</v>
      </c>
      <c r="E1041" t="s">
        <v>4319</v>
      </c>
      <c r="F1041" t="s">
        <v>124</v>
      </c>
      <c r="G1041" t="s">
        <v>341</v>
      </c>
      <c r="H1041" t="s">
        <v>4356</v>
      </c>
      <c r="I1041">
        <v>57.52</v>
      </c>
    </row>
    <row r="1042" spans="1:9" x14ac:dyDescent="0.2">
      <c r="A1042" t="s">
        <v>4319</v>
      </c>
      <c r="B1042" t="s">
        <v>140</v>
      </c>
      <c r="C1042" t="s">
        <v>699</v>
      </c>
      <c r="D1042" t="s">
        <v>4457</v>
      </c>
      <c r="E1042" t="s">
        <v>4319</v>
      </c>
      <c r="F1042" t="s">
        <v>140</v>
      </c>
      <c r="G1042" t="s">
        <v>276</v>
      </c>
      <c r="H1042" t="s">
        <v>4335</v>
      </c>
      <c r="I1042">
        <v>86.36</v>
      </c>
    </row>
    <row r="1043" spans="1:9" x14ac:dyDescent="0.2">
      <c r="A1043" t="s">
        <v>4319</v>
      </c>
      <c r="B1043" t="s">
        <v>124</v>
      </c>
      <c r="C1043" t="s">
        <v>600</v>
      </c>
      <c r="D1043" t="s">
        <v>4424</v>
      </c>
      <c r="E1043" t="s">
        <v>4319</v>
      </c>
      <c r="F1043" t="s">
        <v>124</v>
      </c>
      <c r="G1043" t="s">
        <v>600</v>
      </c>
      <c r="H1043" t="s">
        <v>4424</v>
      </c>
      <c r="I1043">
        <v>100</v>
      </c>
    </row>
    <row r="1044" spans="1:9" x14ac:dyDescent="0.2">
      <c r="A1044" t="s">
        <v>4319</v>
      </c>
      <c r="B1044" t="s">
        <v>124</v>
      </c>
      <c r="C1044" t="s">
        <v>600</v>
      </c>
      <c r="D1044" t="s">
        <v>4424</v>
      </c>
      <c r="E1044" t="s">
        <v>4319</v>
      </c>
      <c r="F1044" t="s">
        <v>45</v>
      </c>
      <c r="G1044" t="s">
        <v>2399</v>
      </c>
      <c r="H1044" t="s">
        <v>5065</v>
      </c>
      <c r="I1044">
        <v>50</v>
      </c>
    </row>
    <row r="1045" spans="1:9" x14ac:dyDescent="0.2">
      <c r="A1045" t="s">
        <v>4319</v>
      </c>
      <c r="B1045" t="s">
        <v>124</v>
      </c>
      <c r="C1045" t="s">
        <v>600</v>
      </c>
      <c r="D1045" t="s">
        <v>4424</v>
      </c>
      <c r="E1045" t="s">
        <v>4319</v>
      </c>
      <c r="F1045" t="s">
        <v>45</v>
      </c>
      <c r="G1045" t="s">
        <v>2311</v>
      </c>
      <c r="H1045" t="s">
        <v>5033</v>
      </c>
      <c r="I1045">
        <v>50</v>
      </c>
    </row>
    <row r="1046" spans="1:9" x14ac:dyDescent="0.2">
      <c r="A1046" t="s">
        <v>4319</v>
      </c>
      <c r="B1046" t="s">
        <v>124</v>
      </c>
      <c r="C1046" t="s">
        <v>600</v>
      </c>
      <c r="D1046" t="s">
        <v>4424</v>
      </c>
      <c r="E1046" t="s">
        <v>4319</v>
      </c>
      <c r="F1046" t="s">
        <v>45</v>
      </c>
      <c r="G1046" t="s">
        <v>2264</v>
      </c>
      <c r="H1046" t="s">
        <v>5017</v>
      </c>
      <c r="I1046">
        <v>48.05</v>
      </c>
    </row>
    <row r="1047" spans="1:9" x14ac:dyDescent="0.2">
      <c r="A1047" t="s">
        <v>4319</v>
      </c>
      <c r="B1047" t="s">
        <v>124</v>
      </c>
      <c r="C1047" t="s">
        <v>600</v>
      </c>
      <c r="D1047" t="s">
        <v>4424</v>
      </c>
      <c r="E1047" t="s">
        <v>4319</v>
      </c>
      <c r="F1047" t="s">
        <v>124</v>
      </c>
      <c r="G1047" t="s">
        <v>341</v>
      </c>
      <c r="H1047" t="s">
        <v>4356</v>
      </c>
      <c r="I1047">
        <v>50</v>
      </c>
    </row>
    <row r="1048" spans="1:9" x14ac:dyDescent="0.2">
      <c r="A1048" t="s">
        <v>4319</v>
      </c>
      <c r="B1048" t="s">
        <v>124</v>
      </c>
      <c r="C1048" t="s">
        <v>600</v>
      </c>
      <c r="D1048" t="s">
        <v>4424</v>
      </c>
      <c r="E1048" t="s">
        <v>4319</v>
      </c>
      <c r="F1048" t="s">
        <v>140</v>
      </c>
      <c r="G1048" t="s">
        <v>276</v>
      </c>
      <c r="H1048" t="s">
        <v>4335</v>
      </c>
      <c r="I1048">
        <v>54.55</v>
      </c>
    </row>
    <row r="1049" spans="1:9" x14ac:dyDescent="0.2">
      <c r="A1049" t="s">
        <v>4319</v>
      </c>
      <c r="B1049" t="s">
        <v>45</v>
      </c>
      <c r="C1049" t="s">
        <v>2399</v>
      </c>
      <c r="D1049" t="s">
        <v>5065</v>
      </c>
      <c r="E1049" t="s">
        <v>4319</v>
      </c>
      <c r="F1049" t="s">
        <v>45</v>
      </c>
      <c r="G1049" t="s">
        <v>2399</v>
      </c>
      <c r="H1049" t="s">
        <v>5065</v>
      </c>
      <c r="I1049">
        <v>100</v>
      </c>
    </row>
    <row r="1050" spans="1:9" x14ac:dyDescent="0.2">
      <c r="A1050" t="s">
        <v>4319</v>
      </c>
      <c r="B1050" t="s">
        <v>45</v>
      </c>
      <c r="C1050" t="s">
        <v>2399</v>
      </c>
      <c r="D1050" t="s">
        <v>5065</v>
      </c>
      <c r="E1050" t="s">
        <v>4319</v>
      </c>
      <c r="F1050" t="s">
        <v>45</v>
      </c>
      <c r="G1050" t="s">
        <v>2311</v>
      </c>
      <c r="H1050" t="s">
        <v>5033</v>
      </c>
      <c r="I1050">
        <v>75.97</v>
      </c>
    </row>
    <row r="1051" spans="1:9" x14ac:dyDescent="0.2">
      <c r="A1051" t="s">
        <v>4319</v>
      </c>
      <c r="B1051" t="s">
        <v>45</v>
      </c>
      <c r="C1051" t="s">
        <v>2399</v>
      </c>
      <c r="D1051" t="s">
        <v>5065</v>
      </c>
      <c r="E1051" t="s">
        <v>4319</v>
      </c>
      <c r="F1051" t="s">
        <v>45</v>
      </c>
      <c r="G1051" t="s">
        <v>2264</v>
      </c>
      <c r="H1051" t="s">
        <v>5017</v>
      </c>
      <c r="I1051">
        <v>79.87</v>
      </c>
    </row>
    <row r="1052" spans="1:9" x14ac:dyDescent="0.2">
      <c r="A1052" t="s">
        <v>4319</v>
      </c>
      <c r="B1052" t="s">
        <v>45</v>
      </c>
      <c r="C1052" t="s">
        <v>2399</v>
      </c>
      <c r="D1052" t="s">
        <v>5065</v>
      </c>
      <c r="E1052" t="s">
        <v>4319</v>
      </c>
      <c r="F1052" t="s">
        <v>124</v>
      </c>
      <c r="G1052" t="s">
        <v>341</v>
      </c>
      <c r="H1052" t="s">
        <v>4356</v>
      </c>
      <c r="I1052">
        <v>73.38</v>
      </c>
    </row>
    <row r="1053" spans="1:9" x14ac:dyDescent="0.2">
      <c r="A1053" t="s">
        <v>4319</v>
      </c>
      <c r="B1053" t="s">
        <v>45</v>
      </c>
      <c r="C1053" t="s">
        <v>2399</v>
      </c>
      <c r="D1053" t="s">
        <v>5065</v>
      </c>
      <c r="E1053" t="s">
        <v>4319</v>
      </c>
      <c r="F1053" t="s">
        <v>140</v>
      </c>
      <c r="G1053" t="s">
        <v>276</v>
      </c>
      <c r="H1053" t="s">
        <v>4335</v>
      </c>
      <c r="I1053">
        <v>56.21</v>
      </c>
    </row>
    <row r="1054" spans="1:9" x14ac:dyDescent="0.2">
      <c r="A1054" t="s">
        <v>4319</v>
      </c>
      <c r="B1054" t="s">
        <v>45</v>
      </c>
      <c r="C1054" t="s">
        <v>2311</v>
      </c>
      <c r="D1054" t="s">
        <v>5033</v>
      </c>
      <c r="E1054" t="s">
        <v>4319</v>
      </c>
      <c r="F1054" t="s">
        <v>45</v>
      </c>
      <c r="G1054" t="s">
        <v>2311</v>
      </c>
      <c r="H1054" t="s">
        <v>5033</v>
      </c>
      <c r="I1054">
        <v>100</v>
      </c>
    </row>
    <row r="1055" spans="1:9" x14ac:dyDescent="0.2">
      <c r="A1055" t="s">
        <v>4319</v>
      </c>
      <c r="B1055" t="s">
        <v>45</v>
      </c>
      <c r="C1055" t="s">
        <v>2311</v>
      </c>
      <c r="D1055" t="s">
        <v>5033</v>
      </c>
      <c r="E1055" t="s">
        <v>4319</v>
      </c>
      <c r="F1055" t="s">
        <v>45</v>
      </c>
      <c r="G1055" t="s">
        <v>2264</v>
      </c>
      <c r="H1055" t="s">
        <v>5017</v>
      </c>
      <c r="I1055">
        <v>74.03</v>
      </c>
    </row>
    <row r="1056" spans="1:9" x14ac:dyDescent="0.2">
      <c r="A1056" t="s">
        <v>4319</v>
      </c>
      <c r="B1056" t="s">
        <v>45</v>
      </c>
      <c r="C1056" t="s">
        <v>2311</v>
      </c>
      <c r="D1056" t="s">
        <v>5033</v>
      </c>
      <c r="E1056" t="s">
        <v>4319</v>
      </c>
      <c r="F1056" t="s">
        <v>124</v>
      </c>
      <c r="G1056" t="s">
        <v>341</v>
      </c>
      <c r="H1056" t="s">
        <v>4356</v>
      </c>
      <c r="I1056">
        <v>75.319999999999993</v>
      </c>
    </row>
    <row r="1057" spans="1:9" x14ac:dyDescent="0.2">
      <c r="A1057" t="s">
        <v>4319</v>
      </c>
      <c r="B1057" t="s">
        <v>45</v>
      </c>
      <c r="C1057" t="s">
        <v>2311</v>
      </c>
      <c r="D1057" t="s">
        <v>5033</v>
      </c>
      <c r="E1057" t="s">
        <v>4319</v>
      </c>
      <c r="F1057" t="s">
        <v>140</v>
      </c>
      <c r="G1057" t="s">
        <v>276</v>
      </c>
      <c r="H1057" t="s">
        <v>4335</v>
      </c>
      <c r="I1057">
        <v>56.86</v>
      </c>
    </row>
    <row r="1058" spans="1:9" x14ac:dyDescent="0.2">
      <c r="A1058" t="s">
        <v>4319</v>
      </c>
      <c r="B1058" t="s">
        <v>45</v>
      </c>
      <c r="C1058" t="s">
        <v>2264</v>
      </c>
      <c r="D1058" t="s">
        <v>5017</v>
      </c>
      <c r="E1058" t="s">
        <v>4319</v>
      </c>
      <c r="F1058" t="s">
        <v>45</v>
      </c>
      <c r="G1058" t="s">
        <v>2264</v>
      </c>
      <c r="H1058" t="s">
        <v>5017</v>
      </c>
      <c r="I1058">
        <v>100</v>
      </c>
    </row>
    <row r="1059" spans="1:9" x14ac:dyDescent="0.2">
      <c r="A1059" t="s">
        <v>4319</v>
      </c>
      <c r="B1059" t="s">
        <v>45</v>
      </c>
      <c r="C1059" t="s">
        <v>2264</v>
      </c>
      <c r="D1059" t="s">
        <v>5017</v>
      </c>
      <c r="E1059" t="s">
        <v>4319</v>
      </c>
      <c r="F1059" t="s">
        <v>124</v>
      </c>
      <c r="G1059" t="s">
        <v>341</v>
      </c>
      <c r="H1059" t="s">
        <v>4356</v>
      </c>
      <c r="I1059">
        <v>72.73</v>
      </c>
    </row>
    <row r="1060" spans="1:9" x14ac:dyDescent="0.2">
      <c r="A1060" t="s">
        <v>4319</v>
      </c>
      <c r="B1060" t="s">
        <v>45</v>
      </c>
      <c r="C1060" t="s">
        <v>2264</v>
      </c>
      <c r="D1060" t="s">
        <v>5017</v>
      </c>
      <c r="E1060" t="s">
        <v>4319</v>
      </c>
      <c r="F1060" t="s">
        <v>140</v>
      </c>
      <c r="G1060" t="s">
        <v>276</v>
      </c>
      <c r="H1060" t="s">
        <v>4335</v>
      </c>
      <c r="I1060">
        <v>58.82</v>
      </c>
    </row>
    <row r="1061" spans="1:9" x14ac:dyDescent="0.2">
      <c r="A1061" t="s">
        <v>4319</v>
      </c>
      <c r="B1061" t="s">
        <v>124</v>
      </c>
      <c r="C1061" t="s">
        <v>341</v>
      </c>
      <c r="D1061" t="s">
        <v>4356</v>
      </c>
      <c r="E1061" t="s">
        <v>4319</v>
      </c>
      <c r="F1061" t="s">
        <v>124</v>
      </c>
      <c r="G1061" t="s">
        <v>341</v>
      </c>
      <c r="H1061" t="s">
        <v>4356</v>
      </c>
      <c r="I1061">
        <v>100</v>
      </c>
    </row>
    <row r="1062" spans="1:9" x14ac:dyDescent="0.2">
      <c r="A1062" t="s">
        <v>4319</v>
      </c>
      <c r="B1062" t="s">
        <v>124</v>
      </c>
      <c r="C1062" t="s">
        <v>341</v>
      </c>
      <c r="D1062" t="s">
        <v>4356</v>
      </c>
      <c r="E1062" t="s">
        <v>4319</v>
      </c>
      <c r="F1062" t="s">
        <v>140</v>
      </c>
      <c r="G1062" t="s">
        <v>276</v>
      </c>
      <c r="H1062" t="s">
        <v>4335</v>
      </c>
      <c r="I1062">
        <v>55.56</v>
      </c>
    </row>
    <row r="1063" spans="1:9" x14ac:dyDescent="0.2">
      <c r="A1063" t="s">
        <v>4319</v>
      </c>
      <c r="B1063" t="s">
        <v>140</v>
      </c>
      <c r="C1063" t="s">
        <v>276</v>
      </c>
      <c r="D1063" t="s">
        <v>4335</v>
      </c>
      <c r="E1063" t="s">
        <v>4319</v>
      </c>
      <c r="F1063" t="s">
        <v>140</v>
      </c>
      <c r="G1063" t="s">
        <v>276</v>
      </c>
      <c r="H1063" t="s">
        <v>4335</v>
      </c>
      <c r="I1063">
        <v>100</v>
      </c>
    </row>
    <row r="1064" spans="1:9" x14ac:dyDescent="0.2">
      <c r="A1064" t="s">
        <v>4320</v>
      </c>
      <c r="B1064" t="s">
        <v>45</v>
      </c>
      <c r="C1064" t="s">
        <v>4174</v>
      </c>
      <c r="D1064" t="s">
        <v>5762</v>
      </c>
      <c r="E1064" t="s">
        <v>4320</v>
      </c>
      <c r="F1064" t="s">
        <v>45</v>
      </c>
      <c r="G1064" t="s">
        <v>4174</v>
      </c>
      <c r="H1064" t="s">
        <v>5762</v>
      </c>
      <c r="I1064">
        <v>100</v>
      </c>
    </row>
    <row r="1065" spans="1:9" x14ac:dyDescent="0.2">
      <c r="A1065" t="s">
        <v>4320</v>
      </c>
      <c r="B1065" t="s">
        <v>45</v>
      </c>
      <c r="C1065" t="s">
        <v>4174</v>
      </c>
      <c r="D1065" t="s">
        <v>5762</v>
      </c>
      <c r="E1065" t="s">
        <v>4320</v>
      </c>
      <c r="F1065" t="s">
        <v>106</v>
      </c>
      <c r="G1065" t="s">
        <v>2118</v>
      </c>
      <c r="H1065" t="s">
        <v>4958</v>
      </c>
      <c r="I1065">
        <v>46.35</v>
      </c>
    </row>
    <row r="1066" spans="1:9" x14ac:dyDescent="0.2">
      <c r="A1066" t="s">
        <v>4320</v>
      </c>
      <c r="B1066" t="s">
        <v>45</v>
      </c>
      <c r="C1066" t="s">
        <v>4174</v>
      </c>
      <c r="D1066" t="s">
        <v>5762</v>
      </c>
      <c r="E1066" t="s">
        <v>4320</v>
      </c>
      <c r="F1066" t="s">
        <v>45</v>
      </c>
      <c r="G1066" t="s">
        <v>5805</v>
      </c>
      <c r="H1066" t="s">
        <v>5806</v>
      </c>
      <c r="I1066">
        <v>94.29</v>
      </c>
    </row>
    <row r="1067" spans="1:9" x14ac:dyDescent="0.2">
      <c r="A1067" t="s">
        <v>4320</v>
      </c>
      <c r="B1067" t="s">
        <v>45</v>
      </c>
      <c r="C1067" t="s">
        <v>4174</v>
      </c>
      <c r="D1067" t="s">
        <v>5762</v>
      </c>
      <c r="E1067" t="s">
        <v>4320</v>
      </c>
      <c r="F1067" t="s">
        <v>135</v>
      </c>
      <c r="G1067" t="s">
        <v>4123</v>
      </c>
      <c r="H1067" t="s">
        <v>5733</v>
      </c>
      <c r="I1067">
        <v>65.03</v>
      </c>
    </row>
    <row r="1068" spans="1:9" x14ac:dyDescent="0.2">
      <c r="A1068" t="s">
        <v>4320</v>
      </c>
      <c r="B1068" t="s">
        <v>45</v>
      </c>
      <c r="C1068" t="s">
        <v>4174</v>
      </c>
      <c r="D1068" t="s">
        <v>5762</v>
      </c>
      <c r="E1068" t="s">
        <v>4320</v>
      </c>
      <c r="F1068" t="s">
        <v>45</v>
      </c>
      <c r="G1068" t="s">
        <v>2052</v>
      </c>
      <c r="H1068" t="s">
        <v>4931</v>
      </c>
      <c r="I1068">
        <v>55.24</v>
      </c>
    </row>
    <row r="1069" spans="1:9" x14ac:dyDescent="0.2">
      <c r="A1069" t="s">
        <v>4320</v>
      </c>
      <c r="B1069" t="s">
        <v>45</v>
      </c>
      <c r="C1069" t="s">
        <v>4174</v>
      </c>
      <c r="D1069" t="s">
        <v>5762</v>
      </c>
      <c r="E1069" t="s">
        <v>4320</v>
      </c>
      <c r="F1069" t="s">
        <v>106</v>
      </c>
      <c r="G1069" t="s">
        <v>3929</v>
      </c>
      <c r="H1069" t="s">
        <v>5665</v>
      </c>
      <c r="I1069">
        <v>48.25</v>
      </c>
    </row>
    <row r="1070" spans="1:9" x14ac:dyDescent="0.2">
      <c r="A1070" t="s">
        <v>4320</v>
      </c>
      <c r="B1070" t="s">
        <v>45</v>
      </c>
      <c r="C1070" t="s">
        <v>4174</v>
      </c>
      <c r="D1070" t="s">
        <v>5762</v>
      </c>
      <c r="E1070" t="s">
        <v>4320</v>
      </c>
      <c r="F1070" t="s">
        <v>136</v>
      </c>
      <c r="G1070" t="s">
        <v>1407</v>
      </c>
      <c r="H1070" t="s">
        <v>4698</v>
      </c>
      <c r="I1070">
        <v>48.2</v>
      </c>
    </row>
    <row r="1071" spans="1:9" x14ac:dyDescent="0.2">
      <c r="A1071" t="s">
        <v>4320</v>
      </c>
      <c r="B1071" t="s">
        <v>45</v>
      </c>
      <c r="C1071" t="s">
        <v>4174</v>
      </c>
      <c r="D1071" t="s">
        <v>5762</v>
      </c>
      <c r="E1071" t="s">
        <v>4320</v>
      </c>
      <c r="F1071" t="s">
        <v>124</v>
      </c>
      <c r="G1071" t="s">
        <v>3320</v>
      </c>
      <c r="H1071" t="s">
        <v>5402</v>
      </c>
      <c r="I1071">
        <v>50.48</v>
      </c>
    </row>
    <row r="1072" spans="1:9" x14ac:dyDescent="0.2">
      <c r="A1072" t="s">
        <v>4320</v>
      </c>
      <c r="B1072" t="s">
        <v>45</v>
      </c>
      <c r="C1072" t="s">
        <v>4174</v>
      </c>
      <c r="D1072" t="s">
        <v>5762</v>
      </c>
      <c r="E1072" t="s">
        <v>4320</v>
      </c>
      <c r="F1072" t="s">
        <v>135</v>
      </c>
      <c r="G1072" t="s">
        <v>3276</v>
      </c>
      <c r="H1072" t="s">
        <v>5388</v>
      </c>
      <c r="I1072">
        <v>61.94</v>
      </c>
    </row>
    <row r="1073" spans="1:9" x14ac:dyDescent="0.2">
      <c r="A1073" t="s">
        <v>4320</v>
      </c>
      <c r="B1073" t="s">
        <v>45</v>
      </c>
      <c r="C1073" t="s">
        <v>4174</v>
      </c>
      <c r="D1073" t="s">
        <v>5762</v>
      </c>
      <c r="E1073" t="s">
        <v>4320</v>
      </c>
      <c r="F1073" t="s">
        <v>45</v>
      </c>
      <c r="G1073" t="s">
        <v>4586</v>
      </c>
      <c r="H1073" t="s">
        <v>4594</v>
      </c>
      <c r="I1073">
        <v>65.08</v>
      </c>
    </row>
    <row r="1074" spans="1:9" x14ac:dyDescent="0.2">
      <c r="A1074" t="s">
        <v>4320</v>
      </c>
      <c r="B1074" t="s">
        <v>45</v>
      </c>
      <c r="C1074" t="s">
        <v>4174</v>
      </c>
      <c r="D1074" t="s">
        <v>5762</v>
      </c>
      <c r="E1074" t="s">
        <v>4320</v>
      </c>
      <c r="F1074" t="s">
        <v>124</v>
      </c>
      <c r="G1074" t="s">
        <v>1051</v>
      </c>
      <c r="H1074" t="s">
        <v>4574</v>
      </c>
      <c r="I1074">
        <v>48.41</v>
      </c>
    </row>
    <row r="1075" spans="1:9" x14ac:dyDescent="0.2">
      <c r="A1075" t="s">
        <v>4320</v>
      </c>
      <c r="B1075" t="s">
        <v>45</v>
      </c>
      <c r="C1075" t="s">
        <v>4174</v>
      </c>
      <c r="D1075" t="s">
        <v>5762</v>
      </c>
      <c r="E1075" t="s">
        <v>4320</v>
      </c>
      <c r="F1075" t="s">
        <v>106</v>
      </c>
      <c r="G1075" t="s">
        <v>3109</v>
      </c>
      <c r="H1075" t="s">
        <v>5326</v>
      </c>
      <c r="I1075">
        <v>44.76</v>
      </c>
    </row>
    <row r="1076" spans="1:9" x14ac:dyDescent="0.2">
      <c r="A1076" t="s">
        <v>4320</v>
      </c>
      <c r="B1076" t="s">
        <v>45</v>
      </c>
      <c r="C1076" t="s">
        <v>4174</v>
      </c>
      <c r="D1076" t="s">
        <v>5762</v>
      </c>
      <c r="E1076" t="s">
        <v>4320</v>
      </c>
      <c r="F1076" t="s">
        <v>45</v>
      </c>
      <c r="G1076" t="s">
        <v>1012</v>
      </c>
      <c r="H1076" t="s">
        <v>4556</v>
      </c>
      <c r="I1076">
        <v>51.75</v>
      </c>
    </row>
    <row r="1077" spans="1:9" x14ac:dyDescent="0.2">
      <c r="A1077" t="s">
        <v>4320</v>
      </c>
      <c r="B1077" t="s">
        <v>45</v>
      </c>
      <c r="C1077" t="s">
        <v>4174</v>
      </c>
      <c r="D1077" t="s">
        <v>5762</v>
      </c>
      <c r="E1077" t="s">
        <v>4320</v>
      </c>
      <c r="F1077" t="s">
        <v>45</v>
      </c>
      <c r="G1077" t="s">
        <v>900</v>
      </c>
      <c r="H1077" t="s">
        <v>4523</v>
      </c>
      <c r="I1077">
        <v>59.74</v>
      </c>
    </row>
    <row r="1078" spans="1:9" x14ac:dyDescent="0.2">
      <c r="A1078" t="s">
        <v>4320</v>
      </c>
      <c r="B1078" t="s">
        <v>45</v>
      </c>
      <c r="C1078" t="s">
        <v>4174</v>
      </c>
      <c r="D1078" t="s">
        <v>5762</v>
      </c>
      <c r="E1078" t="s">
        <v>4320</v>
      </c>
      <c r="F1078" t="s">
        <v>45</v>
      </c>
      <c r="G1078" t="s">
        <v>2793</v>
      </c>
      <c r="H1078" t="s">
        <v>5203</v>
      </c>
      <c r="I1078">
        <v>58.15</v>
      </c>
    </row>
    <row r="1079" spans="1:9" x14ac:dyDescent="0.2">
      <c r="A1079" t="s">
        <v>4320</v>
      </c>
      <c r="B1079" t="s">
        <v>45</v>
      </c>
      <c r="C1079" t="s">
        <v>4174</v>
      </c>
      <c r="D1079" t="s">
        <v>5762</v>
      </c>
      <c r="E1079" t="s">
        <v>4320</v>
      </c>
      <c r="F1079" t="s">
        <v>135</v>
      </c>
      <c r="G1079" t="s">
        <v>728</v>
      </c>
      <c r="H1079" t="s">
        <v>4468</v>
      </c>
      <c r="I1079">
        <v>54.58</v>
      </c>
    </row>
    <row r="1080" spans="1:9" x14ac:dyDescent="0.2">
      <c r="A1080" t="s">
        <v>4320</v>
      </c>
      <c r="B1080" t="s">
        <v>45</v>
      </c>
      <c r="C1080" t="s">
        <v>4174</v>
      </c>
      <c r="D1080" t="s">
        <v>5762</v>
      </c>
      <c r="E1080" t="s">
        <v>4320</v>
      </c>
      <c r="F1080" t="s">
        <v>140</v>
      </c>
      <c r="G1080" t="s">
        <v>699</v>
      </c>
      <c r="H1080" t="s">
        <v>4452</v>
      </c>
      <c r="I1080">
        <v>39.049999999999997</v>
      </c>
    </row>
    <row r="1081" spans="1:9" x14ac:dyDescent="0.2">
      <c r="A1081" t="s">
        <v>4320</v>
      </c>
      <c r="B1081" t="s">
        <v>45</v>
      </c>
      <c r="C1081" t="s">
        <v>4174</v>
      </c>
      <c r="D1081" t="s">
        <v>5762</v>
      </c>
      <c r="E1081" t="s">
        <v>4320</v>
      </c>
      <c r="F1081" t="s">
        <v>124</v>
      </c>
      <c r="G1081" t="s">
        <v>600</v>
      </c>
      <c r="H1081" t="s">
        <v>4423</v>
      </c>
      <c r="I1081">
        <v>51.27</v>
      </c>
    </row>
    <row r="1082" spans="1:9" x14ac:dyDescent="0.2">
      <c r="A1082" t="s">
        <v>4320</v>
      </c>
      <c r="B1082" t="s">
        <v>45</v>
      </c>
      <c r="C1082" t="s">
        <v>4174</v>
      </c>
      <c r="D1082" t="s">
        <v>5762</v>
      </c>
      <c r="E1082" t="s">
        <v>4320</v>
      </c>
      <c r="F1082" t="s">
        <v>45</v>
      </c>
      <c r="G1082" t="s">
        <v>2399</v>
      </c>
      <c r="H1082" t="s">
        <v>5064</v>
      </c>
      <c r="I1082">
        <v>58.79</v>
      </c>
    </row>
    <row r="1083" spans="1:9" x14ac:dyDescent="0.2">
      <c r="A1083" t="s">
        <v>4320</v>
      </c>
      <c r="B1083" t="s">
        <v>45</v>
      </c>
      <c r="C1083" t="s">
        <v>4174</v>
      </c>
      <c r="D1083" t="s">
        <v>5762</v>
      </c>
      <c r="E1083" t="s">
        <v>4320</v>
      </c>
      <c r="F1083" t="s">
        <v>45</v>
      </c>
      <c r="G1083" t="s">
        <v>2264</v>
      </c>
      <c r="H1083" t="s">
        <v>5016</v>
      </c>
      <c r="I1083">
        <v>58.97</v>
      </c>
    </row>
    <row r="1084" spans="1:9" x14ac:dyDescent="0.2">
      <c r="A1084" t="s">
        <v>4320</v>
      </c>
      <c r="B1084" t="s">
        <v>45</v>
      </c>
      <c r="C1084" t="s">
        <v>4174</v>
      </c>
      <c r="D1084" t="s">
        <v>5762</v>
      </c>
      <c r="E1084" t="s">
        <v>4320</v>
      </c>
      <c r="F1084" t="s">
        <v>124</v>
      </c>
      <c r="G1084" t="s">
        <v>341</v>
      </c>
      <c r="H1084" t="s">
        <v>4357</v>
      </c>
      <c r="I1084">
        <v>59.68</v>
      </c>
    </row>
    <row r="1085" spans="1:9" x14ac:dyDescent="0.2">
      <c r="A1085" t="s">
        <v>4320</v>
      </c>
      <c r="B1085" t="s">
        <v>45</v>
      </c>
      <c r="C1085" t="s">
        <v>4174</v>
      </c>
      <c r="D1085" t="s">
        <v>5762</v>
      </c>
      <c r="E1085" t="s">
        <v>4320</v>
      </c>
      <c r="F1085" t="s">
        <v>140</v>
      </c>
      <c r="G1085" t="s">
        <v>276</v>
      </c>
      <c r="H1085" t="s">
        <v>4333</v>
      </c>
      <c r="I1085">
        <v>51.11</v>
      </c>
    </row>
    <row r="1086" spans="1:9" x14ac:dyDescent="0.2">
      <c r="A1086" t="s">
        <v>4320</v>
      </c>
      <c r="B1086" t="s">
        <v>106</v>
      </c>
      <c r="C1086" t="s">
        <v>2118</v>
      </c>
      <c r="D1086" t="s">
        <v>4958</v>
      </c>
      <c r="E1086" t="s">
        <v>4320</v>
      </c>
      <c r="F1086" t="s">
        <v>106</v>
      </c>
      <c r="G1086" t="s">
        <v>2118</v>
      </c>
      <c r="H1086" t="s">
        <v>4958</v>
      </c>
      <c r="I1086">
        <v>100</v>
      </c>
    </row>
    <row r="1087" spans="1:9" x14ac:dyDescent="0.2">
      <c r="A1087" t="s">
        <v>4320</v>
      </c>
      <c r="B1087" t="s">
        <v>106</v>
      </c>
      <c r="C1087" t="s">
        <v>2118</v>
      </c>
      <c r="D1087" t="s">
        <v>4958</v>
      </c>
      <c r="E1087" t="s">
        <v>4320</v>
      </c>
      <c r="F1087" t="s">
        <v>45</v>
      </c>
      <c r="G1087" t="s">
        <v>5805</v>
      </c>
      <c r="H1087" t="s">
        <v>5806</v>
      </c>
      <c r="I1087">
        <v>47.3</v>
      </c>
    </row>
    <row r="1088" spans="1:9" x14ac:dyDescent="0.2">
      <c r="A1088" t="s">
        <v>4320</v>
      </c>
      <c r="B1088" t="s">
        <v>106</v>
      </c>
      <c r="C1088" t="s">
        <v>2118</v>
      </c>
      <c r="D1088" t="s">
        <v>4958</v>
      </c>
      <c r="E1088" t="s">
        <v>4320</v>
      </c>
      <c r="F1088" t="s">
        <v>135</v>
      </c>
      <c r="G1088" t="s">
        <v>4123</v>
      </c>
      <c r="H1088" t="s">
        <v>5733</v>
      </c>
      <c r="I1088">
        <v>50.96</v>
      </c>
    </row>
    <row r="1089" spans="1:9" x14ac:dyDescent="0.2">
      <c r="A1089" t="s">
        <v>4320</v>
      </c>
      <c r="B1089" t="s">
        <v>106</v>
      </c>
      <c r="C1089" t="s">
        <v>2118</v>
      </c>
      <c r="D1089" t="s">
        <v>4958</v>
      </c>
      <c r="E1089" t="s">
        <v>4320</v>
      </c>
      <c r="F1089" t="s">
        <v>45</v>
      </c>
      <c r="G1089" t="s">
        <v>2052</v>
      </c>
      <c r="H1089" t="s">
        <v>4931</v>
      </c>
      <c r="I1089">
        <v>51.26</v>
      </c>
    </row>
    <row r="1090" spans="1:9" x14ac:dyDescent="0.2">
      <c r="A1090" t="s">
        <v>4320</v>
      </c>
      <c r="B1090" t="s">
        <v>106</v>
      </c>
      <c r="C1090" t="s">
        <v>2118</v>
      </c>
      <c r="D1090" t="s">
        <v>4958</v>
      </c>
      <c r="E1090" t="s">
        <v>4320</v>
      </c>
      <c r="F1090" t="s">
        <v>106</v>
      </c>
      <c r="G1090" t="s">
        <v>3929</v>
      </c>
      <c r="H1090" t="s">
        <v>5665</v>
      </c>
      <c r="I1090">
        <v>68.75</v>
      </c>
    </row>
    <row r="1091" spans="1:9" x14ac:dyDescent="0.2">
      <c r="A1091" t="s">
        <v>4320</v>
      </c>
      <c r="B1091" t="s">
        <v>106</v>
      </c>
      <c r="C1091" t="s">
        <v>2118</v>
      </c>
      <c r="D1091" t="s">
        <v>4958</v>
      </c>
      <c r="E1091" t="s">
        <v>4320</v>
      </c>
      <c r="F1091" t="s">
        <v>136</v>
      </c>
      <c r="G1091" t="s">
        <v>1407</v>
      </c>
      <c r="H1091" t="s">
        <v>4698</v>
      </c>
      <c r="I1091">
        <v>51.14</v>
      </c>
    </row>
    <row r="1092" spans="1:9" x14ac:dyDescent="0.2">
      <c r="A1092" t="s">
        <v>4320</v>
      </c>
      <c r="B1092" t="s">
        <v>106</v>
      </c>
      <c r="C1092" t="s">
        <v>2118</v>
      </c>
      <c r="D1092" t="s">
        <v>4958</v>
      </c>
      <c r="E1092" t="s">
        <v>4320</v>
      </c>
      <c r="F1092" t="s">
        <v>124</v>
      </c>
      <c r="G1092" t="s">
        <v>3320</v>
      </c>
      <c r="H1092" t="s">
        <v>5402</v>
      </c>
      <c r="I1092">
        <v>53.35</v>
      </c>
    </row>
    <row r="1093" spans="1:9" x14ac:dyDescent="0.2">
      <c r="A1093" t="s">
        <v>4320</v>
      </c>
      <c r="B1093" t="s">
        <v>106</v>
      </c>
      <c r="C1093" t="s">
        <v>2118</v>
      </c>
      <c r="D1093" t="s">
        <v>4958</v>
      </c>
      <c r="E1093" t="s">
        <v>4320</v>
      </c>
      <c r="F1093" t="s">
        <v>135</v>
      </c>
      <c r="G1093" t="s">
        <v>3276</v>
      </c>
      <c r="H1093" t="s">
        <v>5388</v>
      </c>
      <c r="I1093">
        <v>49.66</v>
      </c>
    </row>
    <row r="1094" spans="1:9" x14ac:dyDescent="0.2">
      <c r="A1094" t="s">
        <v>4320</v>
      </c>
      <c r="B1094" t="s">
        <v>106</v>
      </c>
      <c r="C1094" t="s">
        <v>2118</v>
      </c>
      <c r="D1094" t="s">
        <v>4958</v>
      </c>
      <c r="E1094" t="s">
        <v>4320</v>
      </c>
      <c r="F1094" t="s">
        <v>45</v>
      </c>
      <c r="G1094" t="s">
        <v>4586</v>
      </c>
      <c r="H1094" t="s">
        <v>4594</v>
      </c>
      <c r="I1094">
        <v>45.45</v>
      </c>
    </row>
    <row r="1095" spans="1:9" x14ac:dyDescent="0.2">
      <c r="A1095" t="s">
        <v>4320</v>
      </c>
      <c r="B1095" t="s">
        <v>106</v>
      </c>
      <c r="C1095" t="s">
        <v>2118</v>
      </c>
      <c r="D1095" t="s">
        <v>4958</v>
      </c>
      <c r="E1095" t="s">
        <v>4320</v>
      </c>
      <c r="F1095" t="s">
        <v>124</v>
      </c>
      <c r="G1095" t="s">
        <v>1051</v>
      </c>
      <c r="H1095" t="s">
        <v>4574</v>
      </c>
      <c r="I1095">
        <v>52.15</v>
      </c>
    </row>
    <row r="1096" spans="1:9" x14ac:dyDescent="0.2">
      <c r="A1096" t="s">
        <v>4320</v>
      </c>
      <c r="B1096" t="s">
        <v>106</v>
      </c>
      <c r="C1096" t="s">
        <v>2118</v>
      </c>
      <c r="D1096" t="s">
        <v>4958</v>
      </c>
      <c r="E1096" t="s">
        <v>4320</v>
      </c>
      <c r="F1096" t="s">
        <v>106</v>
      </c>
      <c r="G1096" t="s">
        <v>3109</v>
      </c>
      <c r="H1096" t="s">
        <v>5326</v>
      </c>
      <c r="I1096">
        <v>70.78</v>
      </c>
    </row>
    <row r="1097" spans="1:9" x14ac:dyDescent="0.2">
      <c r="A1097" t="s">
        <v>4320</v>
      </c>
      <c r="B1097" t="s">
        <v>106</v>
      </c>
      <c r="C1097" t="s">
        <v>2118</v>
      </c>
      <c r="D1097" t="s">
        <v>4958</v>
      </c>
      <c r="E1097" t="s">
        <v>4320</v>
      </c>
      <c r="F1097" t="s">
        <v>45</v>
      </c>
      <c r="G1097" t="s">
        <v>1012</v>
      </c>
      <c r="H1097" t="s">
        <v>4556</v>
      </c>
      <c r="I1097">
        <v>47.19</v>
      </c>
    </row>
    <row r="1098" spans="1:9" x14ac:dyDescent="0.2">
      <c r="A1098" t="s">
        <v>4320</v>
      </c>
      <c r="B1098" t="s">
        <v>106</v>
      </c>
      <c r="C1098" t="s">
        <v>2118</v>
      </c>
      <c r="D1098" t="s">
        <v>4958</v>
      </c>
      <c r="E1098" t="s">
        <v>4320</v>
      </c>
      <c r="F1098" t="s">
        <v>45</v>
      </c>
      <c r="G1098" t="s">
        <v>900</v>
      </c>
      <c r="H1098" t="s">
        <v>4523</v>
      </c>
      <c r="I1098">
        <v>44.89</v>
      </c>
    </row>
    <row r="1099" spans="1:9" x14ac:dyDescent="0.2">
      <c r="A1099" t="s">
        <v>4320</v>
      </c>
      <c r="B1099" t="s">
        <v>106</v>
      </c>
      <c r="C1099" t="s">
        <v>2118</v>
      </c>
      <c r="D1099" t="s">
        <v>4958</v>
      </c>
      <c r="E1099" t="s">
        <v>4320</v>
      </c>
      <c r="F1099" t="s">
        <v>45</v>
      </c>
      <c r="G1099" t="s">
        <v>2793</v>
      </c>
      <c r="H1099" t="s">
        <v>5203</v>
      </c>
      <c r="I1099">
        <v>47.94</v>
      </c>
    </row>
    <row r="1100" spans="1:9" x14ac:dyDescent="0.2">
      <c r="A1100" t="s">
        <v>4320</v>
      </c>
      <c r="B1100" t="s">
        <v>106</v>
      </c>
      <c r="C1100" t="s">
        <v>2118</v>
      </c>
      <c r="D1100" t="s">
        <v>4958</v>
      </c>
      <c r="E1100" t="s">
        <v>4320</v>
      </c>
      <c r="F1100" t="s">
        <v>135</v>
      </c>
      <c r="G1100" t="s">
        <v>728</v>
      </c>
      <c r="H1100" t="s">
        <v>4468</v>
      </c>
      <c r="I1100">
        <v>48.73</v>
      </c>
    </row>
    <row r="1101" spans="1:9" x14ac:dyDescent="0.2">
      <c r="A1101" t="s">
        <v>4320</v>
      </c>
      <c r="B1101" t="s">
        <v>106</v>
      </c>
      <c r="C1101" t="s">
        <v>2118</v>
      </c>
      <c r="D1101" t="s">
        <v>4958</v>
      </c>
      <c r="E1101" t="s">
        <v>4320</v>
      </c>
      <c r="F1101" t="s">
        <v>140</v>
      </c>
      <c r="G1101" t="s">
        <v>699</v>
      </c>
      <c r="H1101" t="s">
        <v>4452</v>
      </c>
      <c r="I1101">
        <v>35.630000000000003</v>
      </c>
    </row>
    <row r="1102" spans="1:9" x14ac:dyDescent="0.2">
      <c r="A1102" t="s">
        <v>4320</v>
      </c>
      <c r="B1102" t="s">
        <v>106</v>
      </c>
      <c r="C1102" t="s">
        <v>2118</v>
      </c>
      <c r="D1102" t="s">
        <v>4958</v>
      </c>
      <c r="E1102" t="s">
        <v>4320</v>
      </c>
      <c r="F1102" t="s">
        <v>124</v>
      </c>
      <c r="G1102" t="s">
        <v>600</v>
      </c>
      <c r="H1102" t="s">
        <v>4423</v>
      </c>
      <c r="I1102">
        <v>52.6</v>
      </c>
    </row>
    <row r="1103" spans="1:9" x14ac:dyDescent="0.2">
      <c r="A1103" t="s">
        <v>4320</v>
      </c>
      <c r="B1103" t="s">
        <v>106</v>
      </c>
      <c r="C1103" t="s">
        <v>2118</v>
      </c>
      <c r="D1103" t="s">
        <v>4958</v>
      </c>
      <c r="E1103" t="s">
        <v>4320</v>
      </c>
      <c r="F1103" t="s">
        <v>45</v>
      </c>
      <c r="G1103" t="s">
        <v>2399</v>
      </c>
      <c r="H1103" t="s">
        <v>5064</v>
      </c>
      <c r="I1103">
        <v>48.09</v>
      </c>
    </row>
    <row r="1104" spans="1:9" x14ac:dyDescent="0.2">
      <c r="A1104" t="s">
        <v>4320</v>
      </c>
      <c r="B1104" t="s">
        <v>106</v>
      </c>
      <c r="C1104" t="s">
        <v>2118</v>
      </c>
      <c r="D1104" t="s">
        <v>4958</v>
      </c>
      <c r="E1104" t="s">
        <v>4320</v>
      </c>
      <c r="F1104" t="s">
        <v>45</v>
      </c>
      <c r="G1104" t="s">
        <v>2264</v>
      </c>
      <c r="H1104" t="s">
        <v>5016</v>
      </c>
      <c r="I1104">
        <v>46.86</v>
      </c>
    </row>
    <row r="1105" spans="1:9" x14ac:dyDescent="0.2">
      <c r="A1105" t="s">
        <v>4320</v>
      </c>
      <c r="B1105" t="s">
        <v>106</v>
      </c>
      <c r="C1105" t="s">
        <v>2118</v>
      </c>
      <c r="D1105" t="s">
        <v>4958</v>
      </c>
      <c r="E1105" t="s">
        <v>4320</v>
      </c>
      <c r="F1105" t="s">
        <v>124</v>
      </c>
      <c r="G1105" t="s">
        <v>341</v>
      </c>
      <c r="H1105" t="s">
        <v>4357</v>
      </c>
      <c r="I1105">
        <v>48.15</v>
      </c>
    </row>
    <row r="1106" spans="1:9" x14ac:dyDescent="0.2">
      <c r="A1106" t="s">
        <v>4320</v>
      </c>
      <c r="B1106" t="s">
        <v>106</v>
      </c>
      <c r="C1106" t="s">
        <v>2118</v>
      </c>
      <c r="D1106" t="s">
        <v>4958</v>
      </c>
      <c r="E1106" t="s">
        <v>4320</v>
      </c>
      <c r="F1106" t="s">
        <v>140</v>
      </c>
      <c r="G1106" t="s">
        <v>276</v>
      </c>
      <c r="H1106" t="s">
        <v>4333</v>
      </c>
      <c r="I1106">
        <v>54.19</v>
      </c>
    </row>
    <row r="1107" spans="1:9" x14ac:dyDescent="0.2">
      <c r="A1107" t="s">
        <v>4320</v>
      </c>
      <c r="B1107" t="s">
        <v>45</v>
      </c>
      <c r="C1107" t="s">
        <v>5805</v>
      </c>
      <c r="D1107" t="s">
        <v>5806</v>
      </c>
      <c r="E1107" t="s">
        <v>4320</v>
      </c>
      <c r="F1107" t="s">
        <v>45</v>
      </c>
      <c r="G1107" t="s">
        <v>5805</v>
      </c>
      <c r="H1107" t="s">
        <v>5806</v>
      </c>
      <c r="I1107">
        <v>100</v>
      </c>
    </row>
    <row r="1108" spans="1:9" x14ac:dyDescent="0.2">
      <c r="A1108" t="s">
        <v>4320</v>
      </c>
      <c r="B1108" t="s">
        <v>45</v>
      </c>
      <c r="C1108" t="s">
        <v>5805</v>
      </c>
      <c r="D1108" t="s">
        <v>5806</v>
      </c>
      <c r="E1108" t="s">
        <v>4320</v>
      </c>
      <c r="F1108" t="s">
        <v>135</v>
      </c>
      <c r="G1108" t="s">
        <v>4123</v>
      </c>
      <c r="H1108" t="s">
        <v>5733</v>
      </c>
      <c r="I1108">
        <v>65.03</v>
      </c>
    </row>
    <row r="1109" spans="1:9" x14ac:dyDescent="0.2">
      <c r="A1109" t="s">
        <v>4320</v>
      </c>
      <c r="B1109" t="s">
        <v>45</v>
      </c>
      <c r="C1109" t="s">
        <v>5805</v>
      </c>
      <c r="D1109" t="s">
        <v>5806</v>
      </c>
      <c r="E1109" t="s">
        <v>4320</v>
      </c>
      <c r="F1109" t="s">
        <v>45</v>
      </c>
      <c r="G1109" t="s">
        <v>2052</v>
      </c>
      <c r="H1109" t="s">
        <v>4931</v>
      </c>
      <c r="I1109">
        <v>56.19</v>
      </c>
    </row>
    <row r="1110" spans="1:9" x14ac:dyDescent="0.2">
      <c r="A1110" t="s">
        <v>4320</v>
      </c>
      <c r="B1110" t="s">
        <v>45</v>
      </c>
      <c r="C1110" t="s">
        <v>5805</v>
      </c>
      <c r="D1110" t="s">
        <v>5806</v>
      </c>
      <c r="E1110" t="s">
        <v>4320</v>
      </c>
      <c r="F1110" t="s">
        <v>106</v>
      </c>
      <c r="G1110" t="s">
        <v>3929</v>
      </c>
      <c r="H1110" t="s">
        <v>5665</v>
      </c>
      <c r="I1110">
        <v>48.25</v>
      </c>
    </row>
    <row r="1111" spans="1:9" x14ac:dyDescent="0.2">
      <c r="A1111" t="s">
        <v>4320</v>
      </c>
      <c r="B1111" t="s">
        <v>45</v>
      </c>
      <c r="C1111" t="s">
        <v>5805</v>
      </c>
      <c r="D1111" t="s">
        <v>5806</v>
      </c>
      <c r="E1111" t="s">
        <v>4320</v>
      </c>
      <c r="F1111" t="s">
        <v>136</v>
      </c>
      <c r="G1111" t="s">
        <v>1407</v>
      </c>
      <c r="H1111" t="s">
        <v>4698</v>
      </c>
      <c r="I1111">
        <v>49.51</v>
      </c>
    </row>
    <row r="1112" spans="1:9" x14ac:dyDescent="0.2">
      <c r="A1112" t="s">
        <v>4320</v>
      </c>
      <c r="B1112" t="s">
        <v>45</v>
      </c>
      <c r="C1112" t="s">
        <v>5805</v>
      </c>
      <c r="D1112" t="s">
        <v>5806</v>
      </c>
      <c r="E1112" t="s">
        <v>4320</v>
      </c>
      <c r="F1112" t="s">
        <v>124</v>
      </c>
      <c r="G1112" t="s">
        <v>3320</v>
      </c>
      <c r="H1112" t="s">
        <v>5402</v>
      </c>
      <c r="I1112">
        <v>51.77</v>
      </c>
    </row>
    <row r="1113" spans="1:9" x14ac:dyDescent="0.2">
      <c r="A1113" t="s">
        <v>4320</v>
      </c>
      <c r="B1113" t="s">
        <v>45</v>
      </c>
      <c r="C1113" t="s">
        <v>5805</v>
      </c>
      <c r="D1113" t="s">
        <v>5806</v>
      </c>
      <c r="E1113" t="s">
        <v>4320</v>
      </c>
      <c r="F1113" t="s">
        <v>135</v>
      </c>
      <c r="G1113" t="s">
        <v>3276</v>
      </c>
      <c r="H1113" t="s">
        <v>5388</v>
      </c>
      <c r="I1113">
        <v>62.28</v>
      </c>
    </row>
    <row r="1114" spans="1:9" x14ac:dyDescent="0.2">
      <c r="A1114" t="s">
        <v>4320</v>
      </c>
      <c r="B1114" t="s">
        <v>45</v>
      </c>
      <c r="C1114" t="s">
        <v>5805</v>
      </c>
      <c r="D1114" t="s">
        <v>5806</v>
      </c>
      <c r="E1114" t="s">
        <v>4320</v>
      </c>
      <c r="F1114" t="s">
        <v>45</v>
      </c>
      <c r="G1114" t="s">
        <v>4586</v>
      </c>
      <c r="H1114" t="s">
        <v>4594</v>
      </c>
      <c r="I1114">
        <v>65.08</v>
      </c>
    </row>
    <row r="1115" spans="1:9" x14ac:dyDescent="0.2">
      <c r="A1115" t="s">
        <v>4320</v>
      </c>
      <c r="B1115" t="s">
        <v>45</v>
      </c>
      <c r="C1115" t="s">
        <v>5805</v>
      </c>
      <c r="D1115" t="s">
        <v>5806</v>
      </c>
      <c r="E1115" t="s">
        <v>4320</v>
      </c>
      <c r="F1115" t="s">
        <v>124</v>
      </c>
      <c r="G1115" t="s">
        <v>1051</v>
      </c>
      <c r="H1115" t="s">
        <v>4574</v>
      </c>
      <c r="I1115">
        <v>48.73</v>
      </c>
    </row>
    <row r="1116" spans="1:9" x14ac:dyDescent="0.2">
      <c r="A1116" t="s">
        <v>4320</v>
      </c>
      <c r="B1116" t="s">
        <v>45</v>
      </c>
      <c r="C1116" t="s">
        <v>5805</v>
      </c>
      <c r="D1116" t="s">
        <v>5806</v>
      </c>
      <c r="E1116" t="s">
        <v>4320</v>
      </c>
      <c r="F1116" t="s">
        <v>106</v>
      </c>
      <c r="G1116" t="s">
        <v>3109</v>
      </c>
      <c r="H1116" t="s">
        <v>5326</v>
      </c>
      <c r="I1116">
        <v>45.1</v>
      </c>
    </row>
    <row r="1117" spans="1:9" x14ac:dyDescent="0.2">
      <c r="A1117" t="s">
        <v>4320</v>
      </c>
      <c r="B1117" t="s">
        <v>45</v>
      </c>
      <c r="C1117" t="s">
        <v>5805</v>
      </c>
      <c r="D1117" t="s">
        <v>5806</v>
      </c>
      <c r="E1117" t="s">
        <v>4320</v>
      </c>
      <c r="F1117" t="s">
        <v>45</v>
      </c>
      <c r="G1117" t="s">
        <v>1012</v>
      </c>
      <c r="H1117" t="s">
        <v>4556</v>
      </c>
      <c r="I1117">
        <v>50.79</v>
      </c>
    </row>
    <row r="1118" spans="1:9" x14ac:dyDescent="0.2">
      <c r="A1118" t="s">
        <v>4320</v>
      </c>
      <c r="B1118" t="s">
        <v>45</v>
      </c>
      <c r="C1118" t="s">
        <v>5805</v>
      </c>
      <c r="D1118" t="s">
        <v>5806</v>
      </c>
      <c r="E1118" t="s">
        <v>4320</v>
      </c>
      <c r="F1118" t="s">
        <v>45</v>
      </c>
      <c r="G1118" t="s">
        <v>900</v>
      </c>
      <c r="H1118" t="s">
        <v>4523</v>
      </c>
      <c r="I1118">
        <v>59.74</v>
      </c>
    </row>
    <row r="1119" spans="1:9" x14ac:dyDescent="0.2">
      <c r="A1119" t="s">
        <v>4320</v>
      </c>
      <c r="B1119" t="s">
        <v>45</v>
      </c>
      <c r="C1119" t="s">
        <v>5805</v>
      </c>
      <c r="D1119" t="s">
        <v>5806</v>
      </c>
      <c r="E1119" t="s">
        <v>4320</v>
      </c>
      <c r="F1119" t="s">
        <v>45</v>
      </c>
      <c r="G1119" t="s">
        <v>2793</v>
      </c>
      <c r="H1119" t="s">
        <v>5203</v>
      </c>
      <c r="I1119">
        <v>58.15</v>
      </c>
    </row>
    <row r="1120" spans="1:9" x14ac:dyDescent="0.2">
      <c r="A1120" t="s">
        <v>4320</v>
      </c>
      <c r="B1120" t="s">
        <v>45</v>
      </c>
      <c r="C1120" t="s">
        <v>5805</v>
      </c>
      <c r="D1120" t="s">
        <v>5806</v>
      </c>
      <c r="E1120" t="s">
        <v>4320</v>
      </c>
      <c r="F1120" t="s">
        <v>135</v>
      </c>
      <c r="G1120" t="s">
        <v>728</v>
      </c>
      <c r="H1120" t="s">
        <v>4468</v>
      </c>
      <c r="I1120">
        <v>55.23</v>
      </c>
    </row>
    <row r="1121" spans="1:9" x14ac:dyDescent="0.2">
      <c r="A1121" t="s">
        <v>4320</v>
      </c>
      <c r="B1121" t="s">
        <v>45</v>
      </c>
      <c r="C1121" t="s">
        <v>5805</v>
      </c>
      <c r="D1121" t="s">
        <v>5806</v>
      </c>
      <c r="E1121" t="s">
        <v>4320</v>
      </c>
      <c r="F1121" t="s">
        <v>140</v>
      </c>
      <c r="G1121" t="s">
        <v>699</v>
      </c>
      <c r="H1121" t="s">
        <v>4452</v>
      </c>
      <c r="I1121">
        <v>40</v>
      </c>
    </row>
    <row r="1122" spans="1:9" x14ac:dyDescent="0.2">
      <c r="A1122" t="s">
        <v>4320</v>
      </c>
      <c r="B1122" t="s">
        <v>45</v>
      </c>
      <c r="C1122" t="s">
        <v>5805</v>
      </c>
      <c r="D1122" t="s">
        <v>5806</v>
      </c>
      <c r="E1122" t="s">
        <v>4320</v>
      </c>
      <c r="F1122" t="s">
        <v>124</v>
      </c>
      <c r="G1122" t="s">
        <v>600</v>
      </c>
      <c r="H1122" t="s">
        <v>4423</v>
      </c>
      <c r="I1122">
        <v>51.27</v>
      </c>
    </row>
    <row r="1123" spans="1:9" x14ac:dyDescent="0.2">
      <c r="A1123" t="s">
        <v>4320</v>
      </c>
      <c r="B1123" t="s">
        <v>45</v>
      </c>
      <c r="C1123" t="s">
        <v>5805</v>
      </c>
      <c r="D1123" t="s">
        <v>5806</v>
      </c>
      <c r="E1123" t="s">
        <v>4320</v>
      </c>
      <c r="F1123" t="s">
        <v>45</v>
      </c>
      <c r="G1123" t="s">
        <v>2399</v>
      </c>
      <c r="H1123" t="s">
        <v>5064</v>
      </c>
      <c r="I1123">
        <v>59.42</v>
      </c>
    </row>
    <row r="1124" spans="1:9" x14ac:dyDescent="0.2">
      <c r="A1124" t="s">
        <v>4320</v>
      </c>
      <c r="B1124" t="s">
        <v>45</v>
      </c>
      <c r="C1124" t="s">
        <v>5805</v>
      </c>
      <c r="D1124" t="s">
        <v>5806</v>
      </c>
      <c r="E1124" t="s">
        <v>4320</v>
      </c>
      <c r="F1124" t="s">
        <v>45</v>
      </c>
      <c r="G1124" t="s">
        <v>2264</v>
      </c>
      <c r="H1124" t="s">
        <v>5016</v>
      </c>
      <c r="I1124">
        <v>58.65</v>
      </c>
    </row>
    <row r="1125" spans="1:9" x14ac:dyDescent="0.2">
      <c r="A1125" t="s">
        <v>4320</v>
      </c>
      <c r="B1125" t="s">
        <v>45</v>
      </c>
      <c r="C1125" t="s">
        <v>5805</v>
      </c>
      <c r="D1125" t="s">
        <v>5806</v>
      </c>
      <c r="E1125" t="s">
        <v>4320</v>
      </c>
      <c r="F1125" t="s">
        <v>124</v>
      </c>
      <c r="G1125" t="s">
        <v>341</v>
      </c>
      <c r="H1125" t="s">
        <v>4357</v>
      </c>
      <c r="I1125">
        <v>60.63</v>
      </c>
    </row>
    <row r="1126" spans="1:9" x14ac:dyDescent="0.2">
      <c r="A1126" t="s">
        <v>4320</v>
      </c>
      <c r="B1126" t="s">
        <v>45</v>
      </c>
      <c r="C1126" t="s">
        <v>5805</v>
      </c>
      <c r="D1126" t="s">
        <v>5806</v>
      </c>
      <c r="E1126" t="s">
        <v>4320</v>
      </c>
      <c r="F1126" t="s">
        <v>140</v>
      </c>
      <c r="G1126" t="s">
        <v>276</v>
      </c>
      <c r="H1126" t="s">
        <v>4333</v>
      </c>
      <c r="I1126">
        <v>51.75</v>
      </c>
    </row>
    <row r="1127" spans="1:9" x14ac:dyDescent="0.2">
      <c r="A1127" t="s">
        <v>4320</v>
      </c>
      <c r="B1127" t="s">
        <v>135</v>
      </c>
      <c r="C1127" t="s">
        <v>4123</v>
      </c>
      <c r="D1127" t="s">
        <v>5733</v>
      </c>
      <c r="E1127" t="s">
        <v>4320</v>
      </c>
      <c r="F1127" t="s">
        <v>135</v>
      </c>
      <c r="G1127" t="s">
        <v>4123</v>
      </c>
      <c r="H1127" t="s">
        <v>5733</v>
      </c>
      <c r="I1127">
        <v>100</v>
      </c>
    </row>
    <row r="1128" spans="1:9" x14ac:dyDescent="0.2">
      <c r="A1128" t="s">
        <v>4320</v>
      </c>
      <c r="B1128" t="s">
        <v>135</v>
      </c>
      <c r="C1128" t="s">
        <v>4123</v>
      </c>
      <c r="D1128" t="s">
        <v>5733</v>
      </c>
      <c r="E1128" t="s">
        <v>4320</v>
      </c>
      <c r="F1128" t="s">
        <v>45</v>
      </c>
      <c r="G1128" t="s">
        <v>2052</v>
      </c>
      <c r="H1128" t="s">
        <v>4931</v>
      </c>
      <c r="I1128">
        <v>66.67</v>
      </c>
    </row>
    <row r="1129" spans="1:9" x14ac:dyDescent="0.2">
      <c r="A1129" t="s">
        <v>4320</v>
      </c>
      <c r="B1129" t="s">
        <v>135</v>
      </c>
      <c r="C1129" t="s">
        <v>4123</v>
      </c>
      <c r="D1129" t="s">
        <v>5733</v>
      </c>
      <c r="E1129" t="s">
        <v>4320</v>
      </c>
      <c r="F1129" t="s">
        <v>106</v>
      </c>
      <c r="G1129" t="s">
        <v>3929</v>
      </c>
      <c r="H1129" t="s">
        <v>5665</v>
      </c>
      <c r="I1129">
        <v>53.85</v>
      </c>
    </row>
    <row r="1130" spans="1:9" x14ac:dyDescent="0.2">
      <c r="A1130" t="s">
        <v>4320</v>
      </c>
      <c r="B1130" t="s">
        <v>135</v>
      </c>
      <c r="C1130" t="s">
        <v>4123</v>
      </c>
      <c r="D1130" t="s">
        <v>5733</v>
      </c>
      <c r="E1130" t="s">
        <v>4320</v>
      </c>
      <c r="F1130" t="s">
        <v>136</v>
      </c>
      <c r="G1130" t="s">
        <v>1407</v>
      </c>
      <c r="H1130" t="s">
        <v>4698</v>
      </c>
      <c r="I1130">
        <v>52.49</v>
      </c>
    </row>
    <row r="1131" spans="1:9" x14ac:dyDescent="0.2">
      <c r="A1131" t="s">
        <v>4320</v>
      </c>
      <c r="B1131" t="s">
        <v>135</v>
      </c>
      <c r="C1131" t="s">
        <v>4123</v>
      </c>
      <c r="D1131" t="s">
        <v>5733</v>
      </c>
      <c r="E1131" t="s">
        <v>4320</v>
      </c>
      <c r="F1131" t="s">
        <v>124</v>
      </c>
      <c r="G1131" t="s">
        <v>3320</v>
      </c>
      <c r="H1131" t="s">
        <v>5402</v>
      </c>
      <c r="I1131">
        <v>55.45</v>
      </c>
    </row>
    <row r="1132" spans="1:9" x14ac:dyDescent="0.2">
      <c r="A1132" t="s">
        <v>4320</v>
      </c>
      <c r="B1132" t="s">
        <v>135</v>
      </c>
      <c r="C1132" t="s">
        <v>4123</v>
      </c>
      <c r="D1132" t="s">
        <v>5733</v>
      </c>
      <c r="E1132" t="s">
        <v>4320</v>
      </c>
      <c r="F1132" t="s">
        <v>135</v>
      </c>
      <c r="G1132" t="s">
        <v>3276</v>
      </c>
      <c r="H1132" t="s">
        <v>5388</v>
      </c>
      <c r="I1132">
        <v>64.38</v>
      </c>
    </row>
    <row r="1133" spans="1:9" x14ac:dyDescent="0.2">
      <c r="A1133" t="s">
        <v>4320</v>
      </c>
      <c r="B1133" t="s">
        <v>135</v>
      </c>
      <c r="C1133" t="s">
        <v>4123</v>
      </c>
      <c r="D1133" t="s">
        <v>5733</v>
      </c>
      <c r="E1133" t="s">
        <v>4320</v>
      </c>
      <c r="F1133" t="s">
        <v>45</v>
      </c>
      <c r="G1133" t="s">
        <v>4586</v>
      </c>
      <c r="H1133" t="s">
        <v>4594</v>
      </c>
      <c r="I1133">
        <v>68.709999999999994</v>
      </c>
    </row>
    <row r="1134" spans="1:9" x14ac:dyDescent="0.2">
      <c r="A1134" t="s">
        <v>4320</v>
      </c>
      <c r="B1134" t="s">
        <v>135</v>
      </c>
      <c r="C1134" t="s">
        <v>4123</v>
      </c>
      <c r="D1134" t="s">
        <v>5733</v>
      </c>
      <c r="E1134" t="s">
        <v>4320</v>
      </c>
      <c r="F1134" t="s">
        <v>124</v>
      </c>
      <c r="G1134" t="s">
        <v>1051</v>
      </c>
      <c r="H1134" t="s">
        <v>4574</v>
      </c>
      <c r="I1134">
        <v>51.31</v>
      </c>
    </row>
    <row r="1135" spans="1:9" x14ac:dyDescent="0.2">
      <c r="A1135" t="s">
        <v>4320</v>
      </c>
      <c r="B1135" t="s">
        <v>135</v>
      </c>
      <c r="C1135" t="s">
        <v>4123</v>
      </c>
      <c r="D1135" t="s">
        <v>5733</v>
      </c>
      <c r="E1135" t="s">
        <v>4320</v>
      </c>
      <c r="F1135" t="s">
        <v>106</v>
      </c>
      <c r="G1135" t="s">
        <v>3109</v>
      </c>
      <c r="H1135" t="s">
        <v>5326</v>
      </c>
      <c r="I1135">
        <v>52.74</v>
      </c>
    </row>
    <row r="1136" spans="1:9" x14ac:dyDescent="0.2">
      <c r="A1136" t="s">
        <v>4320</v>
      </c>
      <c r="B1136" t="s">
        <v>135</v>
      </c>
      <c r="C1136" t="s">
        <v>4123</v>
      </c>
      <c r="D1136" t="s">
        <v>5733</v>
      </c>
      <c r="E1136" t="s">
        <v>4320</v>
      </c>
      <c r="F1136" t="s">
        <v>45</v>
      </c>
      <c r="G1136" t="s">
        <v>1012</v>
      </c>
      <c r="H1136" t="s">
        <v>4556</v>
      </c>
      <c r="I1136">
        <v>60.45</v>
      </c>
    </row>
    <row r="1137" spans="1:9" x14ac:dyDescent="0.2">
      <c r="A1137" t="s">
        <v>4320</v>
      </c>
      <c r="B1137" t="s">
        <v>135</v>
      </c>
      <c r="C1137" t="s">
        <v>4123</v>
      </c>
      <c r="D1137" t="s">
        <v>5733</v>
      </c>
      <c r="E1137" t="s">
        <v>4320</v>
      </c>
      <c r="F1137" t="s">
        <v>45</v>
      </c>
      <c r="G1137" t="s">
        <v>900</v>
      </c>
      <c r="H1137" t="s">
        <v>4523</v>
      </c>
      <c r="I1137">
        <v>66.989999999999995</v>
      </c>
    </row>
    <row r="1138" spans="1:9" x14ac:dyDescent="0.2">
      <c r="A1138" t="s">
        <v>4320</v>
      </c>
      <c r="B1138" t="s">
        <v>135</v>
      </c>
      <c r="C1138" t="s">
        <v>4123</v>
      </c>
      <c r="D1138" t="s">
        <v>5733</v>
      </c>
      <c r="E1138" t="s">
        <v>4320</v>
      </c>
      <c r="F1138" t="s">
        <v>45</v>
      </c>
      <c r="G1138" t="s">
        <v>2793</v>
      </c>
      <c r="H1138" t="s">
        <v>5203</v>
      </c>
      <c r="I1138">
        <v>67.209999999999994</v>
      </c>
    </row>
    <row r="1139" spans="1:9" x14ac:dyDescent="0.2">
      <c r="A1139" t="s">
        <v>4320</v>
      </c>
      <c r="B1139" t="s">
        <v>135</v>
      </c>
      <c r="C1139" t="s">
        <v>4123</v>
      </c>
      <c r="D1139" t="s">
        <v>5733</v>
      </c>
      <c r="E1139" t="s">
        <v>4320</v>
      </c>
      <c r="F1139" t="s">
        <v>135</v>
      </c>
      <c r="G1139" t="s">
        <v>728</v>
      </c>
      <c r="H1139" t="s">
        <v>4468</v>
      </c>
      <c r="I1139">
        <v>63.14</v>
      </c>
    </row>
    <row r="1140" spans="1:9" x14ac:dyDescent="0.2">
      <c r="A1140" t="s">
        <v>4320</v>
      </c>
      <c r="B1140" t="s">
        <v>135</v>
      </c>
      <c r="C1140" t="s">
        <v>4123</v>
      </c>
      <c r="D1140" t="s">
        <v>5733</v>
      </c>
      <c r="E1140" t="s">
        <v>4320</v>
      </c>
      <c r="F1140" t="s">
        <v>140</v>
      </c>
      <c r="G1140" t="s">
        <v>699</v>
      </c>
      <c r="H1140" t="s">
        <v>4452</v>
      </c>
      <c r="I1140">
        <v>41.99</v>
      </c>
    </row>
    <row r="1141" spans="1:9" x14ac:dyDescent="0.2">
      <c r="A1141" t="s">
        <v>4320</v>
      </c>
      <c r="B1141" t="s">
        <v>135</v>
      </c>
      <c r="C1141" t="s">
        <v>4123</v>
      </c>
      <c r="D1141" t="s">
        <v>5733</v>
      </c>
      <c r="E1141" t="s">
        <v>4320</v>
      </c>
      <c r="F1141" t="s">
        <v>124</v>
      </c>
      <c r="G1141" t="s">
        <v>600</v>
      </c>
      <c r="H1141" t="s">
        <v>4423</v>
      </c>
      <c r="I1141">
        <v>54.07</v>
      </c>
    </row>
    <row r="1142" spans="1:9" x14ac:dyDescent="0.2">
      <c r="A1142" t="s">
        <v>4320</v>
      </c>
      <c r="B1142" t="s">
        <v>135</v>
      </c>
      <c r="C1142" t="s">
        <v>4123</v>
      </c>
      <c r="D1142" t="s">
        <v>5733</v>
      </c>
      <c r="E1142" t="s">
        <v>4320</v>
      </c>
      <c r="F1142" t="s">
        <v>45</v>
      </c>
      <c r="G1142" t="s">
        <v>2399</v>
      </c>
      <c r="H1142" t="s">
        <v>5064</v>
      </c>
      <c r="I1142">
        <v>65.69</v>
      </c>
    </row>
    <row r="1143" spans="1:9" x14ac:dyDescent="0.2">
      <c r="A1143" t="s">
        <v>4320</v>
      </c>
      <c r="B1143" t="s">
        <v>135</v>
      </c>
      <c r="C1143" t="s">
        <v>4123</v>
      </c>
      <c r="D1143" t="s">
        <v>5733</v>
      </c>
      <c r="E1143" t="s">
        <v>4320</v>
      </c>
      <c r="F1143" t="s">
        <v>45</v>
      </c>
      <c r="G1143" t="s">
        <v>2264</v>
      </c>
      <c r="H1143" t="s">
        <v>5016</v>
      </c>
      <c r="I1143">
        <v>66.67</v>
      </c>
    </row>
    <row r="1144" spans="1:9" x14ac:dyDescent="0.2">
      <c r="A1144" t="s">
        <v>4320</v>
      </c>
      <c r="B1144" t="s">
        <v>135</v>
      </c>
      <c r="C1144" t="s">
        <v>4123</v>
      </c>
      <c r="D1144" t="s">
        <v>5733</v>
      </c>
      <c r="E1144" t="s">
        <v>4320</v>
      </c>
      <c r="F1144" t="s">
        <v>124</v>
      </c>
      <c r="G1144" t="s">
        <v>341</v>
      </c>
      <c r="H1144" t="s">
        <v>4357</v>
      </c>
      <c r="I1144">
        <v>66.989999999999995</v>
      </c>
    </row>
    <row r="1145" spans="1:9" x14ac:dyDescent="0.2">
      <c r="A1145" t="s">
        <v>4320</v>
      </c>
      <c r="B1145" t="s">
        <v>135</v>
      </c>
      <c r="C1145" t="s">
        <v>4123</v>
      </c>
      <c r="D1145" t="s">
        <v>5733</v>
      </c>
      <c r="E1145" t="s">
        <v>4320</v>
      </c>
      <c r="F1145" t="s">
        <v>140</v>
      </c>
      <c r="G1145" t="s">
        <v>276</v>
      </c>
      <c r="H1145" t="s">
        <v>4333</v>
      </c>
      <c r="I1145">
        <v>57.37</v>
      </c>
    </row>
    <row r="1146" spans="1:9" x14ac:dyDescent="0.2">
      <c r="A1146" t="s">
        <v>4320</v>
      </c>
      <c r="B1146" t="s">
        <v>45</v>
      </c>
      <c r="C1146" t="s">
        <v>2052</v>
      </c>
      <c r="D1146" t="s">
        <v>4931</v>
      </c>
      <c r="E1146" t="s">
        <v>4320</v>
      </c>
      <c r="F1146" t="s">
        <v>45</v>
      </c>
      <c r="G1146" t="s">
        <v>2052</v>
      </c>
      <c r="H1146" t="s">
        <v>4931</v>
      </c>
      <c r="I1146">
        <v>100</v>
      </c>
    </row>
    <row r="1147" spans="1:9" x14ac:dyDescent="0.2">
      <c r="A1147" t="s">
        <v>4320</v>
      </c>
      <c r="B1147" t="s">
        <v>45</v>
      </c>
      <c r="C1147" t="s">
        <v>2052</v>
      </c>
      <c r="D1147" t="s">
        <v>4931</v>
      </c>
      <c r="E1147" t="s">
        <v>4320</v>
      </c>
      <c r="F1147" t="s">
        <v>106</v>
      </c>
      <c r="G1147" t="s">
        <v>3929</v>
      </c>
      <c r="H1147" t="s">
        <v>5665</v>
      </c>
      <c r="I1147">
        <v>52.2</v>
      </c>
    </row>
    <row r="1148" spans="1:9" x14ac:dyDescent="0.2">
      <c r="A1148" t="s">
        <v>4320</v>
      </c>
      <c r="B1148" t="s">
        <v>45</v>
      </c>
      <c r="C1148" t="s">
        <v>2052</v>
      </c>
      <c r="D1148" t="s">
        <v>4931</v>
      </c>
      <c r="E1148" t="s">
        <v>4320</v>
      </c>
      <c r="F1148" t="s">
        <v>136</v>
      </c>
      <c r="G1148" t="s">
        <v>1407</v>
      </c>
      <c r="H1148" t="s">
        <v>4698</v>
      </c>
      <c r="I1148">
        <v>51.96</v>
      </c>
    </row>
    <row r="1149" spans="1:9" x14ac:dyDescent="0.2">
      <c r="A1149" t="s">
        <v>4320</v>
      </c>
      <c r="B1149" t="s">
        <v>45</v>
      </c>
      <c r="C1149" t="s">
        <v>2052</v>
      </c>
      <c r="D1149" t="s">
        <v>4931</v>
      </c>
      <c r="E1149" t="s">
        <v>4320</v>
      </c>
      <c r="F1149" t="s">
        <v>124</v>
      </c>
      <c r="G1149" t="s">
        <v>3320</v>
      </c>
      <c r="H1149" t="s">
        <v>5402</v>
      </c>
      <c r="I1149">
        <v>56.09</v>
      </c>
    </row>
    <row r="1150" spans="1:9" x14ac:dyDescent="0.2">
      <c r="A1150" t="s">
        <v>4320</v>
      </c>
      <c r="B1150" t="s">
        <v>45</v>
      </c>
      <c r="C1150" t="s">
        <v>2052</v>
      </c>
      <c r="D1150" t="s">
        <v>4931</v>
      </c>
      <c r="E1150" t="s">
        <v>4320</v>
      </c>
      <c r="F1150" t="s">
        <v>135</v>
      </c>
      <c r="G1150" t="s">
        <v>3276</v>
      </c>
      <c r="H1150" t="s">
        <v>5388</v>
      </c>
      <c r="I1150">
        <v>59.45</v>
      </c>
    </row>
    <row r="1151" spans="1:9" x14ac:dyDescent="0.2">
      <c r="A1151" t="s">
        <v>4320</v>
      </c>
      <c r="B1151" t="s">
        <v>45</v>
      </c>
      <c r="C1151" t="s">
        <v>2052</v>
      </c>
      <c r="D1151" t="s">
        <v>4931</v>
      </c>
      <c r="E1151" t="s">
        <v>4320</v>
      </c>
      <c r="F1151" t="s">
        <v>45</v>
      </c>
      <c r="G1151" t="s">
        <v>4586</v>
      </c>
      <c r="H1151" t="s">
        <v>4594</v>
      </c>
      <c r="I1151">
        <v>58.36</v>
      </c>
    </row>
    <row r="1152" spans="1:9" x14ac:dyDescent="0.2">
      <c r="A1152" t="s">
        <v>4320</v>
      </c>
      <c r="B1152" t="s">
        <v>45</v>
      </c>
      <c r="C1152" t="s">
        <v>2052</v>
      </c>
      <c r="D1152" t="s">
        <v>4931</v>
      </c>
      <c r="E1152" t="s">
        <v>4320</v>
      </c>
      <c r="F1152" t="s">
        <v>124</v>
      </c>
      <c r="G1152" t="s">
        <v>1051</v>
      </c>
      <c r="H1152" t="s">
        <v>4574</v>
      </c>
      <c r="I1152">
        <v>51.11</v>
      </c>
    </row>
    <row r="1153" spans="1:9" x14ac:dyDescent="0.2">
      <c r="A1153" t="s">
        <v>4320</v>
      </c>
      <c r="B1153" t="s">
        <v>45</v>
      </c>
      <c r="C1153" t="s">
        <v>2052</v>
      </c>
      <c r="D1153" t="s">
        <v>4931</v>
      </c>
      <c r="E1153" t="s">
        <v>4320</v>
      </c>
      <c r="F1153" t="s">
        <v>106</v>
      </c>
      <c r="G1153" t="s">
        <v>3109</v>
      </c>
      <c r="H1153" t="s">
        <v>5326</v>
      </c>
      <c r="I1153">
        <v>52.25</v>
      </c>
    </row>
    <row r="1154" spans="1:9" x14ac:dyDescent="0.2">
      <c r="A1154" t="s">
        <v>4320</v>
      </c>
      <c r="B1154" t="s">
        <v>45</v>
      </c>
      <c r="C1154" t="s">
        <v>2052</v>
      </c>
      <c r="D1154" t="s">
        <v>4931</v>
      </c>
      <c r="E1154" t="s">
        <v>4320</v>
      </c>
      <c r="F1154" t="s">
        <v>45</v>
      </c>
      <c r="G1154" t="s">
        <v>1012</v>
      </c>
      <c r="H1154" t="s">
        <v>4556</v>
      </c>
      <c r="I1154">
        <v>65.41</v>
      </c>
    </row>
    <row r="1155" spans="1:9" x14ac:dyDescent="0.2">
      <c r="A1155" t="s">
        <v>4320</v>
      </c>
      <c r="B1155" t="s">
        <v>45</v>
      </c>
      <c r="C1155" t="s">
        <v>2052</v>
      </c>
      <c r="D1155" t="s">
        <v>4931</v>
      </c>
      <c r="E1155" t="s">
        <v>4320</v>
      </c>
      <c r="F1155" t="s">
        <v>45</v>
      </c>
      <c r="G1155" t="s">
        <v>900</v>
      </c>
      <c r="H1155" t="s">
        <v>4523</v>
      </c>
      <c r="I1155">
        <v>62.66</v>
      </c>
    </row>
    <row r="1156" spans="1:9" x14ac:dyDescent="0.2">
      <c r="A1156" t="s">
        <v>4320</v>
      </c>
      <c r="B1156" t="s">
        <v>45</v>
      </c>
      <c r="C1156" t="s">
        <v>2052</v>
      </c>
      <c r="D1156" t="s">
        <v>4931</v>
      </c>
      <c r="E1156" t="s">
        <v>4320</v>
      </c>
      <c r="F1156" t="s">
        <v>45</v>
      </c>
      <c r="G1156" t="s">
        <v>2793</v>
      </c>
      <c r="H1156" t="s">
        <v>5203</v>
      </c>
      <c r="I1156">
        <v>57.78</v>
      </c>
    </row>
    <row r="1157" spans="1:9" x14ac:dyDescent="0.2">
      <c r="A1157" t="s">
        <v>4320</v>
      </c>
      <c r="B1157" t="s">
        <v>45</v>
      </c>
      <c r="C1157" t="s">
        <v>2052</v>
      </c>
      <c r="D1157" t="s">
        <v>4931</v>
      </c>
      <c r="E1157" t="s">
        <v>4320</v>
      </c>
      <c r="F1157" t="s">
        <v>135</v>
      </c>
      <c r="G1157" t="s">
        <v>728</v>
      </c>
      <c r="H1157" t="s">
        <v>4468</v>
      </c>
      <c r="I1157">
        <v>69.260000000000005</v>
      </c>
    </row>
    <row r="1158" spans="1:9" x14ac:dyDescent="0.2">
      <c r="A1158" t="s">
        <v>4320</v>
      </c>
      <c r="B1158" t="s">
        <v>45</v>
      </c>
      <c r="C1158" t="s">
        <v>2052</v>
      </c>
      <c r="D1158" t="s">
        <v>4931</v>
      </c>
      <c r="E1158" t="s">
        <v>4320</v>
      </c>
      <c r="F1158" t="s">
        <v>140</v>
      </c>
      <c r="G1158" t="s">
        <v>699</v>
      </c>
      <c r="H1158" t="s">
        <v>4452</v>
      </c>
      <c r="I1158">
        <v>38.36</v>
      </c>
    </row>
    <row r="1159" spans="1:9" x14ac:dyDescent="0.2">
      <c r="A1159" t="s">
        <v>4320</v>
      </c>
      <c r="B1159" t="s">
        <v>45</v>
      </c>
      <c r="C1159" t="s">
        <v>2052</v>
      </c>
      <c r="D1159" t="s">
        <v>4931</v>
      </c>
      <c r="E1159" t="s">
        <v>4320</v>
      </c>
      <c r="F1159" t="s">
        <v>124</v>
      </c>
      <c r="G1159" t="s">
        <v>600</v>
      </c>
      <c r="H1159" t="s">
        <v>4423</v>
      </c>
      <c r="I1159">
        <v>53.16</v>
      </c>
    </row>
    <row r="1160" spans="1:9" x14ac:dyDescent="0.2">
      <c r="A1160" t="s">
        <v>4320</v>
      </c>
      <c r="B1160" t="s">
        <v>45</v>
      </c>
      <c r="C1160" t="s">
        <v>2052</v>
      </c>
      <c r="D1160" t="s">
        <v>4931</v>
      </c>
      <c r="E1160" t="s">
        <v>4320</v>
      </c>
      <c r="F1160" t="s">
        <v>45</v>
      </c>
      <c r="G1160" t="s">
        <v>2399</v>
      </c>
      <c r="H1160" t="s">
        <v>5064</v>
      </c>
      <c r="I1160">
        <v>58.92</v>
      </c>
    </row>
    <row r="1161" spans="1:9" x14ac:dyDescent="0.2">
      <c r="A1161" t="s">
        <v>4320</v>
      </c>
      <c r="B1161" t="s">
        <v>45</v>
      </c>
      <c r="C1161" t="s">
        <v>2052</v>
      </c>
      <c r="D1161" t="s">
        <v>4931</v>
      </c>
      <c r="E1161" t="s">
        <v>4320</v>
      </c>
      <c r="F1161" t="s">
        <v>45</v>
      </c>
      <c r="G1161" t="s">
        <v>2264</v>
      </c>
      <c r="H1161" t="s">
        <v>5016</v>
      </c>
      <c r="I1161">
        <v>57.78</v>
      </c>
    </row>
    <row r="1162" spans="1:9" x14ac:dyDescent="0.2">
      <c r="A1162" t="s">
        <v>4320</v>
      </c>
      <c r="B1162" t="s">
        <v>45</v>
      </c>
      <c r="C1162" t="s">
        <v>2052</v>
      </c>
      <c r="D1162" t="s">
        <v>4931</v>
      </c>
      <c r="E1162" t="s">
        <v>4320</v>
      </c>
      <c r="F1162" t="s">
        <v>124</v>
      </c>
      <c r="G1162" t="s">
        <v>341</v>
      </c>
      <c r="H1162" t="s">
        <v>4357</v>
      </c>
      <c r="I1162">
        <v>62.89</v>
      </c>
    </row>
    <row r="1163" spans="1:9" x14ac:dyDescent="0.2">
      <c r="A1163" t="s">
        <v>4320</v>
      </c>
      <c r="B1163" t="s">
        <v>45</v>
      </c>
      <c r="C1163" t="s">
        <v>2052</v>
      </c>
      <c r="D1163" t="s">
        <v>4931</v>
      </c>
      <c r="E1163" t="s">
        <v>4320</v>
      </c>
      <c r="F1163" t="s">
        <v>140</v>
      </c>
      <c r="G1163" t="s">
        <v>276</v>
      </c>
      <c r="H1163" t="s">
        <v>4333</v>
      </c>
      <c r="I1163">
        <v>52.52</v>
      </c>
    </row>
    <row r="1164" spans="1:9" x14ac:dyDescent="0.2">
      <c r="A1164" t="s">
        <v>4320</v>
      </c>
      <c r="B1164" t="s">
        <v>106</v>
      </c>
      <c r="C1164" t="s">
        <v>3929</v>
      </c>
      <c r="D1164" t="s">
        <v>5665</v>
      </c>
      <c r="E1164" t="s">
        <v>4320</v>
      </c>
      <c r="F1164" t="s">
        <v>106</v>
      </c>
      <c r="G1164" t="s">
        <v>3929</v>
      </c>
      <c r="H1164" t="s">
        <v>5665</v>
      </c>
      <c r="I1164">
        <v>100</v>
      </c>
    </row>
    <row r="1165" spans="1:9" x14ac:dyDescent="0.2">
      <c r="A1165" t="s">
        <v>4320</v>
      </c>
      <c r="B1165" t="s">
        <v>106</v>
      </c>
      <c r="C1165" t="s">
        <v>3929</v>
      </c>
      <c r="D1165" t="s">
        <v>5665</v>
      </c>
      <c r="E1165" t="s">
        <v>4320</v>
      </c>
      <c r="F1165" t="s">
        <v>136</v>
      </c>
      <c r="G1165" t="s">
        <v>1407</v>
      </c>
      <c r="H1165" t="s">
        <v>4698</v>
      </c>
      <c r="I1165">
        <v>51.47</v>
      </c>
    </row>
    <row r="1166" spans="1:9" x14ac:dyDescent="0.2">
      <c r="A1166" t="s">
        <v>4320</v>
      </c>
      <c r="B1166" t="s">
        <v>106</v>
      </c>
      <c r="C1166" t="s">
        <v>3929</v>
      </c>
      <c r="D1166" t="s">
        <v>5665</v>
      </c>
      <c r="E1166" t="s">
        <v>4320</v>
      </c>
      <c r="F1166" t="s">
        <v>124</v>
      </c>
      <c r="G1166" t="s">
        <v>3320</v>
      </c>
      <c r="H1166" t="s">
        <v>5402</v>
      </c>
      <c r="I1166">
        <v>55.27</v>
      </c>
    </row>
    <row r="1167" spans="1:9" x14ac:dyDescent="0.2">
      <c r="A1167" t="s">
        <v>4320</v>
      </c>
      <c r="B1167" t="s">
        <v>106</v>
      </c>
      <c r="C1167" t="s">
        <v>3929</v>
      </c>
      <c r="D1167" t="s">
        <v>5665</v>
      </c>
      <c r="E1167" t="s">
        <v>4320</v>
      </c>
      <c r="F1167" t="s">
        <v>135</v>
      </c>
      <c r="G1167" t="s">
        <v>3276</v>
      </c>
      <c r="H1167" t="s">
        <v>5388</v>
      </c>
      <c r="I1167">
        <v>48.63</v>
      </c>
    </row>
    <row r="1168" spans="1:9" x14ac:dyDescent="0.2">
      <c r="A1168" t="s">
        <v>4320</v>
      </c>
      <c r="B1168" t="s">
        <v>106</v>
      </c>
      <c r="C1168" t="s">
        <v>3929</v>
      </c>
      <c r="D1168" t="s">
        <v>5665</v>
      </c>
      <c r="E1168" t="s">
        <v>4320</v>
      </c>
      <c r="F1168" t="s">
        <v>45</v>
      </c>
      <c r="G1168" t="s">
        <v>4586</v>
      </c>
      <c r="H1168" t="s">
        <v>4594</v>
      </c>
      <c r="I1168">
        <v>47.65</v>
      </c>
    </row>
    <row r="1169" spans="1:9" x14ac:dyDescent="0.2">
      <c r="A1169" t="s">
        <v>4320</v>
      </c>
      <c r="B1169" t="s">
        <v>106</v>
      </c>
      <c r="C1169" t="s">
        <v>3929</v>
      </c>
      <c r="D1169" t="s">
        <v>5665</v>
      </c>
      <c r="E1169" t="s">
        <v>4320</v>
      </c>
      <c r="F1169" t="s">
        <v>124</v>
      </c>
      <c r="G1169" t="s">
        <v>1051</v>
      </c>
      <c r="H1169" t="s">
        <v>4574</v>
      </c>
      <c r="I1169">
        <v>54.15</v>
      </c>
    </row>
    <row r="1170" spans="1:9" x14ac:dyDescent="0.2">
      <c r="A1170" t="s">
        <v>4320</v>
      </c>
      <c r="B1170" t="s">
        <v>106</v>
      </c>
      <c r="C1170" t="s">
        <v>3929</v>
      </c>
      <c r="D1170" t="s">
        <v>5665</v>
      </c>
      <c r="E1170" t="s">
        <v>4320</v>
      </c>
      <c r="F1170" t="s">
        <v>106</v>
      </c>
      <c r="G1170" t="s">
        <v>3109</v>
      </c>
      <c r="H1170" t="s">
        <v>5326</v>
      </c>
      <c r="I1170">
        <v>79.150000000000006</v>
      </c>
    </row>
    <row r="1171" spans="1:9" x14ac:dyDescent="0.2">
      <c r="A1171" t="s">
        <v>4320</v>
      </c>
      <c r="B1171" t="s">
        <v>106</v>
      </c>
      <c r="C1171" t="s">
        <v>3929</v>
      </c>
      <c r="D1171" t="s">
        <v>5665</v>
      </c>
      <c r="E1171" t="s">
        <v>4320</v>
      </c>
      <c r="F1171" t="s">
        <v>45</v>
      </c>
      <c r="G1171" t="s">
        <v>1012</v>
      </c>
      <c r="H1171" t="s">
        <v>4556</v>
      </c>
      <c r="I1171">
        <v>47.5</v>
      </c>
    </row>
    <row r="1172" spans="1:9" x14ac:dyDescent="0.2">
      <c r="A1172" t="s">
        <v>4320</v>
      </c>
      <c r="B1172" t="s">
        <v>106</v>
      </c>
      <c r="C1172" t="s">
        <v>3929</v>
      </c>
      <c r="D1172" t="s">
        <v>5665</v>
      </c>
      <c r="E1172" t="s">
        <v>4320</v>
      </c>
      <c r="F1172" t="s">
        <v>45</v>
      </c>
      <c r="G1172" t="s">
        <v>900</v>
      </c>
      <c r="H1172" t="s">
        <v>4523</v>
      </c>
      <c r="I1172">
        <v>45.82</v>
      </c>
    </row>
    <row r="1173" spans="1:9" x14ac:dyDescent="0.2">
      <c r="A1173" t="s">
        <v>4320</v>
      </c>
      <c r="B1173" t="s">
        <v>106</v>
      </c>
      <c r="C1173" t="s">
        <v>3929</v>
      </c>
      <c r="D1173" t="s">
        <v>5665</v>
      </c>
      <c r="E1173" t="s">
        <v>4320</v>
      </c>
      <c r="F1173" t="s">
        <v>45</v>
      </c>
      <c r="G1173" t="s">
        <v>2793</v>
      </c>
      <c r="H1173" t="s">
        <v>5203</v>
      </c>
      <c r="I1173">
        <v>48.89</v>
      </c>
    </row>
    <row r="1174" spans="1:9" x14ac:dyDescent="0.2">
      <c r="A1174" t="s">
        <v>4320</v>
      </c>
      <c r="B1174" t="s">
        <v>106</v>
      </c>
      <c r="C1174" t="s">
        <v>3929</v>
      </c>
      <c r="D1174" t="s">
        <v>5665</v>
      </c>
      <c r="E1174" t="s">
        <v>4320</v>
      </c>
      <c r="F1174" t="s">
        <v>135</v>
      </c>
      <c r="G1174" t="s">
        <v>728</v>
      </c>
      <c r="H1174" t="s">
        <v>4468</v>
      </c>
      <c r="I1174">
        <v>48.1</v>
      </c>
    </row>
    <row r="1175" spans="1:9" x14ac:dyDescent="0.2">
      <c r="A1175" t="s">
        <v>4320</v>
      </c>
      <c r="B1175" t="s">
        <v>106</v>
      </c>
      <c r="C1175" t="s">
        <v>3929</v>
      </c>
      <c r="D1175" t="s">
        <v>5665</v>
      </c>
      <c r="E1175" t="s">
        <v>4320</v>
      </c>
      <c r="F1175" t="s">
        <v>140</v>
      </c>
      <c r="G1175" t="s">
        <v>699</v>
      </c>
      <c r="H1175" t="s">
        <v>4452</v>
      </c>
      <c r="I1175">
        <v>39.04</v>
      </c>
    </row>
    <row r="1176" spans="1:9" x14ac:dyDescent="0.2">
      <c r="A1176" t="s">
        <v>4320</v>
      </c>
      <c r="B1176" t="s">
        <v>106</v>
      </c>
      <c r="C1176" t="s">
        <v>3929</v>
      </c>
      <c r="D1176" t="s">
        <v>5665</v>
      </c>
      <c r="E1176" t="s">
        <v>4320</v>
      </c>
      <c r="F1176" t="s">
        <v>124</v>
      </c>
      <c r="G1176" t="s">
        <v>600</v>
      </c>
      <c r="H1176" t="s">
        <v>4423</v>
      </c>
      <c r="I1176">
        <v>55.21</v>
      </c>
    </row>
    <row r="1177" spans="1:9" x14ac:dyDescent="0.2">
      <c r="A1177" t="s">
        <v>4320</v>
      </c>
      <c r="B1177" t="s">
        <v>106</v>
      </c>
      <c r="C1177" t="s">
        <v>3929</v>
      </c>
      <c r="D1177" t="s">
        <v>5665</v>
      </c>
      <c r="E1177" t="s">
        <v>4320</v>
      </c>
      <c r="F1177" t="s">
        <v>45</v>
      </c>
      <c r="G1177" t="s">
        <v>2399</v>
      </c>
      <c r="H1177" t="s">
        <v>5064</v>
      </c>
      <c r="I1177">
        <v>48.09</v>
      </c>
    </row>
    <row r="1178" spans="1:9" x14ac:dyDescent="0.2">
      <c r="A1178" t="s">
        <v>4320</v>
      </c>
      <c r="B1178" t="s">
        <v>106</v>
      </c>
      <c r="C1178" t="s">
        <v>3929</v>
      </c>
      <c r="D1178" t="s">
        <v>5665</v>
      </c>
      <c r="E1178" t="s">
        <v>4320</v>
      </c>
      <c r="F1178" t="s">
        <v>45</v>
      </c>
      <c r="G1178" t="s">
        <v>2264</v>
      </c>
      <c r="H1178" t="s">
        <v>5016</v>
      </c>
      <c r="I1178">
        <v>47.8</v>
      </c>
    </row>
    <row r="1179" spans="1:9" x14ac:dyDescent="0.2">
      <c r="A1179" t="s">
        <v>4320</v>
      </c>
      <c r="B1179" t="s">
        <v>106</v>
      </c>
      <c r="C1179" t="s">
        <v>3929</v>
      </c>
      <c r="D1179" t="s">
        <v>5665</v>
      </c>
      <c r="E1179" t="s">
        <v>4320</v>
      </c>
      <c r="F1179" t="s">
        <v>124</v>
      </c>
      <c r="G1179" t="s">
        <v>341</v>
      </c>
      <c r="H1179" t="s">
        <v>4357</v>
      </c>
      <c r="I1179">
        <v>48.15</v>
      </c>
    </row>
    <row r="1180" spans="1:9" x14ac:dyDescent="0.2">
      <c r="A1180" t="s">
        <v>4320</v>
      </c>
      <c r="B1180" t="s">
        <v>106</v>
      </c>
      <c r="C1180" t="s">
        <v>3929</v>
      </c>
      <c r="D1180" t="s">
        <v>5665</v>
      </c>
      <c r="E1180" t="s">
        <v>4320</v>
      </c>
      <c r="F1180" t="s">
        <v>140</v>
      </c>
      <c r="G1180" t="s">
        <v>276</v>
      </c>
      <c r="H1180" t="s">
        <v>4333</v>
      </c>
      <c r="I1180">
        <v>57.36</v>
      </c>
    </row>
    <row r="1181" spans="1:9" x14ac:dyDescent="0.2">
      <c r="A1181" t="s">
        <v>4320</v>
      </c>
      <c r="B1181" t="s">
        <v>136</v>
      </c>
      <c r="C1181" t="s">
        <v>1407</v>
      </c>
      <c r="D1181" t="s">
        <v>4698</v>
      </c>
      <c r="E1181" t="s">
        <v>4320</v>
      </c>
      <c r="F1181" t="s">
        <v>136</v>
      </c>
      <c r="G1181" t="s">
        <v>1407</v>
      </c>
      <c r="H1181" t="s">
        <v>4698</v>
      </c>
      <c r="I1181">
        <v>100</v>
      </c>
    </row>
    <row r="1182" spans="1:9" x14ac:dyDescent="0.2">
      <c r="A1182" t="s">
        <v>4320</v>
      </c>
      <c r="B1182" t="s">
        <v>136</v>
      </c>
      <c r="C1182" t="s">
        <v>1407</v>
      </c>
      <c r="D1182" t="s">
        <v>4698</v>
      </c>
      <c r="E1182" t="s">
        <v>4320</v>
      </c>
      <c r="F1182" t="s">
        <v>124</v>
      </c>
      <c r="G1182" t="s">
        <v>3320</v>
      </c>
      <c r="H1182" t="s">
        <v>5402</v>
      </c>
      <c r="I1182">
        <v>58.5</v>
      </c>
    </row>
    <row r="1183" spans="1:9" x14ac:dyDescent="0.2">
      <c r="A1183" t="s">
        <v>4320</v>
      </c>
      <c r="B1183" t="s">
        <v>136</v>
      </c>
      <c r="C1183" t="s">
        <v>1407</v>
      </c>
      <c r="D1183" t="s">
        <v>4698</v>
      </c>
      <c r="E1183" t="s">
        <v>4320</v>
      </c>
      <c r="F1183" t="s">
        <v>135</v>
      </c>
      <c r="G1183" t="s">
        <v>3276</v>
      </c>
      <c r="H1183" t="s">
        <v>5388</v>
      </c>
      <c r="I1183">
        <v>48.76</v>
      </c>
    </row>
    <row r="1184" spans="1:9" x14ac:dyDescent="0.2">
      <c r="A1184" t="s">
        <v>4320</v>
      </c>
      <c r="B1184" t="s">
        <v>136</v>
      </c>
      <c r="C1184" t="s">
        <v>1407</v>
      </c>
      <c r="D1184" t="s">
        <v>4698</v>
      </c>
      <c r="E1184" t="s">
        <v>4320</v>
      </c>
      <c r="F1184" t="s">
        <v>45</v>
      </c>
      <c r="G1184" t="s">
        <v>4586</v>
      </c>
      <c r="H1184" t="s">
        <v>4594</v>
      </c>
      <c r="I1184">
        <v>50.16</v>
      </c>
    </row>
    <row r="1185" spans="1:9" x14ac:dyDescent="0.2">
      <c r="A1185" t="s">
        <v>4320</v>
      </c>
      <c r="B1185" t="s">
        <v>136</v>
      </c>
      <c r="C1185" t="s">
        <v>1407</v>
      </c>
      <c r="D1185" t="s">
        <v>4698</v>
      </c>
      <c r="E1185" t="s">
        <v>4320</v>
      </c>
      <c r="F1185" t="s">
        <v>124</v>
      </c>
      <c r="G1185" t="s">
        <v>1051</v>
      </c>
      <c r="H1185" t="s">
        <v>4574</v>
      </c>
      <c r="I1185">
        <v>55.88</v>
      </c>
    </row>
    <row r="1186" spans="1:9" x14ac:dyDescent="0.2">
      <c r="A1186" t="s">
        <v>4320</v>
      </c>
      <c r="B1186" t="s">
        <v>136</v>
      </c>
      <c r="C1186" t="s">
        <v>1407</v>
      </c>
      <c r="D1186" t="s">
        <v>4698</v>
      </c>
      <c r="E1186" t="s">
        <v>4320</v>
      </c>
      <c r="F1186" t="s">
        <v>106</v>
      </c>
      <c r="G1186" t="s">
        <v>3109</v>
      </c>
      <c r="H1186" t="s">
        <v>5326</v>
      </c>
      <c r="I1186">
        <v>51.06</v>
      </c>
    </row>
    <row r="1187" spans="1:9" x14ac:dyDescent="0.2">
      <c r="A1187" t="s">
        <v>4320</v>
      </c>
      <c r="B1187" t="s">
        <v>136</v>
      </c>
      <c r="C1187" t="s">
        <v>1407</v>
      </c>
      <c r="D1187" t="s">
        <v>4698</v>
      </c>
      <c r="E1187" t="s">
        <v>4320</v>
      </c>
      <c r="F1187" t="s">
        <v>45</v>
      </c>
      <c r="G1187" t="s">
        <v>1012</v>
      </c>
      <c r="H1187" t="s">
        <v>4556</v>
      </c>
      <c r="I1187">
        <v>50.98</v>
      </c>
    </row>
    <row r="1188" spans="1:9" x14ac:dyDescent="0.2">
      <c r="A1188" t="s">
        <v>4320</v>
      </c>
      <c r="B1188" t="s">
        <v>136</v>
      </c>
      <c r="C1188" t="s">
        <v>1407</v>
      </c>
      <c r="D1188" t="s">
        <v>4698</v>
      </c>
      <c r="E1188" t="s">
        <v>4320</v>
      </c>
      <c r="F1188" t="s">
        <v>45</v>
      </c>
      <c r="G1188" t="s">
        <v>900</v>
      </c>
      <c r="H1188" t="s">
        <v>4523</v>
      </c>
      <c r="I1188">
        <v>50</v>
      </c>
    </row>
    <row r="1189" spans="1:9" x14ac:dyDescent="0.2">
      <c r="A1189" t="s">
        <v>4320</v>
      </c>
      <c r="B1189" t="s">
        <v>136</v>
      </c>
      <c r="C1189" t="s">
        <v>1407</v>
      </c>
      <c r="D1189" t="s">
        <v>4698</v>
      </c>
      <c r="E1189" t="s">
        <v>4320</v>
      </c>
      <c r="F1189" t="s">
        <v>45</v>
      </c>
      <c r="G1189" t="s">
        <v>2793</v>
      </c>
      <c r="H1189" t="s">
        <v>5203</v>
      </c>
      <c r="I1189">
        <v>47.71</v>
      </c>
    </row>
    <row r="1190" spans="1:9" x14ac:dyDescent="0.2">
      <c r="A1190" t="s">
        <v>4320</v>
      </c>
      <c r="B1190" t="s">
        <v>136</v>
      </c>
      <c r="C1190" t="s">
        <v>1407</v>
      </c>
      <c r="D1190" t="s">
        <v>4698</v>
      </c>
      <c r="E1190" t="s">
        <v>4320</v>
      </c>
      <c r="F1190" t="s">
        <v>135</v>
      </c>
      <c r="G1190" t="s">
        <v>728</v>
      </c>
      <c r="H1190" t="s">
        <v>4468</v>
      </c>
      <c r="I1190">
        <v>50.17</v>
      </c>
    </row>
    <row r="1191" spans="1:9" x14ac:dyDescent="0.2">
      <c r="A1191" t="s">
        <v>4320</v>
      </c>
      <c r="B1191" t="s">
        <v>136</v>
      </c>
      <c r="C1191" t="s">
        <v>1407</v>
      </c>
      <c r="D1191" t="s">
        <v>4698</v>
      </c>
      <c r="E1191" t="s">
        <v>4320</v>
      </c>
      <c r="F1191" t="s">
        <v>140</v>
      </c>
      <c r="G1191" t="s">
        <v>699</v>
      </c>
      <c r="H1191" t="s">
        <v>4452</v>
      </c>
      <c r="I1191">
        <v>43.79</v>
      </c>
    </row>
    <row r="1192" spans="1:9" x14ac:dyDescent="0.2">
      <c r="A1192" t="s">
        <v>4320</v>
      </c>
      <c r="B1192" t="s">
        <v>136</v>
      </c>
      <c r="C1192" t="s">
        <v>1407</v>
      </c>
      <c r="D1192" t="s">
        <v>4698</v>
      </c>
      <c r="E1192" t="s">
        <v>4320</v>
      </c>
      <c r="F1192" t="s">
        <v>124</v>
      </c>
      <c r="G1192" t="s">
        <v>600</v>
      </c>
      <c r="H1192" t="s">
        <v>4423</v>
      </c>
      <c r="I1192">
        <v>59.48</v>
      </c>
    </row>
    <row r="1193" spans="1:9" x14ac:dyDescent="0.2">
      <c r="A1193" t="s">
        <v>4320</v>
      </c>
      <c r="B1193" t="s">
        <v>136</v>
      </c>
      <c r="C1193" t="s">
        <v>1407</v>
      </c>
      <c r="D1193" t="s">
        <v>4698</v>
      </c>
      <c r="E1193" t="s">
        <v>4320</v>
      </c>
      <c r="F1193" t="s">
        <v>45</v>
      </c>
      <c r="G1193" t="s">
        <v>2399</v>
      </c>
      <c r="H1193" t="s">
        <v>5064</v>
      </c>
      <c r="I1193">
        <v>49.35</v>
      </c>
    </row>
    <row r="1194" spans="1:9" x14ac:dyDescent="0.2">
      <c r="A1194" t="s">
        <v>4320</v>
      </c>
      <c r="B1194" t="s">
        <v>136</v>
      </c>
      <c r="C1194" t="s">
        <v>1407</v>
      </c>
      <c r="D1194" t="s">
        <v>4698</v>
      </c>
      <c r="E1194" t="s">
        <v>4320</v>
      </c>
      <c r="F1194" t="s">
        <v>45</v>
      </c>
      <c r="G1194" t="s">
        <v>2264</v>
      </c>
      <c r="H1194" t="s">
        <v>5016</v>
      </c>
      <c r="I1194">
        <v>46.41</v>
      </c>
    </row>
    <row r="1195" spans="1:9" x14ac:dyDescent="0.2">
      <c r="A1195" t="s">
        <v>4320</v>
      </c>
      <c r="B1195" t="s">
        <v>136</v>
      </c>
      <c r="C1195" t="s">
        <v>1407</v>
      </c>
      <c r="D1195" t="s">
        <v>4698</v>
      </c>
      <c r="E1195" t="s">
        <v>4320</v>
      </c>
      <c r="F1195" t="s">
        <v>124</v>
      </c>
      <c r="G1195" t="s">
        <v>341</v>
      </c>
      <c r="H1195" t="s">
        <v>4357</v>
      </c>
      <c r="I1195">
        <v>50</v>
      </c>
    </row>
    <row r="1196" spans="1:9" x14ac:dyDescent="0.2">
      <c r="A1196" t="s">
        <v>4320</v>
      </c>
      <c r="B1196" t="s">
        <v>136</v>
      </c>
      <c r="C1196" t="s">
        <v>1407</v>
      </c>
      <c r="D1196" t="s">
        <v>4698</v>
      </c>
      <c r="E1196" t="s">
        <v>4320</v>
      </c>
      <c r="F1196" t="s">
        <v>140</v>
      </c>
      <c r="G1196" t="s">
        <v>276</v>
      </c>
      <c r="H1196" t="s">
        <v>4333</v>
      </c>
      <c r="I1196">
        <v>55.37</v>
      </c>
    </row>
    <row r="1197" spans="1:9" x14ac:dyDescent="0.2">
      <c r="A1197" t="s">
        <v>4320</v>
      </c>
      <c r="B1197" t="s">
        <v>124</v>
      </c>
      <c r="C1197" t="s">
        <v>3320</v>
      </c>
      <c r="D1197" t="s">
        <v>5402</v>
      </c>
      <c r="E1197" t="s">
        <v>4320</v>
      </c>
      <c r="F1197" t="s">
        <v>124</v>
      </c>
      <c r="G1197" t="s">
        <v>3320</v>
      </c>
      <c r="H1197" t="s">
        <v>5402</v>
      </c>
      <c r="I1197">
        <v>100</v>
      </c>
    </row>
    <row r="1198" spans="1:9" x14ac:dyDescent="0.2">
      <c r="A1198" t="s">
        <v>4320</v>
      </c>
      <c r="B1198" t="s">
        <v>124</v>
      </c>
      <c r="C1198" t="s">
        <v>3320</v>
      </c>
      <c r="D1198" t="s">
        <v>5402</v>
      </c>
      <c r="E1198" t="s">
        <v>4320</v>
      </c>
      <c r="F1198" t="s">
        <v>135</v>
      </c>
      <c r="G1198" t="s">
        <v>3276</v>
      </c>
      <c r="H1198" t="s">
        <v>5388</v>
      </c>
      <c r="I1198">
        <v>49.12</v>
      </c>
    </row>
    <row r="1199" spans="1:9" x14ac:dyDescent="0.2">
      <c r="A1199" t="s">
        <v>4320</v>
      </c>
      <c r="B1199" t="s">
        <v>124</v>
      </c>
      <c r="C1199" t="s">
        <v>3320</v>
      </c>
      <c r="D1199" t="s">
        <v>5402</v>
      </c>
      <c r="E1199" t="s">
        <v>4320</v>
      </c>
      <c r="F1199" t="s">
        <v>45</v>
      </c>
      <c r="G1199" t="s">
        <v>4586</v>
      </c>
      <c r="H1199" t="s">
        <v>4594</v>
      </c>
      <c r="I1199">
        <v>48.55</v>
      </c>
    </row>
    <row r="1200" spans="1:9" x14ac:dyDescent="0.2">
      <c r="A1200" t="s">
        <v>4320</v>
      </c>
      <c r="B1200" t="s">
        <v>124</v>
      </c>
      <c r="C1200" t="s">
        <v>3320</v>
      </c>
      <c r="D1200" t="s">
        <v>5402</v>
      </c>
      <c r="E1200" t="s">
        <v>4320</v>
      </c>
      <c r="F1200" t="s">
        <v>124</v>
      </c>
      <c r="G1200" t="s">
        <v>1051</v>
      </c>
      <c r="H1200" t="s">
        <v>4574</v>
      </c>
      <c r="I1200">
        <v>67.83</v>
      </c>
    </row>
    <row r="1201" spans="1:9" x14ac:dyDescent="0.2">
      <c r="A1201" t="s">
        <v>4320</v>
      </c>
      <c r="B1201" t="s">
        <v>124</v>
      </c>
      <c r="C1201" t="s">
        <v>3320</v>
      </c>
      <c r="D1201" t="s">
        <v>5402</v>
      </c>
      <c r="E1201" t="s">
        <v>4320</v>
      </c>
      <c r="F1201" t="s">
        <v>106</v>
      </c>
      <c r="G1201" t="s">
        <v>3109</v>
      </c>
      <c r="H1201" t="s">
        <v>5326</v>
      </c>
      <c r="I1201">
        <v>53.17</v>
      </c>
    </row>
    <row r="1202" spans="1:9" x14ac:dyDescent="0.2">
      <c r="A1202" t="s">
        <v>4320</v>
      </c>
      <c r="B1202" t="s">
        <v>124</v>
      </c>
      <c r="C1202" t="s">
        <v>3320</v>
      </c>
      <c r="D1202" t="s">
        <v>5402</v>
      </c>
      <c r="E1202" t="s">
        <v>4320</v>
      </c>
      <c r="F1202" t="s">
        <v>45</v>
      </c>
      <c r="G1202" t="s">
        <v>1012</v>
      </c>
      <c r="H1202" t="s">
        <v>4556</v>
      </c>
      <c r="I1202">
        <v>51.76</v>
      </c>
    </row>
    <row r="1203" spans="1:9" x14ac:dyDescent="0.2">
      <c r="A1203" t="s">
        <v>4320</v>
      </c>
      <c r="B1203" t="s">
        <v>124</v>
      </c>
      <c r="C1203" t="s">
        <v>3320</v>
      </c>
      <c r="D1203" t="s">
        <v>5402</v>
      </c>
      <c r="E1203" t="s">
        <v>4320</v>
      </c>
      <c r="F1203" t="s">
        <v>45</v>
      </c>
      <c r="G1203" t="s">
        <v>900</v>
      </c>
      <c r="H1203" t="s">
        <v>4523</v>
      </c>
      <c r="I1203">
        <v>52.26</v>
      </c>
    </row>
    <row r="1204" spans="1:9" x14ac:dyDescent="0.2">
      <c r="A1204" t="s">
        <v>4320</v>
      </c>
      <c r="B1204" t="s">
        <v>124</v>
      </c>
      <c r="C1204" t="s">
        <v>3320</v>
      </c>
      <c r="D1204" t="s">
        <v>5402</v>
      </c>
      <c r="E1204" t="s">
        <v>4320</v>
      </c>
      <c r="F1204" t="s">
        <v>45</v>
      </c>
      <c r="G1204" t="s">
        <v>2793</v>
      </c>
      <c r="H1204" t="s">
        <v>5203</v>
      </c>
      <c r="I1204">
        <v>48.06</v>
      </c>
    </row>
    <row r="1205" spans="1:9" x14ac:dyDescent="0.2">
      <c r="A1205" t="s">
        <v>4320</v>
      </c>
      <c r="B1205" t="s">
        <v>124</v>
      </c>
      <c r="C1205" t="s">
        <v>3320</v>
      </c>
      <c r="D1205" t="s">
        <v>5402</v>
      </c>
      <c r="E1205" t="s">
        <v>4320</v>
      </c>
      <c r="F1205" t="s">
        <v>135</v>
      </c>
      <c r="G1205" t="s">
        <v>728</v>
      </c>
      <c r="H1205" t="s">
        <v>4468</v>
      </c>
      <c r="I1205">
        <v>51.82</v>
      </c>
    </row>
    <row r="1206" spans="1:9" x14ac:dyDescent="0.2">
      <c r="A1206" t="s">
        <v>4320</v>
      </c>
      <c r="B1206" t="s">
        <v>124</v>
      </c>
      <c r="C1206" t="s">
        <v>3320</v>
      </c>
      <c r="D1206" t="s">
        <v>5402</v>
      </c>
      <c r="E1206" t="s">
        <v>4320</v>
      </c>
      <c r="F1206" t="s">
        <v>140</v>
      </c>
      <c r="G1206" t="s">
        <v>699</v>
      </c>
      <c r="H1206" t="s">
        <v>4452</v>
      </c>
      <c r="I1206">
        <v>39.299999999999997</v>
      </c>
    </row>
    <row r="1207" spans="1:9" x14ac:dyDescent="0.2">
      <c r="A1207" t="s">
        <v>4320</v>
      </c>
      <c r="B1207" t="s">
        <v>124</v>
      </c>
      <c r="C1207" t="s">
        <v>3320</v>
      </c>
      <c r="D1207" t="s">
        <v>5402</v>
      </c>
      <c r="E1207" t="s">
        <v>4320</v>
      </c>
      <c r="F1207" t="s">
        <v>124</v>
      </c>
      <c r="G1207" t="s">
        <v>600</v>
      </c>
      <c r="H1207" t="s">
        <v>4423</v>
      </c>
      <c r="I1207">
        <v>70.06</v>
      </c>
    </row>
    <row r="1208" spans="1:9" x14ac:dyDescent="0.2">
      <c r="A1208" t="s">
        <v>4320</v>
      </c>
      <c r="B1208" t="s">
        <v>124</v>
      </c>
      <c r="C1208" t="s">
        <v>3320</v>
      </c>
      <c r="D1208" t="s">
        <v>5402</v>
      </c>
      <c r="E1208" t="s">
        <v>4320</v>
      </c>
      <c r="F1208" t="s">
        <v>45</v>
      </c>
      <c r="G1208" t="s">
        <v>2399</v>
      </c>
      <c r="H1208" t="s">
        <v>5064</v>
      </c>
      <c r="I1208">
        <v>50.32</v>
      </c>
    </row>
    <row r="1209" spans="1:9" x14ac:dyDescent="0.2">
      <c r="A1209" t="s">
        <v>4320</v>
      </c>
      <c r="B1209" t="s">
        <v>124</v>
      </c>
      <c r="C1209" t="s">
        <v>3320</v>
      </c>
      <c r="D1209" t="s">
        <v>5402</v>
      </c>
      <c r="E1209" t="s">
        <v>4320</v>
      </c>
      <c r="F1209" t="s">
        <v>45</v>
      </c>
      <c r="G1209" t="s">
        <v>2264</v>
      </c>
      <c r="H1209" t="s">
        <v>5016</v>
      </c>
      <c r="I1209">
        <v>48.22</v>
      </c>
    </row>
    <row r="1210" spans="1:9" x14ac:dyDescent="0.2">
      <c r="A1210" t="s">
        <v>4320</v>
      </c>
      <c r="B1210" t="s">
        <v>124</v>
      </c>
      <c r="C1210" t="s">
        <v>3320</v>
      </c>
      <c r="D1210" t="s">
        <v>5402</v>
      </c>
      <c r="E1210" t="s">
        <v>4320</v>
      </c>
      <c r="F1210" t="s">
        <v>124</v>
      </c>
      <c r="G1210" t="s">
        <v>341</v>
      </c>
      <c r="H1210" t="s">
        <v>4357</v>
      </c>
      <c r="I1210">
        <v>51.44</v>
      </c>
    </row>
    <row r="1211" spans="1:9" x14ac:dyDescent="0.2">
      <c r="A1211" t="s">
        <v>4320</v>
      </c>
      <c r="B1211" t="s">
        <v>124</v>
      </c>
      <c r="C1211" t="s">
        <v>3320</v>
      </c>
      <c r="D1211" t="s">
        <v>5402</v>
      </c>
      <c r="E1211" t="s">
        <v>4320</v>
      </c>
      <c r="F1211" t="s">
        <v>140</v>
      </c>
      <c r="G1211" t="s">
        <v>276</v>
      </c>
      <c r="H1211" t="s">
        <v>4333</v>
      </c>
      <c r="I1211">
        <v>56.05</v>
      </c>
    </row>
    <row r="1212" spans="1:9" x14ac:dyDescent="0.2">
      <c r="A1212" t="s">
        <v>4320</v>
      </c>
      <c r="B1212" t="s">
        <v>135</v>
      </c>
      <c r="C1212" t="s">
        <v>3276</v>
      </c>
      <c r="D1212" t="s">
        <v>5388</v>
      </c>
      <c r="E1212" t="s">
        <v>4320</v>
      </c>
      <c r="F1212" t="s">
        <v>135</v>
      </c>
      <c r="G1212" t="s">
        <v>3276</v>
      </c>
      <c r="H1212" t="s">
        <v>5388</v>
      </c>
      <c r="I1212">
        <v>100</v>
      </c>
    </row>
    <row r="1213" spans="1:9" x14ac:dyDescent="0.2">
      <c r="A1213" t="s">
        <v>4320</v>
      </c>
      <c r="B1213" t="s">
        <v>135</v>
      </c>
      <c r="C1213" t="s">
        <v>3276</v>
      </c>
      <c r="D1213" t="s">
        <v>5388</v>
      </c>
      <c r="E1213" t="s">
        <v>4320</v>
      </c>
      <c r="F1213" t="s">
        <v>45</v>
      </c>
      <c r="G1213" t="s">
        <v>4586</v>
      </c>
      <c r="H1213" t="s">
        <v>4594</v>
      </c>
      <c r="I1213">
        <v>64.38</v>
      </c>
    </row>
    <row r="1214" spans="1:9" x14ac:dyDescent="0.2">
      <c r="A1214" t="s">
        <v>4320</v>
      </c>
      <c r="B1214" t="s">
        <v>135</v>
      </c>
      <c r="C1214" t="s">
        <v>3276</v>
      </c>
      <c r="D1214" t="s">
        <v>5388</v>
      </c>
      <c r="E1214" t="s">
        <v>4320</v>
      </c>
      <c r="F1214" t="s">
        <v>124</v>
      </c>
      <c r="G1214" t="s">
        <v>1051</v>
      </c>
      <c r="H1214" t="s">
        <v>4574</v>
      </c>
      <c r="I1214">
        <v>47.57</v>
      </c>
    </row>
    <row r="1215" spans="1:9" x14ac:dyDescent="0.2">
      <c r="A1215" t="s">
        <v>4320</v>
      </c>
      <c r="B1215" t="s">
        <v>135</v>
      </c>
      <c r="C1215" t="s">
        <v>3276</v>
      </c>
      <c r="D1215" t="s">
        <v>5388</v>
      </c>
      <c r="E1215" t="s">
        <v>4320</v>
      </c>
      <c r="F1215" t="s">
        <v>106</v>
      </c>
      <c r="G1215" t="s">
        <v>3109</v>
      </c>
      <c r="H1215" t="s">
        <v>5326</v>
      </c>
      <c r="I1215">
        <v>49.13</v>
      </c>
    </row>
    <row r="1216" spans="1:9" x14ac:dyDescent="0.2">
      <c r="A1216" t="s">
        <v>4320</v>
      </c>
      <c r="B1216" t="s">
        <v>135</v>
      </c>
      <c r="C1216" t="s">
        <v>3276</v>
      </c>
      <c r="D1216" t="s">
        <v>5388</v>
      </c>
      <c r="E1216" t="s">
        <v>4320</v>
      </c>
      <c r="F1216" t="s">
        <v>45</v>
      </c>
      <c r="G1216" t="s">
        <v>1012</v>
      </c>
      <c r="H1216" t="s">
        <v>4556</v>
      </c>
      <c r="I1216">
        <v>56.85</v>
      </c>
    </row>
    <row r="1217" spans="1:9" x14ac:dyDescent="0.2">
      <c r="A1217" t="s">
        <v>4320</v>
      </c>
      <c r="B1217" t="s">
        <v>135</v>
      </c>
      <c r="C1217" t="s">
        <v>3276</v>
      </c>
      <c r="D1217" t="s">
        <v>5388</v>
      </c>
      <c r="E1217" t="s">
        <v>4320</v>
      </c>
      <c r="F1217" t="s">
        <v>45</v>
      </c>
      <c r="G1217" t="s">
        <v>900</v>
      </c>
      <c r="H1217" t="s">
        <v>4523</v>
      </c>
      <c r="I1217">
        <v>58.9</v>
      </c>
    </row>
    <row r="1218" spans="1:9" x14ac:dyDescent="0.2">
      <c r="A1218" t="s">
        <v>4320</v>
      </c>
      <c r="B1218" t="s">
        <v>135</v>
      </c>
      <c r="C1218" t="s">
        <v>3276</v>
      </c>
      <c r="D1218" t="s">
        <v>5388</v>
      </c>
      <c r="E1218" t="s">
        <v>4320</v>
      </c>
      <c r="F1218" t="s">
        <v>45</v>
      </c>
      <c r="G1218" t="s">
        <v>2793</v>
      </c>
      <c r="H1218" t="s">
        <v>5203</v>
      </c>
      <c r="I1218">
        <v>60</v>
      </c>
    </row>
    <row r="1219" spans="1:9" x14ac:dyDescent="0.2">
      <c r="A1219" t="s">
        <v>4320</v>
      </c>
      <c r="B1219" t="s">
        <v>135</v>
      </c>
      <c r="C1219" t="s">
        <v>3276</v>
      </c>
      <c r="D1219" t="s">
        <v>5388</v>
      </c>
      <c r="E1219" t="s">
        <v>4320</v>
      </c>
      <c r="F1219" t="s">
        <v>135</v>
      </c>
      <c r="G1219" t="s">
        <v>728</v>
      </c>
      <c r="H1219" t="s">
        <v>4468</v>
      </c>
      <c r="I1219">
        <v>59.59</v>
      </c>
    </row>
    <row r="1220" spans="1:9" x14ac:dyDescent="0.2">
      <c r="A1220" t="s">
        <v>4320</v>
      </c>
      <c r="B1220" t="s">
        <v>135</v>
      </c>
      <c r="C1220" t="s">
        <v>3276</v>
      </c>
      <c r="D1220" t="s">
        <v>5388</v>
      </c>
      <c r="E1220" t="s">
        <v>4320</v>
      </c>
      <c r="F1220" t="s">
        <v>140</v>
      </c>
      <c r="G1220" t="s">
        <v>699</v>
      </c>
      <c r="H1220" t="s">
        <v>4452</v>
      </c>
      <c r="I1220">
        <v>37.67</v>
      </c>
    </row>
    <row r="1221" spans="1:9" x14ac:dyDescent="0.2">
      <c r="A1221" t="s">
        <v>4320</v>
      </c>
      <c r="B1221" t="s">
        <v>135</v>
      </c>
      <c r="C1221" t="s">
        <v>3276</v>
      </c>
      <c r="D1221" t="s">
        <v>5388</v>
      </c>
      <c r="E1221" t="s">
        <v>4320</v>
      </c>
      <c r="F1221" t="s">
        <v>124</v>
      </c>
      <c r="G1221" t="s">
        <v>600</v>
      </c>
      <c r="H1221" t="s">
        <v>4423</v>
      </c>
      <c r="I1221">
        <v>49.13</v>
      </c>
    </row>
    <row r="1222" spans="1:9" x14ac:dyDescent="0.2">
      <c r="A1222" t="s">
        <v>4320</v>
      </c>
      <c r="B1222" t="s">
        <v>135</v>
      </c>
      <c r="C1222" t="s">
        <v>3276</v>
      </c>
      <c r="D1222" t="s">
        <v>5388</v>
      </c>
      <c r="E1222" t="s">
        <v>4320</v>
      </c>
      <c r="F1222" t="s">
        <v>45</v>
      </c>
      <c r="G1222" t="s">
        <v>2399</v>
      </c>
      <c r="H1222" t="s">
        <v>5064</v>
      </c>
      <c r="I1222">
        <v>60.42</v>
      </c>
    </row>
    <row r="1223" spans="1:9" x14ac:dyDescent="0.2">
      <c r="A1223" t="s">
        <v>4320</v>
      </c>
      <c r="B1223" t="s">
        <v>135</v>
      </c>
      <c r="C1223" t="s">
        <v>3276</v>
      </c>
      <c r="D1223" t="s">
        <v>5388</v>
      </c>
      <c r="E1223" t="s">
        <v>4320</v>
      </c>
      <c r="F1223" t="s">
        <v>45</v>
      </c>
      <c r="G1223" t="s">
        <v>2264</v>
      </c>
      <c r="H1223" t="s">
        <v>5016</v>
      </c>
      <c r="I1223">
        <v>61.3</v>
      </c>
    </row>
    <row r="1224" spans="1:9" x14ac:dyDescent="0.2">
      <c r="A1224" t="s">
        <v>4320</v>
      </c>
      <c r="B1224" t="s">
        <v>135</v>
      </c>
      <c r="C1224" t="s">
        <v>3276</v>
      </c>
      <c r="D1224" t="s">
        <v>5388</v>
      </c>
      <c r="E1224" t="s">
        <v>4320</v>
      </c>
      <c r="F1224" t="s">
        <v>124</v>
      </c>
      <c r="G1224" t="s">
        <v>341</v>
      </c>
      <c r="H1224" t="s">
        <v>4357</v>
      </c>
      <c r="I1224">
        <v>59.93</v>
      </c>
    </row>
    <row r="1225" spans="1:9" x14ac:dyDescent="0.2">
      <c r="A1225" t="s">
        <v>4320</v>
      </c>
      <c r="B1225" t="s">
        <v>135</v>
      </c>
      <c r="C1225" t="s">
        <v>3276</v>
      </c>
      <c r="D1225" t="s">
        <v>5388</v>
      </c>
      <c r="E1225" t="s">
        <v>4320</v>
      </c>
      <c r="F1225" t="s">
        <v>140</v>
      </c>
      <c r="G1225" t="s">
        <v>276</v>
      </c>
      <c r="H1225" t="s">
        <v>4333</v>
      </c>
      <c r="I1225">
        <v>51.37</v>
      </c>
    </row>
    <row r="1226" spans="1:9" x14ac:dyDescent="0.2">
      <c r="A1226" t="s">
        <v>4320</v>
      </c>
      <c r="B1226" t="s">
        <v>45</v>
      </c>
      <c r="C1226" t="s">
        <v>4586</v>
      </c>
      <c r="D1226" t="s">
        <v>4594</v>
      </c>
      <c r="E1226" t="s">
        <v>4320</v>
      </c>
      <c r="F1226" t="s">
        <v>45</v>
      </c>
      <c r="G1226" t="s">
        <v>4586</v>
      </c>
      <c r="H1226" t="s">
        <v>4594</v>
      </c>
      <c r="I1226">
        <v>100</v>
      </c>
    </row>
    <row r="1227" spans="1:9" x14ac:dyDescent="0.2">
      <c r="A1227" t="s">
        <v>4320</v>
      </c>
      <c r="B1227" t="s">
        <v>45</v>
      </c>
      <c r="C1227" t="s">
        <v>4586</v>
      </c>
      <c r="D1227" t="s">
        <v>4594</v>
      </c>
      <c r="E1227" t="s">
        <v>4320</v>
      </c>
      <c r="F1227" t="s">
        <v>124</v>
      </c>
      <c r="G1227" t="s">
        <v>1051</v>
      </c>
      <c r="H1227" t="s">
        <v>4574</v>
      </c>
      <c r="I1227">
        <v>48.73</v>
      </c>
    </row>
    <row r="1228" spans="1:9" x14ac:dyDescent="0.2">
      <c r="A1228" t="s">
        <v>4320</v>
      </c>
      <c r="B1228" t="s">
        <v>45</v>
      </c>
      <c r="C1228" t="s">
        <v>4586</v>
      </c>
      <c r="D1228" t="s">
        <v>4594</v>
      </c>
      <c r="E1228" t="s">
        <v>4320</v>
      </c>
      <c r="F1228" t="s">
        <v>106</v>
      </c>
      <c r="G1228" t="s">
        <v>3109</v>
      </c>
      <c r="H1228" t="s">
        <v>5326</v>
      </c>
      <c r="I1228">
        <v>44.83</v>
      </c>
    </row>
    <row r="1229" spans="1:9" x14ac:dyDescent="0.2">
      <c r="A1229" t="s">
        <v>4320</v>
      </c>
      <c r="B1229" t="s">
        <v>45</v>
      </c>
      <c r="C1229" t="s">
        <v>4586</v>
      </c>
      <c r="D1229" t="s">
        <v>4594</v>
      </c>
      <c r="E1229" t="s">
        <v>4320</v>
      </c>
      <c r="F1229" t="s">
        <v>45</v>
      </c>
      <c r="G1229" t="s">
        <v>1012</v>
      </c>
      <c r="H1229" t="s">
        <v>4556</v>
      </c>
      <c r="I1229">
        <v>54.23</v>
      </c>
    </row>
    <row r="1230" spans="1:9" x14ac:dyDescent="0.2">
      <c r="A1230" t="s">
        <v>4320</v>
      </c>
      <c r="B1230" t="s">
        <v>45</v>
      </c>
      <c r="C1230" t="s">
        <v>4586</v>
      </c>
      <c r="D1230" t="s">
        <v>4594</v>
      </c>
      <c r="E1230" t="s">
        <v>4320</v>
      </c>
      <c r="F1230" t="s">
        <v>45</v>
      </c>
      <c r="G1230" t="s">
        <v>900</v>
      </c>
      <c r="H1230" t="s">
        <v>4523</v>
      </c>
      <c r="I1230">
        <v>61.2</v>
      </c>
    </row>
    <row r="1231" spans="1:9" x14ac:dyDescent="0.2">
      <c r="A1231" t="s">
        <v>4320</v>
      </c>
      <c r="B1231" t="s">
        <v>45</v>
      </c>
      <c r="C1231" t="s">
        <v>4586</v>
      </c>
      <c r="D1231" t="s">
        <v>4594</v>
      </c>
      <c r="E1231" t="s">
        <v>4320</v>
      </c>
      <c r="F1231" t="s">
        <v>45</v>
      </c>
      <c r="G1231" t="s">
        <v>2793</v>
      </c>
      <c r="H1231" t="s">
        <v>5203</v>
      </c>
      <c r="I1231">
        <v>61.46</v>
      </c>
    </row>
    <row r="1232" spans="1:9" x14ac:dyDescent="0.2">
      <c r="A1232" t="s">
        <v>4320</v>
      </c>
      <c r="B1232" t="s">
        <v>45</v>
      </c>
      <c r="C1232" t="s">
        <v>4586</v>
      </c>
      <c r="D1232" t="s">
        <v>4594</v>
      </c>
      <c r="E1232" t="s">
        <v>4320</v>
      </c>
      <c r="F1232" t="s">
        <v>135</v>
      </c>
      <c r="G1232" t="s">
        <v>728</v>
      </c>
      <c r="H1232" t="s">
        <v>4468</v>
      </c>
      <c r="I1232">
        <v>59.68</v>
      </c>
    </row>
    <row r="1233" spans="1:9" x14ac:dyDescent="0.2">
      <c r="A1233" t="s">
        <v>4320</v>
      </c>
      <c r="B1233" t="s">
        <v>45</v>
      </c>
      <c r="C1233" t="s">
        <v>4586</v>
      </c>
      <c r="D1233" t="s">
        <v>4594</v>
      </c>
      <c r="E1233" t="s">
        <v>4320</v>
      </c>
      <c r="F1233" t="s">
        <v>140</v>
      </c>
      <c r="G1233" t="s">
        <v>699</v>
      </c>
      <c r="H1233" t="s">
        <v>4452</v>
      </c>
      <c r="I1233">
        <v>41.69</v>
      </c>
    </row>
    <row r="1234" spans="1:9" x14ac:dyDescent="0.2">
      <c r="A1234" t="s">
        <v>4320</v>
      </c>
      <c r="B1234" t="s">
        <v>45</v>
      </c>
      <c r="C1234" t="s">
        <v>4586</v>
      </c>
      <c r="D1234" t="s">
        <v>4594</v>
      </c>
      <c r="E1234" t="s">
        <v>4320</v>
      </c>
      <c r="F1234" t="s">
        <v>124</v>
      </c>
      <c r="G1234" t="s">
        <v>600</v>
      </c>
      <c r="H1234" t="s">
        <v>4423</v>
      </c>
      <c r="I1234">
        <v>48.57</v>
      </c>
    </row>
    <row r="1235" spans="1:9" x14ac:dyDescent="0.2">
      <c r="A1235" t="s">
        <v>4320</v>
      </c>
      <c r="B1235" t="s">
        <v>45</v>
      </c>
      <c r="C1235" t="s">
        <v>4586</v>
      </c>
      <c r="D1235" t="s">
        <v>4594</v>
      </c>
      <c r="E1235" t="s">
        <v>4320</v>
      </c>
      <c r="F1235" t="s">
        <v>45</v>
      </c>
      <c r="G1235" t="s">
        <v>2399</v>
      </c>
      <c r="H1235" t="s">
        <v>5064</v>
      </c>
      <c r="I1235">
        <v>63.58</v>
      </c>
    </row>
    <row r="1236" spans="1:9" x14ac:dyDescent="0.2">
      <c r="A1236" t="s">
        <v>4320</v>
      </c>
      <c r="B1236" t="s">
        <v>45</v>
      </c>
      <c r="C1236" t="s">
        <v>4586</v>
      </c>
      <c r="D1236" t="s">
        <v>4594</v>
      </c>
      <c r="E1236" t="s">
        <v>4320</v>
      </c>
      <c r="F1236" t="s">
        <v>45</v>
      </c>
      <c r="G1236" t="s">
        <v>2264</v>
      </c>
      <c r="H1236" t="s">
        <v>5016</v>
      </c>
      <c r="I1236">
        <v>61.08</v>
      </c>
    </row>
    <row r="1237" spans="1:9" x14ac:dyDescent="0.2">
      <c r="A1237" t="s">
        <v>4320</v>
      </c>
      <c r="B1237" t="s">
        <v>45</v>
      </c>
      <c r="C1237" t="s">
        <v>4586</v>
      </c>
      <c r="D1237" t="s">
        <v>4594</v>
      </c>
      <c r="E1237" t="s">
        <v>4320</v>
      </c>
      <c r="F1237" t="s">
        <v>124</v>
      </c>
      <c r="G1237" t="s">
        <v>341</v>
      </c>
      <c r="H1237" t="s">
        <v>4357</v>
      </c>
      <c r="I1237">
        <v>60.5</v>
      </c>
    </row>
    <row r="1238" spans="1:9" x14ac:dyDescent="0.2">
      <c r="A1238" t="s">
        <v>4320</v>
      </c>
      <c r="B1238" t="s">
        <v>45</v>
      </c>
      <c r="C1238" t="s">
        <v>4586</v>
      </c>
      <c r="D1238" t="s">
        <v>4594</v>
      </c>
      <c r="E1238" t="s">
        <v>4320</v>
      </c>
      <c r="F1238" t="s">
        <v>140</v>
      </c>
      <c r="G1238" t="s">
        <v>276</v>
      </c>
      <c r="H1238" t="s">
        <v>4333</v>
      </c>
      <c r="I1238">
        <v>53.61</v>
      </c>
    </row>
    <row r="1239" spans="1:9" x14ac:dyDescent="0.2">
      <c r="A1239" t="s">
        <v>4320</v>
      </c>
      <c r="B1239" t="s">
        <v>124</v>
      </c>
      <c r="C1239" t="s">
        <v>1051</v>
      </c>
      <c r="D1239" t="s">
        <v>4574</v>
      </c>
      <c r="E1239" t="s">
        <v>4320</v>
      </c>
      <c r="F1239" t="s">
        <v>124</v>
      </c>
      <c r="G1239" t="s">
        <v>1051</v>
      </c>
      <c r="H1239" t="s">
        <v>4574</v>
      </c>
      <c r="I1239">
        <v>100</v>
      </c>
    </row>
    <row r="1240" spans="1:9" x14ac:dyDescent="0.2">
      <c r="A1240" t="s">
        <v>4320</v>
      </c>
      <c r="B1240" t="s">
        <v>124</v>
      </c>
      <c r="C1240" t="s">
        <v>1051</v>
      </c>
      <c r="D1240" t="s">
        <v>4574</v>
      </c>
      <c r="E1240" t="s">
        <v>4320</v>
      </c>
      <c r="F1240" t="s">
        <v>106</v>
      </c>
      <c r="G1240" t="s">
        <v>3109</v>
      </c>
      <c r="H1240" t="s">
        <v>5326</v>
      </c>
      <c r="I1240">
        <v>52.53</v>
      </c>
    </row>
    <row r="1241" spans="1:9" x14ac:dyDescent="0.2">
      <c r="A1241" t="s">
        <v>4320</v>
      </c>
      <c r="B1241" t="s">
        <v>124</v>
      </c>
      <c r="C1241" t="s">
        <v>1051</v>
      </c>
      <c r="D1241" t="s">
        <v>4574</v>
      </c>
      <c r="E1241" t="s">
        <v>4320</v>
      </c>
      <c r="F1241" t="s">
        <v>45</v>
      </c>
      <c r="G1241" t="s">
        <v>1012</v>
      </c>
      <c r="H1241" t="s">
        <v>4556</v>
      </c>
      <c r="I1241">
        <v>51.58</v>
      </c>
    </row>
    <row r="1242" spans="1:9" x14ac:dyDescent="0.2">
      <c r="A1242" t="s">
        <v>4320</v>
      </c>
      <c r="B1242" t="s">
        <v>124</v>
      </c>
      <c r="C1242" t="s">
        <v>1051</v>
      </c>
      <c r="D1242" t="s">
        <v>4574</v>
      </c>
      <c r="E1242" t="s">
        <v>4320</v>
      </c>
      <c r="F1242" t="s">
        <v>45</v>
      </c>
      <c r="G1242" t="s">
        <v>900</v>
      </c>
      <c r="H1242" t="s">
        <v>4523</v>
      </c>
      <c r="I1242">
        <v>51.12</v>
      </c>
    </row>
    <row r="1243" spans="1:9" x14ac:dyDescent="0.2">
      <c r="A1243" t="s">
        <v>4320</v>
      </c>
      <c r="B1243" t="s">
        <v>124</v>
      </c>
      <c r="C1243" t="s">
        <v>1051</v>
      </c>
      <c r="D1243" t="s">
        <v>4574</v>
      </c>
      <c r="E1243" t="s">
        <v>4320</v>
      </c>
      <c r="F1243" t="s">
        <v>45</v>
      </c>
      <c r="G1243" t="s">
        <v>2793</v>
      </c>
      <c r="H1243" t="s">
        <v>5203</v>
      </c>
      <c r="I1243">
        <v>45.69</v>
      </c>
    </row>
    <row r="1244" spans="1:9" x14ac:dyDescent="0.2">
      <c r="A1244" t="s">
        <v>4320</v>
      </c>
      <c r="B1244" t="s">
        <v>124</v>
      </c>
      <c r="C1244" t="s">
        <v>1051</v>
      </c>
      <c r="D1244" t="s">
        <v>4574</v>
      </c>
      <c r="E1244" t="s">
        <v>4320</v>
      </c>
      <c r="F1244" t="s">
        <v>135</v>
      </c>
      <c r="G1244" t="s">
        <v>728</v>
      </c>
      <c r="H1244" t="s">
        <v>4468</v>
      </c>
      <c r="I1244">
        <v>49.02</v>
      </c>
    </row>
    <row r="1245" spans="1:9" x14ac:dyDescent="0.2">
      <c r="A1245" t="s">
        <v>4320</v>
      </c>
      <c r="B1245" t="s">
        <v>124</v>
      </c>
      <c r="C1245" t="s">
        <v>1051</v>
      </c>
      <c r="D1245" t="s">
        <v>4574</v>
      </c>
      <c r="E1245" t="s">
        <v>4320</v>
      </c>
      <c r="F1245" t="s">
        <v>140</v>
      </c>
      <c r="G1245" t="s">
        <v>699</v>
      </c>
      <c r="H1245" t="s">
        <v>4452</v>
      </c>
      <c r="I1245">
        <v>39.57</v>
      </c>
    </row>
    <row r="1246" spans="1:9" x14ac:dyDescent="0.2">
      <c r="A1246" t="s">
        <v>4320</v>
      </c>
      <c r="B1246" t="s">
        <v>124</v>
      </c>
      <c r="C1246" t="s">
        <v>1051</v>
      </c>
      <c r="D1246" t="s">
        <v>4574</v>
      </c>
      <c r="E1246" t="s">
        <v>4320</v>
      </c>
      <c r="F1246" t="s">
        <v>124</v>
      </c>
      <c r="G1246" t="s">
        <v>600</v>
      </c>
      <c r="H1246" t="s">
        <v>4423</v>
      </c>
      <c r="I1246">
        <v>63.91</v>
      </c>
    </row>
    <row r="1247" spans="1:9" x14ac:dyDescent="0.2">
      <c r="A1247" t="s">
        <v>4320</v>
      </c>
      <c r="B1247" t="s">
        <v>124</v>
      </c>
      <c r="C1247" t="s">
        <v>1051</v>
      </c>
      <c r="D1247" t="s">
        <v>4574</v>
      </c>
      <c r="E1247" t="s">
        <v>4320</v>
      </c>
      <c r="F1247" t="s">
        <v>45</v>
      </c>
      <c r="G1247" t="s">
        <v>2399</v>
      </c>
      <c r="H1247" t="s">
        <v>5064</v>
      </c>
      <c r="I1247">
        <v>48.56</v>
      </c>
    </row>
    <row r="1248" spans="1:9" x14ac:dyDescent="0.2">
      <c r="A1248" t="s">
        <v>4320</v>
      </c>
      <c r="B1248" t="s">
        <v>124</v>
      </c>
      <c r="C1248" t="s">
        <v>1051</v>
      </c>
      <c r="D1248" t="s">
        <v>4574</v>
      </c>
      <c r="E1248" t="s">
        <v>4320</v>
      </c>
      <c r="F1248" t="s">
        <v>45</v>
      </c>
      <c r="G1248" t="s">
        <v>2264</v>
      </c>
      <c r="H1248" t="s">
        <v>5016</v>
      </c>
      <c r="I1248">
        <v>46.15</v>
      </c>
    </row>
    <row r="1249" spans="1:9" x14ac:dyDescent="0.2">
      <c r="A1249" t="s">
        <v>4320</v>
      </c>
      <c r="B1249" t="s">
        <v>124</v>
      </c>
      <c r="C1249" t="s">
        <v>1051</v>
      </c>
      <c r="D1249" t="s">
        <v>4574</v>
      </c>
      <c r="E1249" t="s">
        <v>4320</v>
      </c>
      <c r="F1249" t="s">
        <v>124</v>
      </c>
      <c r="G1249" t="s">
        <v>341</v>
      </c>
      <c r="H1249" t="s">
        <v>4357</v>
      </c>
      <c r="I1249">
        <v>50.32</v>
      </c>
    </row>
    <row r="1250" spans="1:9" x14ac:dyDescent="0.2">
      <c r="A1250" t="s">
        <v>4320</v>
      </c>
      <c r="B1250" t="s">
        <v>124</v>
      </c>
      <c r="C1250" t="s">
        <v>1051</v>
      </c>
      <c r="D1250" t="s">
        <v>4574</v>
      </c>
      <c r="E1250" t="s">
        <v>4320</v>
      </c>
      <c r="F1250" t="s">
        <v>140</v>
      </c>
      <c r="G1250" t="s">
        <v>276</v>
      </c>
      <c r="H1250" t="s">
        <v>4333</v>
      </c>
      <c r="I1250">
        <v>53.37</v>
      </c>
    </row>
    <row r="1251" spans="1:9" x14ac:dyDescent="0.2">
      <c r="A1251" t="s">
        <v>4320</v>
      </c>
      <c r="B1251" t="s">
        <v>106</v>
      </c>
      <c r="C1251" t="s">
        <v>3109</v>
      </c>
      <c r="D1251" t="s">
        <v>5326</v>
      </c>
      <c r="E1251" t="s">
        <v>4320</v>
      </c>
      <c r="F1251" t="s">
        <v>106</v>
      </c>
      <c r="G1251" t="s">
        <v>3109</v>
      </c>
      <c r="H1251" t="s">
        <v>5326</v>
      </c>
      <c r="I1251">
        <v>100</v>
      </c>
    </row>
    <row r="1252" spans="1:9" x14ac:dyDescent="0.2">
      <c r="A1252" t="s">
        <v>4320</v>
      </c>
      <c r="B1252" t="s">
        <v>106</v>
      </c>
      <c r="C1252" t="s">
        <v>3109</v>
      </c>
      <c r="D1252" t="s">
        <v>5326</v>
      </c>
      <c r="E1252" t="s">
        <v>4320</v>
      </c>
      <c r="F1252" t="s">
        <v>45</v>
      </c>
      <c r="G1252" t="s">
        <v>1012</v>
      </c>
      <c r="H1252" t="s">
        <v>4556</v>
      </c>
      <c r="I1252">
        <v>47.42</v>
      </c>
    </row>
    <row r="1253" spans="1:9" x14ac:dyDescent="0.2">
      <c r="A1253" t="s">
        <v>4320</v>
      </c>
      <c r="B1253" t="s">
        <v>106</v>
      </c>
      <c r="C1253" t="s">
        <v>3109</v>
      </c>
      <c r="D1253" t="s">
        <v>5326</v>
      </c>
      <c r="E1253" t="s">
        <v>4320</v>
      </c>
      <c r="F1253" t="s">
        <v>45</v>
      </c>
      <c r="G1253" t="s">
        <v>900</v>
      </c>
      <c r="H1253" t="s">
        <v>4523</v>
      </c>
      <c r="I1253">
        <v>44.93</v>
      </c>
    </row>
    <row r="1254" spans="1:9" x14ac:dyDescent="0.2">
      <c r="A1254" t="s">
        <v>4320</v>
      </c>
      <c r="B1254" t="s">
        <v>106</v>
      </c>
      <c r="C1254" t="s">
        <v>3109</v>
      </c>
      <c r="D1254" t="s">
        <v>5326</v>
      </c>
      <c r="E1254" t="s">
        <v>4320</v>
      </c>
      <c r="F1254" t="s">
        <v>45</v>
      </c>
      <c r="G1254" t="s">
        <v>2793</v>
      </c>
      <c r="H1254" t="s">
        <v>5203</v>
      </c>
      <c r="I1254">
        <v>48.61</v>
      </c>
    </row>
    <row r="1255" spans="1:9" x14ac:dyDescent="0.2">
      <c r="A1255" t="s">
        <v>4320</v>
      </c>
      <c r="B1255" t="s">
        <v>106</v>
      </c>
      <c r="C1255" t="s">
        <v>3109</v>
      </c>
      <c r="D1255" t="s">
        <v>5326</v>
      </c>
      <c r="E1255" t="s">
        <v>4320</v>
      </c>
      <c r="F1255" t="s">
        <v>135</v>
      </c>
      <c r="G1255" t="s">
        <v>728</v>
      </c>
      <c r="H1255" t="s">
        <v>4468</v>
      </c>
      <c r="I1255">
        <v>46.62</v>
      </c>
    </row>
    <row r="1256" spans="1:9" x14ac:dyDescent="0.2">
      <c r="A1256" t="s">
        <v>4320</v>
      </c>
      <c r="B1256" t="s">
        <v>106</v>
      </c>
      <c r="C1256" t="s">
        <v>3109</v>
      </c>
      <c r="D1256" t="s">
        <v>5326</v>
      </c>
      <c r="E1256" t="s">
        <v>4320</v>
      </c>
      <c r="F1256" t="s">
        <v>140</v>
      </c>
      <c r="G1256" t="s">
        <v>699</v>
      </c>
      <c r="H1256" t="s">
        <v>4452</v>
      </c>
      <c r="I1256">
        <v>38.36</v>
      </c>
    </row>
    <row r="1257" spans="1:9" x14ac:dyDescent="0.2">
      <c r="A1257" t="s">
        <v>4320</v>
      </c>
      <c r="B1257" t="s">
        <v>106</v>
      </c>
      <c r="C1257" t="s">
        <v>3109</v>
      </c>
      <c r="D1257" t="s">
        <v>5326</v>
      </c>
      <c r="E1257" t="s">
        <v>4320</v>
      </c>
      <c r="F1257" t="s">
        <v>124</v>
      </c>
      <c r="G1257" t="s">
        <v>600</v>
      </c>
      <c r="H1257" t="s">
        <v>4423</v>
      </c>
      <c r="I1257">
        <v>52.01</v>
      </c>
    </row>
    <row r="1258" spans="1:9" x14ac:dyDescent="0.2">
      <c r="A1258" t="s">
        <v>4320</v>
      </c>
      <c r="B1258" t="s">
        <v>106</v>
      </c>
      <c r="C1258" t="s">
        <v>3109</v>
      </c>
      <c r="D1258" t="s">
        <v>5326</v>
      </c>
      <c r="E1258" t="s">
        <v>4320</v>
      </c>
      <c r="F1258" t="s">
        <v>45</v>
      </c>
      <c r="G1258" t="s">
        <v>2399</v>
      </c>
      <c r="H1258" t="s">
        <v>5064</v>
      </c>
      <c r="I1258">
        <v>47.9</v>
      </c>
    </row>
    <row r="1259" spans="1:9" x14ac:dyDescent="0.2">
      <c r="A1259" t="s">
        <v>4320</v>
      </c>
      <c r="B1259" t="s">
        <v>106</v>
      </c>
      <c r="C1259" t="s">
        <v>3109</v>
      </c>
      <c r="D1259" t="s">
        <v>5326</v>
      </c>
      <c r="E1259" t="s">
        <v>4320</v>
      </c>
      <c r="F1259" t="s">
        <v>45</v>
      </c>
      <c r="G1259" t="s">
        <v>2264</v>
      </c>
      <c r="H1259" t="s">
        <v>5016</v>
      </c>
      <c r="I1259">
        <v>47.95</v>
      </c>
    </row>
    <row r="1260" spans="1:9" x14ac:dyDescent="0.2">
      <c r="A1260" t="s">
        <v>4320</v>
      </c>
      <c r="B1260" t="s">
        <v>106</v>
      </c>
      <c r="C1260" t="s">
        <v>3109</v>
      </c>
      <c r="D1260" t="s">
        <v>5326</v>
      </c>
      <c r="E1260" t="s">
        <v>4320</v>
      </c>
      <c r="F1260" t="s">
        <v>124</v>
      </c>
      <c r="G1260" t="s">
        <v>341</v>
      </c>
      <c r="H1260" t="s">
        <v>4357</v>
      </c>
      <c r="I1260">
        <v>47.46</v>
      </c>
    </row>
    <row r="1261" spans="1:9" x14ac:dyDescent="0.2">
      <c r="A1261" t="s">
        <v>4320</v>
      </c>
      <c r="B1261" t="s">
        <v>106</v>
      </c>
      <c r="C1261" t="s">
        <v>3109</v>
      </c>
      <c r="D1261" t="s">
        <v>5326</v>
      </c>
      <c r="E1261" t="s">
        <v>4320</v>
      </c>
      <c r="F1261" t="s">
        <v>140</v>
      </c>
      <c r="G1261" t="s">
        <v>276</v>
      </c>
      <c r="H1261" t="s">
        <v>4333</v>
      </c>
      <c r="I1261">
        <v>55.08</v>
      </c>
    </row>
    <row r="1262" spans="1:9" x14ac:dyDescent="0.2">
      <c r="A1262" t="s">
        <v>4320</v>
      </c>
      <c r="B1262" t="s">
        <v>45</v>
      </c>
      <c r="C1262" t="s">
        <v>1012</v>
      </c>
      <c r="D1262" t="s">
        <v>4556</v>
      </c>
      <c r="E1262" t="s">
        <v>4320</v>
      </c>
      <c r="F1262" t="s">
        <v>45</v>
      </c>
      <c r="G1262" t="s">
        <v>1012</v>
      </c>
      <c r="H1262" t="s">
        <v>4556</v>
      </c>
      <c r="I1262">
        <v>100</v>
      </c>
    </row>
    <row r="1263" spans="1:9" x14ac:dyDescent="0.2">
      <c r="A1263" t="s">
        <v>4320</v>
      </c>
      <c r="B1263" t="s">
        <v>45</v>
      </c>
      <c r="C1263" t="s">
        <v>1012</v>
      </c>
      <c r="D1263" t="s">
        <v>4556</v>
      </c>
      <c r="E1263" t="s">
        <v>4320</v>
      </c>
      <c r="F1263" t="s">
        <v>45</v>
      </c>
      <c r="G1263" t="s">
        <v>900</v>
      </c>
      <c r="H1263" t="s">
        <v>4523</v>
      </c>
      <c r="I1263">
        <v>57.23</v>
      </c>
    </row>
    <row r="1264" spans="1:9" x14ac:dyDescent="0.2">
      <c r="A1264" t="s">
        <v>4320</v>
      </c>
      <c r="B1264" t="s">
        <v>45</v>
      </c>
      <c r="C1264" t="s">
        <v>1012</v>
      </c>
      <c r="D1264" t="s">
        <v>4556</v>
      </c>
      <c r="E1264" t="s">
        <v>4320</v>
      </c>
      <c r="F1264" t="s">
        <v>45</v>
      </c>
      <c r="G1264" t="s">
        <v>2793</v>
      </c>
      <c r="H1264" t="s">
        <v>5203</v>
      </c>
      <c r="I1264">
        <v>54.92</v>
      </c>
    </row>
    <row r="1265" spans="1:9" x14ac:dyDescent="0.2">
      <c r="A1265" t="s">
        <v>4320</v>
      </c>
      <c r="B1265" t="s">
        <v>45</v>
      </c>
      <c r="C1265" t="s">
        <v>1012</v>
      </c>
      <c r="D1265" t="s">
        <v>4556</v>
      </c>
      <c r="E1265" t="s">
        <v>4320</v>
      </c>
      <c r="F1265" t="s">
        <v>135</v>
      </c>
      <c r="G1265" t="s">
        <v>728</v>
      </c>
      <c r="H1265" t="s">
        <v>4468</v>
      </c>
      <c r="I1265">
        <v>59.49</v>
      </c>
    </row>
    <row r="1266" spans="1:9" x14ac:dyDescent="0.2">
      <c r="A1266" t="s">
        <v>4320</v>
      </c>
      <c r="B1266" t="s">
        <v>45</v>
      </c>
      <c r="C1266" t="s">
        <v>1012</v>
      </c>
      <c r="D1266" t="s">
        <v>4556</v>
      </c>
      <c r="E1266" t="s">
        <v>4320</v>
      </c>
      <c r="F1266" t="s">
        <v>140</v>
      </c>
      <c r="G1266" t="s">
        <v>699</v>
      </c>
      <c r="H1266" t="s">
        <v>4452</v>
      </c>
      <c r="I1266">
        <v>41.98</v>
      </c>
    </row>
    <row r="1267" spans="1:9" x14ac:dyDescent="0.2">
      <c r="A1267" t="s">
        <v>4320</v>
      </c>
      <c r="B1267" t="s">
        <v>45</v>
      </c>
      <c r="C1267" t="s">
        <v>1012</v>
      </c>
      <c r="D1267" t="s">
        <v>4556</v>
      </c>
      <c r="E1267" t="s">
        <v>4320</v>
      </c>
      <c r="F1267" t="s">
        <v>124</v>
      </c>
      <c r="G1267" t="s">
        <v>600</v>
      </c>
      <c r="H1267" t="s">
        <v>4423</v>
      </c>
      <c r="I1267">
        <v>52.19</v>
      </c>
    </row>
    <row r="1268" spans="1:9" x14ac:dyDescent="0.2">
      <c r="A1268" t="s">
        <v>4320</v>
      </c>
      <c r="B1268" t="s">
        <v>45</v>
      </c>
      <c r="C1268" t="s">
        <v>1012</v>
      </c>
      <c r="D1268" t="s">
        <v>4556</v>
      </c>
      <c r="E1268" t="s">
        <v>4320</v>
      </c>
      <c r="F1268" t="s">
        <v>45</v>
      </c>
      <c r="G1268" t="s">
        <v>2399</v>
      </c>
      <c r="H1268" t="s">
        <v>5064</v>
      </c>
      <c r="I1268">
        <v>56.05</v>
      </c>
    </row>
    <row r="1269" spans="1:9" x14ac:dyDescent="0.2">
      <c r="A1269" t="s">
        <v>4320</v>
      </c>
      <c r="B1269" t="s">
        <v>45</v>
      </c>
      <c r="C1269" t="s">
        <v>1012</v>
      </c>
      <c r="D1269" t="s">
        <v>4556</v>
      </c>
      <c r="E1269" t="s">
        <v>4320</v>
      </c>
      <c r="F1269" t="s">
        <v>45</v>
      </c>
      <c r="G1269" t="s">
        <v>2264</v>
      </c>
      <c r="H1269" t="s">
        <v>5016</v>
      </c>
      <c r="I1269">
        <v>55.52</v>
      </c>
    </row>
    <row r="1270" spans="1:9" x14ac:dyDescent="0.2">
      <c r="A1270" t="s">
        <v>4320</v>
      </c>
      <c r="B1270" t="s">
        <v>45</v>
      </c>
      <c r="C1270" t="s">
        <v>1012</v>
      </c>
      <c r="D1270" t="s">
        <v>4556</v>
      </c>
      <c r="E1270" t="s">
        <v>4320</v>
      </c>
      <c r="F1270" t="s">
        <v>124</v>
      </c>
      <c r="G1270" t="s">
        <v>341</v>
      </c>
      <c r="H1270" t="s">
        <v>4357</v>
      </c>
      <c r="I1270">
        <v>58.02</v>
      </c>
    </row>
    <row r="1271" spans="1:9" x14ac:dyDescent="0.2">
      <c r="A1271" t="s">
        <v>4320</v>
      </c>
      <c r="B1271" t="s">
        <v>45</v>
      </c>
      <c r="C1271" t="s">
        <v>1012</v>
      </c>
      <c r="D1271" t="s">
        <v>4556</v>
      </c>
      <c r="E1271" t="s">
        <v>4320</v>
      </c>
      <c r="F1271" t="s">
        <v>140</v>
      </c>
      <c r="G1271" t="s">
        <v>276</v>
      </c>
      <c r="H1271" t="s">
        <v>4333</v>
      </c>
      <c r="I1271">
        <v>51.4</v>
      </c>
    </row>
    <row r="1272" spans="1:9" x14ac:dyDescent="0.2">
      <c r="A1272" t="s">
        <v>4320</v>
      </c>
      <c r="B1272" t="s">
        <v>45</v>
      </c>
      <c r="C1272" t="s">
        <v>900</v>
      </c>
      <c r="D1272" t="s">
        <v>4523</v>
      </c>
      <c r="E1272" t="s">
        <v>4320</v>
      </c>
      <c r="F1272" t="s">
        <v>45</v>
      </c>
      <c r="G1272" t="s">
        <v>900</v>
      </c>
      <c r="H1272" t="s">
        <v>4523</v>
      </c>
      <c r="I1272">
        <v>100</v>
      </c>
    </row>
    <row r="1273" spans="1:9" x14ac:dyDescent="0.2">
      <c r="A1273" t="s">
        <v>4320</v>
      </c>
      <c r="B1273" t="s">
        <v>45</v>
      </c>
      <c r="C1273" t="s">
        <v>900</v>
      </c>
      <c r="D1273" t="s">
        <v>4523</v>
      </c>
      <c r="E1273" t="s">
        <v>4320</v>
      </c>
      <c r="F1273" t="s">
        <v>45</v>
      </c>
      <c r="G1273" t="s">
        <v>2793</v>
      </c>
      <c r="H1273" t="s">
        <v>5203</v>
      </c>
      <c r="I1273">
        <v>62.86</v>
      </c>
    </row>
    <row r="1274" spans="1:9" x14ac:dyDescent="0.2">
      <c r="A1274" t="s">
        <v>4320</v>
      </c>
      <c r="B1274" t="s">
        <v>45</v>
      </c>
      <c r="C1274" t="s">
        <v>900</v>
      </c>
      <c r="D1274" t="s">
        <v>4523</v>
      </c>
      <c r="E1274" t="s">
        <v>4320</v>
      </c>
      <c r="F1274" t="s">
        <v>135</v>
      </c>
      <c r="G1274" t="s">
        <v>728</v>
      </c>
      <c r="H1274" t="s">
        <v>4468</v>
      </c>
      <c r="I1274">
        <v>59.18</v>
      </c>
    </row>
    <row r="1275" spans="1:9" x14ac:dyDescent="0.2">
      <c r="A1275" t="s">
        <v>4320</v>
      </c>
      <c r="B1275" t="s">
        <v>45</v>
      </c>
      <c r="C1275" t="s">
        <v>900</v>
      </c>
      <c r="D1275" t="s">
        <v>4523</v>
      </c>
      <c r="E1275" t="s">
        <v>4320</v>
      </c>
      <c r="F1275" t="s">
        <v>140</v>
      </c>
      <c r="G1275" t="s">
        <v>699</v>
      </c>
      <c r="H1275" t="s">
        <v>4452</v>
      </c>
      <c r="I1275">
        <v>40.68</v>
      </c>
    </row>
    <row r="1276" spans="1:9" x14ac:dyDescent="0.2">
      <c r="A1276" t="s">
        <v>4320</v>
      </c>
      <c r="B1276" t="s">
        <v>45</v>
      </c>
      <c r="C1276" t="s">
        <v>900</v>
      </c>
      <c r="D1276" t="s">
        <v>4523</v>
      </c>
      <c r="E1276" t="s">
        <v>4320</v>
      </c>
      <c r="F1276" t="s">
        <v>124</v>
      </c>
      <c r="G1276" t="s">
        <v>600</v>
      </c>
      <c r="H1276" t="s">
        <v>4423</v>
      </c>
      <c r="I1276">
        <v>52.55</v>
      </c>
    </row>
    <row r="1277" spans="1:9" x14ac:dyDescent="0.2">
      <c r="A1277" t="s">
        <v>4320</v>
      </c>
      <c r="B1277" t="s">
        <v>45</v>
      </c>
      <c r="C1277" t="s">
        <v>900</v>
      </c>
      <c r="D1277" t="s">
        <v>4523</v>
      </c>
      <c r="E1277" t="s">
        <v>4320</v>
      </c>
      <c r="F1277" t="s">
        <v>45</v>
      </c>
      <c r="G1277" t="s">
        <v>2399</v>
      </c>
      <c r="H1277" t="s">
        <v>5064</v>
      </c>
      <c r="I1277">
        <v>64.22</v>
      </c>
    </row>
    <row r="1278" spans="1:9" x14ac:dyDescent="0.2">
      <c r="A1278" t="s">
        <v>4320</v>
      </c>
      <c r="B1278" t="s">
        <v>45</v>
      </c>
      <c r="C1278" t="s">
        <v>900</v>
      </c>
      <c r="D1278" t="s">
        <v>4523</v>
      </c>
      <c r="E1278" t="s">
        <v>4320</v>
      </c>
      <c r="F1278" t="s">
        <v>45</v>
      </c>
      <c r="G1278" t="s">
        <v>2264</v>
      </c>
      <c r="H1278" t="s">
        <v>5016</v>
      </c>
      <c r="I1278">
        <v>62.26</v>
      </c>
    </row>
    <row r="1279" spans="1:9" x14ac:dyDescent="0.2">
      <c r="A1279" t="s">
        <v>4320</v>
      </c>
      <c r="B1279" t="s">
        <v>45</v>
      </c>
      <c r="C1279" t="s">
        <v>900</v>
      </c>
      <c r="D1279" t="s">
        <v>4523</v>
      </c>
      <c r="E1279" t="s">
        <v>4320</v>
      </c>
      <c r="F1279" t="s">
        <v>124</v>
      </c>
      <c r="G1279" t="s">
        <v>341</v>
      </c>
      <c r="H1279" t="s">
        <v>4357</v>
      </c>
      <c r="I1279">
        <v>65.84</v>
      </c>
    </row>
    <row r="1280" spans="1:9" x14ac:dyDescent="0.2">
      <c r="A1280" t="s">
        <v>4320</v>
      </c>
      <c r="B1280" t="s">
        <v>45</v>
      </c>
      <c r="C1280" t="s">
        <v>900</v>
      </c>
      <c r="D1280" t="s">
        <v>4523</v>
      </c>
      <c r="E1280" t="s">
        <v>4320</v>
      </c>
      <c r="F1280" t="s">
        <v>140</v>
      </c>
      <c r="G1280" t="s">
        <v>276</v>
      </c>
      <c r="H1280" t="s">
        <v>4333</v>
      </c>
      <c r="I1280">
        <v>53.42</v>
      </c>
    </row>
    <row r="1281" spans="1:9" x14ac:dyDescent="0.2">
      <c r="A1281" t="s">
        <v>4320</v>
      </c>
      <c r="B1281" t="s">
        <v>45</v>
      </c>
      <c r="C1281" t="s">
        <v>2793</v>
      </c>
      <c r="D1281" t="s">
        <v>5203</v>
      </c>
      <c r="E1281" t="s">
        <v>4320</v>
      </c>
      <c r="F1281" t="s">
        <v>45</v>
      </c>
      <c r="G1281" t="s">
        <v>2793</v>
      </c>
      <c r="H1281" t="s">
        <v>5203</v>
      </c>
      <c r="I1281">
        <v>100</v>
      </c>
    </row>
    <row r="1282" spans="1:9" x14ac:dyDescent="0.2">
      <c r="A1282" t="s">
        <v>4320</v>
      </c>
      <c r="B1282" t="s">
        <v>45</v>
      </c>
      <c r="C1282" t="s">
        <v>2793</v>
      </c>
      <c r="D1282" t="s">
        <v>5203</v>
      </c>
      <c r="E1282" t="s">
        <v>4320</v>
      </c>
      <c r="F1282" t="s">
        <v>135</v>
      </c>
      <c r="G1282" t="s">
        <v>728</v>
      </c>
      <c r="H1282" t="s">
        <v>4468</v>
      </c>
      <c r="I1282">
        <v>60.06</v>
      </c>
    </row>
    <row r="1283" spans="1:9" x14ac:dyDescent="0.2">
      <c r="A1283" t="s">
        <v>4320</v>
      </c>
      <c r="B1283" t="s">
        <v>45</v>
      </c>
      <c r="C1283" t="s">
        <v>2793</v>
      </c>
      <c r="D1283" t="s">
        <v>5203</v>
      </c>
      <c r="E1283" t="s">
        <v>4320</v>
      </c>
      <c r="F1283" t="s">
        <v>140</v>
      </c>
      <c r="G1283" t="s">
        <v>699</v>
      </c>
      <c r="H1283" t="s">
        <v>4452</v>
      </c>
      <c r="I1283">
        <v>38.1</v>
      </c>
    </row>
    <row r="1284" spans="1:9" x14ac:dyDescent="0.2">
      <c r="A1284" t="s">
        <v>4320</v>
      </c>
      <c r="B1284" t="s">
        <v>45</v>
      </c>
      <c r="C1284" t="s">
        <v>2793</v>
      </c>
      <c r="D1284" t="s">
        <v>5203</v>
      </c>
      <c r="E1284" t="s">
        <v>4320</v>
      </c>
      <c r="F1284" t="s">
        <v>124</v>
      </c>
      <c r="G1284" t="s">
        <v>600</v>
      </c>
      <c r="H1284" t="s">
        <v>4423</v>
      </c>
      <c r="I1284">
        <v>49.36</v>
      </c>
    </row>
    <row r="1285" spans="1:9" x14ac:dyDescent="0.2">
      <c r="A1285" t="s">
        <v>4320</v>
      </c>
      <c r="B1285" t="s">
        <v>45</v>
      </c>
      <c r="C1285" t="s">
        <v>2793</v>
      </c>
      <c r="D1285" t="s">
        <v>5203</v>
      </c>
      <c r="E1285" t="s">
        <v>4320</v>
      </c>
      <c r="F1285" t="s">
        <v>45</v>
      </c>
      <c r="G1285" t="s">
        <v>2399</v>
      </c>
      <c r="H1285" t="s">
        <v>5064</v>
      </c>
      <c r="I1285">
        <v>71.2</v>
      </c>
    </row>
    <row r="1286" spans="1:9" x14ac:dyDescent="0.2">
      <c r="A1286" t="s">
        <v>4320</v>
      </c>
      <c r="B1286" t="s">
        <v>45</v>
      </c>
      <c r="C1286" t="s">
        <v>2793</v>
      </c>
      <c r="D1286" t="s">
        <v>5203</v>
      </c>
      <c r="E1286" t="s">
        <v>4320</v>
      </c>
      <c r="F1286" t="s">
        <v>45</v>
      </c>
      <c r="G1286" t="s">
        <v>2264</v>
      </c>
      <c r="H1286" t="s">
        <v>5016</v>
      </c>
      <c r="I1286">
        <v>87.7</v>
      </c>
    </row>
    <row r="1287" spans="1:9" x14ac:dyDescent="0.2">
      <c r="A1287" t="s">
        <v>4320</v>
      </c>
      <c r="B1287" t="s">
        <v>45</v>
      </c>
      <c r="C1287" t="s">
        <v>2793</v>
      </c>
      <c r="D1287" t="s">
        <v>5203</v>
      </c>
      <c r="E1287" t="s">
        <v>4320</v>
      </c>
      <c r="F1287" t="s">
        <v>124</v>
      </c>
      <c r="G1287" t="s">
        <v>341</v>
      </c>
      <c r="H1287" t="s">
        <v>4357</v>
      </c>
      <c r="I1287">
        <v>61.27</v>
      </c>
    </row>
    <row r="1288" spans="1:9" x14ac:dyDescent="0.2">
      <c r="A1288" t="s">
        <v>4320</v>
      </c>
      <c r="B1288" t="s">
        <v>45</v>
      </c>
      <c r="C1288" t="s">
        <v>2793</v>
      </c>
      <c r="D1288" t="s">
        <v>5203</v>
      </c>
      <c r="E1288" t="s">
        <v>4320</v>
      </c>
      <c r="F1288" t="s">
        <v>140</v>
      </c>
      <c r="G1288" t="s">
        <v>276</v>
      </c>
      <c r="H1288" t="s">
        <v>4333</v>
      </c>
      <c r="I1288">
        <v>53.33</v>
      </c>
    </row>
    <row r="1289" spans="1:9" x14ac:dyDescent="0.2">
      <c r="A1289" t="s">
        <v>4320</v>
      </c>
      <c r="B1289" t="s">
        <v>135</v>
      </c>
      <c r="C1289" t="s">
        <v>728</v>
      </c>
      <c r="D1289" t="s">
        <v>4468</v>
      </c>
      <c r="E1289" t="s">
        <v>4320</v>
      </c>
      <c r="F1289" t="s">
        <v>135</v>
      </c>
      <c r="G1289" t="s">
        <v>728</v>
      </c>
      <c r="H1289" t="s">
        <v>4468</v>
      </c>
      <c r="I1289">
        <v>100</v>
      </c>
    </row>
    <row r="1290" spans="1:9" x14ac:dyDescent="0.2">
      <c r="A1290" t="s">
        <v>4320</v>
      </c>
      <c r="B1290" t="s">
        <v>135</v>
      </c>
      <c r="C1290" t="s">
        <v>728</v>
      </c>
      <c r="D1290" t="s">
        <v>4468</v>
      </c>
      <c r="E1290" t="s">
        <v>4320</v>
      </c>
      <c r="F1290" t="s">
        <v>140</v>
      </c>
      <c r="G1290" t="s">
        <v>699</v>
      </c>
      <c r="H1290" t="s">
        <v>4452</v>
      </c>
      <c r="I1290">
        <v>39.68</v>
      </c>
    </row>
    <row r="1291" spans="1:9" x14ac:dyDescent="0.2">
      <c r="A1291" t="s">
        <v>4320</v>
      </c>
      <c r="B1291" t="s">
        <v>135</v>
      </c>
      <c r="C1291" t="s">
        <v>728</v>
      </c>
      <c r="D1291" t="s">
        <v>4468</v>
      </c>
      <c r="E1291" t="s">
        <v>4320</v>
      </c>
      <c r="F1291" t="s">
        <v>124</v>
      </c>
      <c r="G1291" t="s">
        <v>600</v>
      </c>
      <c r="H1291" t="s">
        <v>4423</v>
      </c>
      <c r="I1291">
        <v>50.81</v>
      </c>
    </row>
    <row r="1292" spans="1:9" x14ac:dyDescent="0.2">
      <c r="A1292" t="s">
        <v>4320</v>
      </c>
      <c r="B1292" t="s">
        <v>135</v>
      </c>
      <c r="C1292" t="s">
        <v>728</v>
      </c>
      <c r="D1292" t="s">
        <v>4468</v>
      </c>
      <c r="E1292" t="s">
        <v>4320</v>
      </c>
      <c r="F1292" t="s">
        <v>45</v>
      </c>
      <c r="G1292" t="s">
        <v>2399</v>
      </c>
      <c r="H1292" t="s">
        <v>5064</v>
      </c>
      <c r="I1292">
        <v>60.78</v>
      </c>
    </row>
    <row r="1293" spans="1:9" x14ac:dyDescent="0.2">
      <c r="A1293" t="s">
        <v>4320</v>
      </c>
      <c r="B1293" t="s">
        <v>135</v>
      </c>
      <c r="C1293" t="s">
        <v>728</v>
      </c>
      <c r="D1293" t="s">
        <v>4468</v>
      </c>
      <c r="E1293" t="s">
        <v>4320</v>
      </c>
      <c r="F1293" t="s">
        <v>45</v>
      </c>
      <c r="G1293" t="s">
        <v>2264</v>
      </c>
      <c r="H1293" t="s">
        <v>5016</v>
      </c>
      <c r="I1293">
        <v>58.65</v>
      </c>
    </row>
    <row r="1294" spans="1:9" x14ac:dyDescent="0.2">
      <c r="A1294" t="s">
        <v>4320</v>
      </c>
      <c r="B1294" t="s">
        <v>135</v>
      </c>
      <c r="C1294" t="s">
        <v>728</v>
      </c>
      <c r="D1294" t="s">
        <v>4468</v>
      </c>
      <c r="E1294" t="s">
        <v>4320</v>
      </c>
      <c r="F1294" t="s">
        <v>124</v>
      </c>
      <c r="G1294" t="s">
        <v>341</v>
      </c>
      <c r="H1294" t="s">
        <v>4357</v>
      </c>
      <c r="I1294">
        <v>60</v>
      </c>
    </row>
    <row r="1295" spans="1:9" x14ac:dyDescent="0.2">
      <c r="A1295" t="s">
        <v>4320</v>
      </c>
      <c r="B1295" t="s">
        <v>135</v>
      </c>
      <c r="C1295" t="s">
        <v>728</v>
      </c>
      <c r="D1295" t="s">
        <v>4468</v>
      </c>
      <c r="E1295" t="s">
        <v>4320</v>
      </c>
      <c r="F1295" t="s">
        <v>140</v>
      </c>
      <c r="G1295" t="s">
        <v>276</v>
      </c>
      <c r="H1295" t="s">
        <v>4333</v>
      </c>
      <c r="I1295">
        <v>53.02</v>
      </c>
    </row>
    <row r="1296" spans="1:9" x14ac:dyDescent="0.2">
      <c r="A1296" t="s">
        <v>4320</v>
      </c>
      <c r="B1296" t="s">
        <v>140</v>
      </c>
      <c r="C1296" t="s">
        <v>699</v>
      </c>
      <c r="D1296" t="s">
        <v>4452</v>
      </c>
      <c r="E1296" t="s">
        <v>4320</v>
      </c>
      <c r="F1296" t="s">
        <v>140</v>
      </c>
      <c r="G1296" t="s">
        <v>699</v>
      </c>
      <c r="H1296" t="s">
        <v>4452</v>
      </c>
      <c r="I1296">
        <v>100</v>
      </c>
    </row>
    <row r="1297" spans="1:9" x14ac:dyDescent="0.2">
      <c r="A1297" t="s">
        <v>4320</v>
      </c>
      <c r="B1297" t="s">
        <v>140</v>
      </c>
      <c r="C1297" t="s">
        <v>699</v>
      </c>
      <c r="D1297" t="s">
        <v>4452</v>
      </c>
      <c r="E1297" t="s">
        <v>4320</v>
      </c>
      <c r="F1297" t="s">
        <v>124</v>
      </c>
      <c r="G1297" t="s">
        <v>600</v>
      </c>
      <c r="H1297" t="s">
        <v>4423</v>
      </c>
      <c r="I1297">
        <v>39.82</v>
      </c>
    </row>
    <row r="1298" spans="1:9" x14ac:dyDescent="0.2">
      <c r="A1298" t="s">
        <v>4320</v>
      </c>
      <c r="B1298" t="s">
        <v>140</v>
      </c>
      <c r="C1298" t="s">
        <v>699</v>
      </c>
      <c r="D1298" t="s">
        <v>4452</v>
      </c>
      <c r="E1298" t="s">
        <v>4320</v>
      </c>
      <c r="F1298" t="s">
        <v>45</v>
      </c>
      <c r="G1298" t="s">
        <v>2399</v>
      </c>
      <c r="H1298" t="s">
        <v>5064</v>
      </c>
      <c r="I1298">
        <v>40.130000000000003</v>
      </c>
    </row>
    <row r="1299" spans="1:9" x14ac:dyDescent="0.2">
      <c r="A1299" t="s">
        <v>4320</v>
      </c>
      <c r="B1299" t="s">
        <v>140</v>
      </c>
      <c r="C1299" t="s">
        <v>699</v>
      </c>
      <c r="D1299" t="s">
        <v>4452</v>
      </c>
      <c r="E1299" t="s">
        <v>4320</v>
      </c>
      <c r="F1299" t="s">
        <v>45</v>
      </c>
      <c r="G1299" t="s">
        <v>2264</v>
      </c>
      <c r="H1299" t="s">
        <v>5016</v>
      </c>
      <c r="I1299">
        <v>37.42</v>
      </c>
    </row>
    <row r="1300" spans="1:9" x14ac:dyDescent="0.2">
      <c r="A1300" t="s">
        <v>4320</v>
      </c>
      <c r="B1300" t="s">
        <v>140</v>
      </c>
      <c r="C1300" t="s">
        <v>699</v>
      </c>
      <c r="D1300" t="s">
        <v>4452</v>
      </c>
      <c r="E1300" t="s">
        <v>4320</v>
      </c>
      <c r="F1300" t="s">
        <v>124</v>
      </c>
      <c r="G1300" t="s">
        <v>341</v>
      </c>
      <c r="H1300" t="s">
        <v>4357</v>
      </c>
      <c r="I1300">
        <v>42.3</v>
      </c>
    </row>
    <row r="1301" spans="1:9" x14ac:dyDescent="0.2">
      <c r="A1301" t="s">
        <v>4320</v>
      </c>
      <c r="B1301" t="s">
        <v>140</v>
      </c>
      <c r="C1301" t="s">
        <v>699</v>
      </c>
      <c r="D1301" t="s">
        <v>4452</v>
      </c>
      <c r="E1301" t="s">
        <v>4320</v>
      </c>
      <c r="F1301" t="s">
        <v>140</v>
      </c>
      <c r="G1301" t="s">
        <v>276</v>
      </c>
      <c r="H1301" t="s">
        <v>4333</v>
      </c>
      <c r="I1301">
        <v>41.32</v>
      </c>
    </row>
    <row r="1302" spans="1:9" x14ac:dyDescent="0.2">
      <c r="A1302" t="s">
        <v>4320</v>
      </c>
      <c r="B1302" t="s">
        <v>124</v>
      </c>
      <c r="C1302" t="s">
        <v>600</v>
      </c>
      <c r="D1302" t="s">
        <v>4423</v>
      </c>
      <c r="E1302" t="s">
        <v>4320</v>
      </c>
      <c r="F1302" t="s">
        <v>124</v>
      </c>
      <c r="G1302" t="s">
        <v>600</v>
      </c>
      <c r="H1302" t="s">
        <v>4423</v>
      </c>
      <c r="I1302">
        <v>100</v>
      </c>
    </row>
    <row r="1303" spans="1:9" x14ac:dyDescent="0.2">
      <c r="A1303" t="s">
        <v>4320</v>
      </c>
      <c r="B1303" t="s">
        <v>124</v>
      </c>
      <c r="C1303" t="s">
        <v>600</v>
      </c>
      <c r="D1303" t="s">
        <v>4423</v>
      </c>
      <c r="E1303" t="s">
        <v>4320</v>
      </c>
      <c r="F1303" t="s">
        <v>45</v>
      </c>
      <c r="G1303" t="s">
        <v>2399</v>
      </c>
      <c r="H1303" t="s">
        <v>5064</v>
      </c>
      <c r="I1303">
        <v>51.44</v>
      </c>
    </row>
    <row r="1304" spans="1:9" x14ac:dyDescent="0.2">
      <c r="A1304" t="s">
        <v>4320</v>
      </c>
      <c r="B1304" t="s">
        <v>124</v>
      </c>
      <c r="C1304" t="s">
        <v>600</v>
      </c>
      <c r="D1304" t="s">
        <v>4423</v>
      </c>
      <c r="E1304" t="s">
        <v>4320</v>
      </c>
      <c r="F1304" t="s">
        <v>45</v>
      </c>
      <c r="G1304" t="s">
        <v>2264</v>
      </c>
      <c r="H1304" t="s">
        <v>5016</v>
      </c>
      <c r="I1304">
        <v>49.84</v>
      </c>
    </row>
    <row r="1305" spans="1:9" x14ac:dyDescent="0.2">
      <c r="A1305" t="s">
        <v>4320</v>
      </c>
      <c r="B1305" t="s">
        <v>124</v>
      </c>
      <c r="C1305" t="s">
        <v>600</v>
      </c>
      <c r="D1305" t="s">
        <v>4423</v>
      </c>
      <c r="E1305" t="s">
        <v>4320</v>
      </c>
      <c r="F1305" t="s">
        <v>124</v>
      </c>
      <c r="G1305" t="s">
        <v>341</v>
      </c>
      <c r="H1305" t="s">
        <v>4357</v>
      </c>
      <c r="I1305">
        <v>52.32</v>
      </c>
    </row>
    <row r="1306" spans="1:9" x14ac:dyDescent="0.2">
      <c r="A1306" t="s">
        <v>4320</v>
      </c>
      <c r="B1306" t="s">
        <v>124</v>
      </c>
      <c r="C1306" t="s">
        <v>600</v>
      </c>
      <c r="D1306" t="s">
        <v>4423</v>
      </c>
      <c r="E1306" t="s">
        <v>4320</v>
      </c>
      <c r="F1306" t="s">
        <v>140</v>
      </c>
      <c r="G1306" t="s">
        <v>276</v>
      </c>
      <c r="H1306" t="s">
        <v>4333</v>
      </c>
      <c r="I1306">
        <v>55.05</v>
      </c>
    </row>
    <row r="1307" spans="1:9" x14ac:dyDescent="0.2">
      <c r="A1307" t="s">
        <v>4320</v>
      </c>
      <c r="B1307" t="s">
        <v>45</v>
      </c>
      <c r="C1307" t="s">
        <v>2399</v>
      </c>
      <c r="D1307" t="s">
        <v>5064</v>
      </c>
      <c r="E1307" t="s">
        <v>4320</v>
      </c>
      <c r="F1307" t="s">
        <v>45</v>
      </c>
      <c r="G1307" t="s">
        <v>2399</v>
      </c>
      <c r="H1307" t="s">
        <v>5064</v>
      </c>
      <c r="I1307">
        <v>100</v>
      </c>
    </row>
    <row r="1308" spans="1:9" x14ac:dyDescent="0.2">
      <c r="A1308" t="s">
        <v>4320</v>
      </c>
      <c r="B1308" t="s">
        <v>45</v>
      </c>
      <c r="C1308" t="s">
        <v>2399</v>
      </c>
      <c r="D1308" t="s">
        <v>5064</v>
      </c>
      <c r="E1308" t="s">
        <v>4320</v>
      </c>
      <c r="F1308" t="s">
        <v>45</v>
      </c>
      <c r="G1308" t="s">
        <v>2264</v>
      </c>
      <c r="H1308" t="s">
        <v>5016</v>
      </c>
      <c r="I1308">
        <v>73.650000000000006</v>
      </c>
    </row>
    <row r="1309" spans="1:9" x14ac:dyDescent="0.2">
      <c r="A1309" t="s">
        <v>4320</v>
      </c>
      <c r="B1309" t="s">
        <v>45</v>
      </c>
      <c r="C1309" t="s">
        <v>2399</v>
      </c>
      <c r="D1309" t="s">
        <v>5064</v>
      </c>
      <c r="E1309" t="s">
        <v>4320</v>
      </c>
      <c r="F1309" t="s">
        <v>124</v>
      </c>
      <c r="G1309" t="s">
        <v>341</v>
      </c>
      <c r="H1309" t="s">
        <v>4357</v>
      </c>
      <c r="I1309">
        <v>62.1</v>
      </c>
    </row>
    <row r="1310" spans="1:9" x14ac:dyDescent="0.2">
      <c r="A1310" t="s">
        <v>4320</v>
      </c>
      <c r="B1310" t="s">
        <v>45</v>
      </c>
      <c r="C1310" t="s">
        <v>2399</v>
      </c>
      <c r="D1310" t="s">
        <v>5064</v>
      </c>
      <c r="E1310" t="s">
        <v>4320</v>
      </c>
      <c r="F1310" t="s">
        <v>140</v>
      </c>
      <c r="G1310" t="s">
        <v>276</v>
      </c>
      <c r="H1310" t="s">
        <v>4333</v>
      </c>
      <c r="I1310">
        <v>54.14</v>
      </c>
    </row>
    <row r="1311" spans="1:9" x14ac:dyDescent="0.2">
      <c r="A1311" t="s">
        <v>4320</v>
      </c>
      <c r="B1311" t="s">
        <v>45</v>
      </c>
      <c r="C1311" t="s">
        <v>2264</v>
      </c>
      <c r="D1311" t="s">
        <v>5016</v>
      </c>
      <c r="E1311" t="s">
        <v>4320</v>
      </c>
      <c r="F1311" t="s">
        <v>45</v>
      </c>
      <c r="G1311" t="s">
        <v>2264</v>
      </c>
      <c r="H1311" t="s">
        <v>5016</v>
      </c>
      <c r="I1311">
        <v>100</v>
      </c>
    </row>
    <row r="1312" spans="1:9" x14ac:dyDescent="0.2">
      <c r="A1312" t="s">
        <v>4320</v>
      </c>
      <c r="B1312" t="s">
        <v>45</v>
      </c>
      <c r="C1312" t="s">
        <v>2264</v>
      </c>
      <c r="D1312" t="s">
        <v>5016</v>
      </c>
      <c r="E1312" t="s">
        <v>4320</v>
      </c>
      <c r="F1312" t="s">
        <v>124</v>
      </c>
      <c r="G1312" t="s">
        <v>341</v>
      </c>
      <c r="H1312" t="s">
        <v>4357</v>
      </c>
      <c r="I1312">
        <v>60.69</v>
      </c>
    </row>
    <row r="1313" spans="1:9" x14ac:dyDescent="0.2">
      <c r="A1313" t="s">
        <v>4320</v>
      </c>
      <c r="B1313" t="s">
        <v>45</v>
      </c>
      <c r="C1313" t="s">
        <v>2264</v>
      </c>
      <c r="D1313" t="s">
        <v>5016</v>
      </c>
      <c r="E1313" t="s">
        <v>4320</v>
      </c>
      <c r="F1313" t="s">
        <v>140</v>
      </c>
      <c r="G1313" t="s">
        <v>276</v>
      </c>
      <c r="H1313" t="s">
        <v>4333</v>
      </c>
      <c r="I1313">
        <v>52.2</v>
      </c>
    </row>
    <row r="1314" spans="1:9" x14ac:dyDescent="0.2">
      <c r="A1314" t="s">
        <v>4320</v>
      </c>
      <c r="B1314" t="s">
        <v>124</v>
      </c>
      <c r="C1314" t="s">
        <v>341</v>
      </c>
      <c r="D1314" t="s">
        <v>4357</v>
      </c>
      <c r="E1314" t="s">
        <v>4320</v>
      </c>
      <c r="F1314" t="s">
        <v>124</v>
      </c>
      <c r="G1314" t="s">
        <v>341</v>
      </c>
      <c r="H1314" t="s">
        <v>4357</v>
      </c>
      <c r="I1314">
        <v>100</v>
      </c>
    </row>
    <row r="1315" spans="1:9" x14ac:dyDescent="0.2">
      <c r="A1315" t="s">
        <v>4320</v>
      </c>
      <c r="B1315" t="s">
        <v>124</v>
      </c>
      <c r="C1315" t="s">
        <v>341</v>
      </c>
      <c r="D1315" t="s">
        <v>4357</v>
      </c>
      <c r="E1315" t="s">
        <v>4320</v>
      </c>
      <c r="F1315" t="s">
        <v>140</v>
      </c>
      <c r="G1315" t="s">
        <v>276</v>
      </c>
      <c r="H1315" t="s">
        <v>4333</v>
      </c>
      <c r="I1315">
        <v>52.62</v>
      </c>
    </row>
    <row r="1316" spans="1:9" x14ac:dyDescent="0.2">
      <c r="A1316" t="s">
        <v>4320</v>
      </c>
      <c r="B1316" t="s">
        <v>140</v>
      </c>
      <c r="C1316" t="s">
        <v>276</v>
      </c>
      <c r="D1316" t="s">
        <v>4333</v>
      </c>
      <c r="E1316" t="s">
        <v>4320</v>
      </c>
      <c r="F1316" t="s">
        <v>140</v>
      </c>
      <c r="G1316" t="s">
        <v>276</v>
      </c>
      <c r="H1316" t="s">
        <v>4333</v>
      </c>
      <c r="I1316">
        <v>100</v>
      </c>
    </row>
    <row r="1317" spans="1:9" x14ac:dyDescent="0.2">
      <c r="A1317" t="s">
        <v>4321</v>
      </c>
      <c r="B1317" t="s">
        <v>45</v>
      </c>
      <c r="C1317" t="s">
        <v>4174</v>
      </c>
      <c r="D1317" t="s">
        <v>5761</v>
      </c>
      <c r="E1317" t="s">
        <v>4321</v>
      </c>
      <c r="F1317" t="s">
        <v>45</v>
      </c>
      <c r="G1317" t="s">
        <v>4174</v>
      </c>
      <c r="H1317" t="s">
        <v>5761</v>
      </c>
      <c r="I1317">
        <v>100</v>
      </c>
    </row>
    <row r="1318" spans="1:9" x14ac:dyDescent="0.2">
      <c r="A1318" t="s">
        <v>4321</v>
      </c>
      <c r="B1318" t="s">
        <v>45</v>
      </c>
      <c r="C1318" t="s">
        <v>4174</v>
      </c>
      <c r="D1318" t="s">
        <v>5761</v>
      </c>
      <c r="E1318" t="s">
        <v>4321</v>
      </c>
      <c r="F1318" t="s">
        <v>106</v>
      </c>
      <c r="G1318" t="s">
        <v>2118</v>
      </c>
      <c r="H1318" t="s">
        <v>4959</v>
      </c>
      <c r="I1318">
        <v>38.479999999999997</v>
      </c>
    </row>
    <row r="1319" spans="1:9" x14ac:dyDescent="0.2">
      <c r="A1319" t="s">
        <v>4321</v>
      </c>
      <c r="B1319" t="s">
        <v>45</v>
      </c>
      <c r="C1319" t="s">
        <v>4174</v>
      </c>
      <c r="D1319" t="s">
        <v>5761</v>
      </c>
      <c r="E1319" t="s">
        <v>4321</v>
      </c>
      <c r="F1319" t="s">
        <v>45</v>
      </c>
      <c r="G1319" t="s">
        <v>5805</v>
      </c>
      <c r="H1319" t="s">
        <v>5804</v>
      </c>
      <c r="I1319">
        <v>97.02</v>
      </c>
    </row>
    <row r="1320" spans="1:9" x14ac:dyDescent="0.2">
      <c r="A1320" t="s">
        <v>4321</v>
      </c>
      <c r="B1320" t="s">
        <v>45</v>
      </c>
      <c r="C1320" t="s">
        <v>4174</v>
      </c>
      <c r="D1320" t="s">
        <v>5761</v>
      </c>
      <c r="E1320" t="s">
        <v>4321</v>
      </c>
      <c r="F1320" t="s">
        <v>135</v>
      </c>
      <c r="G1320" t="s">
        <v>4123</v>
      </c>
      <c r="H1320" t="s">
        <v>5732</v>
      </c>
      <c r="I1320">
        <v>59.04</v>
      </c>
    </row>
    <row r="1321" spans="1:9" x14ac:dyDescent="0.2">
      <c r="A1321" t="s">
        <v>4321</v>
      </c>
      <c r="B1321" t="s">
        <v>45</v>
      </c>
      <c r="C1321" t="s">
        <v>4174</v>
      </c>
      <c r="D1321" t="s">
        <v>5761</v>
      </c>
      <c r="E1321" t="s">
        <v>4321</v>
      </c>
      <c r="F1321" t="s">
        <v>45</v>
      </c>
      <c r="G1321" t="s">
        <v>2052</v>
      </c>
      <c r="H1321" t="s">
        <v>4930</v>
      </c>
      <c r="I1321">
        <v>45.65</v>
      </c>
    </row>
    <row r="1322" spans="1:9" x14ac:dyDescent="0.2">
      <c r="A1322" t="s">
        <v>4321</v>
      </c>
      <c r="B1322" t="s">
        <v>45</v>
      </c>
      <c r="C1322" t="s">
        <v>4174</v>
      </c>
      <c r="D1322" t="s">
        <v>5761</v>
      </c>
      <c r="E1322" t="s">
        <v>4321</v>
      </c>
      <c r="F1322" t="s">
        <v>106</v>
      </c>
      <c r="G1322" t="s">
        <v>3929</v>
      </c>
      <c r="H1322" t="s">
        <v>5664</v>
      </c>
      <c r="I1322">
        <v>38.299999999999997</v>
      </c>
    </row>
    <row r="1323" spans="1:9" x14ac:dyDescent="0.2">
      <c r="A1323" t="s">
        <v>4321</v>
      </c>
      <c r="B1323" t="s">
        <v>45</v>
      </c>
      <c r="C1323" t="s">
        <v>4174</v>
      </c>
      <c r="D1323" t="s">
        <v>5761</v>
      </c>
      <c r="E1323" t="s">
        <v>4321</v>
      </c>
      <c r="F1323" t="s">
        <v>124</v>
      </c>
      <c r="G1323" t="s">
        <v>3320</v>
      </c>
      <c r="H1323" t="s">
        <v>5401</v>
      </c>
      <c r="I1323">
        <v>38.92</v>
      </c>
    </row>
    <row r="1324" spans="1:9" x14ac:dyDescent="0.2">
      <c r="A1324" t="s">
        <v>4321</v>
      </c>
      <c r="B1324" t="s">
        <v>45</v>
      </c>
      <c r="C1324" t="s">
        <v>4174</v>
      </c>
      <c r="D1324" t="s">
        <v>5761</v>
      </c>
      <c r="E1324" t="s">
        <v>4321</v>
      </c>
      <c r="F1324" t="s">
        <v>135</v>
      </c>
      <c r="G1324" t="s">
        <v>3276</v>
      </c>
      <c r="H1324" t="s">
        <v>5387</v>
      </c>
      <c r="I1324">
        <v>54.33</v>
      </c>
    </row>
    <row r="1325" spans="1:9" x14ac:dyDescent="0.2">
      <c r="A1325" t="s">
        <v>4321</v>
      </c>
      <c r="B1325" t="s">
        <v>45</v>
      </c>
      <c r="C1325" t="s">
        <v>4174</v>
      </c>
      <c r="D1325" t="s">
        <v>5761</v>
      </c>
      <c r="E1325" t="s">
        <v>4321</v>
      </c>
      <c r="F1325" t="s">
        <v>45</v>
      </c>
      <c r="G1325" t="s">
        <v>4586</v>
      </c>
      <c r="H1325" t="s">
        <v>4593</v>
      </c>
      <c r="I1325">
        <v>59.82</v>
      </c>
    </row>
    <row r="1326" spans="1:9" x14ac:dyDescent="0.2">
      <c r="A1326" t="s">
        <v>4321</v>
      </c>
      <c r="B1326" t="s">
        <v>45</v>
      </c>
      <c r="C1326" t="s">
        <v>4174</v>
      </c>
      <c r="D1326" t="s">
        <v>5761</v>
      </c>
      <c r="E1326" t="s">
        <v>4321</v>
      </c>
      <c r="F1326" t="s">
        <v>106</v>
      </c>
      <c r="G1326" t="s">
        <v>3109</v>
      </c>
      <c r="H1326" t="s">
        <v>5325</v>
      </c>
      <c r="I1326">
        <v>37.99</v>
      </c>
    </row>
    <row r="1327" spans="1:9" x14ac:dyDescent="0.2">
      <c r="A1327" t="s">
        <v>4321</v>
      </c>
      <c r="B1327" t="s">
        <v>45</v>
      </c>
      <c r="C1327" t="s">
        <v>4174</v>
      </c>
      <c r="D1327" t="s">
        <v>5761</v>
      </c>
      <c r="E1327" t="s">
        <v>4321</v>
      </c>
      <c r="F1327" t="s">
        <v>45</v>
      </c>
      <c r="G1327" t="s">
        <v>1012</v>
      </c>
      <c r="H1327" t="s">
        <v>4555</v>
      </c>
      <c r="I1327">
        <v>41.64</v>
      </c>
    </row>
    <row r="1328" spans="1:9" x14ac:dyDescent="0.2">
      <c r="A1328" t="s">
        <v>4321</v>
      </c>
      <c r="B1328" t="s">
        <v>45</v>
      </c>
      <c r="C1328" t="s">
        <v>4174</v>
      </c>
      <c r="D1328" t="s">
        <v>5761</v>
      </c>
      <c r="E1328" t="s">
        <v>4321</v>
      </c>
      <c r="F1328" t="s">
        <v>45</v>
      </c>
      <c r="G1328" t="s">
        <v>900</v>
      </c>
      <c r="H1328" t="s">
        <v>4522</v>
      </c>
      <c r="I1328">
        <v>52.08</v>
      </c>
    </row>
    <row r="1329" spans="1:9" x14ac:dyDescent="0.2">
      <c r="A1329" t="s">
        <v>4321</v>
      </c>
      <c r="B1329" t="s">
        <v>45</v>
      </c>
      <c r="C1329" t="s">
        <v>4174</v>
      </c>
      <c r="D1329" t="s">
        <v>5761</v>
      </c>
      <c r="E1329" t="s">
        <v>4321</v>
      </c>
      <c r="F1329" t="s">
        <v>45</v>
      </c>
      <c r="G1329" t="s">
        <v>2793</v>
      </c>
      <c r="H1329" t="s">
        <v>5202</v>
      </c>
      <c r="I1329">
        <v>57.7</v>
      </c>
    </row>
    <row r="1330" spans="1:9" x14ac:dyDescent="0.2">
      <c r="A1330" t="s">
        <v>4321</v>
      </c>
      <c r="B1330" t="s">
        <v>45</v>
      </c>
      <c r="C1330" t="s">
        <v>4174</v>
      </c>
      <c r="D1330" t="s">
        <v>5761</v>
      </c>
      <c r="E1330" t="s">
        <v>4321</v>
      </c>
      <c r="F1330" t="s">
        <v>135</v>
      </c>
      <c r="G1330" t="s">
        <v>728</v>
      </c>
      <c r="H1330" t="s">
        <v>4467</v>
      </c>
      <c r="I1330">
        <v>46.13</v>
      </c>
    </row>
    <row r="1331" spans="1:9" x14ac:dyDescent="0.2">
      <c r="A1331" t="s">
        <v>4321</v>
      </c>
      <c r="B1331" t="s">
        <v>45</v>
      </c>
      <c r="C1331" t="s">
        <v>4174</v>
      </c>
      <c r="D1331" t="s">
        <v>5761</v>
      </c>
      <c r="E1331" t="s">
        <v>4321</v>
      </c>
      <c r="F1331" t="s">
        <v>140</v>
      </c>
      <c r="G1331" t="s">
        <v>699</v>
      </c>
      <c r="H1331" t="s">
        <v>4456</v>
      </c>
      <c r="I1331">
        <v>37.200000000000003</v>
      </c>
    </row>
    <row r="1332" spans="1:9" x14ac:dyDescent="0.2">
      <c r="A1332" t="s">
        <v>4321</v>
      </c>
      <c r="B1332" t="s">
        <v>45</v>
      </c>
      <c r="C1332" t="s">
        <v>4174</v>
      </c>
      <c r="D1332" t="s">
        <v>5761</v>
      </c>
      <c r="E1332" t="s">
        <v>4321</v>
      </c>
      <c r="F1332" t="s">
        <v>124</v>
      </c>
      <c r="G1332" t="s">
        <v>600</v>
      </c>
      <c r="H1332" t="s">
        <v>4422</v>
      </c>
      <c r="I1332">
        <v>40.299999999999997</v>
      </c>
    </row>
    <row r="1333" spans="1:9" x14ac:dyDescent="0.2">
      <c r="A1333" t="s">
        <v>4321</v>
      </c>
      <c r="B1333" t="s">
        <v>45</v>
      </c>
      <c r="C1333" t="s">
        <v>4174</v>
      </c>
      <c r="D1333" t="s">
        <v>5761</v>
      </c>
      <c r="E1333" t="s">
        <v>4321</v>
      </c>
      <c r="F1333" t="s">
        <v>45</v>
      </c>
      <c r="G1333" t="s">
        <v>2399</v>
      </c>
      <c r="H1333" t="s">
        <v>5063</v>
      </c>
      <c r="I1333">
        <v>52.57</v>
      </c>
    </row>
    <row r="1334" spans="1:9" x14ac:dyDescent="0.2">
      <c r="A1334" t="s">
        <v>4321</v>
      </c>
      <c r="B1334" t="s">
        <v>45</v>
      </c>
      <c r="C1334" t="s">
        <v>4174</v>
      </c>
      <c r="D1334" t="s">
        <v>5761</v>
      </c>
      <c r="E1334" t="s">
        <v>4321</v>
      </c>
      <c r="F1334" t="s">
        <v>45</v>
      </c>
      <c r="G1334" t="s">
        <v>2311</v>
      </c>
      <c r="H1334" t="s">
        <v>5032</v>
      </c>
      <c r="I1334">
        <v>52.42</v>
      </c>
    </row>
    <row r="1335" spans="1:9" x14ac:dyDescent="0.2">
      <c r="A1335" t="s">
        <v>4321</v>
      </c>
      <c r="B1335" t="s">
        <v>45</v>
      </c>
      <c r="C1335" t="s">
        <v>4174</v>
      </c>
      <c r="D1335" t="s">
        <v>5761</v>
      </c>
      <c r="E1335" t="s">
        <v>4321</v>
      </c>
      <c r="F1335" t="s">
        <v>45</v>
      </c>
      <c r="G1335" t="s">
        <v>2264</v>
      </c>
      <c r="H1335" t="s">
        <v>5015</v>
      </c>
      <c r="I1335">
        <v>54.57</v>
      </c>
    </row>
    <row r="1336" spans="1:9" x14ac:dyDescent="0.2">
      <c r="A1336" t="s">
        <v>4321</v>
      </c>
      <c r="B1336" t="s">
        <v>45</v>
      </c>
      <c r="C1336" t="s">
        <v>4174</v>
      </c>
      <c r="D1336" t="s">
        <v>5761</v>
      </c>
      <c r="E1336" t="s">
        <v>4321</v>
      </c>
      <c r="F1336" t="s">
        <v>124</v>
      </c>
      <c r="G1336" t="s">
        <v>341</v>
      </c>
      <c r="H1336" t="s">
        <v>4358</v>
      </c>
      <c r="I1336">
        <v>54.17</v>
      </c>
    </row>
    <row r="1337" spans="1:9" x14ac:dyDescent="0.2">
      <c r="A1337" t="s">
        <v>4321</v>
      </c>
      <c r="B1337" t="s">
        <v>45</v>
      </c>
      <c r="C1337" t="s">
        <v>4174</v>
      </c>
      <c r="D1337" t="s">
        <v>5761</v>
      </c>
      <c r="E1337" t="s">
        <v>4321</v>
      </c>
      <c r="F1337" t="s">
        <v>140</v>
      </c>
      <c r="G1337" t="s">
        <v>276</v>
      </c>
      <c r="H1337" t="s">
        <v>4334</v>
      </c>
      <c r="I1337">
        <v>38.409999999999997</v>
      </c>
    </row>
    <row r="1338" spans="1:9" x14ac:dyDescent="0.2">
      <c r="A1338" t="s">
        <v>4321</v>
      </c>
      <c r="B1338" t="s">
        <v>106</v>
      </c>
      <c r="C1338" t="s">
        <v>2118</v>
      </c>
      <c r="D1338" t="s">
        <v>4959</v>
      </c>
      <c r="E1338" t="s">
        <v>4321</v>
      </c>
      <c r="F1338" t="s">
        <v>106</v>
      </c>
      <c r="G1338" t="s">
        <v>2118</v>
      </c>
      <c r="H1338" t="s">
        <v>4959</v>
      </c>
      <c r="I1338">
        <v>100</v>
      </c>
    </row>
    <row r="1339" spans="1:9" x14ac:dyDescent="0.2">
      <c r="A1339" t="s">
        <v>4321</v>
      </c>
      <c r="B1339" t="s">
        <v>106</v>
      </c>
      <c r="C1339" t="s">
        <v>2118</v>
      </c>
      <c r="D1339" t="s">
        <v>4959</v>
      </c>
      <c r="E1339" t="s">
        <v>4321</v>
      </c>
      <c r="F1339" t="s">
        <v>45</v>
      </c>
      <c r="G1339" t="s">
        <v>5805</v>
      </c>
      <c r="H1339" t="s">
        <v>5804</v>
      </c>
      <c r="I1339">
        <v>38.479999999999997</v>
      </c>
    </row>
    <row r="1340" spans="1:9" x14ac:dyDescent="0.2">
      <c r="A1340" t="s">
        <v>4321</v>
      </c>
      <c r="B1340" t="s">
        <v>106</v>
      </c>
      <c r="C1340" t="s">
        <v>2118</v>
      </c>
      <c r="D1340" t="s">
        <v>4959</v>
      </c>
      <c r="E1340" t="s">
        <v>4321</v>
      </c>
      <c r="F1340" t="s">
        <v>135</v>
      </c>
      <c r="G1340" t="s">
        <v>4123</v>
      </c>
      <c r="H1340" t="s">
        <v>5732</v>
      </c>
      <c r="I1340">
        <v>39.520000000000003</v>
      </c>
    </row>
    <row r="1341" spans="1:9" x14ac:dyDescent="0.2">
      <c r="A1341" t="s">
        <v>4321</v>
      </c>
      <c r="B1341" t="s">
        <v>106</v>
      </c>
      <c r="C1341" t="s">
        <v>2118</v>
      </c>
      <c r="D1341" t="s">
        <v>4959</v>
      </c>
      <c r="E1341" t="s">
        <v>4321</v>
      </c>
      <c r="F1341" t="s">
        <v>45</v>
      </c>
      <c r="G1341" t="s">
        <v>2052</v>
      </c>
      <c r="H1341" t="s">
        <v>4930</v>
      </c>
      <c r="I1341">
        <v>44.88</v>
      </c>
    </row>
    <row r="1342" spans="1:9" x14ac:dyDescent="0.2">
      <c r="A1342" t="s">
        <v>4321</v>
      </c>
      <c r="B1342" t="s">
        <v>106</v>
      </c>
      <c r="C1342" t="s">
        <v>2118</v>
      </c>
      <c r="D1342" t="s">
        <v>4959</v>
      </c>
      <c r="E1342" t="s">
        <v>4321</v>
      </c>
      <c r="F1342" t="s">
        <v>106</v>
      </c>
      <c r="G1342" t="s">
        <v>3929</v>
      </c>
      <c r="H1342" t="s">
        <v>5664</v>
      </c>
      <c r="I1342">
        <v>52.8</v>
      </c>
    </row>
    <row r="1343" spans="1:9" x14ac:dyDescent="0.2">
      <c r="A1343" t="s">
        <v>4321</v>
      </c>
      <c r="B1343" t="s">
        <v>106</v>
      </c>
      <c r="C1343" t="s">
        <v>2118</v>
      </c>
      <c r="D1343" t="s">
        <v>4959</v>
      </c>
      <c r="E1343" t="s">
        <v>4321</v>
      </c>
      <c r="F1343" t="s">
        <v>124</v>
      </c>
      <c r="G1343" t="s">
        <v>3320</v>
      </c>
      <c r="H1343" t="s">
        <v>5401</v>
      </c>
      <c r="I1343">
        <v>45.7</v>
      </c>
    </row>
    <row r="1344" spans="1:9" x14ac:dyDescent="0.2">
      <c r="A1344" t="s">
        <v>4321</v>
      </c>
      <c r="B1344" t="s">
        <v>106</v>
      </c>
      <c r="C1344" t="s">
        <v>2118</v>
      </c>
      <c r="D1344" t="s">
        <v>4959</v>
      </c>
      <c r="E1344" t="s">
        <v>4321</v>
      </c>
      <c r="F1344" t="s">
        <v>135</v>
      </c>
      <c r="G1344" t="s">
        <v>3276</v>
      </c>
      <c r="H1344" t="s">
        <v>5387</v>
      </c>
      <c r="I1344">
        <v>38.79</v>
      </c>
    </row>
    <row r="1345" spans="1:9" x14ac:dyDescent="0.2">
      <c r="A1345" t="s">
        <v>4321</v>
      </c>
      <c r="B1345" t="s">
        <v>106</v>
      </c>
      <c r="C1345" t="s">
        <v>2118</v>
      </c>
      <c r="D1345" t="s">
        <v>4959</v>
      </c>
      <c r="E1345" t="s">
        <v>4321</v>
      </c>
      <c r="F1345" t="s">
        <v>45</v>
      </c>
      <c r="G1345" t="s">
        <v>4586</v>
      </c>
      <c r="H1345" t="s">
        <v>4593</v>
      </c>
      <c r="I1345">
        <v>38.86</v>
      </c>
    </row>
    <row r="1346" spans="1:9" x14ac:dyDescent="0.2">
      <c r="A1346" t="s">
        <v>4321</v>
      </c>
      <c r="B1346" t="s">
        <v>106</v>
      </c>
      <c r="C1346" t="s">
        <v>2118</v>
      </c>
      <c r="D1346" t="s">
        <v>4959</v>
      </c>
      <c r="E1346" t="s">
        <v>4321</v>
      </c>
      <c r="F1346" t="s">
        <v>106</v>
      </c>
      <c r="G1346" t="s">
        <v>3109</v>
      </c>
      <c r="H1346" t="s">
        <v>5325</v>
      </c>
      <c r="I1346">
        <v>52.07</v>
      </c>
    </row>
    <row r="1347" spans="1:9" x14ac:dyDescent="0.2">
      <c r="A1347" t="s">
        <v>4321</v>
      </c>
      <c r="B1347" t="s">
        <v>106</v>
      </c>
      <c r="C1347" t="s">
        <v>2118</v>
      </c>
      <c r="D1347" t="s">
        <v>4959</v>
      </c>
      <c r="E1347" t="s">
        <v>4321</v>
      </c>
      <c r="F1347" t="s">
        <v>45</v>
      </c>
      <c r="G1347" t="s">
        <v>1012</v>
      </c>
      <c r="H1347" t="s">
        <v>4555</v>
      </c>
      <c r="I1347">
        <v>43.73</v>
      </c>
    </row>
    <row r="1348" spans="1:9" x14ac:dyDescent="0.2">
      <c r="A1348" t="s">
        <v>4321</v>
      </c>
      <c r="B1348" t="s">
        <v>106</v>
      </c>
      <c r="C1348" t="s">
        <v>2118</v>
      </c>
      <c r="D1348" t="s">
        <v>4959</v>
      </c>
      <c r="E1348" t="s">
        <v>4321</v>
      </c>
      <c r="F1348" t="s">
        <v>45</v>
      </c>
      <c r="G1348" t="s">
        <v>900</v>
      </c>
      <c r="H1348" t="s">
        <v>4522</v>
      </c>
      <c r="I1348">
        <v>41.72</v>
      </c>
    </row>
    <row r="1349" spans="1:9" x14ac:dyDescent="0.2">
      <c r="A1349" t="s">
        <v>4321</v>
      </c>
      <c r="B1349" t="s">
        <v>106</v>
      </c>
      <c r="C1349" t="s">
        <v>2118</v>
      </c>
      <c r="D1349" t="s">
        <v>4959</v>
      </c>
      <c r="E1349" t="s">
        <v>4321</v>
      </c>
      <c r="F1349" t="s">
        <v>45</v>
      </c>
      <c r="G1349" t="s">
        <v>2793</v>
      </c>
      <c r="H1349" t="s">
        <v>5202</v>
      </c>
      <c r="I1349">
        <v>40.119999999999997</v>
      </c>
    </row>
    <row r="1350" spans="1:9" x14ac:dyDescent="0.2">
      <c r="A1350" t="s">
        <v>4321</v>
      </c>
      <c r="B1350" t="s">
        <v>106</v>
      </c>
      <c r="C1350" t="s">
        <v>2118</v>
      </c>
      <c r="D1350" t="s">
        <v>4959</v>
      </c>
      <c r="E1350" t="s">
        <v>4321</v>
      </c>
      <c r="F1350" t="s">
        <v>135</v>
      </c>
      <c r="G1350" t="s">
        <v>728</v>
      </c>
      <c r="H1350" t="s">
        <v>4467</v>
      </c>
      <c r="I1350">
        <v>41.49</v>
      </c>
    </row>
    <row r="1351" spans="1:9" x14ac:dyDescent="0.2">
      <c r="A1351" t="s">
        <v>4321</v>
      </c>
      <c r="B1351" t="s">
        <v>106</v>
      </c>
      <c r="C1351" t="s">
        <v>2118</v>
      </c>
      <c r="D1351" t="s">
        <v>4959</v>
      </c>
      <c r="E1351" t="s">
        <v>4321</v>
      </c>
      <c r="F1351" t="s">
        <v>140</v>
      </c>
      <c r="G1351" t="s">
        <v>699</v>
      </c>
      <c r="H1351" t="s">
        <v>4456</v>
      </c>
      <c r="I1351">
        <v>45.02</v>
      </c>
    </row>
    <row r="1352" spans="1:9" x14ac:dyDescent="0.2">
      <c r="A1352" t="s">
        <v>4321</v>
      </c>
      <c r="B1352" t="s">
        <v>106</v>
      </c>
      <c r="C1352" t="s">
        <v>2118</v>
      </c>
      <c r="D1352" t="s">
        <v>4959</v>
      </c>
      <c r="E1352" t="s">
        <v>4321</v>
      </c>
      <c r="F1352" t="s">
        <v>124</v>
      </c>
      <c r="G1352" t="s">
        <v>600</v>
      </c>
      <c r="H1352" t="s">
        <v>4422</v>
      </c>
      <c r="I1352">
        <v>50.15</v>
      </c>
    </row>
    <row r="1353" spans="1:9" x14ac:dyDescent="0.2">
      <c r="A1353" t="s">
        <v>4321</v>
      </c>
      <c r="B1353" t="s">
        <v>106</v>
      </c>
      <c r="C1353" t="s">
        <v>2118</v>
      </c>
      <c r="D1353" t="s">
        <v>4959</v>
      </c>
      <c r="E1353" t="s">
        <v>4321</v>
      </c>
      <c r="F1353" t="s">
        <v>45</v>
      </c>
      <c r="G1353" t="s">
        <v>2399</v>
      </c>
      <c r="H1353" t="s">
        <v>5063</v>
      </c>
      <c r="I1353">
        <v>40.549999999999997</v>
      </c>
    </row>
    <row r="1354" spans="1:9" x14ac:dyDescent="0.2">
      <c r="A1354" t="s">
        <v>4321</v>
      </c>
      <c r="B1354" t="s">
        <v>106</v>
      </c>
      <c r="C1354" t="s">
        <v>2118</v>
      </c>
      <c r="D1354" t="s">
        <v>4959</v>
      </c>
      <c r="E1354" t="s">
        <v>4321</v>
      </c>
      <c r="F1354" t="s">
        <v>45</v>
      </c>
      <c r="G1354" t="s">
        <v>2311</v>
      </c>
      <c r="H1354" t="s">
        <v>5032</v>
      </c>
      <c r="I1354">
        <v>39.14</v>
      </c>
    </row>
    <row r="1355" spans="1:9" x14ac:dyDescent="0.2">
      <c r="A1355" t="s">
        <v>4321</v>
      </c>
      <c r="B1355" t="s">
        <v>106</v>
      </c>
      <c r="C1355" t="s">
        <v>2118</v>
      </c>
      <c r="D1355" t="s">
        <v>4959</v>
      </c>
      <c r="E1355" t="s">
        <v>4321</v>
      </c>
      <c r="F1355" t="s">
        <v>45</v>
      </c>
      <c r="G1355" t="s">
        <v>2264</v>
      </c>
      <c r="H1355" t="s">
        <v>5015</v>
      </c>
      <c r="I1355">
        <v>43.08</v>
      </c>
    </row>
    <row r="1356" spans="1:9" x14ac:dyDescent="0.2">
      <c r="A1356" t="s">
        <v>4321</v>
      </c>
      <c r="B1356" t="s">
        <v>106</v>
      </c>
      <c r="C1356" t="s">
        <v>2118</v>
      </c>
      <c r="D1356" t="s">
        <v>4959</v>
      </c>
      <c r="E1356" t="s">
        <v>4321</v>
      </c>
      <c r="F1356" t="s">
        <v>124</v>
      </c>
      <c r="G1356" t="s">
        <v>341</v>
      </c>
      <c r="H1356" t="s">
        <v>4358</v>
      </c>
      <c r="I1356">
        <v>40.24</v>
      </c>
    </row>
    <row r="1357" spans="1:9" x14ac:dyDescent="0.2">
      <c r="A1357" t="s">
        <v>4321</v>
      </c>
      <c r="B1357" t="s">
        <v>106</v>
      </c>
      <c r="C1357" t="s">
        <v>2118</v>
      </c>
      <c r="D1357" t="s">
        <v>4959</v>
      </c>
      <c r="E1357" t="s">
        <v>4321</v>
      </c>
      <c r="F1357" t="s">
        <v>140</v>
      </c>
      <c r="G1357" t="s">
        <v>276</v>
      </c>
      <c r="H1357" t="s">
        <v>4334</v>
      </c>
      <c r="I1357">
        <v>46.34</v>
      </c>
    </row>
    <row r="1358" spans="1:9" x14ac:dyDescent="0.2">
      <c r="A1358" t="s">
        <v>4321</v>
      </c>
      <c r="B1358" t="s">
        <v>45</v>
      </c>
      <c r="C1358" t="s">
        <v>5805</v>
      </c>
      <c r="D1358" t="s">
        <v>5804</v>
      </c>
      <c r="E1358" t="s">
        <v>4321</v>
      </c>
      <c r="F1358" t="s">
        <v>45</v>
      </c>
      <c r="G1358" t="s">
        <v>5805</v>
      </c>
      <c r="H1358" t="s">
        <v>5804</v>
      </c>
      <c r="I1358">
        <v>100</v>
      </c>
    </row>
    <row r="1359" spans="1:9" x14ac:dyDescent="0.2">
      <c r="A1359" t="s">
        <v>4321</v>
      </c>
      <c r="B1359" t="s">
        <v>45</v>
      </c>
      <c r="C1359" t="s">
        <v>5805</v>
      </c>
      <c r="D1359" t="s">
        <v>5804</v>
      </c>
      <c r="E1359" t="s">
        <v>4321</v>
      </c>
      <c r="F1359" t="s">
        <v>135</v>
      </c>
      <c r="G1359" t="s">
        <v>4123</v>
      </c>
      <c r="H1359" t="s">
        <v>5732</v>
      </c>
      <c r="I1359">
        <v>59.34</v>
      </c>
    </row>
    <row r="1360" spans="1:9" x14ac:dyDescent="0.2">
      <c r="A1360" t="s">
        <v>4321</v>
      </c>
      <c r="B1360" t="s">
        <v>45</v>
      </c>
      <c r="C1360" t="s">
        <v>5805</v>
      </c>
      <c r="D1360" t="s">
        <v>5804</v>
      </c>
      <c r="E1360" t="s">
        <v>4321</v>
      </c>
      <c r="F1360" t="s">
        <v>45</v>
      </c>
      <c r="G1360" t="s">
        <v>2052</v>
      </c>
      <c r="H1360" t="s">
        <v>4930</v>
      </c>
      <c r="I1360">
        <v>45.65</v>
      </c>
    </row>
    <row r="1361" spans="1:9" x14ac:dyDescent="0.2">
      <c r="A1361" t="s">
        <v>4321</v>
      </c>
      <c r="B1361" t="s">
        <v>45</v>
      </c>
      <c r="C1361" t="s">
        <v>5805</v>
      </c>
      <c r="D1361" t="s">
        <v>5804</v>
      </c>
      <c r="E1361" t="s">
        <v>4321</v>
      </c>
      <c r="F1361" t="s">
        <v>106</v>
      </c>
      <c r="G1361" t="s">
        <v>3929</v>
      </c>
      <c r="H1361" t="s">
        <v>5664</v>
      </c>
      <c r="I1361">
        <v>38.299999999999997</v>
      </c>
    </row>
    <row r="1362" spans="1:9" x14ac:dyDescent="0.2">
      <c r="A1362" t="s">
        <v>4321</v>
      </c>
      <c r="B1362" t="s">
        <v>45</v>
      </c>
      <c r="C1362" t="s">
        <v>5805</v>
      </c>
      <c r="D1362" t="s">
        <v>5804</v>
      </c>
      <c r="E1362" t="s">
        <v>4321</v>
      </c>
      <c r="F1362" t="s">
        <v>124</v>
      </c>
      <c r="G1362" t="s">
        <v>3320</v>
      </c>
      <c r="H1362" t="s">
        <v>5401</v>
      </c>
      <c r="I1362">
        <v>39.22</v>
      </c>
    </row>
    <row r="1363" spans="1:9" x14ac:dyDescent="0.2">
      <c r="A1363" t="s">
        <v>4321</v>
      </c>
      <c r="B1363" t="s">
        <v>45</v>
      </c>
      <c r="C1363" t="s">
        <v>5805</v>
      </c>
      <c r="D1363" t="s">
        <v>5804</v>
      </c>
      <c r="E1363" t="s">
        <v>4321</v>
      </c>
      <c r="F1363" t="s">
        <v>135</v>
      </c>
      <c r="G1363" t="s">
        <v>3276</v>
      </c>
      <c r="H1363" t="s">
        <v>5387</v>
      </c>
      <c r="I1363">
        <v>54.63</v>
      </c>
    </row>
    <row r="1364" spans="1:9" x14ac:dyDescent="0.2">
      <c r="A1364" t="s">
        <v>4321</v>
      </c>
      <c r="B1364" t="s">
        <v>45</v>
      </c>
      <c r="C1364" t="s">
        <v>5805</v>
      </c>
      <c r="D1364" t="s">
        <v>5804</v>
      </c>
      <c r="E1364" t="s">
        <v>4321</v>
      </c>
      <c r="F1364" t="s">
        <v>45</v>
      </c>
      <c r="G1364" t="s">
        <v>4586</v>
      </c>
      <c r="H1364" t="s">
        <v>4593</v>
      </c>
      <c r="I1364">
        <v>60.42</v>
      </c>
    </row>
    <row r="1365" spans="1:9" x14ac:dyDescent="0.2">
      <c r="A1365" t="s">
        <v>4321</v>
      </c>
      <c r="B1365" t="s">
        <v>45</v>
      </c>
      <c r="C1365" t="s">
        <v>5805</v>
      </c>
      <c r="D1365" t="s">
        <v>5804</v>
      </c>
      <c r="E1365" t="s">
        <v>4321</v>
      </c>
      <c r="F1365" t="s">
        <v>106</v>
      </c>
      <c r="G1365" t="s">
        <v>3109</v>
      </c>
      <c r="H1365" t="s">
        <v>5325</v>
      </c>
      <c r="I1365">
        <v>37.99</v>
      </c>
    </row>
    <row r="1366" spans="1:9" x14ac:dyDescent="0.2">
      <c r="A1366" t="s">
        <v>4321</v>
      </c>
      <c r="B1366" t="s">
        <v>45</v>
      </c>
      <c r="C1366" t="s">
        <v>5805</v>
      </c>
      <c r="D1366" t="s">
        <v>5804</v>
      </c>
      <c r="E1366" t="s">
        <v>4321</v>
      </c>
      <c r="F1366" t="s">
        <v>45</v>
      </c>
      <c r="G1366" t="s">
        <v>1012</v>
      </c>
      <c r="H1366" t="s">
        <v>4555</v>
      </c>
      <c r="I1366">
        <v>41.95</v>
      </c>
    </row>
    <row r="1367" spans="1:9" x14ac:dyDescent="0.2">
      <c r="A1367" t="s">
        <v>4321</v>
      </c>
      <c r="B1367" t="s">
        <v>45</v>
      </c>
      <c r="C1367" t="s">
        <v>5805</v>
      </c>
      <c r="D1367" t="s">
        <v>5804</v>
      </c>
      <c r="E1367" t="s">
        <v>4321</v>
      </c>
      <c r="F1367" t="s">
        <v>45</v>
      </c>
      <c r="G1367" t="s">
        <v>900</v>
      </c>
      <c r="H1367" t="s">
        <v>4522</v>
      </c>
      <c r="I1367">
        <v>52.08</v>
      </c>
    </row>
    <row r="1368" spans="1:9" x14ac:dyDescent="0.2">
      <c r="A1368" t="s">
        <v>4321</v>
      </c>
      <c r="B1368" t="s">
        <v>45</v>
      </c>
      <c r="C1368" t="s">
        <v>5805</v>
      </c>
      <c r="D1368" t="s">
        <v>5804</v>
      </c>
      <c r="E1368" t="s">
        <v>4321</v>
      </c>
      <c r="F1368" t="s">
        <v>45</v>
      </c>
      <c r="G1368" t="s">
        <v>2793</v>
      </c>
      <c r="H1368" t="s">
        <v>5202</v>
      </c>
      <c r="I1368">
        <v>58.01</v>
      </c>
    </row>
    <row r="1369" spans="1:9" x14ac:dyDescent="0.2">
      <c r="A1369" t="s">
        <v>4321</v>
      </c>
      <c r="B1369" t="s">
        <v>45</v>
      </c>
      <c r="C1369" t="s">
        <v>5805</v>
      </c>
      <c r="D1369" t="s">
        <v>5804</v>
      </c>
      <c r="E1369" t="s">
        <v>4321</v>
      </c>
      <c r="F1369" t="s">
        <v>135</v>
      </c>
      <c r="G1369" t="s">
        <v>728</v>
      </c>
      <c r="H1369" t="s">
        <v>4467</v>
      </c>
      <c r="I1369">
        <v>46.73</v>
      </c>
    </row>
    <row r="1370" spans="1:9" x14ac:dyDescent="0.2">
      <c r="A1370" t="s">
        <v>4321</v>
      </c>
      <c r="B1370" t="s">
        <v>45</v>
      </c>
      <c r="C1370" t="s">
        <v>5805</v>
      </c>
      <c r="D1370" t="s">
        <v>5804</v>
      </c>
      <c r="E1370" t="s">
        <v>4321</v>
      </c>
      <c r="F1370" t="s">
        <v>140</v>
      </c>
      <c r="G1370" t="s">
        <v>699</v>
      </c>
      <c r="H1370" t="s">
        <v>4456</v>
      </c>
      <c r="I1370">
        <v>37.200000000000003</v>
      </c>
    </row>
    <row r="1371" spans="1:9" x14ac:dyDescent="0.2">
      <c r="A1371" t="s">
        <v>4321</v>
      </c>
      <c r="B1371" t="s">
        <v>45</v>
      </c>
      <c r="C1371" t="s">
        <v>5805</v>
      </c>
      <c r="D1371" t="s">
        <v>5804</v>
      </c>
      <c r="E1371" t="s">
        <v>4321</v>
      </c>
      <c r="F1371" t="s">
        <v>124</v>
      </c>
      <c r="G1371" t="s">
        <v>600</v>
      </c>
      <c r="H1371" t="s">
        <v>4422</v>
      </c>
      <c r="I1371">
        <v>40.6</v>
      </c>
    </row>
    <row r="1372" spans="1:9" x14ac:dyDescent="0.2">
      <c r="A1372" t="s">
        <v>4321</v>
      </c>
      <c r="B1372" t="s">
        <v>45</v>
      </c>
      <c r="C1372" t="s">
        <v>5805</v>
      </c>
      <c r="D1372" t="s">
        <v>5804</v>
      </c>
      <c r="E1372" t="s">
        <v>4321</v>
      </c>
      <c r="F1372" t="s">
        <v>45</v>
      </c>
      <c r="G1372" t="s">
        <v>2399</v>
      </c>
      <c r="H1372" t="s">
        <v>5063</v>
      </c>
      <c r="I1372">
        <v>52.57</v>
      </c>
    </row>
    <row r="1373" spans="1:9" x14ac:dyDescent="0.2">
      <c r="A1373" t="s">
        <v>4321</v>
      </c>
      <c r="B1373" t="s">
        <v>45</v>
      </c>
      <c r="C1373" t="s">
        <v>5805</v>
      </c>
      <c r="D1373" t="s">
        <v>5804</v>
      </c>
      <c r="E1373" t="s">
        <v>4321</v>
      </c>
      <c r="F1373" t="s">
        <v>45</v>
      </c>
      <c r="G1373" t="s">
        <v>2311</v>
      </c>
      <c r="H1373" t="s">
        <v>5032</v>
      </c>
      <c r="I1373">
        <v>51.82</v>
      </c>
    </row>
    <row r="1374" spans="1:9" x14ac:dyDescent="0.2">
      <c r="A1374" t="s">
        <v>4321</v>
      </c>
      <c r="B1374" t="s">
        <v>45</v>
      </c>
      <c r="C1374" t="s">
        <v>5805</v>
      </c>
      <c r="D1374" t="s">
        <v>5804</v>
      </c>
      <c r="E1374" t="s">
        <v>4321</v>
      </c>
      <c r="F1374" t="s">
        <v>45</v>
      </c>
      <c r="G1374" t="s">
        <v>2264</v>
      </c>
      <c r="H1374" t="s">
        <v>5015</v>
      </c>
      <c r="I1374">
        <v>55.18</v>
      </c>
    </row>
    <row r="1375" spans="1:9" x14ac:dyDescent="0.2">
      <c r="A1375" t="s">
        <v>4321</v>
      </c>
      <c r="B1375" t="s">
        <v>45</v>
      </c>
      <c r="C1375" t="s">
        <v>5805</v>
      </c>
      <c r="D1375" t="s">
        <v>5804</v>
      </c>
      <c r="E1375" t="s">
        <v>4321</v>
      </c>
      <c r="F1375" t="s">
        <v>124</v>
      </c>
      <c r="G1375" t="s">
        <v>341</v>
      </c>
      <c r="H1375" t="s">
        <v>4358</v>
      </c>
      <c r="I1375">
        <v>54.46</v>
      </c>
    </row>
    <row r="1376" spans="1:9" x14ac:dyDescent="0.2">
      <c r="A1376" t="s">
        <v>4321</v>
      </c>
      <c r="B1376" t="s">
        <v>45</v>
      </c>
      <c r="C1376" t="s">
        <v>5805</v>
      </c>
      <c r="D1376" t="s">
        <v>5804</v>
      </c>
      <c r="E1376" t="s">
        <v>4321</v>
      </c>
      <c r="F1376" t="s">
        <v>140</v>
      </c>
      <c r="G1376" t="s">
        <v>276</v>
      </c>
      <c r="H1376" t="s">
        <v>4334</v>
      </c>
      <c r="I1376">
        <v>38.409999999999997</v>
      </c>
    </row>
    <row r="1377" spans="1:9" x14ac:dyDescent="0.2">
      <c r="A1377" t="s">
        <v>4321</v>
      </c>
      <c r="B1377" t="s">
        <v>135</v>
      </c>
      <c r="C1377" t="s">
        <v>4123</v>
      </c>
      <c r="D1377" t="s">
        <v>5732</v>
      </c>
      <c r="E1377" t="s">
        <v>4321</v>
      </c>
      <c r="F1377" t="s">
        <v>135</v>
      </c>
      <c r="G1377" t="s">
        <v>4123</v>
      </c>
      <c r="H1377" t="s">
        <v>5732</v>
      </c>
      <c r="I1377">
        <v>100</v>
      </c>
    </row>
    <row r="1378" spans="1:9" x14ac:dyDescent="0.2">
      <c r="A1378" t="s">
        <v>4321</v>
      </c>
      <c r="B1378" t="s">
        <v>135</v>
      </c>
      <c r="C1378" t="s">
        <v>4123</v>
      </c>
      <c r="D1378" t="s">
        <v>5732</v>
      </c>
      <c r="E1378" t="s">
        <v>4321</v>
      </c>
      <c r="F1378" t="s">
        <v>45</v>
      </c>
      <c r="G1378" t="s">
        <v>2052</v>
      </c>
      <c r="H1378" t="s">
        <v>4930</v>
      </c>
      <c r="I1378">
        <v>49.4</v>
      </c>
    </row>
    <row r="1379" spans="1:9" x14ac:dyDescent="0.2">
      <c r="A1379" t="s">
        <v>4321</v>
      </c>
      <c r="B1379" t="s">
        <v>135</v>
      </c>
      <c r="C1379" t="s">
        <v>4123</v>
      </c>
      <c r="D1379" t="s">
        <v>5732</v>
      </c>
      <c r="E1379" t="s">
        <v>4321</v>
      </c>
      <c r="F1379" t="s">
        <v>106</v>
      </c>
      <c r="G1379" t="s">
        <v>3929</v>
      </c>
      <c r="H1379" t="s">
        <v>5664</v>
      </c>
      <c r="I1379">
        <v>39.64</v>
      </c>
    </row>
    <row r="1380" spans="1:9" x14ac:dyDescent="0.2">
      <c r="A1380" t="s">
        <v>4321</v>
      </c>
      <c r="B1380" t="s">
        <v>135</v>
      </c>
      <c r="C1380" t="s">
        <v>4123</v>
      </c>
      <c r="D1380" t="s">
        <v>5732</v>
      </c>
      <c r="E1380" t="s">
        <v>4321</v>
      </c>
      <c r="F1380" t="s">
        <v>124</v>
      </c>
      <c r="G1380" t="s">
        <v>3320</v>
      </c>
      <c r="H1380" t="s">
        <v>5401</v>
      </c>
      <c r="I1380">
        <v>41.49</v>
      </c>
    </row>
    <row r="1381" spans="1:9" x14ac:dyDescent="0.2">
      <c r="A1381" t="s">
        <v>4321</v>
      </c>
      <c r="B1381" t="s">
        <v>135</v>
      </c>
      <c r="C1381" t="s">
        <v>4123</v>
      </c>
      <c r="D1381" t="s">
        <v>5732</v>
      </c>
      <c r="E1381" t="s">
        <v>4321</v>
      </c>
      <c r="F1381" t="s">
        <v>135</v>
      </c>
      <c r="G1381" t="s">
        <v>3276</v>
      </c>
      <c r="H1381" t="s">
        <v>5387</v>
      </c>
      <c r="I1381">
        <v>53.92</v>
      </c>
    </row>
    <row r="1382" spans="1:9" x14ac:dyDescent="0.2">
      <c r="A1382" t="s">
        <v>4321</v>
      </c>
      <c r="B1382" t="s">
        <v>135</v>
      </c>
      <c r="C1382" t="s">
        <v>4123</v>
      </c>
      <c r="D1382" t="s">
        <v>5732</v>
      </c>
      <c r="E1382" t="s">
        <v>4321</v>
      </c>
      <c r="F1382" t="s">
        <v>45</v>
      </c>
      <c r="G1382" t="s">
        <v>4586</v>
      </c>
      <c r="H1382" t="s">
        <v>4593</v>
      </c>
      <c r="I1382">
        <v>61.38</v>
      </c>
    </row>
    <row r="1383" spans="1:9" x14ac:dyDescent="0.2">
      <c r="A1383" t="s">
        <v>4321</v>
      </c>
      <c r="B1383" t="s">
        <v>135</v>
      </c>
      <c r="C1383" t="s">
        <v>4123</v>
      </c>
      <c r="D1383" t="s">
        <v>5732</v>
      </c>
      <c r="E1383" t="s">
        <v>4321</v>
      </c>
      <c r="F1383" t="s">
        <v>106</v>
      </c>
      <c r="G1383" t="s">
        <v>3109</v>
      </c>
      <c r="H1383" t="s">
        <v>5325</v>
      </c>
      <c r="I1383">
        <v>42.47</v>
      </c>
    </row>
    <row r="1384" spans="1:9" x14ac:dyDescent="0.2">
      <c r="A1384" t="s">
        <v>4321</v>
      </c>
      <c r="B1384" t="s">
        <v>135</v>
      </c>
      <c r="C1384" t="s">
        <v>4123</v>
      </c>
      <c r="D1384" t="s">
        <v>5732</v>
      </c>
      <c r="E1384" t="s">
        <v>4321</v>
      </c>
      <c r="F1384" t="s">
        <v>45</v>
      </c>
      <c r="G1384" t="s">
        <v>1012</v>
      </c>
      <c r="H1384" t="s">
        <v>4555</v>
      </c>
      <c r="I1384">
        <v>47.71</v>
      </c>
    </row>
    <row r="1385" spans="1:9" x14ac:dyDescent="0.2">
      <c r="A1385" t="s">
        <v>4321</v>
      </c>
      <c r="B1385" t="s">
        <v>135</v>
      </c>
      <c r="C1385" t="s">
        <v>4123</v>
      </c>
      <c r="D1385" t="s">
        <v>5732</v>
      </c>
      <c r="E1385" t="s">
        <v>4321</v>
      </c>
      <c r="F1385" t="s">
        <v>45</v>
      </c>
      <c r="G1385" t="s">
        <v>900</v>
      </c>
      <c r="H1385" t="s">
        <v>4522</v>
      </c>
      <c r="I1385">
        <v>56.68</v>
      </c>
    </row>
    <row r="1386" spans="1:9" x14ac:dyDescent="0.2">
      <c r="A1386" t="s">
        <v>4321</v>
      </c>
      <c r="B1386" t="s">
        <v>135</v>
      </c>
      <c r="C1386" t="s">
        <v>4123</v>
      </c>
      <c r="D1386" t="s">
        <v>5732</v>
      </c>
      <c r="E1386" t="s">
        <v>4321</v>
      </c>
      <c r="F1386" t="s">
        <v>45</v>
      </c>
      <c r="G1386" t="s">
        <v>2793</v>
      </c>
      <c r="H1386" t="s">
        <v>5202</v>
      </c>
      <c r="I1386">
        <v>59.88</v>
      </c>
    </row>
    <row r="1387" spans="1:9" x14ac:dyDescent="0.2">
      <c r="A1387" t="s">
        <v>4321</v>
      </c>
      <c r="B1387" t="s">
        <v>135</v>
      </c>
      <c r="C1387" t="s">
        <v>4123</v>
      </c>
      <c r="D1387" t="s">
        <v>5732</v>
      </c>
      <c r="E1387" t="s">
        <v>4321</v>
      </c>
      <c r="F1387" t="s">
        <v>135</v>
      </c>
      <c r="G1387" t="s">
        <v>728</v>
      </c>
      <c r="H1387" t="s">
        <v>4467</v>
      </c>
      <c r="I1387">
        <v>49.85</v>
      </c>
    </row>
    <row r="1388" spans="1:9" x14ac:dyDescent="0.2">
      <c r="A1388" t="s">
        <v>4321</v>
      </c>
      <c r="B1388" t="s">
        <v>135</v>
      </c>
      <c r="C1388" t="s">
        <v>4123</v>
      </c>
      <c r="D1388" t="s">
        <v>5732</v>
      </c>
      <c r="E1388" t="s">
        <v>4321</v>
      </c>
      <c r="F1388" t="s">
        <v>140</v>
      </c>
      <c r="G1388" t="s">
        <v>699</v>
      </c>
      <c r="H1388" t="s">
        <v>4456</v>
      </c>
      <c r="I1388">
        <v>41.69</v>
      </c>
    </row>
    <row r="1389" spans="1:9" x14ac:dyDescent="0.2">
      <c r="A1389" t="s">
        <v>4321</v>
      </c>
      <c r="B1389" t="s">
        <v>135</v>
      </c>
      <c r="C1389" t="s">
        <v>4123</v>
      </c>
      <c r="D1389" t="s">
        <v>5732</v>
      </c>
      <c r="E1389" t="s">
        <v>4321</v>
      </c>
      <c r="F1389" t="s">
        <v>124</v>
      </c>
      <c r="G1389" t="s">
        <v>600</v>
      </c>
      <c r="H1389" t="s">
        <v>4422</v>
      </c>
      <c r="I1389">
        <v>43.54</v>
      </c>
    </row>
    <row r="1390" spans="1:9" x14ac:dyDescent="0.2">
      <c r="A1390" t="s">
        <v>4321</v>
      </c>
      <c r="B1390" t="s">
        <v>135</v>
      </c>
      <c r="C1390" t="s">
        <v>4123</v>
      </c>
      <c r="D1390" t="s">
        <v>5732</v>
      </c>
      <c r="E1390" t="s">
        <v>4321</v>
      </c>
      <c r="F1390" t="s">
        <v>45</v>
      </c>
      <c r="G1390" t="s">
        <v>2399</v>
      </c>
      <c r="H1390" t="s">
        <v>5063</v>
      </c>
      <c r="I1390">
        <v>58.97</v>
      </c>
    </row>
    <row r="1391" spans="1:9" x14ac:dyDescent="0.2">
      <c r="A1391" t="s">
        <v>4321</v>
      </c>
      <c r="B1391" t="s">
        <v>135</v>
      </c>
      <c r="C1391" t="s">
        <v>4123</v>
      </c>
      <c r="D1391" t="s">
        <v>5732</v>
      </c>
      <c r="E1391" t="s">
        <v>4321</v>
      </c>
      <c r="F1391" t="s">
        <v>45</v>
      </c>
      <c r="G1391" t="s">
        <v>2311</v>
      </c>
      <c r="H1391" t="s">
        <v>5032</v>
      </c>
      <c r="I1391">
        <v>57.32</v>
      </c>
    </row>
    <row r="1392" spans="1:9" x14ac:dyDescent="0.2">
      <c r="A1392" t="s">
        <v>4321</v>
      </c>
      <c r="B1392" t="s">
        <v>135</v>
      </c>
      <c r="C1392" t="s">
        <v>4123</v>
      </c>
      <c r="D1392" t="s">
        <v>5732</v>
      </c>
      <c r="E1392" t="s">
        <v>4321</v>
      </c>
      <c r="F1392" t="s">
        <v>45</v>
      </c>
      <c r="G1392" t="s">
        <v>2264</v>
      </c>
      <c r="H1392" t="s">
        <v>5015</v>
      </c>
      <c r="I1392">
        <v>58.77</v>
      </c>
    </row>
    <row r="1393" spans="1:9" x14ac:dyDescent="0.2">
      <c r="A1393" t="s">
        <v>4321</v>
      </c>
      <c r="B1393" t="s">
        <v>135</v>
      </c>
      <c r="C1393" t="s">
        <v>4123</v>
      </c>
      <c r="D1393" t="s">
        <v>5732</v>
      </c>
      <c r="E1393" t="s">
        <v>4321</v>
      </c>
      <c r="F1393" t="s">
        <v>124</v>
      </c>
      <c r="G1393" t="s">
        <v>341</v>
      </c>
      <c r="H1393" t="s">
        <v>4358</v>
      </c>
      <c r="I1393">
        <v>59.7</v>
      </c>
    </row>
    <row r="1394" spans="1:9" x14ac:dyDescent="0.2">
      <c r="A1394" t="s">
        <v>4321</v>
      </c>
      <c r="B1394" t="s">
        <v>135</v>
      </c>
      <c r="C1394" t="s">
        <v>4123</v>
      </c>
      <c r="D1394" t="s">
        <v>5732</v>
      </c>
      <c r="E1394" t="s">
        <v>4321</v>
      </c>
      <c r="F1394" t="s">
        <v>140</v>
      </c>
      <c r="G1394" t="s">
        <v>276</v>
      </c>
      <c r="H1394" t="s">
        <v>4334</v>
      </c>
      <c r="I1394">
        <v>43.6</v>
      </c>
    </row>
    <row r="1395" spans="1:9" x14ac:dyDescent="0.2">
      <c r="A1395" t="s">
        <v>4321</v>
      </c>
      <c r="B1395" t="s">
        <v>45</v>
      </c>
      <c r="C1395" t="s">
        <v>2052</v>
      </c>
      <c r="D1395" t="s">
        <v>4930</v>
      </c>
      <c r="E1395" t="s">
        <v>4321</v>
      </c>
      <c r="F1395" t="s">
        <v>45</v>
      </c>
      <c r="G1395" t="s">
        <v>2052</v>
      </c>
      <c r="H1395" t="s">
        <v>4930</v>
      </c>
      <c r="I1395">
        <v>100</v>
      </c>
    </row>
    <row r="1396" spans="1:9" x14ac:dyDescent="0.2">
      <c r="A1396" t="s">
        <v>4321</v>
      </c>
      <c r="B1396" t="s">
        <v>45</v>
      </c>
      <c r="C1396" t="s">
        <v>2052</v>
      </c>
      <c r="D1396" t="s">
        <v>4930</v>
      </c>
      <c r="E1396" t="s">
        <v>4321</v>
      </c>
      <c r="F1396" t="s">
        <v>106</v>
      </c>
      <c r="G1396" t="s">
        <v>3929</v>
      </c>
      <c r="H1396" t="s">
        <v>5664</v>
      </c>
      <c r="I1396">
        <v>47.73</v>
      </c>
    </row>
    <row r="1397" spans="1:9" x14ac:dyDescent="0.2">
      <c r="A1397" t="s">
        <v>4321</v>
      </c>
      <c r="B1397" t="s">
        <v>45</v>
      </c>
      <c r="C1397" t="s">
        <v>2052</v>
      </c>
      <c r="D1397" t="s">
        <v>4930</v>
      </c>
      <c r="E1397" t="s">
        <v>4321</v>
      </c>
      <c r="F1397" t="s">
        <v>124</v>
      </c>
      <c r="G1397" t="s">
        <v>3320</v>
      </c>
      <c r="H1397" t="s">
        <v>5401</v>
      </c>
      <c r="I1397">
        <v>43.88</v>
      </c>
    </row>
    <row r="1398" spans="1:9" x14ac:dyDescent="0.2">
      <c r="A1398" t="s">
        <v>4321</v>
      </c>
      <c r="B1398" t="s">
        <v>45</v>
      </c>
      <c r="C1398" t="s">
        <v>2052</v>
      </c>
      <c r="D1398" t="s">
        <v>4930</v>
      </c>
      <c r="E1398" t="s">
        <v>4321</v>
      </c>
      <c r="F1398" t="s">
        <v>135</v>
      </c>
      <c r="G1398" t="s">
        <v>3276</v>
      </c>
      <c r="H1398" t="s">
        <v>5387</v>
      </c>
      <c r="I1398">
        <v>45.51</v>
      </c>
    </row>
    <row r="1399" spans="1:9" x14ac:dyDescent="0.2">
      <c r="A1399" t="s">
        <v>4321</v>
      </c>
      <c r="B1399" t="s">
        <v>45</v>
      </c>
      <c r="C1399" t="s">
        <v>2052</v>
      </c>
      <c r="D1399" t="s">
        <v>4930</v>
      </c>
      <c r="E1399" t="s">
        <v>4321</v>
      </c>
      <c r="F1399" t="s">
        <v>45</v>
      </c>
      <c r="G1399" t="s">
        <v>4586</v>
      </c>
      <c r="H1399" t="s">
        <v>4593</v>
      </c>
      <c r="I1399">
        <v>47.01</v>
      </c>
    </row>
    <row r="1400" spans="1:9" x14ac:dyDescent="0.2">
      <c r="A1400" t="s">
        <v>4321</v>
      </c>
      <c r="B1400" t="s">
        <v>45</v>
      </c>
      <c r="C1400" t="s">
        <v>2052</v>
      </c>
      <c r="D1400" t="s">
        <v>4930</v>
      </c>
      <c r="E1400" t="s">
        <v>4321</v>
      </c>
      <c r="F1400" t="s">
        <v>106</v>
      </c>
      <c r="G1400" t="s">
        <v>3109</v>
      </c>
      <c r="H1400" t="s">
        <v>5325</v>
      </c>
      <c r="I1400">
        <v>50.61</v>
      </c>
    </row>
    <row r="1401" spans="1:9" x14ac:dyDescent="0.2">
      <c r="A1401" t="s">
        <v>4321</v>
      </c>
      <c r="B1401" t="s">
        <v>45</v>
      </c>
      <c r="C1401" t="s">
        <v>2052</v>
      </c>
      <c r="D1401" t="s">
        <v>4930</v>
      </c>
      <c r="E1401" t="s">
        <v>4321</v>
      </c>
      <c r="F1401" t="s">
        <v>45</v>
      </c>
      <c r="G1401" t="s">
        <v>1012</v>
      </c>
      <c r="H1401" t="s">
        <v>4555</v>
      </c>
      <c r="I1401">
        <v>62.35</v>
      </c>
    </row>
    <row r="1402" spans="1:9" x14ac:dyDescent="0.2">
      <c r="A1402" t="s">
        <v>4321</v>
      </c>
      <c r="B1402" t="s">
        <v>45</v>
      </c>
      <c r="C1402" t="s">
        <v>2052</v>
      </c>
      <c r="D1402" t="s">
        <v>4930</v>
      </c>
      <c r="E1402" t="s">
        <v>4321</v>
      </c>
      <c r="F1402" t="s">
        <v>45</v>
      </c>
      <c r="G1402" t="s">
        <v>900</v>
      </c>
      <c r="H1402" t="s">
        <v>4522</v>
      </c>
      <c r="I1402">
        <v>52.24</v>
      </c>
    </row>
    <row r="1403" spans="1:9" x14ac:dyDescent="0.2">
      <c r="A1403" t="s">
        <v>4321</v>
      </c>
      <c r="B1403" t="s">
        <v>45</v>
      </c>
      <c r="C1403" t="s">
        <v>2052</v>
      </c>
      <c r="D1403" t="s">
        <v>4930</v>
      </c>
      <c r="E1403" t="s">
        <v>4321</v>
      </c>
      <c r="F1403" t="s">
        <v>45</v>
      </c>
      <c r="G1403" t="s">
        <v>2793</v>
      </c>
      <c r="H1403" t="s">
        <v>5202</v>
      </c>
      <c r="I1403">
        <v>51.2</v>
      </c>
    </row>
    <row r="1404" spans="1:9" x14ac:dyDescent="0.2">
      <c r="A1404" t="s">
        <v>4321</v>
      </c>
      <c r="B1404" t="s">
        <v>45</v>
      </c>
      <c r="C1404" t="s">
        <v>2052</v>
      </c>
      <c r="D1404" t="s">
        <v>4930</v>
      </c>
      <c r="E1404" t="s">
        <v>4321</v>
      </c>
      <c r="F1404" t="s">
        <v>135</v>
      </c>
      <c r="G1404" t="s">
        <v>728</v>
      </c>
      <c r="H1404" t="s">
        <v>4467</v>
      </c>
      <c r="I1404">
        <v>61.13</v>
      </c>
    </row>
    <row r="1405" spans="1:9" x14ac:dyDescent="0.2">
      <c r="A1405" t="s">
        <v>4321</v>
      </c>
      <c r="B1405" t="s">
        <v>45</v>
      </c>
      <c r="C1405" t="s">
        <v>2052</v>
      </c>
      <c r="D1405" t="s">
        <v>4930</v>
      </c>
      <c r="E1405" t="s">
        <v>4321</v>
      </c>
      <c r="F1405" t="s">
        <v>140</v>
      </c>
      <c r="G1405" t="s">
        <v>699</v>
      </c>
      <c r="H1405" t="s">
        <v>4456</v>
      </c>
      <c r="I1405">
        <v>43.64</v>
      </c>
    </row>
    <row r="1406" spans="1:9" x14ac:dyDescent="0.2">
      <c r="A1406" t="s">
        <v>4321</v>
      </c>
      <c r="B1406" t="s">
        <v>45</v>
      </c>
      <c r="C1406" t="s">
        <v>2052</v>
      </c>
      <c r="D1406" t="s">
        <v>4930</v>
      </c>
      <c r="E1406" t="s">
        <v>4321</v>
      </c>
      <c r="F1406" t="s">
        <v>124</v>
      </c>
      <c r="G1406" t="s">
        <v>600</v>
      </c>
      <c r="H1406" t="s">
        <v>4422</v>
      </c>
      <c r="I1406">
        <v>49.11</v>
      </c>
    </row>
    <row r="1407" spans="1:9" x14ac:dyDescent="0.2">
      <c r="A1407" t="s">
        <v>4321</v>
      </c>
      <c r="B1407" t="s">
        <v>45</v>
      </c>
      <c r="C1407" t="s">
        <v>2052</v>
      </c>
      <c r="D1407" t="s">
        <v>4930</v>
      </c>
      <c r="E1407" t="s">
        <v>4321</v>
      </c>
      <c r="F1407" t="s">
        <v>45</v>
      </c>
      <c r="G1407" t="s">
        <v>2399</v>
      </c>
      <c r="H1407" t="s">
        <v>5063</v>
      </c>
      <c r="I1407">
        <v>52.41</v>
      </c>
    </row>
    <row r="1408" spans="1:9" x14ac:dyDescent="0.2">
      <c r="A1408" t="s">
        <v>4321</v>
      </c>
      <c r="B1408" t="s">
        <v>45</v>
      </c>
      <c r="C1408" t="s">
        <v>2052</v>
      </c>
      <c r="D1408" t="s">
        <v>4930</v>
      </c>
      <c r="E1408" t="s">
        <v>4321</v>
      </c>
      <c r="F1408" t="s">
        <v>45</v>
      </c>
      <c r="G1408" t="s">
        <v>2311</v>
      </c>
      <c r="H1408" t="s">
        <v>5032</v>
      </c>
      <c r="I1408">
        <v>51.06</v>
      </c>
    </row>
    <row r="1409" spans="1:9" x14ac:dyDescent="0.2">
      <c r="A1409" t="s">
        <v>4321</v>
      </c>
      <c r="B1409" t="s">
        <v>45</v>
      </c>
      <c r="C1409" t="s">
        <v>2052</v>
      </c>
      <c r="D1409" t="s">
        <v>4930</v>
      </c>
      <c r="E1409" t="s">
        <v>4321</v>
      </c>
      <c r="F1409" t="s">
        <v>45</v>
      </c>
      <c r="G1409" t="s">
        <v>2264</v>
      </c>
      <c r="H1409" t="s">
        <v>5015</v>
      </c>
      <c r="I1409">
        <v>52.13</v>
      </c>
    </row>
    <row r="1410" spans="1:9" x14ac:dyDescent="0.2">
      <c r="A1410" t="s">
        <v>4321</v>
      </c>
      <c r="B1410" t="s">
        <v>45</v>
      </c>
      <c r="C1410" t="s">
        <v>2052</v>
      </c>
      <c r="D1410" t="s">
        <v>4930</v>
      </c>
      <c r="E1410" t="s">
        <v>4321</v>
      </c>
      <c r="F1410" t="s">
        <v>124</v>
      </c>
      <c r="G1410" t="s">
        <v>341</v>
      </c>
      <c r="H1410" t="s">
        <v>4358</v>
      </c>
      <c r="I1410">
        <v>50.45</v>
      </c>
    </row>
    <row r="1411" spans="1:9" x14ac:dyDescent="0.2">
      <c r="A1411" t="s">
        <v>4321</v>
      </c>
      <c r="B1411" t="s">
        <v>45</v>
      </c>
      <c r="C1411" t="s">
        <v>2052</v>
      </c>
      <c r="D1411" t="s">
        <v>4930</v>
      </c>
      <c r="E1411" t="s">
        <v>4321</v>
      </c>
      <c r="F1411" t="s">
        <v>140</v>
      </c>
      <c r="G1411" t="s">
        <v>276</v>
      </c>
      <c r="H1411" t="s">
        <v>4334</v>
      </c>
      <c r="I1411">
        <v>46.08</v>
      </c>
    </row>
    <row r="1412" spans="1:9" x14ac:dyDescent="0.2">
      <c r="A1412" t="s">
        <v>4321</v>
      </c>
      <c r="B1412" t="s">
        <v>106</v>
      </c>
      <c r="C1412" t="s">
        <v>3929</v>
      </c>
      <c r="D1412" t="s">
        <v>5664</v>
      </c>
      <c r="E1412" t="s">
        <v>4321</v>
      </c>
      <c r="F1412" t="s">
        <v>106</v>
      </c>
      <c r="G1412" t="s">
        <v>3929</v>
      </c>
      <c r="H1412" t="s">
        <v>5664</v>
      </c>
      <c r="I1412">
        <v>100</v>
      </c>
    </row>
    <row r="1413" spans="1:9" x14ac:dyDescent="0.2">
      <c r="A1413" t="s">
        <v>4321</v>
      </c>
      <c r="B1413" t="s">
        <v>106</v>
      </c>
      <c r="C1413" t="s">
        <v>3929</v>
      </c>
      <c r="D1413" t="s">
        <v>5664</v>
      </c>
      <c r="E1413" t="s">
        <v>4321</v>
      </c>
      <c r="F1413" t="s">
        <v>124</v>
      </c>
      <c r="G1413" t="s">
        <v>3320</v>
      </c>
      <c r="H1413" t="s">
        <v>5401</v>
      </c>
      <c r="I1413">
        <v>46.13</v>
      </c>
    </row>
    <row r="1414" spans="1:9" x14ac:dyDescent="0.2">
      <c r="A1414" t="s">
        <v>4321</v>
      </c>
      <c r="B1414" t="s">
        <v>106</v>
      </c>
      <c r="C1414" t="s">
        <v>3929</v>
      </c>
      <c r="D1414" t="s">
        <v>5664</v>
      </c>
      <c r="E1414" t="s">
        <v>4321</v>
      </c>
      <c r="F1414" t="s">
        <v>135</v>
      </c>
      <c r="G1414" t="s">
        <v>3276</v>
      </c>
      <c r="H1414" t="s">
        <v>5387</v>
      </c>
      <c r="I1414">
        <v>36.78</v>
      </c>
    </row>
    <row r="1415" spans="1:9" x14ac:dyDescent="0.2">
      <c r="A1415" t="s">
        <v>4321</v>
      </c>
      <c r="B1415" t="s">
        <v>106</v>
      </c>
      <c r="C1415" t="s">
        <v>3929</v>
      </c>
      <c r="D1415" t="s">
        <v>5664</v>
      </c>
      <c r="E1415" t="s">
        <v>4321</v>
      </c>
      <c r="F1415" t="s">
        <v>45</v>
      </c>
      <c r="G1415" t="s">
        <v>4586</v>
      </c>
      <c r="H1415" t="s">
        <v>4593</v>
      </c>
      <c r="I1415">
        <v>37.46</v>
      </c>
    </row>
    <row r="1416" spans="1:9" x14ac:dyDescent="0.2">
      <c r="A1416" t="s">
        <v>4321</v>
      </c>
      <c r="B1416" t="s">
        <v>106</v>
      </c>
      <c r="C1416" t="s">
        <v>3929</v>
      </c>
      <c r="D1416" t="s">
        <v>5664</v>
      </c>
      <c r="E1416" t="s">
        <v>4321</v>
      </c>
      <c r="F1416" t="s">
        <v>106</v>
      </c>
      <c r="G1416" t="s">
        <v>3109</v>
      </c>
      <c r="H1416" t="s">
        <v>5325</v>
      </c>
      <c r="I1416">
        <v>73.53</v>
      </c>
    </row>
    <row r="1417" spans="1:9" x14ac:dyDescent="0.2">
      <c r="A1417" t="s">
        <v>4321</v>
      </c>
      <c r="B1417" t="s">
        <v>106</v>
      </c>
      <c r="C1417" t="s">
        <v>3929</v>
      </c>
      <c r="D1417" t="s">
        <v>5664</v>
      </c>
      <c r="E1417" t="s">
        <v>4321</v>
      </c>
      <c r="F1417" t="s">
        <v>45</v>
      </c>
      <c r="G1417" t="s">
        <v>1012</v>
      </c>
      <c r="H1417" t="s">
        <v>4555</v>
      </c>
      <c r="I1417">
        <v>45.09</v>
      </c>
    </row>
    <row r="1418" spans="1:9" x14ac:dyDescent="0.2">
      <c r="A1418" t="s">
        <v>4321</v>
      </c>
      <c r="B1418" t="s">
        <v>106</v>
      </c>
      <c r="C1418" t="s">
        <v>3929</v>
      </c>
      <c r="D1418" t="s">
        <v>5664</v>
      </c>
      <c r="E1418" t="s">
        <v>4321</v>
      </c>
      <c r="F1418" t="s">
        <v>45</v>
      </c>
      <c r="G1418" t="s">
        <v>900</v>
      </c>
      <c r="H1418" t="s">
        <v>4522</v>
      </c>
      <c r="I1418">
        <v>41.3</v>
      </c>
    </row>
    <row r="1419" spans="1:9" x14ac:dyDescent="0.2">
      <c r="A1419" t="s">
        <v>4321</v>
      </c>
      <c r="B1419" t="s">
        <v>106</v>
      </c>
      <c r="C1419" t="s">
        <v>3929</v>
      </c>
      <c r="D1419" t="s">
        <v>5664</v>
      </c>
      <c r="E1419" t="s">
        <v>4321</v>
      </c>
      <c r="F1419" t="s">
        <v>45</v>
      </c>
      <c r="G1419" t="s">
        <v>2793</v>
      </c>
      <c r="H1419" t="s">
        <v>5202</v>
      </c>
      <c r="I1419">
        <v>40.85</v>
      </c>
    </row>
    <row r="1420" spans="1:9" x14ac:dyDescent="0.2">
      <c r="A1420" t="s">
        <v>4321</v>
      </c>
      <c r="B1420" t="s">
        <v>106</v>
      </c>
      <c r="C1420" t="s">
        <v>3929</v>
      </c>
      <c r="D1420" t="s">
        <v>5664</v>
      </c>
      <c r="E1420" t="s">
        <v>4321</v>
      </c>
      <c r="F1420" t="s">
        <v>135</v>
      </c>
      <c r="G1420" t="s">
        <v>728</v>
      </c>
      <c r="H1420" t="s">
        <v>4467</v>
      </c>
      <c r="I1420">
        <v>47.31</v>
      </c>
    </row>
    <row r="1421" spans="1:9" x14ac:dyDescent="0.2">
      <c r="A1421" t="s">
        <v>4321</v>
      </c>
      <c r="B1421" t="s">
        <v>106</v>
      </c>
      <c r="C1421" t="s">
        <v>3929</v>
      </c>
      <c r="D1421" t="s">
        <v>5664</v>
      </c>
      <c r="E1421" t="s">
        <v>4321</v>
      </c>
      <c r="F1421" t="s">
        <v>140</v>
      </c>
      <c r="G1421" t="s">
        <v>699</v>
      </c>
      <c r="H1421" t="s">
        <v>4456</v>
      </c>
      <c r="I1421">
        <v>44.24</v>
      </c>
    </row>
    <row r="1422" spans="1:9" x14ac:dyDescent="0.2">
      <c r="A1422" t="s">
        <v>4321</v>
      </c>
      <c r="B1422" t="s">
        <v>106</v>
      </c>
      <c r="C1422" t="s">
        <v>3929</v>
      </c>
      <c r="D1422" t="s">
        <v>5664</v>
      </c>
      <c r="E1422" t="s">
        <v>4321</v>
      </c>
      <c r="F1422" t="s">
        <v>124</v>
      </c>
      <c r="G1422" t="s">
        <v>600</v>
      </c>
      <c r="H1422" t="s">
        <v>4422</v>
      </c>
      <c r="I1422">
        <v>48.65</v>
      </c>
    </row>
    <row r="1423" spans="1:9" x14ac:dyDescent="0.2">
      <c r="A1423" t="s">
        <v>4321</v>
      </c>
      <c r="B1423" t="s">
        <v>106</v>
      </c>
      <c r="C1423" t="s">
        <v>3929</v>
      </c>
      <c r="D1423" t="s">
        <v>5664</v>
      </c>
      <c r="E1423" t="s">
        <v>4321</v>
      </c>
      <c r="F1423" t="s">
        <v>45</v>
      </c>
      <c r="G1423" t="s">
        <v>2399</v>
      </c>
      <c r="H1423" t="s">
        <v>5063</v>
      </c>
      <c r="I1423">
        <v>39.14</v>
      </c>
    </row>
    <row r="1424" spans="1:9" x14ac:dyDescent="0.2">
      <c r="A1424" t="s">
        <v>4321</v>
      </c>
      <c r="B1424" t="s">
        <v>106</v>
      </c>
      <c r="C1424" t="s">
        <v>3929</v>
      </c>
      <c r="D1424" t="s">
        <v>5664</v>
      </c>
      <c r="E1424" t="s">
        <v>4321</v>
      </c>
      <c r="F1424" t="s">
        <v>45</v>
      </c>
      <c r="G1424" t="s">
        <v>2311</v>
      </c>
      <c r="H1424" t="s">
        <v>5032</v>
      </c>
      <c r="I1424">
        <v>39.880000000000003</v>
      </c>
    </row>
    <row r="1425" spans="1:9" x14ac:dyDescent="0.2">
      <c r="A1425" t="s">
        <v>4321</v>
      </c>
      <c r="B1425" t="s">
        <v>106</v>
      </c>
      <c r="C1425" t="s">
        <v>3929</v>
      </c>
      <c r="D1425" t="s">
        <v>5664</v>
      </c>
      <c r="E1425" t="s">
        <v>4321</v>
      </c>
      <c r="F1425" t="s">
        <v>45</v>
      </c>
      <c r="G1425" t="s">
        <v>2264</v>
      </c>
      <c r="H1425" t="s">
        <v>5015</v>
      </c>
      <c r="I1425">
        <v>43.21</v>
      </c>
    </row>
    <row r="1426" spans="1:9" x14ac:dyDescent="0.2">
      <c r="A1426" t="s">
        <v>4321</v>
      </c>
      <c r="B1426" t="s">
        <v>106</v>
      </c>
      <c r="C1426" t="s">
        <v>3929</v>
      </c>
      <c r="D1426" t="s">
        <v>5664</v>
      </c>
      <c r="E1426" t="s">
        <v>4321</v>
      </c>
      <c r="F1426" t="s">
        <v>124</v>
      </c>
      <c r="G1426" t="s">
        <v>341</v>
      </c>
      <c r="H1426" t="s">
        <v>4358</v>
      </c>
      <c r="I1426">
        <v>39.46</v>
      </c>
    </row>
    <row r="1427" spans="1:9" x14ac:dyDescent="0.2">
      <c r="A1427" t="s">
        <v>4321</v>
      </c>
      <c r="B1427" t="s">
        <v>106</v>
      </c>
      <c r="C1427" t="s">
        <v>3929</v>
      </c>
      <c r="D1427" t="s">
        <v>5664</v>
      </c>
      <c r="E1427" t="s">
        <v>4321</v>
      </c>
      <c r="F1427" t="s">
        <v>140</v>
      </c>
      <c r="G1427" t="s">
        <v>276</v>
      </c>
      <c r="H1427" t="s">
        <v>4334</v>
      </c>
      <c r="I1427">
        <v>44.34</v>
      </c>
    </row>
    <row r="1428" spans="1:9" x14ac:dyDescent="0.2">
      <c r="A1428" t="s">
        <v>4321</v>
      </c>
      <c r="B1428" t="s">
        <v>124</v>
      </c>
      <c r="C1428" t="s">
        <v>3320</v>
      </c>
      <c r="D1428" t="s">
        <v>5401</v>
      </c>
      <c r="E1428" t="s">
        <v>4321</v>
      </c>
      <c r="F1428" t="s">
        <v>124</v>
      </c>
      <c r="G1428" t="s">
        <v>3320</v>
      </c>
      <c r="H1428" t="s">
        <v>5401</v>
      </c>
      <c r="I1428">
        <v>100</v>
      </c>
    </row>
    <row r="1429" spans="1:9" x14ac:dyDescent="0.2">
      <c r="A1429" t="s">
        <v>4321</v>
      </c>
      <c r="B1429" t="s">
        <v>124</v>
      </c>
      <c r="C1429" t="s">
        <v>3320</v>
      </c>
      <c r="D1429" t="s">
        <v>5401</v>
      </c>
      <c r="E1429" t="s">
        <v>4321</v>
      </c>
      <c r="F1429" t="s">
        <v>135</v>
      </c>
      <c r="G1429" t="s">
        <v>3276</v>
      </c>
      <c r="H1429" t="s">
        <v>5387</v>
      </c>
      <c r="I1429">
        <v>37.72</v>
      </c>
    </row>
    <row r="1430" spans="1:9" x14ac:dyDescent="0.2">
      <c r="A1430" t="s">
        <v>4321</v>
      </c>
      <c r="B1430" t="s">
        <v>124</v>
      </c>
      <c r="C1430" t="s">
        <v>3320</v>
      </c>
      <c r="D1430" t="s">
        <v>5401</v>
      </c>
      <c r="E1430" t="s">
        <v>4321</v>
      </c>
      <c r="F1430" t="s">
        <v>45</v>
      </c>
      <c r="G1430" t="s">
        <v>4586</v>
      </c>
      <c r="H1430" t="s">
        <v>4593</v>
      </c>
      <c r="I1430">
        <v>41.37</v>
      </c>
    </row>
    <row r="1431" spans="1:9" x14ac:dyDescent="0.2">
      <c r="A1431" t="s">
        <v>4321</v>
      </c>
      <c r="B1431" t="s">
        <v>124</v>
      </c>
      <c r="C1431" t="s">
        <v>3320</v>
      </c>
      <c r="D1431" t="s">
        <v>5401</v>
      </c>
      <c r="E1431" t="s">
        <v>4321</v>
      </c>
      <c r="F1431" t="s">
        <v>106</v>
      </c>
      <c r="G1431" t="s">
        <v>3109</v>
      </c>
      <c r="H1431" t="s">
        <v>5325</v>
      </c>
      <c r="I1431">
        <v>44.78</v>
      </c>
    </row>
    <row r="1432" spans="1:9" x14ac:dyDescent="0.2">
      <c r="A1432" t="s">
        <v>4321</v>
      </c>
      <c r="B1432" t="s">
        <v>124</v>
      </c>
      <c r="C1432" t="s">
        <v>3320</v>
      </c>
      <c r="D1432" t="s">
        <v>5401</v>
      </c>
      <c r="E1432" t="s">
        <v>4321</v>
      </c>
      <c r="F1432" t="s">
        <v>45</v>
      </c>
      <c r="G1432" t="s">
        <v>1012</v>
      </c>
      <c r="H1432" t="s">
        <v>4555</v>
      </c>
      <c r="I1432">
        <v>41.99</v>
      </c>
    </row>
    <row r="1433" spans="1:9" x14ac:dyDescent="0.2">
      <c r="A1433" t="s">
        <v>4321</v>
      </c>
      <c r="B1433" t="s">
        <v>124</v>
      </c>
      <c r="C1433" t="s">
        <v>3320</v>
      </c>
      <c r="D1433" t="s">
        <v>5401</v>
      </c>
      <c r="E1433" t="s">
        <v>4321</v>
      </c>
      <c r="F1433" t="s">
        <v>45</v>
      </c>
      <c r="G1433" t="s">
        <v>900</v>
      </c>
      <c r="H1433" t="s">
        <v>4522</v>
      </c>
      <c r="I1433">
        <v>43.7</v>
      </c>
    </row>
    <row r="1434" spans="1:9" x14ac:dyDescent="0.2">
      <c r="A1434" t="s">
        <v>4321</v>
      </c>
      <c r="B1434" t="s">
        <v>124</v>
      </c>
      <c r="C1434" t="s">
        <v>3320</v>
      </c>
      <c r="D1434" t="s">
        <v>5401</v>
      </c>
      <c r="E1434" t="s">
        <v>4321</v>
      </c>
      <c r="F1434" t="s">
        <v>45</v>
      </c>
      <c r="G1434" t="s">
        <v>2793</v>
      </c>
      <c r="H1434" t="s">
        <v>5202</v>
      </c>
      <c r="I1434">
        <v>43.81</v>
      </c>
    </row>
    <row r="1435" spans="1:9" x14ac:dyDescent="0.2">
      <c r="A1435" t="s">
        <v>4321</v>
      </c>
      <c r="B1435" t="s">
        <v>124</v>
      </c>
      <c r="C1435" t="s">
        <v>3320</v>
      </c>
      <c r="D1435" t="s">
        <v>5401</v>
      </c>
      <c r="E1435" t="s">
        <v>4321</v>
      </c>
      <c r="F1435" t="s">
        <v>135</v>
      </c>
      <c r="G1435" t="s">
        <v>728</v>
      </c>
      <c r="H1435" t="s">
        <v>4467</v>
      </c>
      <c r="I1435">
        <v>44.25</v>
      </c>
    </row>
    <row r="1436" spans="1:9" x14ac:dyDescent="0.2">
      <c r="A1436" t="s">
        <v>4321</v>
      </c>
      <c r="B1436" t="s">
        <v>124</v>
      </c>
      <c r="C1436" t="s">
        <v>3320</v>
      </c>
      <c r="D1436" t="s">
        <v>5401</v>
      </c>
      <c r="E1436" t="s">
        <v>4321</v>
      </c>
      <c r="F1436" t="s">
        <v>140</v>
      </c>
      <c r="G1436" t="s">
        <v>699</v>
      </c>
      <c r="H1436" t="s">
        <v>4456</v>
      </c>
      <c r="I1436">
        <v>40.840000000000003</v>
      </c>
    </row>
    <row r="1437" spans="1:9" x14ac:dyDescent="0.2">
      <c r="A1437" t="s">
        <v>4321</v>
      </c>
      <c r="B1437" t="s">
        <v>124</v>
      </c>
      <c r="C1437" t="s">
        <v>3320</v>
      </c>
      <c r="D1437" t="s">
        <v>5401</v>
      </c>
      <c r="E1437" t="s">
        <v>4321</v>
      </c>
      <c r="F1437" t="s">
        <v>124</v>
      </c>
      <c r="G1437" t="s">
        <v>600</v>
      </c>
      <c r="H1437" t="s">
        <v>4422</v>
      </c>
      <c r="I1437">
        <v>68.25</v>
      </c>
    </row>
    <row r="1438" spans="1:9" x14ac:dyDescent="0.2">
      <c r="A1438" t="s">
        <v>4321</v>
      </c>
      <c r="B1438" t="s">
        <v>124</v>
      </c>
      <c r="C1438" t="s">
        <v>3320</v>
      </c>
      <c r="D1438" t="s">
        <v>5401</v>
      </c>
      <c r="E1438" t="s">
        <v>4321</v>
      </c>
      <c r="F1438" t="s">
        <v>45</v>
      </c>
      <c r="G1438" t="s">
        <v>2399</v>
      </c>
      <c r="H1438" t="s">
        <v>5063</v>
      </c>
      <c r="I1438">
        <v>44.11</v>
      </c>
    </row>
    <row r="1439" spans="1:9" x14ac:dyDescent="0.2">
      <c r="A1439" t="s">
        <v>4321</v>
      </c>
      <c r="B1439" t="s">
        <v>124</v>
      </c>
      <c r="C1439" t="s">
        <v>3320</v>
      </c>
      <c r="D1439" t="s">
        <v>5401</v>
      </c>
      <c r="E1439" t="s">
        <v>4321</v>
      </c>
      <c r="F1439" t="s">
        <v>45</v>
      </c>
      <c r="G1439" t="s">
        <v>2311</v>
      </c>
      <c r="H1439" t="s">
        <v>5032</v>
      </c>
      <c r="I1439">
        <v>42.12</v>
      </c>
    </row>
    <row r="1440" spans="1:9" x14ac:dyDescent="0.2">
      <c r="A1440" t="s">
        <v>4321</v>
      </c>
      <c r="B1440" t="s">
        <v>124</v>
      </c>
      <c r="C1440" t="s">
        <v>3320</v>
      </c>
      <c r="D1440" t="s">
        <v>5401</v>
      </c>
      <c r="E1440" t="s">
        <v>4321</v>
      </c>
      <c r="F1440" t="s">
        <v>45</v>
      </c>
      <c r="G1440" t="s">
        <v>2264</v>
      </c>
      <c r="H1440" t="s">
        <v>5015</v>
      </c>
      <c r="I1440">
        <v>44.95</v>
      </c>
    </row>
    <row r="1441" spans="1:9" x14ac:dyDescent="0.2">
      <c r="A1441" t="s">
        <v>4321</v>
      </c>
      <c r="B1441" t="s">
        <v>124</v>
      </c>
      <c r="C1441" t="s">
        <v>3320</v>
      </c>
      <c r="D1441" t="s">
        <v>5401</v>
      </c>
      <c r="E1441" t="s">
        <v>4321</v>
      </c>
      <c r="F1441" t="s">
        <v>124</v>
      </c>
      <c r="G1441" t="s">
        <v>341</v>
      </c>
      <c r="H1441" t="s">
        <v>4358</v>
      </c>
      <c r="I1441">
        <v>41.25</v>
      </c>
    </row>
    <row r="1442" spans="1:9" x14ac:dyDescent="0.2">
      <c r="A1442" t="s">
        <v>4321</v>
      </c>
      <c r="B1442" t="s">
        <v>124</v>
      </c>
      <c r="C1442" t="s">
        <v>3320</v>
      </c>
      <c r="D1442" t="s">
        <v>5401</v>
      </c>
      <c r="E1442" t="s">
        <v>4321</v>
      </c>
      <c r="F1442" t="s">
        <v>140</v>
      </c>
      <c r="G1442" t="s">
        <v>276</v>
      </c>
      <c r="H1442" t="s">
        <v>4334</v>
      </c>
      <c r="I1442">
        <v>43.33</v>
      </c>
    </row>
    <row r="1443" spans="1:9" x14ac:dyDescent="0.2">
      <c r="A1443" t="s">
        <v>4321</v>
      </c>
      <c r="B1443" t="s">
        <v>135</v>
      </c>
      <c r="C1443" t="s">
        <v>3276</v>
      </c>
      <c r="D1443" t="s">
        <v>5387</v>
      </c>
      <c r="E1443" t="s">
        <v>4321</v>
      </c>
      <c r="F1443" t="s">
        <v>135</v>
      </c>
      <c r="G1443" t="s">
        <v>3276</v>
      </c>
      <c r="H1443" t="s">
        <v>5387</v>
      </c>
      <c r="I1443">
        <v>100</v>
      </c>
    </row>
    <row r="1444" spans="1:9" x14ac:dyDescent="0.2">
      <c r="A1444" t="s">
        <v>4321</v>
      </c>
      <c r="B1444" t="s">
        <v>135</v>
      </c>
      <c r="C1444" t="s">
        <v>3276</v>
      </c>
      <c r="D1444" t="s">
        <v>5387</v>
      </c>
      <c r="E1444" t="s">
        <v>4321</v>
      </c>
      <c r="F1444" t="s">
        <v>45</v>
      </c>
      <c r="G1444" t="s">
        <v>4586</v>
      </c>
      <c r="H1444" t="s">
        <v>4593</v>
      </c>
      <c r="I1444">
        <v>54.76</v>
      </c>
    </row>
    <row r="1445" spans="1:9" x14ac:dyDescent="0.2">
      <c r="A1445" t="s">
        <v>4321</v>
      </c>
      <c r="B1445" t="s">
        <v>135</v>
      </c>
      <c r="C1445" t="s">
        <v>3276</v>
      </c>
      <c r="D1445" t="s">
        <v>5387</v>
      </c>
      <c r="E1445" t="s">
        <v>4321</v>
      </c>
      <c r="F1445" t="s">
        <v>106</v>
      </c>
      <c r="G1445" t="s">
        <v>3109</v>
      </c>
      <c r="H1445" t="s">
        <v>5325</v>
      </c>
      <c r="I1445">
        <v>37.799999999999997</v>
      </c>
    </row>
    <row r="1446" spans="1:9" x14ac:dyDescent="0.2">
      <c r="A1446" t="s">
        <v>4321</v>
      </c>
      <c r="B1446" t="s">
        <v>135</v>
      </c>
      <c r="C1446" t="s">
        <v>3276</v>
      </c>
      <c r="D1446" t="s">
        <v>5387</v>
      </c>
      <c r="E1446" t="s">
        <v>4321</v>
      </c>
      <c r="F1446" t="s">
        <v>45</v>
      </c>
      <c r="G1446" t="s">
        <v>1012</v>
      </c>
      <c r="H1446" t="s">
        <v>4555</v>
      </c>
      <c r="I1446">
        <v>43.03</v>
      </c>
    </row>
    <row r="1447" spans="1:9" x14ac:dyDescent="0.2">
      <c r="A1447" t="s">
        <v>4321</v>
      </c>
      <c r="B1447" t="s">
        <v>135</v>
      </c>
      <c r="C1447" t="s">
        <v>3276</v>
      </c>
      <c r="D1447" t="s">
        <v>5387</v>
      </c>
      <c r="E1447" t="s">
        <v>4321</v>
      </c>
      <c r="F1447" t="s">
        <v>45</v>
      </c>
      <c r="G1447" t="s">
        <v>900</v>
      </c>
      <c r="H1447" t="s">
        <v>4522</v>
      </c>
      <c r="I1447">
        <v>52.38</v>
      </c>
    </row>
    <row r="1448" spans="1:9" x14ac:dyDescent="0.2">
      <c r="A1448" t="s">
        <v>4321</v>
      </c>
      <c r="B1448" t="s">
        <v>135</v>
      </c>
      <c r="C1448" t="s">
        <v>3276</v>
      </c>
      <c r="D1448" t="s">
        <v>5387</v>
      </c>
      <c r="E1448" t="s">
        <v>4321</v>
      </c>
      <c r="F1448" t="s">
        <v>45</v>
      </c>
      <c r="G1448" t="s">
        <v>2793</v>
      </c>
      <c r="H1448" t="s">
        <v>5202</v>
      </c>
      <c r="I1448">
        <v>52.41</v>
      </c>
    </row>
    <row r="1449" spans="1:9" x14ac:dyDescent="0.2">
      <c r="A1449" t="s">
        <v>4321</v>
      </c>
      <c r="B1449" t="s">
        <v>135</v>
      </c>
      <c r="C1449" t="s">
        <v>3276</v>
      </c>
      <c r="D1449" t="s">
        <v>5387</v>
      </c>
      <c r="E1449" t="s">
        <v>4321</v>
      </c>
      <c r="F1449" t="s">
        <v>135</v>
      </c>
      <c r="G1449" t="s">
        <v>728</v>
      </c>
      <c r="H1449" t="s">
        <v>4467</v>
      </c>
      <c r="I1449">
        <v>46.43</v>
      </c>
    </row>
    <row r="1450" spans="1:9" x14ac:dyDescent="0.2">
      <c r="A1450" t="s">
        <v>4321</v>
      </c>
      <c r="B1450" t="s">
        <v>135</v>
      </c>
      <c r="C1450" t="s">
        <v>3276</v>
      </c>
      <c r="D1450" t="s">
        <v>5387</v>
      </c>
      <c r="E1450" t="s">
        <v>4321</v>
      </c>
      <c r="F1450" t="s">
        <v>140</v>
      </c>
      <c r="G1450" t="s">
        <v>699</v>
      </c>
      <c r="H1450" t="s">
        <v>4456</v>
      </c>
      <c r="I1450">
        <v>37.200000000000003</v>
      </c>
    </row>
    <row r="1451" spans="1:9" x14ac:dyDescent="0.2">
      <c r="A1451" t="s">
        <v>4321</v>
      </c>
      <c r="B1451" t="s">
        <v>135</v>
      </c>
      <c r="C1451" t="s">
        <v>3276</v>
      </c>
      <c r="D1451" t="s">
        <v>5387</v>
      </c>
      <c r="E1451" t="s">
        <v>4321</v>
      </c>
      <c r="F1451" t="s">
        <v>124</v>
      </c>
      <c r="G1451" t="s">
        <v>600</v>
      </c>
      <c r="H1451" t="s">
        <v>4422</v>
      </c>
      <c r="I1451">
        <v>41.49</v>
      </c>
    </row>
    <row r="1452" spans="1:9" x14ac:dyDescent="0.2">
      <c r="A1452" t="s">
        <v>4321</v>
      </c>
      <c r="B1452" t="s">
        <v>135</v>
      </c>
      <c r="C1452" t="s">
        <v>3276</v>
      </c>
      <c r="D1452" t="s">
        <v>5387</v>
      </c>
      <c r="E1452" t="s">
        <v>4321</v>
      </c>
      <c r="F1452" t="s">
        <v>45</v>
      </c>
      <c r="G1452" t="s">
        <v>2399</v>
      </c>
      <c r="H1452" t="s">
        <v>5063</v>
      </c>
      <c r="I1452">
        <v>55.72</v>
      </c>
    </row>
    <row r="1453" spans="1:9" x14ac:dyDescent="0.2">
      <c r="A1453" t="s">
        <v>4321</v>
      </c>
      <c r="B1453" t="s">
        <v>135</v>
      </c>
      <c r="C1453" t="s">
        <v>3276</v>
      </c>
      <c r="D1453" t="s">
        <v>5387</v>
      </c>
      <c r="E1453" t="s">
        <v>4321</v>
      </c>
      <c r="F1453" t="s">
        <v>45</v>
      </c>
      <c r="G1453" t="s">
        <v>2311</v>
      </c>
      <c r="H1453" t="s">
        <v>5032</v>
      </c>
      <c r="I1453">
        <v>54.68</v>
      </c>
    </row>
    <row r="1454" spans="1:9" x14ac:dyDescent="0.2">
      <c r="A1454" t="s">
        <v>4321</v>
      </c>
      <c r="B1454" t="s">
        <v>135</v>
      </c>
      <c r="C1454" t="s">
        <v>3276</v>
      </c>
      <c r="D1454" t="s">
        <v>5387</v>
      </c>
      <c r="E1454" t="s">
        <v>4321</v>
      </c>
      <c r="F1454" t="s">
        <v>45</v>
      </c>
      <c r="G1454" t="s">
        <v>2264</v>
      </c>
      <c r="H1454" t="s">
        <v>5015</v>
      </c>
      <c r="I1454">
        <v>53.19</v>
      </c>
    </row>
    <row r="1455" spans="1:9" x14ac:dyDescent="0.2">
      <c r="A1455" t="s">
        <v>4321</v>
      </c>
      <c r="B1455" t="s">
        <v>135</v>
      </c>
      <c r="C1455" t="s">
        <v>3276</v>
      </c>
      <c r="D1455" t="s">
        <v>5387</v>
      </c>
      <c r="E1455" t="s">
        <v>4321</v>
      </c>
      <c r="F1455" t="s">
        <v>124</v>
      </c>
      <c r="G1455" t="s">
        <v>341</v>
      </c>
      <c r="H1455" t="s">
        <v>4358</v>
      </c>
      <c r="I1455">
        <v>50.3</v>
      </c>
    </row>
    <row r="1456" spans="1:9" x14ac:dyDescent="0.2">
      <c r="A1456" t="s">
        <v>4321</v>
      </c>
      <c r="B1456" t="s">
        <v>135</v>
      </c>
      <c r="C1456" t="s">
        <v>3276</v>
      </c>
      <c r="D1456" t="s">
        <v>5387</v>
      </c>
      <c r="E1456" t="s">
        <v>4321</v>
      </c>
      <c r="F1456" t="s">
        <v>140</v>
      </c>
      <c r="G1456" t="s">
        <v>276</v>
      </c>
      <c r="H1456" t="s">
        <v>4334</v>
      </c>
      <c r="I1456">
        <v>37.69</v>
      </c>
    </row>
    <row r="1457" spans="1:9" x14ac:dyDescent="0.2">
      <c r="A1457" t="s">
        <v>4321</v>
      </c>
      <c r="B1457" t="s">
        <v>45</v>
      </c>
      <c r="C1457" t="s">
        <v>4586</v>
      </c>
      <c r="D1457" t="s">
        <v>4593</v>
      </c>
      <c r="E1457" t="s">
        <v>4321</v>
      </c>
      <c r="F1457" t="s">
        <v>45</v>
      </c>
      <c r="G1457" t="s">
        <v>4586</v>
      </c>
      <c r="H1457" t="s">
        <v>4593</v>
      </c>
      <c r="I1457">
        <v>100</v>
      </c>
    </row>
    <row r="1458" spans="1:9" x14ac:dyDescent="0.2">
      <c r="A1458" t="s">
        <v>4321</v>
      </c>
      <c r="B1458" t="s">
        <v>45</v>
      </c>
      <c r="C1458" t="s">
        <v>4586</v>
      </c>
      <c r="D1458" t="s">
        <v>4593</v>
      </c>
      <c r="E1458" t="s">
        <v>4321</v>
      </c>
      <c r="F1458" t="s">
        <v>106</v>
      </c>
      <c r="G1458" t="s">
        <v>3109</v>
      </c>
      <c r="H1458" t="s">
        <v>5325</v>
      </c>
      <c r="I1458">
        <v>39.700000000000003</v>
      </c>
    </row>
    <row r="1459" spans="1:9" x14ac:dyDescent="0.2">
      <c r="A1459" t="s">
        <v>4321</v>
      </c>
      <c r="B1459" t="s">
        <v>45</v>
      </c>
      <c r="C1459" t="s">
        <v>4586</v>
      </c>
      <c r="D1459" t="s">
        <v>4593</v>
      </c>
      <c r="E1459" t="s">
        <v>4321</v>
      </c>
      <c r="F1459" t="s">
        <v>45</v>
      </c>
      <c r="G1459" t="s">
        <v>1012</v>
      </c>
      <c r="H1459" t="s">
        <v>4555</v>
      </c>
      <c r="I1459">
        <v>44.85</v>
      </c>
    </row>
    <row r="1460" spans="1:9" x14ac:dyDescent="0.2">
      <c r="A1460" t="s">
        <v>4321</v>
      </c>
      <c r="B1460" t="s">
        <v>45</v>
      </c>
      <c r="C1460" t="s">
        <v>4586</v>
      </c>
      <c r="D1460" t="s">
        <v>4593</v>
      </c>
      <c r="E1460" t="s">
        <v>4321</v>
      </c>
      <c r="F1460" t="s">
        <v>45</v>
      </c>
      <c r="G1460" t="s">
        <v>900</v>
      </c>
      <c r="H1460" t="s">
        <v>4522</v>
      </c>
      <c r="I1460">
        <v>57.1</v>
      </c>
    </row>
    <row r="1461" spans="1:9" x14ac:dyDescent="0.2">
      <c r="A1461" t="s">
        <v>4321</v>
      </c>
      <c r="B1461" t="s">
        <v>45</v>
      </c>
      <c r="C1461" t="s">
        <v>4586</v>
      </c>
      <c r="D1461" t="s">
        <v>4593</v>
      </c>
      <c r="E1461" t="s">
        <v>4321</v>
      </c>
      <c r="F1461" t="s">
        <v>45</v>
      </c>
      <c r="G1461" t="s">
        <v>2793</v>
      </c>
      <c r="H1461" t="s">
        <v>5202</v>
      </c>
      <c r="I1461">
        <v>55.72</v>
      </c>
    </row>
    <row r="1462" spans="1:9" x14ac:dyDescent="0.2">
      <c r="A1462" t="s">
        <v>4321</v>
      </c>
      <c r="B1462" t="s">
        <v>45</v>
      </c>
      <c r="C1462" t="s">
        <v>4586</v>
      </c>
      <c r="D1462" t="s">
        <v>4593</v>
      </c>
      <c r="E1462" t="s">
        <v>4321</v>
      </c>
      <c r="F1462" t="s">
        <v>135</v>
      </c>
      <c r="G1462" t="s">
        <v>728</v>
      </c>
      <c r="H1462" t="s">
        <v>4467</v>
      </c>
      <c r="I1462">
        <v>49.11</v>
      </c>
    </row>
    <row r="1463" spans="1:9" x14ac:dyDescent="0.2">
      <c r="A1463" t="s">
        <v>4321</v>
      </c>
      <c r="B1463" t="s">
        <v>45</v>
      </c>
      <c r="C1463" t="s">
        <v>4586</v>
      </c>
      <c r="D1463" t="s">
        <v>4593</v>
      </c>
      <c r="E1463" t="s">
        <v>4321</v>
      </c>
      <c r="F1463" t="s">
        <v>140</v>
      </c>
      <c r="G1463" t="s">
        <v>699</v>
      </c>
      <c r="H1463" t="s">
        <v>4456</v>
      </c>
      <c r="I1463">
        <v>40.61</v>
      </c>
    </row>
    <row r="1464" spans="1:9" x14ac:dyDescent="0.2">
      <c r="A1464" t="s">
        <v>4321</v>
      </c>
      <c r="B1464" t="s">
        <v>45</v>
      </c>
      <c r="C1464" t="s">
        <v>4586</v>
      </c>
      <c r="D1464" t="s">
        <v>4593</v>
      </c>
      <c r="E1464" t="s">
        <v>4321</v>
      </c>
      <c r="F1464" t="s">
        <v>124</v>
      </c>
      <c r="G1464" t="s">
        <v>600</v>
      </c>
      <c r="H1464" t="s">
        <v>4422</v>
      </c>
      <c r="I1464">
        <v>43.45</v>
      </c>
    </row>
    <row r="1465" spans="1:9" x14ac:dyDescent="0.2">
      <c r="A1465" t="s">
        <v>4321</v>
      </c>
      <c r="B1465" t="s">
        <v>45</v>
      </c>
      <c r="C1465" t="s">
        <v>4586</v>
      </c>
      <c r="D1465" t="s">
        <v>4593</v>
      </c>
      <c r="E1465" t="s">
        <v>4321</v>
      </c>
      <c r="F1465" t="s">
        <v>45</v>
      </c>
      <c r="G1465" t="s">
        <v>2399</v>
      </c>
      <c r="H1465" t="s">
        <v>5063</v>
      </c>
      <c r="I1465">
        <v>57.53</v>
      </c>
    </row>
    <row r="1466" spans="1:9" x14ac:dyDescent="0.2">
      <c r="A1466" t="s">
        <v>4321</v>
      </c>
      <c r="B1466" t="s">
        <v>45</v>
      </c>
      <c r="C1466" t="s">
        <v>4586</v>
      </c>
      <c r="D1466" t="s">
        <v>4593</v>
      </c>
      <c r="E1466" t="s">
        <v>4321</v>
      </c>
      <c r="F1466" t="s">
        <v>45</v>
      </c>
      <c r="G1466" t="s">
        <v>2311</v>
      </c>
      <c r="H1466" t="s">
        <v>5032</v>
      </c>
      <c r="I1466">
        <v>56.5</v>
      </c>
    </row>
    <row r="1467" spans="1:9" x14ac:dyDescent="0.2">
      <c r="A1467" t="s">
        <v>4321</v>
      </c>
      <c r="B1467" t="s">
        <v>45</v>
      </c>
      <c r="C1467" t="s">
        <v>4586</v>
      </c>
      <c r="D1467" t="s">
        <v>4593</v>
      </c>
      <c r="E1467" t="s">
        <v>4321</v>
      </c>
      <c r="F1467" t="s">
        <v>45</v>
      </c>
      <c r="G1467" t="s">
        <v>2264</v>
      </c>
      <c r="H1467" t="s">
        <v>5015</v>
      </c>
      <c r="I1467">
        <v>55.32</v>
      </c>
    </row>
    <row r="1468" spans="1:9" x14ac:dyDescent="0.2">
      <c r="A1468" t="s">
        <v>4321</v>
      </c>
      <c r="B1468" t="s">
        <v>45</v>
      </c>
      <c r="C1468" t="s">
        <v>4586</v>
      </c>
      <c r="D1468" t="s">
        <v>4593</v>
      </c>
      <c r="E1468" t="s">
        <v>4321</v>
      </c>
      <c r="F1468" t="s">
        <v>124</v>
      </c>
      <c r="G1468" t="s">
        <v>341</v>
      </c>
      <c r="H1468" t="s">
        <v>4358</v>
      </c>
      <c r="I1468">
        <v>58.58</v>
      </c>
    </row>
    <row r="1469" spans="1:9" x14ac:dyDescent="0.2">
      <c r="A1469" t="s">
        <v>4321</v>
      </c>
      <c r="B1469" t="s">
        <v>45</v>
      </c>
      <c r="C1469" t="s">
        <v>4586</v>
      </c>
      <c r="D1469" t="s">
        <v>4593</v>
      </c>
      <c r="E1469" t="s">
        <v>4321</v>
      </c>
      <c r="F1469" t="s">
        <v>140</v>
      </c>
      <c r="G1469" t="s">
        <v>276</v>
      </c>
      <c r="H1469" t="s">
        <v>4334</v>
      </c>
      <c r="I1469">
        <v>40.43</v>
      </c>
    </row>
    <row r="1470" spans="1:9" x14ac:dyDescent="0.2">
      <c r="A1470" t="s">
        <v>4321</v>
      </c>
      <c r="B1470" t="s">
        <v>106</v>
      </c>
      <c r="C1470" t="s">
        <v>3109</v>
      </c>
      <c r="D1470" t="s">
        <v>5325</v>
      </c>
      <c r="E1470" t="s">
        <v>4321</v>
      </c>
      <c r="F1470" t="s">
        <v>106</v>
      </c>
      <c r="G1470" t="s">
        <v>3109</v>
      </c>
      <c r="H1470" t="s">
        <v>5325</v>
      </c>
      <c r="I1470">
        <v>100</v>
      </c>
    </row>
    <row r="1471" spans="1:9" x14ac:dyDescent="0.2">
      <c r="A1471" t="s">
        <v>4321</v>
      </c>
      <c r="B1471" t="s">
        <v>106</v>
      </c>
      <c r="C1471" t="s">
        <v>3109</v>
      </c>
      <c r="D1471" t="s">
        <v>5325</v>
      </c>
      <c r="E1471" t="s">
        <v>4321</v>
      </c>
      <c r="F1471" t="s">
        <v>45</v>
      </c>
      <c r="G1471" t="s">
        <v>1012</v>
      </c>
      <c r="H1471" t="s">
        <v>4555</v>
      </c>
      <c r="I1471">
        <v>46.46</v>
      </c>
    </row>
    <row r="1472" spans="1:9" x14ac:dyDescent="0.2">
      <c r="A1472" t="s">
        <v>4321</v>
      </c>
      <c r="B1472" t="s">
        <v>106</v>
      </c>
      <c r="C1472" t="s">
        <v>3109</v>
      </c>
      <c r="D1472" t="s">
        <v>5325</v>
      </c>
      <c r="E1472" t="s">
        <v>4321</v>
      </c>
      <c r="F1472" t="s">
        <v>45</v>
      </c>
      <c r="G1472" t="s">
        <v>900</v>
      </c>
      <c r="H1472" t="s">
        <v>4522</v>
      </c>
      <c r="I1472">
        <v>40.53</v>
      </c>
    </row>
    <row r="1473" spans="1:9" x14ac:dyDescent="0.2">
      <c r="A1473" t="s">
        <v>4321</v>
      </c>
      <c r="B1473" t="s">
        <v>106</v>
      </c>
      <c r="C1473" t="s">
        <v>3109</v>
      </c>
      <c r="D1473" t="s">
        <v>5325</v>
      </c>
      <c r="E1473" t="s">
        <v>4321</v>
      </c>
      <c r="F1473" t="s">
        <v>45</v>
      </c>
      <c r="G1473" t="s">
        <v>2793</v>
      </c>
      <c r="H1473" t="s">
        <v>5202</v>
      </c>
      <c r="I1473">
        <v>41.28</v>
      </c>
    </row>
    <row r="1474" spans="1:9" x14ac:dyDescent="0.2">
      <c r="A1474" t="s">
        <v>4321</v>
      </c>
      <c r="B1474" t="s">
        <v>106</v>
      </c>
      <c r="C1474" t="s">
        <v>3109</v>
      </c>
      <c r="D1474" t="s">
        <v>5325</v>
      </c>
      <c r="E1474" t="s">
        <v>4321</v>
      </c>
      <c r="F1474" t="s">
        <v>135</v>
      </c>
      <c r="G1474" t="s">
        <v>728</v>
      </c>
      <c r="H1474" t="s">
        <v>4467</v>
      </c>
      <c r="I1474">
        <v>46.25</v>
      </c>
    </row>
    <row r="1475" spans="1:9" x14ac:dyDescent="0.2">
      <c r="A1475" t="s">
        <v>4321</v>
      </c>
      <c r="B1475" t="s">
        <v>106</v>
      </c>
      <c r="C1475" t="s">
        <v>3109</v>
      </c>
      <c r="D1475" t="s">
        <v>5325</v>
      </c>
      <c r="E1475" t="s">
        <v>4321</v>
      </c>
      <c r="F1475" t="s">
        <v>140</v>
      </c>
      <c r="G1475" t="s">
        <v>699</v>
      </c>
      <c r="H1475" t="s">
        <v>4456</v>
      </c>
      <c r="I1475">
        <v>47.11</v>
      </c>
    </row>
    <row r="1476" spans="1:9" x14ac:dyDescent="0.2">
      <c r="A1476" t="s">
        <v>4321</v>
      </c>
      <c r="B1476" t="s">
        <v>106</v>
      </c>
      <c r="C1476" t="s">
        <v>3109</v>
      </c>
      <c r="D1476" t="s">
        <v>5325</v>
      </c>
      <c r="E1476" t="s">
        <v>4321</v>
      </c>
      <c r="F1476" t="s">
        <v>124</v>
      </c>
      <c r="G1476" t="s">
        <v>600</v>
      </c>
      <c r="H1476" t="s">
        <v>4422</v>
      </c>
      <c r="I1476">
        <v>50</v>
      </c>
    </row>
    <row r="1477" spans="1:9" x14ac:dyDescent="0.2">
      <c r="A1477" t="s">
        <v>4321</v>
      </c>
      <c r="B1477" t="s">
        <v>106</v>
      </c>
      <c r="C1477" t="s">
        <v>3109</v>
      </c>
      <c r="D1477" t="s">
        <v>5325</v>
      </c>
      <c r="E1477" t="s">
        <v>4321</v>
      </c>
      <c r="F1477" t="s">
        <v>45</v>
      </c>
      <c r="G1477" t="s">
        <v>2399</v>
      </c>
      <c r="H1477" t="s">
        <v>5063</v>
      </c>
      <c r="I1477">
        <v>42.33</v>
      </c>
    </row>
    <row r="1478" spans="1:9" x14ac:dyDescent="0.2">
      <c r="A1478" t="s">
        <v>4321</v>
      </c>
      <c r="B1478" t="s">
        <v>106</v>
      </c>
      <c r="C1478" t="s">
        <v>3109</v>
      </c>
      <c r="D1478" t="s">
        <v>5325</v>
      </c>
      <c r="E1478" t="s">
        <v>4321</v>
      </c>
      <c r="F1478" t="s">
        <v>45</v>
      </c>
      <c r="G1478" t="s">
        <v>2311</v>
      </c>
      <c r="H1478" t="s">
        <v>5032</v>
      </c>
      <c r="I1478">
        <v>40.92</v>
      </c>
    </row>
    <row r="1479" spans="1:9" x14ac:dyDescent="0.2">
      <c r="A1479" t="s">
        <v>4321</v>
      </c>
      <c r="B1479" t="s">
        <v>106</v>
      </c>
      <c r="C1479" t="s">
        <v>3109</v>
      </c>
      <c r="D1479" t="s">
        <v>5325</v>
      </c>
      <c r="E1479" t="s">
        <v>4321</v>
      </c>
      <c r="F1479" t="s">
        <v>45</v>
      </c>
      <c r="G1479" t="s">
        <v>2264</v>
      </c>
      <c r="H1479" t="s">
        <v>5015</v>
      </c>
      <c r="I1479">
        <v>43.03</v>
      </c>
    </row>
    <row r="1480" spans="1:9" x14ac:dyDescent="0.2">
      <c r="A1480" t="s">
        <v>4321</v>
      </c>
      <c r="B1480" t="s">
        <v>106</v>
      </c>
      <c r="C1480" t="s">
        <v>3109</v>
      </c>
      <c r="D1480" t="s">
        <v>5325</v>
      </c>
      <c r="E1480" t="s">
        <v>4321</v>
      </c>
      <c r="F1480" t="s">
        <v>124</v>
      </c>
      <c r="G1480" t="s">
        <v>341</v>
      </c>
      <c r="H1480" t="s">
        <v>4358</v>
      </c>
      <c r="I1480">
        <v>41.39</v>
      </c>
    </row>
    <row r="1481" spans="1:9" x14ac:dyDescent="0.2">
      <c r="A1481" t="s">
        <v>4321</v>
      </c>
      <c r="B1481" t="s">
        <v>106</v>
      </c>
      <c r="C1481" t="s">
        <v>3109</v>
      </c>
      <c r="D1481" t="s">
        <v>5325</v>
      </c>
      <c r="E1481" t="s">
        <v>4321</v>
      </c>
      <c r="F1481" t="s">
        <v>140</v>
      </c>
      <c r="G1481" t="s">
        <v>276</v>
      </c>
      <c r="H1481" t="s">
        <v>4334</v>
      </c>
      <c r="I1481">
        <v>49.39</v>
      </c>
    </row>
    <row r="1482" spans="1:9" x14ac:dyDescent="0.2">
      <c r="A1482" t="s">
        <v>4321</v>
      </c>
      <c r="B1482" t="s">
        <v>45</v>
      </c>
      <c r="C1482" t="s">
        <v>1012</v>
      </c>
      <c r="D1482" t="s">
        <v>4555</v>
      </c>
      <c r="E1482" t="s">
        <v>4321</v>
      </c>
      <c r="F1482" t="s">
        <v>45</v>
      </c>
      <c r="G1482" t="s">
        <v>1012</v>
      </c>
      <c r="H1482" t="s">
        <v>4555</v>
      </c>
      <c r="I1482">
        <v>100</v>
      </c>
    </row>
    <row r="1483" spans="1:9" x14ac:dyDescent="0.2">
      <c r="A1483" t="s">
        <v>4321</v>
      </c>
      <c r="B1483" t="s">
        <v>45</v>
      </c>
      <c r="C1483" t="s">
        <v>1012</v>
      </c>
      <c r="D1483" t="s">
        <v>4555</v>
      </c>
      <c r="E1483" t="s">
        <v>4321</v>
      </c>
      <c r="F1483" t="s">
        <v>45</v>
      </c>
      <c r="G1483" t="s">
        <v>900</v>
      </c>
      <c r="H1483" t="s">
        <v>4522</v>
      </c>
      <c r="I1483">
        <v>46.83</v>
      </c>
    </row>
    <row r="1484" spans="1:9" x14ac:dyDescent="0.2">
      <c r="A1484" t="s">
        <v>4321</v>
      </c>
      <c r="B1484" t="s">
        <v>45</v>
      </c>
      <c r="C1484" t="s">
        <v>1012</v>
      </c>
      <c r="D1484" t="s">
        <v>4555</v>
      </c>
      <c r="E1484" t="s">
        <v>4321</v>
      </c>
      <c r="F1484" t="s">
        <v>45</v>
      </c>
      <c r="G1484" t="s">
        <v>2793</v>
      </c>
      <c r="H1484" t="s">
        <v>5202</v>
      </c>
      <c r="I1484">
        <v>47.87</v>
      </c>
    </row>
    <row r="1485" spans="1:9" x14ac:dyDescent="0.2">
      <c r="A1485" t="s">
        <v>4321</v>
      </c>
      <c r="B1485" t="s">
        <v>45</v>
      </c>
      <c r="C1485" t="s">
        <v>1012</v>
      </c>
      <c r="D1485" t="s">
        <v>4555</v>
      </c>
      <c r="E1485" t="s">
        <v>4321</v>
      </c>
      <c r="F1485" t="s">
        <v>135</v>
      </c>
      <c r="G1485" t="s">
        <v>728</v>
      </c>
      <c r="H1485" t="s">
        <v>4467</v>
      </c>
      <c r="I1485">
        <v>57.06</v>
      </c>
    </row>
    <row r="1486" spans="1:9" x14ac:dyDescent="0.2">
      <c r="A1486" t="s">
        <v>4321</v>
      </c>
      <c r="B1486" t="s">
        <v>45</v>
      </c>
      <c r="C1486" t="s">
        <v>1012</v>
      </c>
      <c r="D1486" t="s">
        <v>4555</v>
      </c>
      <c r="E1486" t="s">
        <v>4321</v>
      </c>
      <c r="F1486" t="s">
        <v>140</v>
      </c>
      <c r="G1486" t="s">
        <v>699</v>
      </c>
      <c r="H1486" t="s">
        <v>4456</v>
      </c>
      <c r="I1486">
        <v>43.08</v>
      </c>
    </row>
    <row r="1487" spans="1:9" x14ac:dyDescent="0.2">
      <c r="A1487" t="s">
        <v>4321</v>
      </c>
      <c r="B1487" t="s">
        <v>45</v>
      </c>
      <c r="C1487" t="s">
        <v>1012</v>
      </c>
      <c r="D1487" t="s">
        <v>4555</v>
      </c>
      <c r="E1487" t="s">
        <v>4321</v>
      </c>
      <c r="F1487" t="s">
        <v>124</v>
      </c>
      <c r="G1487" t="s">
        <v>600</v>
      </c>
      <c r="H1487" t="s">
        <v>4422</v>
      </c>
      <c r="I1487">
        <v>45.78</v>
      </c>
    </row>
    <row r="1488" spans="1:9" x14ac:dyDescent="0.2">
      <c r="A1488" t="s">
        <v>4321</v>
      </c>
      <c r="B1488" t="s">
        <v>45</v>
      </c>
      <c r="C1488" t="s">
        <v>1012</v>
      </c>
      <c r="D1488" t="s">
        <v>4555</v>
      </c>
      <c r="E1488" t="s">
        <v>4321</v>
      </c>
      <c r="F1488" t="s">
        <v>45</v>
      </c>
      <c r="G1488" t="s">
        <v>2399</v>
      </c>
      <c r="H1488" t="s">
        <v>5063</v>
      </c>
      <c r="I1488">
        <v>48.48</v>
      </c>
    </row>
    <row r="1489" spans="1:9" x14ac:dyDescent="0.2">
      <c r="A1489" t="s">
        <v>4321</v>
      </c>
      <c r="B1489" t="s">
        <v>45</v>
      </c>
      <c r="C1489" t="s">
        <v>1012</v>
      </c>
      <c r="D1489" t="s">
        <v>4555</v>
      </c>
      <c r="E1489" t="s">
        <v>4321</v>
      </c>
      <c r="F1489" t="s">
        <v>45</v>
      </c>
      <c r="G1489" t="s">
        <v>2311</v>
      </c>
      <c r="H1489" t="s">
        <v>5032</v>
      </c>
      <c r="I1489">
        <v>49.54</v>
      </c>
    </row>
    <row r="1490" spans="1:9" x14ac:dyDescent="0.2">
      <c r="A1490" t="s">
        <v>4321</v>
      </c>
      <c r="B1490" t="s">
        <v>45</v>
      </c>
      <c r="C1490" t="s">
        <v>1012</v>
      </c>
      <c r="D1490" t="s">
        <v>4555</v>
      </c>
      <c r="E1490" t="s">
        <v>4321</v>
      </c>
      <c r="F1490" t="s">
        <v>45</v>
      </c>
      <c r="G1490" t="s">
        <v>2264</v>
      </c>
      <c r="H1490" t="s">
        <v>5015</v>
      </c>
      <c r="I1490">
        <v>49.54</v>
      </c>
    </row>
    <row r="1491" spans="1:9" x14ac:dyDescent="0.2">
      <c r="A1491" t="s">
        <v>4321</v>
      </c>
      <c r="B1491" t="s">
        <v>45</v>
      </c>
      <c r="C1491" t="s">
        <v>1012</v>
      </c>
      <c r="D1491" t="s">
        <v>4555</v>
      </c>
      <c r="E1491" t="s">
        <v>4321</v>
      </c>
      <c r="F1491" t="s">
        <v>124</v>
      </c>
      <c r="G1491" t="s">
        <v>341</v>
      </c>
      <c r="H1491" t="s">
        <v>4358</v>
      </c>
      <c r="I1491">
        <v>46.53</v>
      </c>
    </row>
    <row r="1492" spans="1:9" x14ac:dyDescent="0.2">
      <c r="A1492" t="s">
        <v>4321</v>
      </c>
      <c r="B1492" t="s">
        <v>45</v>
      </c>
      <c r="C1492" t="s">
        <v>1012</v>
      </c>
      <c r="D1492" t="s">
        <v>4555</v>
      </c>
      <c r="E1492" t="s">
        <v>4321</v>
      </c>
      <c r="F1492" t="s">
        <v>140</v>
      </c>
      <c r="G1492" t="s">
        <v>276</v>
      </c>
      <c r="H1492" t="s">
        <v>4334</v>
      </c>
      <c r="I1492">
        <v>45.59</v>
      </c>
    </row>
    <row r="1493" spans="1:9" x14ac:dyDescent="0.2">
      <c r="A1493" t="s">
        <v>4321</v>
      </c>
      <c r="B1493" t="s">
        <v>45</v>
      </c>
      <c r="C1493" t="s">
        <v>900</v>
      </c>
      <c r="D1493" t="s">
        <v>4522</v>
      </c>
      <c r="E1493" t="s">
        <v>4321</v>
      </c>
      <c r="F1493" t="s">
        <v>45</v>
      </c>
      <c r="G1493" t="s">
        <v>900</v>
      </c>
      <c r="H1493" t="s">
        <v>4522</v>
      </c>
      <c r="I1493">
        <v>100</v>
      </c>
    </row>
    <row r="1494" spans="1:9" x14ac:dyDescent="0.2">
      <c r="A1494" t="s">
        <v>4321</v>
      </c>
      <c r="B1494" t="s">
        <v>45</v>
      </c>
      <c r="C1494" t="s">
        <v>900</v>
      </c>
      <c r="D1494" t="s">
        <v>4522</v>
      </c>
      <c r="E1494" t="s">
        <v>4321</v>
      </c>
      <c r="F1494" t="s">
        <v>45</v>
      </c>
      <c r="G1494" t="s">
        <v>2793</v>
      </c>
      <c r="H1494" t="s">
        <v>5202</v>
      </c>
      <c r="I1494">
        <v>54.05</v>
      </c>
    </row>
    <row r="1495" spans="1:9" x14ac:dyDescent="0.2">
      <c r="A1495" t="s">
        <v>4321</v>
      </c>
      <c r="B1495" t="s">
        <v>45</v>
      </c>
      <c r="C1495" t="s">
        <v>900</v>
      </c>
      <c r="D1495" t="s">
        <v>4522</v>
      </c>
      <c r="E1495" t="s">
        <v>4321</v>
      </c>
      <c r="F1495" t="s">
        <v>135</v>
      </c>
      <c r="G1495" t="s">
        <v>728</v>
      </c>
      <c r="H1495" t="s">
        <v>4467</v>
      </c>
      <c r="I1495">
        <v>51.62</v>
      </c>
    </row>
    <row r="1496" spans="1:9" x14ac:dyDescent="0.2">
      <c r="A1496" t="s">
        <v>4321</v>
      </c>
      <c r="B1496" t="s">
        <v>45</v>
      </c>
      <c r="C1496" t="s">
        <v>900</v>
      </c>
      <c r="D1496" t="s">
        <v>4522</v>
      </c>
      <c r="E1496" t="s">
        <v>4321</v>
      </c>
      <c r="F1496" t="s">
        <v>140</v>
      </c>
      <c r="G1496" t="s">
        <v>699</v>
      </c>
      <c r="H1496" t="s">
        <v>4456</v>
      </c>
      <c r="I1496">
        <v>41.74</v>
      </c>
    </row>
    <row r="1497" spans="1:9" x14ac:dyDescent="0.2">
      <c r="A1497" t="s">
        <v>4321</v>
      </c>
      <c r="B1497" t="s">
        <v>45</v>
      </c>
      <c r="C1497" t="s">
        <v>900</v>
      </c>
      <c r="D1497" t="s">
        <v>4522</v>
      </c>
      <c r="E1497" t="s">
        <v>4321</v>
      </c>
      <c r="F1497" t="s">
        <v>124</v>
      </c>
      <c r="G1497" t="s">
        <v>600</v>
      </c>
      <c r="H1497" t="s">
        <v>4422</v>
      </c>
      <c r="I1497">
        <v>49.85</v>
      </c>
    </row>
    <row r="1498" spans="1:9" x14ac:dyDescent="0.2">
      <c r="A1498" t="s">
        <v>4321</v>
      </c>
      <c r="B1498" t="s">
        <v>45</v>
      </c>
      <c r="C1498" t="s">
        <v>900</v>
      </c>
      <c r="D1498" t="s">
        <v>4522</v>
      </c>
      <c r="E1498" t="s">
        <v>4321</v>
      </c>
      <c r="F1498" t="s">
        <v>45</v>
      </c>
      <c r="G1498" t="s">
        <v>2399</v>
      </c>
      <c r="H1498" t="s">
        <v>5063</v>
      </c>
      <c r="I1498">
        <v>57.06</v>
      </c>
    </row>
    <row r="1499" spans="1:9" x14ac:dyDescent="0.2">
      <c r="A1499" t="s">
        <v>4321</v>
      </c>
      <c r="B1499" t="s">
        <v>45</v>
      </c>
      <c r="C1499" t="s">
        <v>900</v>
      </c>
      <c r="D1499" t="s">
        <v>4522</v>
      </c>
      <c r="E1499" t="s">
        <v>4321</v>
      </c>
      <c r="F1499" t="s">
        <v>45</v>
      </c>
      <c r="G1499" t="s">
        <v>2311</v>
      </c>
      <c r="H1499" t="s">
        <v>5032</v>
      </c>
      <c r="I1499">
        <v>53.92</v>
      </c>
    </row>
    <row r="1500" spans="1:9" x14ac:dyDescent="0.2">
      <c r="A1500" t="s">
        <v>4321</v>
      </c>
      <c r="B1500" t="s">
        <v>45</v>
      </c>
      <c r="C1500" t="s">
        <v>900</v>
      </c>
      <c r="D1500" t="s">
        <v>4522</v>
      </c>
      <c r="E1500" t="s">
        <v>4321</v>
      </c>
      <c r="F1500" t="s">
        <v>45</v>
      </c>
      <c r="G1500" t="s">
        <v>2264</v>
      </c>
      <c r="H1500" t="s">
        <v>5015</v>
      </c>
      <c r="I1500">
        <v>55.32</v>
      </c>
    </row>
    <row r="1501" spans="1:9" x14ac:dyDescent="0.2">
      <c r="A1501" t="s">
        <v>4321</v>
      </c>
      <c r="B1501" t="s">
        <v>45</v>
      </c>
      <c r="C1501" t="s">
        <v>900</v>
      </c>
      <c r="D1501" t="s">
        <v>4522</v>
      </c>
      <c r="E1501" t="s">
        <v>4321</v>
      </c>
      <c r="F1501" t="s">
        <v>124</v>
      </c>
      <c r="G1501" t="s">
        <v>341</v>
      </c>
      <c r="H1501" t="s">
        <v>4358</v>
      </c>
      <c r="I1501">
        <v>55.46</v>
      </c>
    </row>
    <row r="1502" spans="1:9" x14ac:dyDescent="0.2">
      <c r="A1502" t="s">
        <v>4321</v>
      </c>
      <c r="B1502" t="s">
        <v>45</v>
      </c>
      <c r="C1502" t="s">
        <v>900</v>
      </c>
      <c r="D1502" t="s">
        <v>4522</v>
      </c>
      <c r="E1502" t="s">
        <v>4321</v>
      </c>
      <c r="F1502" t="s">
        <v>140</v>
      </c>
      <c r="G1502" t="s">
        <v>276</v>
      </c>
      <c r="H1502" t="s">
        <v>4334</v>
      </c>
      <c r="I1502">
        <v>43.33</v>
      </c>
    </row>
    <row r="1503" spans="1:9" x14ac:dyDescent="0.2">
      <c r="A1503" t="s">
        <v>4321</v>
      </c>
      <c r="B1503" t="s">
        <v>45</v>
      </c>
      <c r="C1503" t="s">
        <v>2793</v>
      </c>
      <c r="D1503" t="s">
        <v>5202</v>
      </c>
      <c r="E1503" t="s">
        <v>4321</v>
      </c>
      <c r="F1503" t="s">
        <v>45</v>
      </c>
      <c r="G1503" t="s">
        <v>2793</v>
      </c>
      <c r="H1503" t="s">
        <v>5202</v>
      </c>
      <c r="I1503">
        <v>100</v>
      </c>
    </row>
    <row r="1504" spans="1:9" x14ac:dyDescent="0.2">
      <c r="A1504" t="s">
        <v>4321</v>
      </c>
      <c r="B1504" t="s">
        <v>45</v>
      </c>
      <c r="C1504" t="s">
        <v>2793</v>
      </c>
      <c r="D1504" t="s">
        <v>5202</v>
      </c>
      <c r="E1504" t="s">
        <v>4321</v>
      </c>
      <c r="F1504" t="s">
        <v>135</v>
      </c>
      <c r="G1504" t="s">
        <v>728</v>
      </c>
      <c r="H1504" t="s">
        <v>4467</v>
      </c>
      <c r="I1504">
        <v>51.05</v>
      </c>
    </row>
    <row r="1505" spans="1:9" x14ac:dyDescent="0.2">
      <c r="A1505" t="s">
        <v>4321</v>
      </c>
      <c r="B1505" t="s">
        <v>45</v>
      </c>
      <c r="C1505" t="s">
        <v>2793</v>
      </c>
      <c r="D1505" t="s">
        <v>5202</v>
      </c>
      <c r="E1505" t="s">
        <v>4321</v>
      </c>
      <c r="F1505" t="s">
        <v>140</v>
      </c>
      <c r="G1505" t="s">
        <v>699</v>
      </c>
      <c r="H1505" t="s">
        <v>4456</v>
      </c>
      <c r="I1505">
        <v>42.77</v>
      </c>
    </row>
    <row r="1506" spans="1:9" x14ac:dyDescent="0.2">
      <c r="A1506" t="s">
        <v>4321</v>
      </c>
      <c r="B1506" t="s">
        <v>45</v>
      </c>
      <c r="C1506" t="s">
        <v>2793</v>
      </c>
      <c r="D1506" t="s">
        <v>5202</v>
      </c>
      <c r="E1506" t="s">
        <v>4321</v>
      </c>
      <c r="F1506" t="s">
        <v>124</v>
      </c>
      <c r="G1506" t="s">
        <v>600</v>
      </c>
      <c r="H1506" t="s">
        <v>4422</v>
      </c>
      <c r="I1506">
        <v>47.89</v>
      </c>
    </row>
    <row r="1507" spans="1:9" x14ac:dyDescent="0.2">
      <c r="A1507" t="s">
        <v>4321</v>
      </c>
      <c r="B1507" t="s">
        <v>45</v>
      </c>
      <c r="C1507" t="s">
        <v>2793</v>
      </c>
      <c r="D1507" t="s">
        <v>5202</v>
      </c>
      <c r="E1507" t="s">
        <v>4321</v>
      </c>
      <c r="F1507" t="s">
        <v>45</v>
      </c>
      <c r="G1507" t="s">
        <v>2399</v>
      </c>
      <c r="H1507" t="s">
        <v>5063</v>
      </c>
      <c r="I1507">
        <v>64.459999999999994</v>
      </c>
    </row>
    <row r="1508" spans="1:9" x14ac:dyDescent="0.2">
      <c r="A1508" t="s">
        <v>4321</v>
      </c>
      <c r="B1508" t="s">
        <v>45</v>
      </c>
      <c r="C1508" t="s">
        <v>2793</v>
      </c>
      <c r="D1508" t="s">
        <v>5202</v>
      </c>
      <c r="E1508" t="s">
        <v>4321</v>
      </c>
      <c r="F1508" t="s">
        <v>45</v>
      </c>
      <c r="G1508" t="s">
        <v>2311</v>
      </c>
      <c r="H1508" t="s">
        <v>5032</v>
      </c>
      <c r="I1508">
        <v>64.05</v>
      </c>
    </row>
    <row r="1509" spans="1:9" x14ac:dyDescent="0.2">
      <c r="A1509" t="s">
        <v>4321</v>
      </c>
      <c r="B1509" t="s">
        <v>45</v>
      </c>
      <c r="C1509" t="s">
        <v>2793</v>
      </c>
      <c r="D1509" t="s">
        <v>5202</v>
      </c>
      <c r="E1509" t="s">
        <v>4321</v>
      </c>
      <c r="F1509" t="s">
        <v>45</v>
      </c>
      <c r="G1509" t="s">
        <v>2264</v>
      </c>
      <c r="H1509" t="s">
        <v>5015</v>
      </c>
      <c r="I1509">
        <v>80.239999999999995</v>
      </c>
    </row>
    <row r="1510" spans="1:9" x14ac:dyDescent="0.2">
      <c r="A1510" t="s">
        <v>4321</v>
      </c>
      <c r="B1510" t="s">
        <v>45</v>
      </c>
      <c r="C1510" t="s">
        <v>2793</v>
      </c>
      <c r="D1510" t="s">
        <v>5202</v>
      </c>
      <c r="E1510" t="s">
        <v>4321</v>
      </c>
      <c r="F1510" t="s">
        <v>124</v>
      </c>
      <c r="G1510" t="s">
        <v>341</v>
      </c>
      <c r="H1510" t="s">
        <v>4358</v>
      </c>
      <c r="I1510">
        <v>59.76</v>
      </c>
    </row>
    <row r="1511" spans="1:9" x14ac:dyDescent="0.2">
      <c r="A1511" t="s">
        <v>4321</v>
      </c>
      <c r="B1511" t="s">
        <v>45</v>
      </c>
      <c r="C1511" t="s">
        <v>2793</v>
      </c>
      <c r="D1511" t="s">
        <v>5202</v>
      </c>
      <c r="E1511" t="s">
        <v>4321</v>
      </c>
      <c r="F1511" t="s">
        <v>140</v>
      </c>
      <c r="G1511" t="s">
        <v>276</v>
      </c>
      <c r="H1511" t="s">
        <v>4334</v>
      </c>
      <c r="I1511">
        <v>43.12</v>
      </c>
    </row>
    <row r="1512" spans="1:9" x14ac:dyDescent="0.2">
      <c r="A1512" t="s">
        <v>4321</v>
      </c>
      <c r="B1512" t="s">
        <v>135</v>
      </c>
      <c r="C1512" t="s">
        <v>728</v>
      </c>
      <c r="D1512" t="s">
        <v>4467</v>
      </c>
      <c r="E1512" t="s">
        <v>4321</v>
      </c>
      <c r="F1512" t="s">
        <v>135</v>
      </c>
      <c r="G1512" t="s">
        <v>728</v>
      </c>
      <c r="H1512" t="s">
        <v>4467</v>
      </c>
      <c r="I1512">
        <v>100</v>
      </c>
    </row>
    <row r="1513" spans="1:9" x14ac:dyDescent="0.2">
      <c r="A1513" t="s">
        <v>4321</v>
      </c>
      <c r="B1513" t="s">
        <v>135</v>
      </c>
      <c r="C1513" t="s">
        <v>728</v>
      </c>
      <c r="D1513" t="s">
        <v>4467</v>
      </c>
      <c r="E1513" t="s">
        <v>4321</v>
      </c>
      <c r="F1513" t="s">
        <v>140</v>
      </c>
      <c r="G1513" t="s">
        <v>699</v>
      </c>
      <c r="H1513" t="s">
        <v>4456</v>
      </c>
      <c r="I1513">
        <v>40.840000000000003</v>
      </c>
    </row>
    <row r="1514" spans="1:9" x14ac:dyDescent="0.2">
      <c r="A1514" t="s">
        <v>4321</v>
      </c>
      <c r="B1514" t="s">
        <v>135</v>
      </c>
      <c r="C1514" t="s">
        <v>728</v>
      </c>
      <c r="D1514" t="s">
        <v>4467</v>
      </c>
      <c r="E1514" t="s">
        <v>4321</v>
      </c>
      <c r="F1514" t="s">
        <v>124</v>
      </c>
      <c r="G1514" t="s">
        <v>600</v>
      </c>
      <c r="H1514" t="s">
        <v>4422</v>
      </c>
      <c r="I1514">
        <v>49.56</v>
      </c>
    </row>
    <row r="1515" spans="1:9" x14ac:dyDescent="0.2">
      <c r="A1515" t="s">
        <v>4321</v>
      </c>
      <c r="B1515" t="s">
        <v>135</v>
      </c>
      <c r="C1515" t="s">
        <v>728</v>
      </c>
      <c r="D1515" t="s">
        <v>4467</v>
      </c>
      <c r="E1515" t="s">
        <v>4321</v>
      </c>
      <c r="F1515" t="s">
        <v>45</v>
      </c>
      <c r="G1515" t="s">
        <v>2399</v>
      </c>
      <c r="H1515" t="s">
        <v>5063</v>
      </c>
      <c r="I1515">
        <v>53.45</v>
      </c>
    </row>
    <row r="1516" spans="1:9" x14ac:dyDescent="0.2">
      <c r="A1516" t="s">
        <v>4321</v>
      </c>
      <c r="B1516" t="s">
        <v>135</v>
      </c>
      <c r="C1516" t="s">
        <v>728</v>
      </c>
      <c r="D1516" t="s">
        <v>4467</v>
      </c>
      <c r="E1516" t="s">
        <v>4321</v>
      </c>
      <c r="F1516" t="s">
        <v>45</v>
      </c>
      <c r="G1516" t="s">
        <v>2311</v>
      </c>
      <c r="H1516" t="s">
        <v>5032</v>
      </c>
      <c r="I1516">
        <v>55.12</v>
      </c>
    </row>
    <row r="1517" spans="1:9" x14ac:dyDescent="0.2">
      <c r="A1517" t="s">
        <v>4321</v>
      </c>
      <c r="B1517" t="s">
        <v>135</v>
      </c>
      <c r="C1517" t="s">
        <v>728</v>
      </c>
      <c r="D1517" t="s">
        <v>4467</v>
      </c>
      <c r="E1517" t="s">
        <v>4321</v>
      </c>
      <c r="F1517" t="s">
        <v>45</v>
      </c>
      <c r="G1517" t="s">
        <v>2264</v>
      </c>
      <c r="H1517" t="s">
        <v>5015</v>
      </c>
      <c r="I1517">
        <v>53.5</v>
      </c>
    </row>
    <row r="1518" spans="1:9" x14ac:dyDescent="0.2">
      <c r="A1518" t="s">
        <v>4321</v>
      </c>
      <c r="B1518" t="s">
        <v>135</v>
      </c>
      <c r="C1518" t="s">
        <v>728</v>
      </c>
      <c r="D1518" t="s">
        <v>4467</v>
      </c>
      <c r="E1518" t="s">
        <v>4321</v>
      </c>
      <c r="F1518" t="s">
        <v>124</v>
      </c>
      <c r="G1518" t="s">
        <v>341</v>
      </c>
      <c r="H1518" t="s">
        <v>4358</v>
      </c>
      <c r="I1518">
        <v>49.26</v>
      </c>
    </row>
    <row r="1519" spans="1:9" x14ac:dyDescent="0.2">
      <c r="A1519" t="s">
        <v>4321</v>
      </c>
      <c r="B1519" t="s">
        <v>135</v>
      </c>
      <c r="C1519" t="s">
        <v>728</v>
      </c>
      <c r="D1519" t="s">
        <v>4467</v>
      </c>
      <c r="E1519" t="s">
        <v>4321</v>
      </c>
      <c r="F1519" t="s">
        <v>140</v>
      </c>
      <c r="G1519" t="s">
        <v>276</v>
      </c>
      <c r="H1519" t="s">
        <v>4334</v>
      </c>
      <c r="I1519">
        <v>44.28</v>
      </c>
    </row>
    <row r="1520" spans="1:9" x14ac:dyDescent="0.2">
      <c r="A1520" t="s">
        <v>4321</v>
      </c>
      <c r="B1520" t="s">
        <v>140</v>
      </c>
      <c r="C1520" t="s">
        <v>699</v>
      </c>
      <c r="D1520" t="s">
        <v>4456</v>
      </c>
      <c r="E1520" t="s">
        <v>4321</v>
      </c>
      <c r="F1520" t="s">
        <v>140</v>
      </c>
      <c r="G1520" t="s">
        <v>699</v>
      </c>
      <c r="H1520" t="s">
        <v>4456</v>
      </c>
      <c r="I1520">
        <v>100</v>
      </c>
    </row>
    <row r="1521" spans="1:9" x14ac:dyDescent="0.2">
      <c r="A1521" t="s">
        <v>4321</v>
      </c>
      <c r="B1521" t="s">
        <v>140</v>
      </c>
      <c r="C1521" t="s">
        <v>699</v>
      </c>
      <c r="D1521" t="s">
        <v>4456</v>
      </c>
      <c r="E1521" t="s">
        <v>4321</v>
      </c>
      <c r="F1521" t="s">
        <v>124</v>
      </c>
      <c r="G1521" t="s">
        <v>600</v>
      </c>
      <c r="H1521" t="s">
        <v>4422</v>
      </c>
      <c r="I1521">
        <v>41.39</v>
      </c>
    </row>
    <row r="1522" spans="1:9" x14ac:dyDescent="0.2">
      <c r="A1522" t="s">
        <v>4321</v>
      </c>
      <c r="B1522" t="s">
        <v>140</v>
      </c>
      <c r="C1522" t="s">
        <v>699</v>
      </c>
      <c r="D1522" t="s">
        <v>4456</v>
      </c>
      <c r="E1522" t="s">
        <v>4321</v>
      </c>
      <c r="F1522" t="s">
        <v>45</v>
      </c>
      <c r="G1522" t="s">
        <v>2399</v>
      </c>
      <c r="H1522" t="s">
        <v>5063</v>
      </c>
      <c r="I1522">
        <v>39.69</v>
      </c>
    </row>
    <row r="1523" spans="1:9" x14ac:dyDescent="0.2">
      <c r="A1523" t="s">
        <v>4321</v>
      </c>
      <c r="B1523" t="s">
        <v>140</v>
      </c>
      <c r="C1523" t="s">
        <v>699</v>
      </c>
      <c r="D1523" t="s">
        <v>4456</v>
      </c>
      <c r="E1523" t="s">
        <v>4321</v>
      </c>
      <c r="F1523" t="s">
        <v>45</v>
      </c>
      <c r="G1523" t="s">
        <v>2311</v>
      </c>
      <c r="H1523" t="s">
        <v>5032</v>
      </c>
      <c r="I1523">
        <v>39.69</v>
      </c>
    </row>
    <row r="1524" spans="1:9" x14ac:dyDescent="0.2">
      <c r="A1524" t="s">
        <v>4321</v>
      </c>
      <c r="B1524" t="s">
        <v>140</v>
      </c>
      <c r="C1524" t="s">
        <v>699</v>
      </c>
      <c r="D1524" t="s">
        <v>4456</v>
      </c>
      <c r="E1524" t="s">
        <v>4321</v>
      </c>
      <c r="F1524" t="s">
        <v>45</v>
      </c>
      <c r="G1524" t="s">
        <v>2264</v>
      </c>
      <c r="H1524" t="s">
        <v>5015</v>
      </c>
      <c r="I1524">
        <v>44.24</v>
      </c>
    </row>
    <row r="1525" spans="1:9" x14ac:dyDescent="0.2">
      <c r="A1525" t="s">
        <v>4321</v>
      </c>
      <c r="B1525" t="s">
        <v>140</v>
      </c>
      <c r="C1525" t="s">
        <v>699</v>
      </c>
      <c r="D1525" t="s">
        <v>4456</v>
      </c>
      <c r="E1525" t="s">
        <v>4321</v>
      </c>
      <c r="F1525" t="s">
        <v>124</v>
      </c>
      <c r="G1525" t="s">
        <v>341</v>
      </c>
      <c r="H1525" t="s">
        <v>4358</v>
      </c>
      <c r="I1525">
        <v>42.6</v>
      </c>
    </row>
    <row r="1526" spans="1:9" x14ac:dyDescent="0.2">
      <c r="A1526" t="s">
        <v>4321</v>
      </c>
      <c r="B1526" t="s">
        <v>140</v>
      </c>
      <c r="C1526" t="s">
        <v>699</v>
      </c>
      <c r="D1526" t="s">
        <v>4456</v>
      </c>
      <c r="E1526" t="s">
        <v>4321</v>
      </c>
      <c r="F1526" t="s">
        <v>140</v>
      </c>
      <c r="G1526" t="s">
        <v>276</v>
      </c>
      <c r="H1526" t="s">
        <v>4334</v>
      </c>
      <c r="I1526">
        <v>74.77</v>
      </c>
    </row>
    <row r="1527" spans="1:9" x14ac:dyDescent="0.2">
      <c r="A1527" t="s">
        <v>4321</v>
      </c>
      <c r="B1527" t="s">
        <v>124</v>
      </c>
      <c r="C1527" t="s">
        <v>600</v>
      </c>
      <c r="D1527" t="s">
        <v>4422</v>
      </c>
      <c r="E1527" t="s">
        <v>4321</v>
      </c>
      <c r="F1527" t="s">
        <v>124</v>
      </c>
      <c r="G1527" t="s">
        <v>600</v>
      </c>
      <c r="H1527" t="s">
        <v>4422</v>
      </c>
      <c r="I1527">
        <v>100</v>
      </c>
    </row>
    <row r="1528" spans="1:9" x14ac:dyDescent="0.2">
      <c r="A1528" t="s">
        <v>4321</v>
      </c>
      <c r="B1528" t="s">
        <v>124</v>
      </c>
      <c r="C1528" t="s">
        <v>600</v>
      </c>
      <c r="D1528" t="s">
        <v>4422</v>
      </c>
      <c r="E1528" t="s">
        <v>4321</v>
      </c>
      <c r="F1528" t="s">
        <v>45</v>
      </c>
      <c r="G1528" t="s">
        <v>2399</v>
      </c>
      <c r="H1528" t="s">
        <v>5063</v>
      </c>
      <c r="I1528">
        <v>45.78</v>
      </c>
    </row>
    <row r="1529" spans="1:9" x14ac:dyDescent="0.2">
      <c r="A1529" t="s">
        <v>4321</v>
      </c>
      <c r="B1529" t="s">
        <v>124</v>
      </c>
      <c r="C1529" t="s">
        <v>600</v>
      </c>
      <c r="D1529" t="s">
        <v>4422</v>
      </c>
      <c r="E1529" t="s">
        <v>4321</v>
      </c>
      <c r="F1529" t="s">
        <v>45</v>
      </c>
      <c r="G1529" t="s">
        <v>2311</v>
      </c>
      <c r="H1529" t="s">
        <v>5032</v>
      </c>
      <c r="I1529">
        <v>46.83</v>
      </c>
    </row>
    <row r="1530" spans="1:9" x14ac:dyDescent="0.2">
      <c r="A1530" t="s">
        <v>4321</v>
      </c>
      <c r="B1530" t="s">
        <v>124</v>
      </c>
      <c r="C1530" t="s">
        <v>600</v>
      </c>
      <c r="D1530" t="s">
        <v>4422</v>
      </c>
      <c r="E1530" t="s">
        <v>4321</v>
      </c>
      <c r="F1530" t="s">
        <v>45</v>
      </c>
      <c r="G1530" t="s">
        <v>2264</v>
      </c>
      <c r="H1530" t="s">
        <v>5015</v>
      </c>
      <c r="I1530">
        <v>48.17</v>
      </c>
    </row>
    <row r="1531" spans="1:9" x14ac:dyDescent="0.2">
      <c r="A1531" t="s">
        <v>4321</v>
      </c>
      <c r="B1531" t="s">
        <v>124</v>
      </c>
      <c r="C1531" t="s">
        <v>600</v>
      </c>
      <c r="D1531" t="s">
        <v>4422</v>
      </c>
      <c r="E1531" t="s">
        <v>4321</v>
      </c>
      <c r="F1531" t="s">
        <v>124</v>
      </c>
      <c r="G1531" t="s">
        <v>341</v>
      </c>
      <c r="H1531" t="s">
        <v>4358</v>
      </c>
      <c r="I1531">
        <v>44.81</v>
      </c>
    </row>
    <row r="1532" spans="1:9" x14ac:dyDescent="0.2">
      <c r="A1532" t="s">
        <v>4321</v>
      </c>
      <c r="B1532" t="s">
        <v>124</v>
      </c>
      <c r="C1532" t="s">
        <v>600</v>
      </c>
      <c r="D1532" t="s">
        <v>4422</v>
      </c>
      <c r="E1532" t="s">
        <v>4321</v>
      </c>
      <c r="F1532" t="s">
        <v>140</v>
      </c>
      <c r="G1532" t="s">
        <v>276</v>
      </c>
      <c r="H1532" t="s">
        <v>4334</v>
      </c>
      <c r="I1532">
        <v>45.02</v>
      </c>
    </row>
    <row r="1533" spans="1:9" x14ac:dyDescent="0.2">
      <c r="A1533" t="s">
        <v>4321</v>
      </c>
      <c r="B1533" t="s">
        <v>45</v>
      </c>
      <c r="C1533" t="s">
        <v>2399</v>
      </c>
      <c r="D1533" t="s">
        <v>5063</v>
      </c>
      <c r="E1533" t="s">
        <v>4321</v>
      </c>
      <c r="F1533" t="s">
        <v>45</v>
      </c>
      <c r="G1533" t="s">
        <v>2399</v>
      </c>
      <c r="H1533" t="s">
        <v>5063</v>
      </c>
      <c r="I1533">
        <v>100</v>
      </c>
    </row>
    <row r="1534" spans="1:9" x14ac:dyDescent="0.2">
      <c r="A1534" t="s">
        <v>4321</v>
      </c>
      <c r="B1534" t="s">
        <v>45</v>
      </c>
      <c r="C1534" t="s">
        <v>2399</v>
      </c>
      <c r="D1534" t="s">
        <v>5063</v>
      </c>
      <c r="E1534" t="s">
        <v>4321</v>
      </c>
      <c r="F1534" t="s">
        <v>45</v>
      </c>
      <c r="G1534" t="s">
        <v>2311</v>
      </c>
      <c r="H1534" t="s">
        <v>5032</v>
      </c>
      <c r="I1534">
        <v>67.98</v>
      </c>
    </row>
    <row r="1535" spans="1:9" x14ac:dyDescent="0.2">
      <c r="A1535" t="s">
        <v>4321</v>
      </c>
      <c r="B1535" t="s">
        <v>45</v>
      </c>
      <c r="C1535" t="s">
        <v>2399</v>
      </c>
      <c r="D1535" t="s">
        <v>5063</v>
      </c>
      <c r="E1535" t="s">
        <v>4321</v>
      </c>
      <c r="F1535" t="s">
        <v>45</v>
      </c>
      <c r="G1535" t="s">
        <v>2264</v>
      </c>
      <c r="H1535" t="s">
        <v>5015</v>
      </c>
      <c r="I1535">
        <v>63.72</v>
      </c>
    </row>
    <row r="1536" spans="1:9" x14ac:dyDescent="0.2">
      <c r="A1536" t="s">
        <v>4321</v>
      </c>
      <c r="B1536" t="s">
        <v>45</v>
      </c>
      <c r="C1536" t="s">
        <v>2399</v>
      </c>
      <c r="D1536" t="s">
        <v>5063</v>
      </c>
      <c r="E1536" t="s">
        <v>4321</v>
      </c>
      <c r="F1536" t="s">
        <v>124</v>
      </c>
      <c r="G1536" t="s">
        <v>341</v>
      </c>
      <c r="H1536" t="s">
        <v>4358</v>
      </c>
      <c r="I1536">
        <v>58.86</v>
      </c>
    </row>
    <row r="1537" spans="1:9" x14ac:dyDescent="0.2">
      <c r="A1537" t="s">
        <v>4321</v>
      </c>
      <c r="B1537" t="s">
        <v>45</v>
      </c>
      <c r="C1537" t="s">
        <v>2399</v>
      </c>
      <c r="D1537" t="s">
        <v>5063</v>
      </c>
      <c r="E1537" t="s">
        <v>4321</v>
      </c>
      <c r="F1537" t="s">
        <v>140</v>
      </c>
      <c r="G1537" t="s">
        <v>276</v>
      </c>
      <c r="H1537" t="s">
        <v>4334</v>
      </c>
      <c r="I1537">
        <v>40.369999999999997</v>
      </c>
    </row>
    <row r="1538" spans="1:9" x14ac:dyDescent="0.2">
      <c r="A1538" t="s">
        <v>4321</v>
      </c>
      <c r="B1538" t="s">
        <v>45</v>
      </c>
      <c r="C1538" t="s">
        <v>2311</v>
      </c>
      <c r="D1538" t="s">
        <v>5032</v>
      </c>
      <c r="E1538" t="s">
        <v>4321</v>
      </c>
      <c r="F1538" t="s">
        <v>45</v>
      </c>
      <c r="G1538" t="s">
        <v>2311</v>
      </c>
      <c r="H1538" t="s">
        <v>5032</v>
      </c>
      <c r="I1538">
        <v>100</v>
      </c>
    </row>
    <row r="1539" spans="1:9" x14ac:dyDescent="0.2">
      <c r="A1539" t="s">
        <v>4321</v>
      </c>
      <c r="B1539" t="s">
        <v>45</v>
      </c>
      <c r="C1539" t="s">
        <v>2311</v>
      </c>
      <c r="D1539" t="s">
        <v>5032</v>
      </c>
      <c r="E1539" t="s">
        <v>4321</v>
      </c>
      <c r="F1539" t="s">
        <v>45</v>
      </c>
      <c r="G1539" t="s">
        <v>2264</v>
      </c>
      <c r="H1539" t="s">
        <v>5015</v>
      </c>
      <c r="I1539">
        <v>62.69</v>
      </c>
    </row>
    <row r="1540" spans="1:9" x14ac:dyDescent="0.2">
      <c r="A1540" t="s">
        <v>4321</v>
      </c>
      <c r="B1540" t="s">
        <v>45</v>
      </c>
      <c r="C1540" t="s">
        <v>2311</v>
      </c>
      <c r="D1540" t="s">
        <v>5032</v>
      </c>
      <c r="E1540" t="s">
        <v>4321</v>
      </c>
      <c r="F1540" t="s">
        <v>124</v>
      </c>
      <c r="G1540" t="s">
        <v>341</v>
      </c>
      <c r="H1540" t="s">
        <v>4358</v>
      </c>
      <c r="I1540">
        <v>59.94</v>
      </c>
    </row>
    <row r="1541" spans="1:9" x14ac:dyDescent="0.2">
      <c r="A1541" t="s">
        <v>4321</v>
      </c>
      <c r="B1541" t="s">
        <v>45</v>
      </c>
      <c r="C1541" t="s">
        <v>2311</v>
      </c>
      <c r="D1541" t="s">
        <v>5032</v>
      </c>
      <c r="E1541" t="s">
        <v>4321</v>
      </c>
      <c r="F1541" t="s">
        <v>140</v>
      </c>
      <c r="G1541" t="s">
        <v>276</v>
      </c>
      <c r="H1541" t="s">
        <v>4334</v>
      </c>
      <c r="I1541">
        <v>40.98</v>
      </c>
    </row>
    <row r="1542" spans="1:9" x14ac:dyDescent="0.2">
      <c r="A1542" t="s">
        <v>4321</v>
      </c>
      <c r="B1542" t="s">
        <v>45</v>
      </c>
      <c r="C1542" t="s">
        <v>2264</v>
      </c>
      <c r="D1542" t="s">
        <v>5015</v>
      </c>
      <c r="E1542" t="s">
        <v>4321</v>
      </c>
      <c r="F1542" t="s">
        <v>45</v>
      </c>
      <c r="G1542" t="s">
        <v>2264</v>
      </c>
      <c r="H1542" t="s">
        <v>5015</v>
      </c>
      <c r="I1542">
        <v>100</v>
      </c>
    </row>
    <row r="1543" spans="1:9" x14ac:dyDescent="0.2">
      <c r="A1543" t="s">
        <v>4321</v>
      </c>
      <c r="B1543" t="s">
        <v>45</v>
      </c>
      <c r="C1543" t="s">
        <v>2264</v>
      </c>
      <c r="D1543" t="s">
        <v>5015</v>
      </c>
      <c r="E1543" t="s">
        <v>4321</v>
      </c>
      <c r="F1543" t="s">
        <v>124</v>
      </c>
      <c r="G1543" t="s">
        <v>341</v>
      </c>
      <c r="H1543" t="s">
        <v>4358</v>
      </c>
      <c r="I1543">
        <v>60.79</v>
      </c>
    </row>
    <row r="1544" spans="1:9" x14ac:dyDescent="0.2">
      <c r="A1544" t="s">
        <v>4321</v>
      </c>
      <c r="B1544" t="s">
        <v>45</v>
      </c>
      <c r="C1544" t="s">
        <v>2264</v>
      </c>
      <c r="D1544" t="s">
        <v>5015</v>
      </c>
      <c r="E1544" t="s">
        <v>4321</v>
      </c>
      <c r="F1544" t="s">
        <v>140</v>
      </c>
      <c r="G1544" t="s">
        <v>276</v>
      </c>
      <c r="H1544" t="s">
        <v>4334</v>
      </c>
      <c r="I1544">
        <v>44.31</v>
      </c>
    </row>
    <row r="1545" spans="1:9" x14ac:dyDescent="0.2">
      <c r="A1545" t="s">
        <v>4321</v>
      </c>
      <c r="B1545" t="s">
        <v>124</v>
      </c>
      <c r="C1545" t="s">
        <v>341</v>
      </c>
      <c r="D1545" t="s">
        <v>4358</v>
      </c>
      <c r="E1545" t="s">
        <v>4321</v>
      </c>
      <c r="F1545" t="s">
        <v>124</v>
      </c>
      <c r="G1545" t="s">
        <v>341</v>
      </c>
      <c r="H1545" t="s">
        <v>4358</v>
      </c>
      <c r="I1545">
        <v>100</v>
      </c>
    </row>
    <row r="1546" spans="1:9" x14ac:dyDescent="0.2">
      <c r="A1546" t="s">
        <v>4321</v>
      </c>
      <c r="B1546" t="s">
        <v>124</v>
      </c>
      <c r="C1546" t="s">
        <v>341</v>
      </c>
      <c r="D1546" t="s">
        <v>4358</v>
      </c>
      <c r="E1546" t="s">
        <v>4321</v>
      </c>
      <c r="F1546" t="s">
        <v>140</v>
      </c>
      <c r="G1546" t="s">
        <v>276</v>
      </c>
      <c r="H1546" t="s">
        <v>4334</v>
      </c>
      <c r="I1546">
        <v>43.64</v>
      </c>
    </row>
    <row r="1547" spans="1:9" x14ac:dyDescent="0.2">
      <c r="A1547" t="s">
        <v>4321</v>
      </c>
      <c r="B1547" t="s">
        <v>140</v>
      </c>
      <c r="C1547" t="s">
        <v>276</v>
      </c>
      <c r="D1547" t="s">
        <v>4334</v>
      </c>
      <c r="E1547" t="s">
        <v>4321</v>
      </c>
      <c r="F1547" t="s">
        <v>140</v>
      </c>
      <c r="G1547" t="s">
        <v>276</v>
      </c>
      <c r="H1547" t="s">
        <v>4334</v>
      </c>
      <c r="I1547">
        <v>100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A_Taxonomy</vt:lpstr>
      <vt:lpstr>B_TphC Homolog Analysis</vt:lpstr>
      <vt:lpstr> C_tph-like operon</vt:lpstr>
      <vt:lpstr>D_All_operons</vt:lpstr>
      <vt:lpstr>E_PIM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2020-12-11T09:31:06Z</dcterms:created>
  <dcterms:modified xsi:type="dcterms:W3CDTF">2021-03-23T11:43:14Z</dcterms:modified>
</cp:coreProperties>
</file>