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Documents\Manuscripts\13 ETA VEGF-i\"/>
    </mc:Choice>
  </mc:AlternateContent>
  <xr:revisionPtr revIDLastSave="0" documentId="13_ncr:1_{F69578F7-3F95-4FE3-9E2B-6D3F6C0A8D42}" xr6:coauthVersionLast="46" xr6:coauthVersionMax="46" xr10:uidLastSave="{00000000-0000-0000-0000-000000000000}"/>
  <bookViews>
    <workbookView xWindow="1305" yWindow="390" windowWidth="23130" windowHeight="15135" tabRatio="700" activeTab="3" xr2:uid="{D94A54D4-63EC-42E9-975B-78C3A3CE3C0F}"/>
  </bookViews>
  <sheets>
    <sheet name="Supp Table S01" sheetId="4" r:id="rId1"/>
    <sheet name="Supp Table S02" sheetId="6" r:id="rId2"/>
    <sheet name="Supp Table S03" sheetId="8" r:id="rId3"/>
    <sheet name="Supp Table S04" sheetId="9" r:id="rId4"/>
  </sheets>
  <definedNames>
    <definedName name="_xlnm.Print_Area" localSheetId="0">'Supp Table S01'!$A$2:$E$39</definedName>
    <definedName name="_xlnm.Print_Area" localSheetId="1">'Supp Table S02'!$A$2:$A$39</definedName>
    <definedName name="_xlnm.Print_Area" localSheetId="2">'Supp Table S03'!$A$2:$A$39</definedName>
    <definedName name="_xlnm.Print_Titles" localSheetId="0">'Supp Table S01'!#REF!</definedName>
    <definedName name="_xlnm.Print_Titles" localSheetId="1">'Supp Table S02'!#REF!</definedName>
    <definedName name="_xlnm.Print_Titles" localSheetId="2">'Supp Table S03'!#REF!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9" l="1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AJ38" i="9"/>
  <c r="AK38" i="9"/>
  <c r="AL38" i="9"/>
  <c r="AM38" i="9"/>
  <c r="AN38" i="9"/>
  <c r="AO38" i="9"/>
  <c r="AP38" i="9"/>
  <c r="AQ38" i="9"/>
  <c r="AR38" i="9"/>
  <c r="AS38" i="9"/>
  <c r="AT38" i="9"/>
  <c r="AU38" i="9"/>
  <c r="AV38" i="9"/>
  <c r="AW38" i="9"/>
  <c r="AX38" i="9"/>
  <c r="AY38" i="9"/>
  <c r="AZ38" i="9"/>
  <c r="BA38" i="9"/>
  <c r="BB38" i="9"/>
  <c r="BC38" i="9"/>
  <c r="BD38" i="9"/>
  <c r="BE38" i="9"/>
  <c r="BF38" i="9"/>
  <c r="BG38" i="9"/>
  <c r="BH38" i="9"/>
  <c r="BI38" i="9"/>
  <c r="B38" i="9"/>
  <c r="D71" i="8"/>
  <c r="E63" i="8"/>
  <c r="K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2" i="8"/>
  <c r="D81" i="8"/>
  <c r="D83" i="8" s="1"/>
  <c r="D73" i="8"/>
  <c r="D75" i="8" s="1"/>
  <c r="D65" i="8"/>
  <c r="D67" i="8" s="1"/>
  <c r="H81" i="8"/>
  <c r="H83" i="8" s="1"/>
  <c r="H73" i="8"/>
  <c r="H75" i="8" s="1"/>
  <c r="E73" i="8"/>
  <c r="E75" i="8" s="1"/>
  <c r="E81" i="8"/>
  <c r="E83" i="8" s="1"/>
  <c r="H79" i="8"/>
  <c r="E79" i="8"/>
  <c r="D79" i="8"/>
  <c r="E71" i="8"/>
  <c r="H71" i="8"/>
  <c r="BO34" i="9"/>
  <c r="BO22" i="9"/>
  <c r="BO5" i="9"/>
  <c r="BP37" i="9"/>
  <c r="BQ37" i="9" s="1"/>
  <c r="BN37" i="9"/>
  <c r="BO37" i="9" s="1"/>
  <c r="BL37" i="9"/>
  <c r="BM37" i="9" s="1"/>
  <c r="BP36" i="9"/>
  <c r="BQ36" i="9" s="1"/>
  <c r="BN36" i="9"/>
  <c r="BO36" i="9" s="1"/>
  <c r="BL36" i="9"/>
  <c r="BM36" i="9" s="1"/>
  <c r="BP35" i="9"/>
  <c r="BQ35" i="9" s="1"/>
  <c r="BN35" i="9"/>
  <c r="BO35" i="9" s="1"/>
  <c r="BL35" i="9"/>
  <c r="BM35" i="9" s="1"/>
  <c r="BP34" i="9"/>
  <c r="BQ34" i="9" s="1"/>
  <c r="BN34" i="9"/>
  <c r="BL34" i="9"/>
  <c r="BM34" i="9" s="1"/>
  <c r="BP33" i="9"/>
  <c r="BQ33" i="9" s="1"/>
  <c r="BN33" i="9"/>
  <c r="BO33" i="9" s="1"/>
  <c r="BL33" i="9"/>
  <c r="BM33" i="9" s="1"/>
  <c r="BP32" i="9"/>
  <c r="BQ32" i="9" s="1"/>
  <c r="BN32" i="9"/>
  <c r="BO32" i="9" s="1"/>
  <c r="BL32" i="9"/>
  <c r="BM32" i="9" s="1"/>
  <c r="BP31" i="9"/>
  <c r="BQ31" i="9" s="1"/>
  <c r="BN31" i="9"/>
  <c r="BO31" i="9" s="1"/>
  <c r="BL31" i="9"/>
  <c r="BM31" i="9" s="1"/>
  <c r="BP30" i="9"/>
  <c r="BQ30" i="9" s="1"/>
  <c r="BN30" i="9"/>
  <c r="BO30" i="9" s="1"/>
  <c r="BL30" i="9"/>
  <c r="BM30" i="9" s="1"/>
  <c r="BP29" i="9"/>
  <c r="BQ29" i="9" s="1"/>
  <c r="BN29" i="9"/>
  <c r="BO29" i="9" s="1"/>
  <c r="BL29" i="9"/>
  <c r="BM29" i="9" s="1"/>
  <c r="BP28" i="9"/>
  <c r="BQ28" i="9" s="1"/>
  <c r="BN28" i="9"/>
  <c r="BO28" i="9" s="1"/>
  <c r="BL28" i="9"/>
  <c r="BM28" i="9" s="1"/>
  <c r="BP27" i="9"/>
  <c r="BQ27" i="9" s="1"/>
  <c r="BN27" i="9"/>
  <c r="BO27" i="9" s="1"/>
  <c r="BL27" i="9"/>
  <c r="BM27" i="9" s="1"/>
  <c r="BP26" i="9"/>
  <c r="BQ26" i="9" s="1"/>
  <c r="BN26" i="9"/>
  <c r="BO26" i="9" s="1"/>
  <c r="BL26" i="9"/>
  <c r="BM26" i="9" s="1"/>
  <c r="BP25" i="9"/>
  <c r="BQ25" i="9" s="1"/>
  <c r="BN25" i="9"/>
  <c r="BO25" i="9" s="1"/>
  <c r="BL25" i="9"/>
  <c r="BM25" i="9" s="1"/>
  <c r="BP24" i="9"/>
  <c r="BQ24" i="9" s="1"/>
  <c r="BN24" i="9"/>
  <c r="BO24" i="9" s="1"/>
  <c r="BL24" i="9"/>
  <c r="BM24" i="9" s="1"/>
  <c r="BP23" i="9"/>
  <c r="BQ23" i="9" s="1"/>
  <c r="BN23" i="9"/>
  <c r="BO23" i="9" s="1"/>
  <c r="BL23" i="9"/>
  <c r="BM23" i="9" s="1"/>
  <c r="BP22" i="9"/>
  <c r="BQ22" i="9" s="1"/>
  <c r="BN22" i="9"/>
  <c r="BL22" i="9"/>
  <c r="BM22" i="9" s="1"/>
  <c r="BL5" i="9"/>
  <c r="BM5" i="9" s="1"/>
  <c r="BN5" i="9"/>
  <c r="BP5" i="9"/>
  <c r="BQ5" i="9" s="1"/>
  <c r="BL6" i="9"/>
  <c r="BM6" i="9" s="1"/>
  <c r="BN6" i="9"/>
  <c r="BO6" i="9" s="1"/>
  <c r="BP6" i="9"/>
  <c r="BQ6" i="9" s="1"/>
  <c r="BL7" i="9"/>
  <c r="BM7" i="9" s="1"/>
  <c r="BN7" i="9"/>
  <c r="BO7" i="9" s="1"/>
  <c r="BP7" i="9"/>
  <c r="BQ7" i="9" s="1"/>
  <c r="BL8" i="9"/>
  <c r="BM8" i="9" s="1"/>
  <c r="BN8" i="9"/>
  <c r="BO8" i="9" s="1"/>
  <c r="BP8" i="9"/>
  <c r="BQ8" i="9" s="1"/>
  <c r="BL9" i="9"/>
  <c r="BM9" i="9" s="1"/>
  <c r="BN9" i="9"/>
  <c r="BO9" i="9" s="1"/>
  <c r="BP9" i="9"/>
  <c r="BQ9" i="9" s="1"/>
  <c r="BL10" i="9"/>
  <c r="BM10" i="9" s="1"/>
  <c r="BN10" i="9"/>
  <c r="BO10" i="9" s="1"/>
  <c r="BP10" i="9"/>
  <c r="BQ10" i="9" s="1"/>
  <c r="BL11" i="9"/>
  <c r="BM11" i="9" s="1"/>
  <c r="BN11" i="9"/>
  <c r="BO11" i="9" s="1"/>
  <c r="BP11" i="9"/>
  <c r="BQ11" i="9" s="1"/>
  <c r="BL12" i="9"/>
  <c r="BM12" i="9" s="1"/>
  <c r="BN12" i="9"/>
  <c r="BO12" i="9" s="1"/>
  <c r="BP12" i="9"/>
  <c r="BQ12" i="9" s="1"/>
  <c r="BL13" i="9"/>
  <c r="BM13" i="9" s="1"/>
  <c r="BN13" i="9"/>
  <c r="BO13" i="9" s="1"/>
  <c r="BP13" i="9"/>
  <c r="BQ13" i="9" s="1"/>
  <c r="BL14" i="9"/>
  <c r="BM14" i="9" s="1"/>
  <c r="BN14" i="9"/>
  <c r="BO14" i="9" s="1"/>
  <c r="BP14" i="9"/>
  <c r="BQ14" i="9" s="1"/>
  <c r="BL15" i="9"/>
  <c r="BM15" i="9" s="1"/>
  <c r="BN15" i="9"/>
  <c r="BO15" i="9" s="1"/>
  <c r="BP15" i="9"/>
  <c r="BQ15" i="9" s="1"/>
  <c r="BL16" i="9"/>
  <c r="BM16" i="9" s="1"/>
  <c r="BN16" i="9"/>
  <c r="BO16" i="9" s="1"/>
  <c r="BP16" i="9"/>
  <c r="BQ16" i="9" s="1"/>
  <c r="BL17" i="9"/>
  <c r="BM17" i="9" s="1"/>
  <c r="BN17" i="9"/>
  <c r="BO17" i="9" s="1"/>
  <c r="BP17" i="9"/>
  <c r="BQ17" i="9" s="1"/>
  <c r="BL18" i="9"/>
  <c r="BM18" i="9" s="1"/>
  <c r="BN18" i="9"/>
  <c r="BO18" i="9" s="1"/>
  <c r="BP18" i="9"/>
  <c r="BQ18" i="9" s="1"/>
  <c r="BL19" i="9"/>
  <c r="BM19" i="9" s="1"/>
  <c r="BN19" i="9"/>
  <c r="BO19" i="9" s="1"/>
  <c r="BP19" i="9"/>
  <c r="BQ19" i="9" s="1"/>
  <c r="BP4" i="9"/>
  <c r="BQ4" i="9" s="1"/>
  <c r="BN4" i="9"/>
  <c r="BO4" i="9" s="1"/>
  <c r="BL4" i="9"/>
  <c r="BM4" i="9" s="1"/>
  <c r="H65" i="8"/>
  <c r="H67" i="8" s="1"/>
  <c r="E65" i="8"/>
  <c r="E67" i="8" s="1"/>
  <c r="H63" i="8"/>
  <c r="D63" i="8"/>
  <c r="D64" i="4"/>
  <c r="D63" i="4"/>
  <c r="C65" i="4"/>
  <c r="C64" i="4"/>
  <c r="C63" i="4"/>
  <c r="H84" i="8" l="1"/>
  <c r="D85" i="8"/>
  <c r="D84" i="8"/>
  <c r="D77" i="8"/>
  <c r="D76" i="8"/>
  <c r="D68" i="8"/>
  <c r="D69" i="8"/>
  <c r="E85" i="8"/>
  <c r="H85" i="8"/>
  <c r="E77" i="8"/>
  <c r="H77" i="8"/>
  <c r="E84" i="8"/>
  <c r="H69" i="8"/>
  <c r="E76" i="8"/>
  <c r="H76" i="8"/>
  <c r="E69" i="8"/>
  <c r="E68" i="8"/>
  <c r="H68" i="8"/>
</calcChain>
</file>

<file path=xl/sharedStrings.xml><?xml version="1.0" encoding="utf-8"?>
<sst xmlns="http://schemas.openxmlformats.org/spreadsheetml/2006/main" count="3228" uniqueCount="270">
  <si>
    <t>ID</t>
  </si>
  <si>
    <t>Age</t>
  </si>
  <si>
    <t>Gender</t>
  </si>
  <si>
    <t>F</t>
  </si>
  <si>
    <t>M</t>
  </si>
  <si>
    <t>Melanoma</t>
  </si>
  <si>
    <t>-</t>
  </si>
  <si>
    <t>PR</t>
  </si>
  <si>
    <t>SD</t>
  </si>
  <si>
    <t>Axitinib</t>
  </si>
  <si>
    <t>Pazopanib</t>
  </si>
  <si>
    <t>Bevacizumab</t>
  </si>
  <si>
    <t>Bicalutamide</t>
  </si>
  <si>
    <t>Regorafenib</t>
  </si>
  <si>
    <t>Imatinib</t>
  </si>
  <si>
    <t>Sunitinib</t>
  </si>
  <si>
    <t>Erlotinib</t>
  </si>
  <si>
    <t>Methotrexate</t>
  </si>
  <si>
    <t>Paclitaxel</t>
  </si>
  <si>
    <t>Temsirolimus</t>
  </si>
  <si>
    <t>Cetuximab</t>
  </si>
  <si>
    <t>Everolimus, Lapatinib</t>
  </si>
  <si>
    <t>Everolimus</t>
  </si>
  <si>
    <t>Tamoxifen, Bicalutamide</t>
  </si>
  <si>
    <t>Fulvestrant</t>
  </si>
  <si>
    <t>Oxaliplatin</t>
  </si>
  <si>
    <t>Vinblastine</t>
  </si>
  <si>
    <t>Cyclophosphamide, Methotrexate</t>
  </si>
  <si>
    <t>Capecitabine</t>
  </si>
  <si>
    <t>Epirubicin</t>
  </si>
  <si>
    <t>Docetaxel, Dacarbazine</t>
  </si>
  <si>
    <t xml:space="preserve">Paclitaxel, Methotrexate </t>
  </si>
  <si>
    <t>Mitoxantrone</t>
  </si>
  <si>
    <t>Cisplatin</t>
  </si>
  <si>
    <t>Vincristine, Etoposide</t>
  </si>
  <si>
    <t>Etoposide, Methotrexate</t>
  </si>
  <si>
    <t>Docetaxel, Cyclophosphamide</t>
  </si>
  <si>
    <t>Eribulin</t>
  </si>
  <si>
    <t>5-fluorouracil, Irinotecan</t>
  </si>
  <si>
    <t>Gemcitabine, Dacarbazine</t>
  </si>
  <si>
    <t>Docetaxel, Gemcitabine</t>
  </si>
  <si>
    <t>Etoposide</t>
  </si>
  <si>
    <t>Cyclophosphamide, Eribulin</t>
  </si>
  <si>
    <t>5-fluorouracil, Etoposide</t>
  </si>
  <si>
    <t>Etoposide, Cabazitaxel</t>
  </si>
  <si>
    <t>Methotrexate, Vinblastine</t>
  </si>
  <si>
    <t>Topotecan, Doxorubicin</t>
  </si>
  <si>
    <t>Etoposide, Eribulin</t>
  </si>
  <si>
    <t>Gemcitabine, Irinotecan</t>
  </si>
  <si>
    <t>5-fluoroauracil, Eribulin</t>
  </si>
  <si>
    <t>Gemcitabine, Pemetrexed</t>
  </si>
  <si>
    <t>Irinotecan, Vinorelbine</t>
  </si>
  <si>
    <t>Gemcitabine, Vinorelbine</t>
  </si>
  <si>
    <t>Carboplatin, Gemcitabine</t>
  </si>
  <si>
    <t>Response</t>
  </si>
  <si>
    <t>Sarcoma</t>
  </si>
  <si>
    <t>Axitinib, Bevacizumab</t>
  </si>
  <si>
    <t>Vinorelbine</t>
  </si>
  <si>
    <t>Paclitaxel, Temozolomide</t>
  </si>
  <si>
    <t>Vinorelbine, Methotrexate</t>
  </si>
  <si>
    <t>Epirubicin, Paclitaxel</t>
  </si>
  <si>
    <t>5-fluorouracil, Mitomycin</t>
  </si>
  <si>
    <t>Category</t>
  </si>
  <si>
    <t>Docetaxel, Topotecan</t>
  </si>
  <si>
    <t>Carboplatin, Doxorubicin</t>
  </si>
  <si>
    <t>PD</t>
  </si>
  <si>
    <t xml:space="preserve"> 5-fluorouracil, Irinotecan</t>
  </si>
  <si>
    <t>Docetaxel, Oxaliplatin</t>
  </si>
  <si>
    <t>Doxorubicin</t>
  </si>
  <si>
    <t>Paclitaxel, Epirubicin</t>
  </si>
  <si>
    <t>Cabazitaxel</t>
  </si>
  <si>
    <t>Gemcitabine, Oxaliplatin</t>
  </si>
  <si>
    <t>Afatinib</t>
  </si>
  <si>
    <t>Study</t>
  </si>
  <si>
    <t>SNV</t>
  </si>
  <si>
    <t>ICC</t>
  </si>
  <si>
    <t>FGFR, c-KIT</t>
  </si>
  <si>
    <t>c-KIT</t>
  </si>
  <si>
    <t>VEGFR</t>
  </si>
  <si>
    <t>FGFR</t>
  </si>
  <si>
    <t>VEGFR, PDGFR, c-KIT</t>
  </si>
  <si>
    <t>VEGF</t>
  </si>
  <si>
    <t>VEGFR, PDGFR</t>
  </si>
  <si>
    <t xml:space="preserve">KRAS </t>
  </si>
  <si>
    <t xml:space="preserve">PDGFR </t>
  </si>
  <si>
    <t xml:space="preserve">VEGFR </t>
  </si>
  <si>
    <t xml:space="preserve">FGFR </t>
  </si>
  <si>
    <t xml:space="preserve">VEGF </t>
  </si>
  <si>
    <t xml:space="preserve">VEGFR, VEGF </t>
  </si>
  <si>
    <t xml:space="preserve">VEGFR, PDGFR </t>
  </si>
  <si>
    <t xml:space="preserve">PGDFR </t>
  </si>
  <si>
    <t xml:space="preserve">VEGFR, EGFR </t>
  </si>
  <si>
    <t>Primary</t>
  </si>
  <si>
    <t>Y</t>
  </si>
  <si>
    <t>Non-Trial</t>
  </si>
  <si>
    <t>Subtype</t>
  </si>
  <si>
    <t>CCRCC</t>
  </si>
  <si>
    <t>IDC</t>
  </si>
  <si>
    <t>AD</t>
  </si>
  <si>
    <t>NET</t>
  </si>
  <si>
    <t>SCC</t>
  </si>
  <si>
    <t>RCC</t>
  </si>
  <si>
    <t>MED</t>
  </si>
  <si>
    <t>PMC</t>
  </si>
  <si>
    <t>NSGCT</t>
  </si>
  <si>
    <t>Any Grade</t>
  </si>
  <si>
    <t>Fatigue</t>
  </si>
  <si>
    <t>Anemia</t>
  </si>
  <si>
    <t>Anorexia</t>
  </si>
  <si>
    <t>Thrombocytopenia</t>
  </si>
  <si>
    <t>Constipation</t>
  </si>
  <si>
    <t>Mucositis Oral</t>
  </si>
  <si>
    <t>Diarrhoea</t>
  </si>
  <si>
    <t>Neutropenia</t>
  </si>
  <si>
    <t>Nausea</t>
  </si>
  <si>
    <t>Edema</t>
  </si>
  <si>
    <t>Myalgia</t>
  </si>
  <si>
    <t>Hyper-/Hypotension</t>
  </si>
  <si>
    <t>Pyrexia</t>
  </si>
  <si>
    <t>Peripheral neuropathy</t>
  </si>
  <si>
    <t>Vomiting</t>
  </si>
  <si>
    <t>y</t>
  </si>
  <si>
    <t>Grade III</t>
  </si>
  <si>
    <t>Single Nucleotide Variation</t>
  </si>
  <si>
    <t>Immunocytochemistry</t>
  </si>
  <si>
    <t>Invasive Ductal Carcinoma</t>
  </si>
  <si>
    <t>Medulloblastoma</t>
  </si>
  <si>
    <t>Clear Cell Renal Cell Carcinoma</t>
  </si>
  <si>
    <t>Adenocarcinoma</t>
  </si>
  <si>
    <t>Squamous Cell Carcinoma</t>
  </si>
  <si>
    <t>Neuroendocrine Tumor</t>
  </si>
  <si>
    <t>Non-Seminomatous Germ Cell Tumor</t>
  </si>
  <si>
    <t>Renal Cell Carcinoma</t>
  </si>
  <si>
    <t>Pilomatrical Carcinoma</t>
  </si>
  <si>
    <t>Skin Disorders</t>
  </si>
  <si>
    <t>Prior Radiation</t>
  </si>
  <si>
    <t>AR</t>
  </si>
  <si>
    <t>IHC</t>
  </si>
  <si>
    <t>EGFR</t>
  </si>
  <si>
    <t>c-KIT (+)</t>
  </si>
  <si>
    <t>GPR124 (+)</t>
  </si>
  <si>
    <t>EGFR (+)</t>
  </si>
  <si>
    <t>FGFR (+)</t>
  </si>
  <si>
    <t>CNV</t>
  </si>
  <si>
    <t>PTEN (-)</t>
  </si>
  <si>
    <t>PIK3CA</t>
  </si>
  <si>
    <t>AR, ER</t>
  </si>
  <si>
    <t>HER2</t>
  </si>
  <si>
    <t>ER</t>
  </si>
  <si>
    <t>ER, AR</t>
  </si>
  <si>
    <t>Trial: RESILIENT</t>
  </si>
  <si>
    <t>Trial: LIQUID IMPACT</t>
  </si>
  <si>
    <t>5-fluorouracil, Methotrexate</t>
  </si>
  <si>
    <t>AGI_C</t>
  </si>
  <si>
    <t>AGI_CT</t>
  </si>
  <si>
    <t>AGI_T</t>
  </si>
  <si>
    <t>Tab Axitnib, 5 mg, PO, 1-0-0 
Tab Bicalutamide, 50 mg, PO, 0-1-0 
IV 5-fluorouracil, 500 mg,  D1 of 7D
IV Methotrexate, 25 mg, D1 of 7D</t>
  </si>
  <si>
    <t>Tab Axitnib, 5 mg, PO, 1-0-0 
Tab Everolimus, 5 mg, PO, 0-1-0 
IV Methotrexate, 25 mg, D1 of 7D</t>
  </si>
  <si>
    <t xml:space="preserve">Tab Axitnib, 5 mg, PO, 1-0-0 
IV Carboplatin, 300 mg, D1 of 21D
IV Gemcitabine, 1000 mg, D1 of 21D, </t>
  </si>
  <si>
    <t>Tab Axitnib, 5 mg, PO, 1-0-0 
IV Docetaxel, 60 mg, D1 of 21D  
IV Topotecan, 1mg, D1-D5 of 21D</t>
  </si>
  <si>
    <t>Tab Axitnib, 5 mg, PO, 1-0-0 
Tab Erlotinib, 100 mg, PO, 0-1-0
IV Oxaliplatin, _200 mg, D1 of 21D</t>
  </si>
  <si>
    <t>Tab Pazopanib, 400 mg, PO, 0-1-0 
IV Vinblastine, 9 mg, D1 of 7D</t>
  </si>
  <si>
    <t>Tab Axitnib, 5 mg, PO, 1-0-0 
IV Methotrexate, 25 mg, D1 of 7D 
IV Vinblastine, 9 mg, D1 of 7D</t>
  </si>
  <si>
    <t xml:space="preserve">Tab Axitnib, 5 mg, PO, 1-0-0 
IV Cyclophosphamide 900 mg, D1 of 21D 
IV Eribulin, 1 mg, </t>
  </si>
  <si>
    <t>Tab Axitnib, 5 mg, PO, 1-0-0 
IV Cyclophosphamide 900 mg, D1 of 21D 
IV Methotrexate, 25 mg, D1 of 21D</t>
  </si>
  <si>
    <t xml:space="preserve">Tab Axitnib, 5 mg, PO, 1-0-0 
IV Temsirolimus, 25 mg, D1 of 21D </t>
  </si>
  <si>
    <t>Tab Axitnib, 5 mg, PO, 1-0-0 
IV Docetaxel, 60 mg, D1 of 21D  
IV Dacarbazine, 1000 mg, D1 of 21D</t>
  </si>
  <si>
    <t>Tab Axitnib, 5 mg, PO, 1-0-0 
IV Epirubicin, 80 mg, D1 of 21D</t>
  </si>
  <si>
    <t>Tab Axitnib, 5 mg, PO, 1-0-0 
IV Cyclophosphamide 350 mg, D1 of 7D 
IV Methotrexate, 30 mg, D1 of 7D</t>
  </si>
  <si>
    <t xml:space="preserve">IV Bevacizumab, 480 mg, D1 of 21D
IV Temsirolimus, 25 mg, D1 of 21D </t>
  </si>
  <si>
    <t>Tab Axitnib, 5 mg, PO, 1-0-0 
Tab Capecitabine, 500 mg, PO, 0-1-0, 14D on/off</t>
  </si>
  <si>
    <t xml:space="preserve">Tab Axitnib, 5 mg, PO, 1-0-0 
IV Paclitaxel, 110 mg,  D1 of 7D
IV Methotrexate, 25 mg, D1 of 7D </t>
  </si>
  <si>
    <t>IV Bevacizumab, 720 mg, D1 of 21D 
Tab Tamoxifen, 20 mg, PO, 1-0-0 
Tab Bicalutamide, 50 mg, PO, 0-1-0 
IV Mitoxantrone, 15 mg, D1 of 21D</t>
  </si>
  <si>
    <t>Tab Regorafenib, 40 mg, PO, 1-1-0 
IV Paclitaxel, 110 mg, D1 of 21D
Tab Methotrexate, 2.5 mg, PO, 6-0-0, D1 of 7D</t>
  </si>
  <si>
    <t>Tab Axitnib, 5 mg, PO, 1-0-0 
IV Cetuximab, 100 mg, D1 of 7D 
IV Cisplatin, 40 mg, D1 of 7D</t>
  </si>
  <si>
    <t>IV Bevacizumab, 400 mg, D1 of 21D 
Tab Everolimus, 5 mg, PO, 0-1-0 (alternate days)
Tab Lapatinib, 250 mg, PO, 0-0-1 (alternate days)</t>
  </si>
  <si>
    <t>Tab Axitnib, 5 mg, PO, 1-0-0 
IV Vincristine,1 mg, D1 of 7D
Tab Etoposide, 50 mg, PO, 0-1-0, 7D on/off</t>
  </si>
  <si>
    <t>Tab Regorafenib, 40 mg, PO, 0-1-0 
Tab Etoposide, 50 mg, PO, 0-1-0, 7D on/off 
Tab Methotrexate, 2.5 mg, PO, 6-0-0, D1 of 7D</t>
  </si>
  <si>
    <t>Tab Regorafenib, 40 mg, PO, 0-1-0 
IV Docetaxel, 100 mg, D1 of 21D  
IV Cyclophosphamide 800 mg, D1 of 21D</t>
  </si>
  <si>
    <t>Tab Axitnib, 5 mg, PO, 1-0-0 
IV Vinorelbine, 15 mg,  D1, D8 of 21D
IV Methotrexate, 30 mg, D1, D8 of 21D</t>
  </si>
  <si>
    <t>IV Bevacizumab, 500 mg, D1, D8 of 21D 
Inj Fulvestrant, 500 mg, IM, D1 of 21D 
IV Eribulin, 1 mg, D1 of 21D</t>
  </si>
  <si>
    <t>IV Bevacizumab, 600 mg, D1 of 21D 
IV 5-fluorouracil, 1000 mg,  D1 of 21D
IV Irinotecan, 240 mg, D1 of 21D</t>
  </si>
  <si>
    <t>Tab Axitnib, 5 mg, PO, 1-0-0 
IV Gemcitabine, 800 mg, D1 of 21D,  
IV Dacarbazine, 800 mg, D1 of 21D</t>
  </si>
  <si>
    <t xml:space="preserve">Tab Imatinib, 400 mg, PO, 0-1-0 
IV Docetaxel, 60 mg, D1 of 21D  
IV Gemcitabine, 1000 mg, D1 of 21D, </t>
  </si>
  <si>
    <t>Tab Axitnib, 5 mg, PO, 1-0-0 
Tab Etoposide, 50 mg, PO, 0-1-0, 7D on/off</t>
  </si>
  <si>
    <t>IV Bevacizumab, 400 mg, D1 of 14D 
Tab Afatinib, 40 mg, PO, 1-0-0 
Tab Etoposide, 50 mg, PO, 0-1-0, 7D on/off</t>
  </si>
  <si>
    <t xml:space="preserve">Tab Pazopanib, 400 mg, PO, 0-1-0 
Tab Everolimus, 5 mg, PO, 0-1-0 </t>
  </si>
  <si>
    <t>IV Bevacizumab, 200 mg, D1 of 21D 
IV Carboplatin, 270 mg, D1 of 21D
IV Doxorubicin, 30 mg, D1 of 21D</t>
  </si>
  <si>
    <t>IV Bevacizumab, 480 mg, D1 of 21D 
IV 5-fluorouracil, 800 mg, D1 of 21D 
Tab Etoposide, 50 mg, PO, 1-0-0 7D on/off</t>
  </si>
  <si>
    <t>IV Bevacizumab, 500 mg, D1 of 21D 
Tab Erlotinib, 100 mg, PO, 0-1-0</t>
  </si>
  <si>
    <t>Tab Axitnib, 5 mg, PO, 1-0-0 
IV Etoposide, 120 mg, D1-D3 of 21D
IV Cabazitaxel, 16 mg, D1-D3 of 21D</t>
  </si>
  <si>
    <t>Tab Axitnib, 5 mg, PO, 1-0-0 
IV Topotecan, 1mg, D1-D3 of 28D 
IV Doxorubicin, 25 mg, D1-D3 of 28D</t>
  </si>
  <si>
    <t>IV Bevacizumab, 3-- mg, D1 of 21D 
IV Cabazitaxel, 20 mg, D1 of 21D</t>
  </si>
  <si>
    <t>IV Bevacizumab, 450 mg, D1,D8 of 21D 
Tab Etoposide, 50 mg, PO, 0-1-0, 7D on/off 
IV Eribulin, 1 mg, D1,D8 of 21D</t>
  </si>
  <si>
    <t xml:space="preserve">Cap Sunitinib, 12.5 mg, PO, 0-1-0 
IV Gemcitabine, 800 mg, D1, D8 of 21D,  
IV Irinotecan, 170 mg, D1 of 21D </t>
  </si>
  <si>
    <t>IV Bevacizumab, 580 mg, D1 of 21D 
IV Paclitaxel, 280 mg, D1 of 21D
IV Epirubicin, 85 mg, D1 of 21D</t>
  </si>
  <si>
    <t>Tab Axitnib, 5 mg, PO, 1-0-0 
IV Etoposide 150 mg, D1-D3 of 21D
IV Methotrexate, 100 mg, D1 of 21D</t>
  </si>
  <si>
    <t>IV Bevacizumab, 500 mg, D1 of 21D 
Tab Tamoxifen, 20 mg, PO, 1-0-0 
Tab Bicalutamide, 50 mg, PO, 0-1-0 
IV Eribulin, 1 mg, D1,D8 of 21D</t>
  </si>
  <si>
    <t>Tab Axitnib, 5 mg, PO, 1-0-0 
IV 5-fluorouracil, 250 mg, D1,D8 of 21D
IV Eribulin, 1 mg, D1,D8 of 21D</t>
  </si>
  <si>
    <t>Tab Pazopanib, 400 mg, PO, 0-1-0 
IV Gemcitabine, 800 mg, D1,D8 of 21D,  
IV Pemetrexed, 400 mg, D1 of 21D</t>
  </si>
  <si>
    <t>Tab Axitnib, 5 mg, PO, 1-0-0 
IV Irinotecan, 100 mg, D1,D8 of 21D,
IV Vinorelbine, 20 mg, D1,D8 of 21D</t>
  </si>
  <si>
    <t>IV Bevacizumab, 360 mg, D1 of 14D 
Tab Bicalutamide, 50 mg, PO, 0-1-0 
IV Gemcitabine, 1000 mg, D1, D8 of 21D,
IV Vinorelbine, 20 mg, D1, D8 of 21D,</t>
  </si>
  <si>
    <t>Tab Axitnib, 5 mg, PO, 1-0-0 
IV Paclitaxel, 130 mg, D1, D15 of 21D
IV Temozolomide, 100 mg, D1 of 21D</t>
  </si>
  <si>
    <t>Tab Axitnib, 5 mg, PO, 1-0-0 
IV Bevacizumab, 500 mg, D1 of 21D 
IV Epirubicin, 70 mg, D1 of 21D</t>
  </si>
  <si>
    <t>Gemcitabine, Cisplatin</t>
  </si>
  <si>
    <t>Tab Axitnib, 5 mg, PO, 1-0-0 
IV Gemcitabine, 600 mg, D1,D8 of 21D,  
IV Cisplatin, 80 mg, D1,D8 of 21D,</t>
  </si>
  <si>
    <t>Tab Axitnib, 5 mg, PO, 1-0-0 
IV Vinorelbine, 25 mg, D1,D8 of 21D</t>
  </si>
  <si>
    <t xml:space="preserve">Tab Pazopanib, 400 mg, PO, 0-1-0 
Inj Fulvestrant, 500 mg, IM, D1 of 21D 
IV Doxorubicin, 50 mg, D1 of 21D </t>
  </si>
  <si>
    <t>Tab Axitnib, 5 mg, PO, 1-0-0 
IV Epirubicin, 50 mg, D1 of 21D,   
IV Paclitaxel, 130 mg, D1 of 21D</t>
  </si>
  <si>
    <t>Tab Axitnib, 5 mg, PO, 1-0-0 
IV 5-fluorouracil, 540 mg, D1 of 21D
IV Irinotecan, 160 mg, D1 of 21D</t>
  </si>
  <si>
    <t>IV Bevacizumab, 500 mg, D1 of 21D 
IV Docetaxel, 55 mg, D1 of 21D  
IV Oxaliplatin, 65 mg, D1 of 21D</t>
  </si>
  <si>
    <t>IV Bevacizumab, 500 mg, D1 of 21D 
IV NAB-Paclitaxel, 105 mg, D1 of 21D</t>
  </si>
  <si>
    <t xml:space="preserve">Tab Regorafenib, 400 mg, PO, 0-1-0 
IV Cetuximab, 350 mg, D1 of 7D </t>
  </si>
  <si>
    <t>IV Bevacizumab, 300 mg, D1 of 21D 
IV Methotrexate, 35 mg, D1,D8 of 21D 
IV Vinblastine, 8 mg, D1 of 7D</t>
  </si>
  <si>
    <t>Tab Axitnib, 5 mg, PO, 1-0-0 
IV 5-fluorouracil, 1600 mg, D1 of 28D
IV Mitomycin, 8 mg, D1-D4 of 28D</t>
  </si>
  <si>
    <t>Tab Regorafenib, 40 mg, PO, 0-1-0 
IV Gemcitabine, 1000 mg, D1,D15 of 21D,  
IV Oxaliplatin, 130 mg, D1,D15 of 21D</t>
  </si>
  <si>
    <t>Number</t>
  </si>
  <si>
    <t>Breast (IDC)</t>
  </si>
  <si>
    <t>Cervix (NET)</t>
  </si>
  <si>
    <t>Colorectum (AD)</t>
  </si>
  <si>
    <t>Duodenum (NET)</t>
  </si>
  <si>
    <t>Head and Neck (SCC)</t>
  </si>
  <si>
    <t>Kidney (RCC)</t>
  </si>
  <si>
    <t>Liver (HCC)</t>
  </si>
  <si>
    <t>Lung (SCC)</t>
  </si>
  <si>
    <t>Lung (AD)</t>
  </si>
  <si>
    <t>Occult (NET)</t>
  </si>
  <si>
    <t>Esophagus (SCC)</t>
  </si>
  <si>
    <t>Ovary (AD)</t>
  </si>
  <si>
    <t>Pancreas (AD)</t>
  </si>
  <si>
    <t>Pilomatrixoma</t>
  </si>
  <si>
    <t>Stomach (AD)</t>
  </si>
  <si>
    <t>Testes (NSCGT)</t>
  </si>
  <si>
    <t>alpha</t>
  </si>
  <si>
    <t>size</t>
  </si>
  <si>
    <t>Confidence</t>
  </si>
  <si>
    <t>Upper</t>
  </si>
  <si>
    <t>Lower</t>
  </si>
  <si>
    <t>Copy Number Variation</t>
  </si>
  <si>
    <t>(+) = gain, (-) = loss</t>
  </si>
  <si>
    <t>Blue text indicates non-Angiogenesis related indications</t>
  </si>
  <si>
    <t>Immunohistochemistry</t>
  </si>
  <si>
    <t>Gene OverExpression (RNA)</t>
  </si>
  <si>
    <t>GOE</t>
  </si>
  <si>
    <t>Therapy Category</t>
  </si>
  <si>
    <t>Other Targeted Agent</t>
  </si>
  <si>
    <t>Anti-Angiogenesis Targeted Agent</t>
  </si>
  <si>
    <t>Endocrine Antaignist</t>
  </si>
  <si>
    <t>Cytotoxic Agent</t>
  </si>
  <si>
    <t>Regimen Details</t>
  </si>
  <si>
    <t>Overall</t>
  </si>
  <si>
    <t>AGI_T±C</t>
  </si>
  <si>
    <t>Grade I / II</t>
  </si>
  <si>
    <t>%</t>
  </si>
  <si>
    <t>Censor</t>
  </si>
  <si>
    <t>Fail</t>
  </si>
  <si>
    <t>PFS2:PFS1</t>
  </si>
  <si>
    <t>Censor: Lost to Follow-Up / Defaulted / Most Recent Observation</t>
  </si>
  <si>
    <t>Fail: Death (PFS ans OS) / Progression (PFS only)</t>
  </si>
  <si>
    <r>
      <t>AGI_T</t>
    </r>
    <r>
      <rPr>
        <sz val="12"/>
        <color rgb="FF000000"/>
        <rFont val="Tahoma"/>
        <family val="2"/>
      </rPr>
      <t>±</t>
    </r>
    <r>
      <rPr>
        <sz val="12"/>
        <color rgb="FF000000"/>
        <rFont val="Calibri"/>
        <family val="2"/>
        <scheme val="minor"/>
      </rPr>
      <t>C</t>
    </r>
  </si>
  <si>
    <t>PFS1
(months)</t>
  </si>
  <si>
    <t>PFS2
(months)</t>
  </si>
  <si>
    <t>OS
(months)</t>
  </si>
  <si>
    <t>Prior Systemic Lines</t>
  </si>
  <si>
    <t>Prior Surgeries
(Curative Intent)</t>
  </si>
  <si>
    <t>N</t>
  </si>
  <si>
    <r>
      <t>c-KIT, RET,</t>
    </r>
    <r>
      <rPr>
        <sz val="12"/>
        <color rgb="FF0070C0"/>
        <rFont val="Calibri"/>
        <family val="2"/>
        <scheme val="minor"/>
      </rPr>
      <t xml:space="preserve"> EGFR, ERBB2</t>
    </r>
  </si>
  <si>
    <r>
      <t xml:space="preserve">PDGFR, </t>
    </r>
    <r>
      <rPr>
        <sz val="12"/>
        <color rgb="FF0070C0"/>
        <rFont val="Calibri"/>
        <family val="2"/>
        <scheme val="minor"/>
      </rPr>
      <t>EGFR</t>
    </r>
  </si>
  <si>
    <r>
      <t xml:space="preserve">PDGFR, </t>
    </r>
    <r>
      <rPr>
        <sz val="12"/>
        <color rgb="FF0070C0"/>
        <rFont val="Calibri"/>
        <family val="2"/>
        <scheme val="minor"/>
      </rPr>
      <t>PIK3CA</t>
    </r>
  </si>
  <si>
    <r>
      <t xml:space="preserve">VEGFR, </t>
    </r>
    <r>
      <rPr>
        <sz val="12"/>
        <color rgb="FF0070C0"/>
        <rFont val="Calibri"/>
        <family val="2"/>
        <scheme val="minor"/>
      </rPr>
      <t>EGFR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</si>
</sst>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dd/mm/yy;@"/>
    <numFmt numFmtId="166" formatCode="0.0%"/>
  </numFmts>
  <fonts count="13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000000"/>
      <name val="Tahoma"/>
      <family val="2"/>
    </font>
    <font>
      <sz val="12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000000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4" applyFont="1" applyFill="1" applyBorder="1" applyAlignment="1">
      <alignment horizontal="center" vertical="center" textRotation="90" wrapText="1"/>
    </xf>
    <xf numFmtId="0" fontId="6" fillId="0" borderId="1" xfId="4" applyFont="1" applyFill="1" applyBorder="1" applyAlignment="1">
      <alignment horizontal="center" vertical="center" wrapText="1"/>
    </xf>
    <xf numFmtId="0" fontId="1" fillId="0" borderId="0" xfId="4" applyFill="1" applyAlignment="1">
      <alignment horizontal="center" vertical="center" textRotation="90" wrapText="1"/>
    </xf>
    <xf numFmtId="0" fontId="6" fillId="0" borderId="1" xfId="4" applyFont="1" applyFill="1" applyBorder="1" applyAlignment="1">
      <alignment horizontal="center" vertical="center"/>
    </xf>
    <xf numFmtId="0" fontId="1" fillId="0" borderId="0" xfId="4" applyFill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1" fillId="0" borderId="0" xfId="4" applyFill="1" applyAlignment="1">
      <alignment horizontal="center" vertical="center" wrapText="1"/>
    </xf>
    <xf numFmtId="0" fontId="7" fillId="3" borderId="1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6" borderId="1" xfId="4" applyFont="1" applyFill="1" applyBorder="1" applyAlignment="1">
      <alignment horizontal="center" vertical="center" textRotation="90" wrapText="1"/>
    </xf>
    <xf numFmtId="0" fontId="8" fillId="0" borderId="0" xfId="0" applyFont="1" applyFill="1" applyBorder="1" applyAlignment="1">
      <alignment horizontal="left" vertical="center"/>
    </xf>
    <xf numFmtId="0" fontId="1" fillId="0" borderId="1" xfId="4" applyFill="1" applyBorder="1" applyAlignment="1">
      <alignment horizontal="center" vertical="center"/>
    </xf>
    <xf numFmtId="166" fontId="1" fillId="0" borderId="1" xfId="7" applyNumberFormat="1" applyFont="1" applyFill="1" applyBorder="1" applyAlignment="1">
      <alignment horizontal="center" vertical="center"/>
    </xf>
    <xf numFmtId="0" fontId="7" fillId="6" borderId="1" xfId="4" applyFont="1" applyFill="1" applyBorder="1" applyAlignment="1">
      <alignment horizontal="center" vertical="center" wrapText="1"/>
    </xf>
    <xf numFmtId="0" fontId="4" fillId="6" borderId="1" xfId="4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43" fontId="10" fillId="0" borderId="1" xfId="3" applyFont="1" applyFill="1" applyBorder="1" applyAlignment="1">
      <alignment horizontal="center" vertical="center" wrapText="1"/>
    </xf>
    <xf numFmtId="43" fontId="10" fillId="0" borderId="1" xfId="3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7" fillId="6" borderId="5" xfId="4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2" fillId="0" borderId="1" xfId="0" applyFont="1" applyFill="1" applyBorder="1" applyAlignment="1">
      <alignment horizontal="center" vertical="center" wrapText="1"/>
    </xf>
  </cellXfs>
  <cellStyles count="8">
    <cellStyle name="Comma" xfId="3" builtinId="3"/>
    <cellStyle name="Normal" xfId="0" builtinId="0"/>
    <cellStyle name="Normal 2" xfId="6" xr:uid="{B404BB78-29BB-4877-B88F-24A0FF099ACC}"/>
    <cellStyle name="Normal 3" xfId="1" xr:uid="{A28016BD-8E3B-4BC4-8113-EEF3CAA931C8}"/>
    <cellStyle name="Normal 3 2" xfId="4" xr:uid="{DF1FBC62-6042-4B68-B48E-C9C46A61B733}"/>
    <cellStyle name="Percent" xfId="7" builtinId="5"/>
    <cellStyle name="Percent 2" xfId="2" xr:uid="{77693819-0F85-47A1-B558-E1AAAE540413}"/>
    <cellStyle name="Percent 2 2" xfId="5" xr:uid="{87495DB8-C6FE-4F86-82AA-AF5C8DB633AC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7A3A-02FB-425F-8571-C4A5AE924046}">
  <sheetPr>
    <pageSetUpPr fitToPage="1"/>
  </sheetPr>
  <dimension ref="A1:M65"/>
  <sheetViews>
    <sheetView zoomScale="90" zoomScaleNormal="9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G15" sqref="G15"/>
    </sheetView>
  </sheetViews>
  <sheetFormatPr defaultColWidth="18.5703125" defaultRowHeight="15.75" x14ac:dyDescent="0.25"/>
  <cols>
    <col min="1" max="1" width="10.7109375" style="50" customWidth="1"/>
    <col min="2" max="2" width="26.28515625" style="50" customWidth="1"/>
    <col min="3" max="4" width="10.7109375" style="50" customWidth="1"/>
    <col min="5" max="5" width="30.85546875" style="50" customWidth="1"/>
    <col min="6" max="8" width="20.7109375" style="51" customWidth="1"/>
    <col min="9" max="9" width="10.7109375" style="12" customWidth="1"/>
    <col min="10" max="10" width="20.7109375" style="13" customWidth="1"/>
    <col min="11" max="11" width="35.7109375" style="12" customWidth="1"/>
    <col min="12" max="12" width="16" style="12" bestFit="1" customWidth="1"/>
    <col min="13" max="16384" width="18.5703125" style="12"/>
  </cols>
  <sheetData>
    <row r="1" spans="1:13" ht="31.5" x14ac:dyDescent="0.25">
      <c r="A1" s="48" t="s">
        <v>0</v>
      </c>
      <c r="B1" s="48" t="s">
        <v>73</v>
      </c>
      <c r="C1" s="48" t="s">
        <v>1</v>
      </c>
      <c r="D1" s="48" t="s">
        <v>2</v>
      </c>
      <c r="E1" s="48" t="s">
        <v>92</v>
      </c>
      <c r="F1" s="48" t="s">
        <v>263</v>
      </c>
      <c r="G1" s="49" t="s">
        <v>264</v>
      </c>
      <c r="H1" s="48" t="s">
        <v>135</v>
      </c>
      <c r="J1" s="11" t="s">
        <v>95</v>
      </c>
    </row>
    <row r="2" spans="1:13" x14ac:dyDescent="0.25">
      <c r="A2" s="26">
        <v>12089</v>
      </c>
      <c r="B2" s="26" t="s">
        <v>94</v>
      </c>
      <c r="C2" s="26">
        <v>53</v>
      </c>
      <c r="D2" s="26" t="s">
        <v>4</v>
      </c>
      <c r="E2" s="26" t="s">
        <v>222</v>
      </c>
      <c r="F2" s="41">
        <v>3</v>
      </c>
      <c r="G2" s="41" t="s">
        <v>93</v>
      </c>
      <c r="H2" s="41" t="s">
        <v>93</v>
      </c>
      <c r="J2" s="2" t="s">
        <v>97</v>
      </c>
      <c r="K2" s="23" t="s">
        <v>125</v>
      </c>
    </row>
    <row r="3" spans="1:13" x14ac:dyDescent="0.25">
      <c r="A3" s="26">
        <v>12585</v>
      </c>
      <c r="B3" s="26" t="s">
        <v>94</v>
      </c>
      <c r="C3" s="26">
        <v>65</v>
      </c>
      <c r="D3" s="26" t="s">
        <v>3</v>
      </c>
      <c r="E3" s="26" t="s">
        <v>217</v>
      </c>
      <c r="F3" s="41">
        <v>7</v>
      </c>
      <c r="G3" s="41" t="s">
        <v>6</v>
      </c>
      <c r="H3" s="41" t="s">
        <v>93</v>
      </c>
      <c r="J3" s="2" t="s">
        <v>102</v>
      </c>
      <c r="K3" s="23" t="s">
        <v>126</v>
      </c>
    </row>
    <row r="4" spans="1:13" x14ac:dyDescent="0.25">
      <c r="A4" s="26">
        <v>12657</v>
      </c>
      <c r="B4" s="26" t="s">
        <v>94</v>
      </c>
      <c r="C4" s="26">
        <v>22</v>
      </c>
      <c r="D4" s="26" t="s">
        <v>3</v>
      </c>
      <c r="E4" s="26" t="s">
        <v>217</v>
      </c>
      <c r="F4" s="41">
        <v>3</v>
      </c>
      <c r="G4" s="41" t="s">
        <v>93</v>
      </c>
      <c r="H4" s="41" t="s">
        <v>93</v>
      </c>
      <c r="J4" s="2" t="s">
        <v>96</v>
      </c>
      <c r="K4" s="23" t="s">
        <v>127</v>
      </c>
    </row>
    <row r="5" spans="1:13" x14ac:dyDescent="0.25">
      <c r="A5" s="26">
        <v>13299</v>
      </c>
      <c r="B5" s="26" t="s">
        <v>94</v>
      </c>
      <c r="C5" s="26">
        <v>54</v>
      </c>
      <c r="D5" s="26" t="s">
        <v>3</v>
      </c>
      <c r="E5" s="26" t="s">
        <v>228</v>
      </c>
      <c r="F5" s="41">
        <v>2</v>
      </c>
      <c r="G5" s="41" t="s">
        <v>93</v>
      </c>
      <c r="H5" s="41" t="s">
        <v>93</v>
      </c>
      <c r="J5" s="2" t="s">
        <v>98</v>
      </c>
      <c r="K5" s="23" t="s">
        <v>128</v>
      </c>
    </row>
    <row r="6" spans="1:13" x14ac:dyDescent="0.25">
      <c r="A6" s="26">
        <v>13304</v>
      </c>
      <c r="B6" s="26" t="s">
        <v>94</v>
      </c>
      <c r="C6" s="26">
        <v>51</v>
      </c>
      <c r="D6" s="26" t="s">
        <v>3</v>
      </c>
      <c r="E6" s="26" t="s">
        <v>228</v>
      </c>
      <c r="F6" s="41">
        <v>2</v>
      </c>
      <c r="G6" s="41" t="s">
        <v>93</v>
      </c>
      <c r="H6" s="41" t="s">
        <v>93</v>
      </c>
      <c r="J6" s="2" t="s">
        <v>100</v>
      </c>
      <c r="K6" s="23" t="s">
        <v>129</v>
      </c>
    </row>
    <row r="7" spans="1:13" x14ac:dyDescent="0.25">
      <c r="A7" s="26">
        <v>15188</v>
      </c>
      <c r="B7" s="26" t="s">
        <v>151</v>
      </c>
      <c r="C7" s="26">
        <v>42</v>
      </c>
      <c r="D7" s="26" t="s">
        <v>3</v>
      </c>
      <c r="E7" s="26" t="s">
        <v>55</v>
      </c>
      <c r="F7" s="41">
        <v>3</v>
      </c>
      <c r="G7" s="41" t="s">
        <v>93</v>
      </c>
      <c r="H7" s="41" t="s">
        <v>93</v>
      </c>
      <c r="J7" s="2" t="s">
        <v>99</v>
      </c>
      <c r="K7" s="23" t="s">
        <v>130</v>
      </c>
    </row>
    <row r="8" spans="1:13" x14ac:dyDescent="0.25">
      <c r="A8" s="26">
        <v>16387</v>
      </c>
      <c r="B8" s="26" t="s">
        <v>151</v>
      </c>
      <c r="C8" s="26">
        <v>68</v>
      </c>
      <c r="D8" s="26" t="s">
        <v>3</v>
      </c>
      <c r="E8" s="30" t="s">
        <v>231</v>
      </c>
      <c r="F8" s="41">
        <v>4</v>
      </c>
      <c r="G8" s="41" t="s">
        <v>265</v>
      </c>
      <c r="H8" s="41" t="s">
        <v>265</v>
      </c>
      <c r="J8" s="2" t="s">
        <v>104</v>
      </c>
      <c r="K8" s="23" t="s">
        <v>131</v>
      </c>
    </row>
    <row r="9" spans="1:13" x14ac:dyDescent="0.25">
      <c r="A9" s="26">
        <v>17425</v>
      </c>
      <c r="B9" s="26" t="s">
        <v>151</v>
      </c>
      <c r="C9" s="26">
        <v>70</v>
      </c>
      <c r="D9" s="26" t="s">
        <v>4</v>
      </c>
      <c r="E9" s="30" t="s">
        <v>229</v>
      </c>
      <c r="F9" s="41">
        <v>2</v>
      </c>
      <c r="G9" s="41" t="s">
        <v>93</v>
      </c>
      <c r="H9" s="41" t="s">
        <v>265</v>
      </c>
      <c r="J9" s="2" t="s">
        <v>101</v>
      </c>
      <c r="K9" s="23" t="s">
        <v>132</v>
      </c>
    </row>
    <row r="10" spans="1:13" x14ac:dyDescent="0.25">
      <c r="A10" s="26">
        <v>17976</v>
      </c>
      <c r="B10" s="26" t="s">
        <v>151</v>
      </c>
      <c r="C10" s="26">
        <v>50</v>
      </c>
      <c r="D10" s="26" t="s">
        <v>4</v>
      </c>
      <c r="E10" s="26" t="s">
        <v>232</v>
      </c>
      <c r="F10" s="41">
        <v>1</v>
      </c>
      <c r="G10" s="41" t="s">
        <v>93</v>
      </c>
      <c r="H10" s="41" t="s">
        <v>265</v>
      </c>
      <c r="J10" s="2" t="s">
        <v>103</v>
      </c>
      <c r="K10" s="23" t="s">
        <v>133</v>
      </c>
    </row>
    <row r="11" spans="1:13" x14ac:dyDescent="0.25">
      <c r="A11" s="26">
        <v>18802</v>
      </c>
      <c r="B11" s="26" t="s">
        <v>151</v>
      </c>
      <c r="C11" s="26">
        <v>43</v>
      </c>
      <c r="D11" s="26" t="s">
        <v>4</v>
      </c>
      <c r="E11" s="30" t="s">
        <v>221</v>
      </c>
      <c r="F11" s="41">
        <v>2</v>
      </c>
      <c r="G11" s="41" t="s">
        <v>93</v>
      </c>
      <c r="H11" s="41" t="s">
        <v>265</v>
      </c>
    </row>
    <row r="12" spans="1:13" x14ac:dyDescent="0.25">
      <c r="A12" s="26">
        <v>20273</v>
      </c>
      <c r="B12" s="26" t="s">
        <v>151</v>
      </c>
      <c r="C12" s="26">
        <v>57</v>
      </c>
      <c r="D12" s="26" t="s">
        <v>3</v>
      </c>
      <c r="E12" s="26" t="s">
        <v>217</v>
      </c>
      <c r="F12" s="41">
        <v>3</v>
      </c>
      <c r="G12" s="41" t="s">
        <v>93</v>
      </c>
      <c r="H12" s="41" t="s">
        <v>265</v>
      </c>
      <c r="K12"/>
      <c r="L12"/>
      <c r="M12"/>
    </row>
    <row r="13" spans="1:13" x14ac:dyDescent="0.25">
      <c r="A13" s="26">
        <v>21433</v>
      </c>
      <c r="B13" s="26" t="s">
        <v>151</v>
      </c>
      <c r="C13" s="26">
        <v>49</v>
      </c>
      <c r="D13" s="26" t="s">
        <v>3</v>
      </c>
      <c r="E13" s="26" t="s">
        <v>226</v>
      </c>
      <c r="F13" s="41">
        <v>1</v>
      </c>
      <c r="G13" s="41" t="s">
        <v>93</v>
      </c>
      <c r="H13" s="41" t="s">
        <v>265</v>
      </c>
      <c r="K13"/>
      <c r="L13"/>
      <c r="M13"/>
    </row>
    <row r="14" spans="1:13" x14ac:dyDescent="0.25">
      <c r="A14" s="26">
        <v>21705</v>
      </c>
      <c r="B14" s="26" t="s">
        <v>151</v>
      </c>
      <c r="C14" s="26">
        <v>38</v>
      </c>
      <c r="D14" s="26" t="s">
        <v>3</v>
      </c>
      <c r="E14" s="26" t="s">
        <v>228</v>
      </c>
      <c r="F14" s="41">
        <v>4</v>
      </c>
      <c r="G14" s="41" t="s">
        <v>93</v>
      </c>
      <c r="H14" s="41" t="s">
        <v>265</v>
      </c>
      <c r="K14"/>
      <c r="L14"/>
      <c r="M14"/>
    </row>
    <row r="15" spans="1:13" x14ac:dyDescent="0.25">
      <c r="A15" s="26">
        <v>21833</v>
      </c>
      <c r="B15" s="26" t="s">
        <v>151</v>
      </c>
      <c r="C15" s="26">
        <v>55</v>
      </c>
      <c r="D15" s="26" t="s">
        <v>3</v>
      </c>
      <c r="E15" s="26" t="s">
        <v>217</v>
      </c>
      <c r="F15" s="41">
        <v>6</v>
      </c>
      <c r="G15" s="41" t="s">
        <v>93</v>
      </c>
      <c r="H15" s="41" t="s">
        <v>93</v>
      </c>
      <c r="K15"/>
      <c r="L15"/>
      <c r="M15"/>
    </row>
    <row r="16" spans="1:13" x14ac:dyDescent="0.25">
      <c r="A16" s="26">
        <v>23223</v>
      </c>
      <c r="B16" s="26" t="s">
        <v>151</v>
      </c>
      <c r="C16" s="26">
        <v>70</v>
      </c>
      <c r="D16" s="26" t="s">
        <v>4</v>
      </c>
      <c r="E16" s="30" t="s">
        <v>223</v>
      </c>
      <c r="F16" s="41">
        <v>2</v>
      </c>
      <c r="G16" s="41" t="s">
        <v>265</v>
      </c>
      <c r="H16" s="41" t="s">
        <v>265</v>
      </c>
      <c r="K16"/>
      <c r="L16"/>
      <c r="M16"/>
    </row>
    <row r="17" spans="1:13" x14ac:dyDescent="0.25">
      <c r="A17" s="26">
        <v>25653</v>
      </c>
      <c r="B17" s="26" t="s">
        <v>151</v>
      </c>
      <c r="C17" s="26">
        <v>48</v>
      </c>
      <c r="D17" s="26" t="s">
        <v>4</v>
      </c>
      <c r="E17" s="26" t="s">
        <v>225</v>
      </c>
      <c r="F17" s="41">
        <v>3</v>
      </c>
      <c r="G17" s="41" t="s">
        <v>265</v>
      </c>
      <c r="H17" s="41" t="s">
        <v>265</v>
      </c>
      <c r="K17"/>
      <c r="L17"/>
      <c r="M17"/>
    </row>
    <row r="18" spans="1:13" x14ac:dyDescent="0.25">
      <c r="A18" s="26">
        <v>25760</v>
      </c>
      <c r="B18" s="26" t="s">
        <v>151</v>
      </c>
      <c r="C18" s="26">
        <v>31</v>
      </c>
      <c r="D18" s="26" t="s">
        <v>3</v>
      </c>
      <c r="E18" s="26" t="s">
        <v>228</v>
      </c>
      <c r="F18" s="41">
        <v>2</v>
      </c>
      <c r="G18" s="41" t="s">
        <v>93</v>
      </c>
      <c r="H18" s="41" t="s">
        <v>265</v>
      </c>
      <c r="K18"/>
      <c r="L18"/>
      <c r="M18"/>
    </row>
    <row r="19" spans="1:13" x14ac:dyDescent="0.25">
      <c r="A19" s="26">
        <v>27548</v>
      </c>
      <c r="B19" s="26" t="s">
        <v>151</v>
      </c>
      <c r="C19" s="26">
        <v>40</v>
      </c>
      <c r="D19" s="26" t="s">
        <v>3</v>
      </c>
      <c r="E19" s="26" t="s">
        <v>228</v>
      </c>
      <c r="F19" s="41">
        <v>3</v>
      </c>
      <c r="G19" s="41" t="s">
        <v>93</v>
      </c>
      <c r="H19" s="41" t="s">
        <v>265</v>
      </c>
      <c r="K19"/>
      <c r="L19"/>
      <c r="M19"/>
    </row>
    <row r="20" spans="1:13" x14ac:dyDescent="0.25">
      <c r="A20" s="26">
        <v>28854</v>
      </c>
      <c r="B20" s="26" t="s">
        <v>151</v>
      </c>
      <c r="C20" s="26">
        <v>39</v>
      </c>
      <c r="D20" s="26" t="s">
        <v>4</v>
      </c>
      <c r="E20" s="30" t="s">
        <v>219</v>
      </c>
      <c r="F20" s="41">
        <v>3</v>
      </c>
      <c r="G20" s="41" t="s">
        <v>265</v>
      </c>
      <c r="H20" s="41" t="s">
        <v>93</v>
      </c>
      <c r="K20"/>
      <c r="L20"/>
      <c r="M20"/>
    </row>
    <row r="21" spans="1:13" x14ac:dyDescent="0.25">
      <c r="A21" s="26">
        <v>31754</v>
      </c>
      <c r="B21" s="26" t="s">
        <v>151</v>
      </c>
      <c r="C21" s="26">
        <v>42</v>
      </c>
      <c r="D21" s="26" t="s">
        <v>4</v>
      </c>
      <c r="E21" s="30" t="s">
        <v>227</v>
      </c>
      <c r="F21" s="41">
        <v>2</v>
      </c>
      <c r="G21" s="41" t="s">
        <v>265</v>
      </c>
      <c r="H21" s="41" t="s">
        <v>93</v>
      </c>
      <c r="K21"/>
      <c r="L21"/>
      <c r="M21"/>
    </row>
    <row r="22" spans="1:13" x14ac:dyDescent="0.25">
      <c r="A22" s="26">
        <v>31918</v>
      </c>
      <c r="B22" s="26" t="s">
        <v>151</v>
      </c>
      <c r="C22" s="26">
        <v>38</v>
      </c>
      <c r="D22" s="26" t="s">
        <v>3</v>
      </c>
      <c r="E22" s="26" t="s">
        <v>228</v>
      </c>
      <c r="F22" s="41">
        <v>2</v>
      </c>
      <c r="G22" s="41" t="s">
        <v>93</v>
      </c>
      <c r="H22" s="41" t="s">
        <v>265</v>
      </c>
      <c r="K22"/>
      <c r="L22"/>
      <c r="M22"/>
    </row>
    <row r="23" spans="1:13" x14ac:dyDescent="0.25">
      <c r="A23" s="26">
        <v>32061</v>
      </c>
      <c r="B23" s="26" t="s">
        <v>151</v>
      </c>
      <c r="C23" s="26">
        <v>63</v>
      </c>
      <c r="D23" s="26" t="s">
        <v>4</v>
      </c>
      <c r="E23" s="30" t="s">
        <v>219</v>
      </c>
      <c r="F23" s="41">
        <v>3</v>
      </c>
      <c r="G23" s="41" t="s">
        <v>265</v>
      </c>
      <c r="H23" s="41" t="s">
        <v>265</v>
      </c>
      <c r="K23"/>
      <c r="L23"/>
      <c r="M23"/>
    </row>
    <row r="24" spans="1:13" x14ac:dyDescent="0.25">
      <c r="A24" s="30">
        <v>14137</v>
      </c>
      <c r="B24" s="26" t="s">
        <v>150</v>
      </c>
      <c r="C24" s="30">
        <v>35</v>
      </c>
      <c r="D24" s="30" t="s">
        <v>3</v>
      </c>
      <c r="E24" s="30" t="s">
        <v>218</v>
      </c>
      <c r="F24" s="41">
        <v>3</v>
      </c>
      <c r="G24" s="41" t="s">
        <v>93</v>
      </c>
      <c r="H24" s="41" t="s">
        <v>265</v>
      </c>
      <c r="K24"/>
      <c r="L24"/>
      <c r="M24"/>
    </row>
    <row r="25" spans="1:13" x14ac:dyDescent="0.25">
      <c r="A25" s="30">
        <v>14173</v>
      </c>
      <c r="B25" s="26" t="s">
        <v>150</v>
      </c>
      <c r="C25" s="30">
        <v>62</v>
      </c>
      <c r="D25" s="30" t="s">
        <v>4</v>
      </c>
      <c r="E25" s="30" t="s">
        <v>224</v>
      </c>
      <c r="F25" s="41">
        <v>2</v>
      </c>
      <c r="G25" s="41" t="s">
        <v>265</v>
      </c>
      <c r="H25" s="41" t="s">
        <v>265</v>
      </c>
      <c r="K25"/>
      <c r="L25"/>
      <c r="M25"/>
    </row>
    <row r="26" spans="1:13" x14ac:dyDescent="0.25">
      <c r="A26" s="30">
        <v>14252</v>
      </c>
      <c r="B26" s="26" t="s">
        <v>150</v>
      </c>
      <c r="C26" s="30">
        <v>51</v>
      </c>
      <c r="D26" s="30" t="s">
        <v>4</v>
      </c>
      <c r="E26" s="30" t="s">
        <v>221</v>
      </c>
      <c r="F26" s="41">
        <v>4</v>
      </c>
      <c r="G26" s="41" t="s">
        <v>93</v>
      </c>
      <c r="H26" s="41" t="s">
        <v>93</v>
      </c>
      <c r="K26"/>
      <c r="L26"/>
      <c r="M26"/>
    </row>
    <row r="27" spans="1:13" x14ac:dyDescent="0.25">
      <c r="A27" s="30">
        <v>14264</v>
      </c>
      <c r="B27" s="26" t="s">
        <v>150</v>
      </c>
      <c r="C27" s="30">
        <v>59</v>
      </c>
      <c r="D27" s="30" t="s">
        <v>3</v>
      </c>
      <c r="E27" s="26" t="s">
        <v>222</v>
      </c>
      <c r="F27" s="41">
        <v>1</v>
      </c>
      <c r="G27" s="41" t="s">
        <v>93</v>
      </c>
      <c r="H27" s="41" t="s">
        <v>93</v>
      </c>
      <c r="K27"/>
      <c r="L27"/>
      <c r="M27"/>
    </row>
    <row r="28" spans="1:13" x14ac:dyDescent="0.25">
      <c r="A28" s="30">
        <v>14278</v>
      </c>
      <c r="B28" s="26" t="s">
        <v>150</v>
      </c>
      <c r="C28" s="30">
        <v>52</v>
      </c>
      <c r="D28" s="30" t="s">
        <v>4</v>
      </c>
      <c r="E28" s="30" t="s">
        <v>220</v>
      </c>
      <c r="F28" s="41">
        <v>2</v>
      </c>
      <c r="G28" s="41" t="s">
        <v>93</v>
      </c>
      <c r="H28" s="41" t="s">
        <v>265</v>
      </c>
      <c r="K28"/>
      <c r="L28"/>
      <c r="M28"/>
    </row>
    <row r="29" spans="1:13" x14ac:dyDescent="0.25">
      <c r="A29" s="30">
        <v>14295</v>
      </c>
      <c r="B29" s="26" t="s">
        <v>150</v>
      </c>
      <c r="C29" s="30">
        <v>55</v>
      </c>
      <c r="D29" s="30" t="s">
        <v>3</v>
      </c>
      <c r="E29" s="30" t="s">
        <v>221</v>
      </c>
      <c r="F29" s="41">
        <v>2</v>
      </c>
      <c r="G29" s="41" t="s">
        <v>93</v>
      </c>
      <c r="H29" s="41" t="s">
        <v>93</v>
      </c>
      <c r="K29"/>
      <c r="L29"/>
      <c r="M29"/>
    </row>
    <row r="30" spans="1:13" x14ac:dyDescent="0.25">
      <c r="A30" s="30">
        <v>14355</v>
      </c>
      <c r="B30" s="26" t="s">
        <v>150</v>
      </c>
      <c r="C30" s="30">
        <v>39</v>
      </c>
      <c r="D30" s="30" t="s">
        <v>3</v>
      </c>
      <c r="E30" s="26" t="s">
        <v>217</v>
      </c>
      <c r="F30" s="41">
        <v>4</v>
      </c>
      <c r="G30" s="41" t="s">
        <v>93</v>
      </c>
      <c r="H30" s="41" t="s">
        <v>93</v>
      </c>
      <c r="K30"/>
      <c r="L30"/>
    </row>
    <row r="31" spans="1:13" x14ac:dyDescent="0.25">
      <c r="A31" s="30">
        <v>14364</v>
      </c>
      <c r="B31" s="26" t="s">
        <v>150</v>
      </c>
      <c r="C31" s="30">
        <v>52</v>
      </c>
      <c r="D31" s="30" t="s">
        <v>4</v>
      </c>
      <c r="E31" s="30" t="s">
        <v>231</v>
      </c>
      <c r="F31" s="41">
        <v>1</v>
      </c>
      <c r="G31" s="41" t="s">
        <v>265</v>
      </c>
      <c r="H31" s="41" t="s">
        <v>265</v>
      </c>
      <c r="K31"/>
      <c r="L31"/>
    </row>
    <row r="32" spans="1:13" x14ac:dyDescent="0.25">
      <c r="A32" s="30">
        <v>14402</v>
      </c>
      <c r="B32" s="26" t="s">
        <v>150</v>
      </c>
      <c r="C32" s="30">
        <v>69</v>
      </c>
      <c r="D32" s="30" t="s">
        <v>4</v>
      </c>
      <c r="E32" s="30" t="s">
        <v>231</v>
      </c>
      <c r="F32" s="41">
        <v>2</v>
      </c>
      <c r="G32" s="41" t="s">
        <v>93</v>
      </c>
      <c r="H32" s="41" t="s">
        <v>265</v>
      </c>
    </row>
    <row r="33" spans="1:8" x14ac:dyDescent="0.25">
      <c r="A33" s="30">
        <v>14461</v>
      </c>
      <c r="B33" s="26" t="s">
        <v>150</v>
      </c>
      <c r="C33" s="30">
        <v>61</v>
      </c>
      <c r="D33" s="30" t="s">
        <v>3</v>
      </c>
      <c r="E33" s="26" t="s">
        <v>228</v>
      </c>
      <c r="F33" s="41">
        <v>7</v>
      </c>
      <c r="G33" s="41" t="s">
        <v>93</v>
      </c>
      <c r="H33" s="41" t="s">
        <v>265</v>
      </c>
    </row>
    <row r="34" spans="1:8" x14ac:dyDescent="0.25">
      <c r="A34" s="30">
        <v>14522</v>
      </c>
      <c r="B34" s="26" t="s">
        <v>150</v>
      </c>
      <c r="C34" s="30">
        <v>43</v>
      </c>
      <c r="D34" s="30" t="s">
        <v>4</v>
      </c>
      <c r="E34" s="30" t="s">
        <v>219</v>
      </c>
      <c r="F34" s="41">
        <v>2</v>
      </c>
      <c r="G34" s="41" t="s">
        <v>93</v>
      </c>
      <c r="H34" s="41" t="s">
        <v>93</v>
      </c>
    </row>
    <row r="35" spans="1:8" x14ac:dyDescent="0.25">
      <c r="A35" s="30">
        <v>14552</v>
      </c>
      <c r="B35" s="26" t="s">
        <v>150</v>
      </c>
      <c r="C35" s="30">
        <v>50</v>
      </c>
      <c r="D35" s="30" t="s">
        <v>4</v>
      </c>
      <c r="E35" s="30" t="s">
        <v>221</v>
      </c>
      <c r="F35" s="41">
        <v>2</v>
      </c>
      <c r="G35" s="41" t="s">
        <v>265</v>
      </c>
      <c r="H35" s="41" t="s">
        <v>265</v>
      </c>
    </row>
    <row r="36" spans="1:8" x14ac:dyDescent="0.25">
      <c r="A36" s="30">
        <v>14656</v>
      </c>
      <c r="B36" s="26" t="s">
        <v>150</v>
      </c>
      <c r="C36" s="30">
        <v>61</v>
      </c>
      <c r="D36" s="30" t="s">
        <v>3</v>
      </c>
      <c r="E36" s="26" t="s">
        <v>217</v>
      </c>
      <c r="F36" s="41">
        <v>5</v>
      </c>
      <c r="G36" s="41" t="s">
        <v>93</v>
      </c>
      <c r="H36" s="41" t="s">
        <v>93</v>
      </c>
    </row>
    <row r="37" spans="1:8" x14ac:dyDescent="0.25">
      <c r="A37" s="30">
        <v>14711</v>
      </c>
      <c r="B37" s="26" t="s">
        <v>150</v>
      </c>
      <c r="C37" s="30">
        <v>46</v>
      </c>
      <c r="D37" s="30" t="s">
        <v>3</v>
      </c>
      <c r="E37" s="30" t="s">
        <v>5</v>
      </c>
      <c r="F37" s="41">
        <v>4</v>
      </c>
      <c r="G37" s="41" t="s">
        <v>93</v>
      </c>
      <c r="H37" s="41" t="s">
        <v>265</v>
      </c>
    </row>
    <row r="38" spans="1:8" x14ac:dyDescent="0.25">
      <c r="A38" s="30">
        <v>14851</v>
      </c>
      <c r="B38" s="26" t="s">
        <v>150</v>
      </c>
      <c r="C38" s="30">
        <v>39</v>
      </c>
      <c r="D38" s="30" t="s">
        <v>3</v>
      </c>
      <c r="E38" s="30" t="s">
        <v>219</v>
      </c>
      <c r="F38" s="41">
        <v>2</v>
      </c>
      <c r="G38" s="41" t="s">
        <v>93</v>
      </c>
      <c r="H38" s="41" t="s">
        <v>265</v>
      </c>
    </row>
    <row r="39" spans="1:8" x14ac:dyDescent="0.25">
      <c r="A39" s="30">
        <v>15003</v>
      </c>
      <c r="B39" s="26" t="s">
        <v>150</v>
      </c>
      <c r="C39" s="30">
        <v>69</v>
      </c>
      <c r="D39" s="30" t="s">
        <v>3</v>
      </c>
      <c r="E39" s="30" t="s">
        <v>229</v>
      </c>
      <c r="F39" s="41">
        <v>1</v>
      </c>
      <c r="G39" s="41" t="s">
        <v>93</v>
      </c>
      <c r="H39" s="41" t="s">
        <v>93</v>
      </c>
    </row>
    <row r="40" spans="1:8" x14ac:dyDescent="0.25">
      <c r="A40" s="30">
        <v>15205</v>
      </c>
      <c r="B40" s="26" t="s">
        <v>150</v>
      </c>
      <c r="C40" s="30">
        <v>46</v>
      </c>
      <c r="D40" s="30" t="s">
        <v>3</v>
      </c>
      <c r="E40" s="26" t="s">
        <v>217</v>
      </c>
      <c r="F40" s="41">
        <v>4</v>
      </c>
      <c r="G40" s="41" t="s">
        <v>93</v>
      </c>
      <c r="H40" s="41" t="s">
        <v>93</v>
      </c>
    </row>
    <row r="41" spans="1:8" x14ac:dyDescent="0.25">
      <c r="A41" s="30">
        <v>15297</v>
      </c>
      <c r="B41" s="26" t="s">
        <v>150</v>
      </c>
      <c r="C41" s="30">
        <v>43</v>
      </c>
      <c r="D41" s="30" t="s">
        <v>4</v>
      </c>
      <c r="E41" s="26" t="s">
        <v>222</v>
      </c>
      <c r="F41" s="41">
        <v>1</v>
      </c>
      <c r="G41" s="41" t="s">
        <v>265</v>
      </c>
      <c r="H41" s="41" t="s">
        <v>265</v>
      </c>
    </row>
    <row r="42" spans="1:8" x14ac:dyDescent="0.25">
      <c r="A42" s="30">
        <v>15610</v>
      </c>
      <c r="B42" s="26" t="s">
        <v>150</v>
      </c>
      <c r="C42" s="30">
        <v>39</v>
      </c>
      <c r="D42" s="30" t="s">
        <v>3</v>
      </c>
      <c r="E42" s="26" t="s">
        <v>217</v>
      </c>
      <c r="F42" s="41">
        <v>7</v>
      </c>
      <c r="G42" s="41" t="s">
        <v>93</v>
      </c>
      <c r="H42" s="41" t="s">
        <v>93</v>
      </c>
    </row>
    <row r="43" spans="1:8" x14ac:dyDescent="0.25">
      <c r="A43" s="30">
        <v>15648</v>
      </c>
      <c r="B43" s="26" t="s">
        <v>150</v>
      </c>
      <c r="C43" s="30">
        <v>51</v>
      </c>
      <c r="D43" s="30" t="s">
        <v>4</v>
      </c>
      <c r="E43" s="30" t="s">
        <v>221</v>
      </c>
      <c r="F43" s="41">
        <v>2</v>
      </c>
      <c r="G43" s="41" t="s">
        <v>93</v>
      </c>
      <c r="H43" s="41" t="s">
        <v>93</v>
      </c>
    </row>
    <row r="44" spans="1:8" x14ac:dyDescent="0.25">
      <c r="A44" s="30">
        <v>15730</v>
      </c>
      <c r="B44" s="26" t="s">
        <v>150</v>
      </c>
      <c r="C44" s="30">
        <v>66</v>
      </c>
      <c r="D44" s="30" t="s">
        <v>3</v>
      </c>
      <c r="E44" s="30" t="s">
        <v>227</v>
      </c>
      <c r="F44" s="41">
        <v>1</v>
      </c>
      <c r="G44" s="41" t="s">
        <v>265</v>
      </c>
      <c r="H44" s="41" t="s">
        <v>265</v>
      </c>
    </row>
    <row r="45" spans="1:8" x14ac:dyDescent="0.25">
      <c r="A45" s="30">
        <v>15777</v>
      </c>
      <c r="B45" s="26" t="s">
        <v>150</v>
      </c>
      <c r="C45" s="30">
        <v>59</v>
      </c>
      <c r="D45" s="30" t="s">
        <v>4</v>
      </c>
      <c r="E45" s="30" t="s">
        <v>229</v>
      </c>
      <c r="F45" s="41">
        <v>3</v>
      </c>
      <c r="G45" s="41" t="s">
        <v>265</v>
      </c>
      <c r="H45" s="41" t="s">
        <v>93</v>
      </c>
    </row>
    <row r="46" spans="1:8" x14ac:dyDescent="0.25">
      <c r="A46" s="30">
        <v>15852</v>
      </c>
      <c r="B46" s="26" t="s">
        <v>150</v>
      </c>
      <c r="C46" s="30">
        <v>46</v>
      </c>
      <c r="D46" s="30" t="s">
        <v>4</v>
      </c>
      <c r="E46" s="30" t="s">
        <v>221</v>
      </c>
      <c r="F46" s="41">
        <v>2</v>
      </c>
      <c r="G46" s="41" t="s">
        <v>93</v>
      </c>
      <c r="H46" s="41" t="s">
        <v>93</v>
      </c>
    </row>
    <row r="47" spans="1:8" x14ac:dyDescent="0.25">
      <c r="A47" s="30">
        <v>15902</v>
      </c>
      <c r="B47" s="26" t="s">
        <v>150</v>
      </c>
      <c r="C47" s="30">
        <v>47</v>
      </c>
      <c r="D47" s="30" t="s">
        <v>3</v>
      </c>
      <c r="E47" s="26" t="s">
        <v>217</v>
      </c>
      <c r="F47" s="41">
        <v>4</v>
      </c>
      <c r="G47" s="41" t="s">
        <v>93</v>
      </c>
      <c r="H47" s="41" t="s">
        <v>93</v>
      </c>
    </row>
    <row r="48" spans="1:8" x14ac:dyDescent="0.25">
      <c r="A48" s="30">
        <v>16425</v>
      </c>
      <c r="B48" s="26" t="s">
        <v>150</v>
      </c>
      <c r="C48" s="30">
        <v>43</v>
      </c>
      <c r="D48" s="30" t="s">
        <v>3</v>
      </c>
      <c r="E48" s="30" t="s">
        <v>230</v>
      </c>
      <c r="F48" s="41">
        <v>3</v>
      </c>
      <c r="G48" s="41" t="s">
        <v>93</v>
      </c>
      <c r="H48" s="41" t="s">
        <v>93</v>
      </c>
    </row>
    <row r="49" spans="1:10" x14ac:dyDescent="0.25">
      <c r="A49" s="30">
        <v>16553</v>
      </c>
      <c r="B49" s="26" t="s">
        <v>150</v>
      </c>
      <c r="C49" s="30">
        <v>36</v>
      </c>
      <c r="D49" s="30" t="s">
        <v>4</v>
      </c>
      <c r="E49" s="30" t="s">
        <v>221</v>
      </c>
      <c r="F49" s="41">
        <v>2</v>
      </c>
      <c r="G49" s="41" t="s">
        <v>265</v>
      </c>
      <c r="H49" s="41" t="s">
        <v>93</v>
      </c>
    </row>
    <row r="50" spans="1:10" x14ac:dyDescent="0.25">
      <c r="A50" s="30">
        <v>16740</v>
      </c>
      <c r="B50" s="26" t="s">
        <v>150</v>
      </c>
      <c r="C50" s="30">
        <v>62</v>
      </c>
      <c r="D50" s="30" t="s">
        <v>4</v>
      </c>
      <c r="E50" s="26" t="s">
        <v>226</v>
      </c>
      <c r="F50" s="41">
        <v>1</v>
      </c>
      <c r="G50" s="41" t="s">
        <v>265</v>
      </c>
      <c r="H50" s="41" t="s">
        <v>265</v>
      </c>
    </row>
    <row r="51" spans="1:10" x14ac:dyDescent="0.25">
      <c r="A51" s="30">
        <v>16972</v>
      </c>
      <c r="B51" s="26" t="s">
        <v>150</v>
      </c>
      <c r="C51" s="30">
        <v>50</v>
      </c>
      <c r="D51" s="30" t="s">
        <v>4</v>
      </c>
      <c r="E51" s="30" t="s">
        <v>221</v>
      </c>
      <c r="F51" s="41">
        <v>1</v>
      </c>
      <c r="G51" s="41" t="s">
        <v>93</v>
      </c>
      <c r="H51" s="41" t="s">
        <v>93</v>
      </c>
      <c r="J51"/>
    </row>
    <row r="52" spans="1:10" s="13" customFormat="1" x14ac:dyDescent="0.25">
      <c r="A52" s="30">
        <v>17345</v>
      </c>
      <c r="B52" s="26" t="s">
        <v>150</v>
      </c>
      <c r="C52" s="30">
        <v>43</v>
      </c>
      <c r="D52" s="30" t="s">
        <v>4</v>
      </c>
      <c r="E52" s="30" t="s">
        <v>221</v>
      </c>
      <c r="F52" s="41">
        <v>3</v>
      </c>
      <c r="G52" s="41" t="s">
        <v>93</v>
      </c>
      <c r="H52" s="41" t="s">
        <v>93</v>
      </c>
      <c r="J52"/>
    </row>
    <row r="53" spans="1:10" x14ac:dyDescent="0.25">
      <c r="A53" s="30">
        <v>17463</v>
      </c>
      <c r="B53" s="26" t="s">
        <v>150</v>
      </c>
      <c r="C53" s="30">
        <v>45</v>
      </c>
      <c r="D53" s="30" t="s">
        <v>3</v>
      </c>
      <c r="E53" s="26" t="s">
        <v>217</v>
      </c>
      <c r="F53" s="41">
        <v>2</v>
      </c>
      <c r="G53" s="41" t="s">
        <v>265</v>
      </c>
      <c r="H53" s="41" t="s">
        <v>265</v>
      </c>
      <c r="J53"/>
    </row>
    <row r="54" spans="1:10" x14ac:dyDescent="0.25">
      <c r="A54" s="30">
        <v>17488</v>
      </c>
      <c r="B54" s="26" t="s">
        <v>150</v>
      </c>
      <c r="C54" s="30">
        <v>35</v>
      </c>
      <c r="D54" s="30" t="s">
        <v>4</v>
      </c>
      <c r="E54" s="30" t="s">
        <v>221</v>
      </c>
      <c r="F54" s="41">
        <v>2</v>
      </c>
      <c r="G54" s="41" t="s">
        <v>93</v>
      </c>
      <c r="H54" s="41" t="s">
        <v>93</v>
      </c>
      <c r="J54"/>
    </row>
    <row r="55" spans="1:10" x14ac:dyDescent="0.25">
      <c r="A55" s="30">
        <v>17782</v>
      </c>
      <c r="B55" s="26" t="s">
        <v>150</v>
      </c>
      <c r="C55" s="30">
        <v>33</v>
      </c>
      <c r="D55" s="30" t="s">
        <v>4</v>
      </c>
      <c r="E55" s="30" t="s">
        <v>219</v>
      </c>
      <c r="F55" s="41">
        <v>1</v>
      </c>
      <c r="G55" s="41" t="s">
        <v>93</v>
      </c>
      <c r="H55" s="41" t="s">
        <v>265</v>
      </c>
      <c r="J55"/>
    </row>
    <row r="56" spans="1:10" x14ac:dyDescent="0.25">
      <c r="A56" s="30">
        <v>17984</v>
      </c>
      <c r="B56" s="26" t="s">
        <v>150</v>
      </c>
      <c r="C56" s="30">
        <v>47</v>
      </c>
      <c r="D56" s="30" t="s">
        <v>4</v>
      </c>
      <c r="E56" s="30" t="s">
        <v>221</v>
      </c>
      <c r="F56" s="41">
        <v>1</v>
      </c>
      <c r="G56" s="41" t="s">
        <v>265</v>
      </c>
      <c r="H56" s="41" t="s">
        <v>265</v>
      </c>
      <c r="J56"/>
    </row>
    <row r="57" spans="1:10" x14ac:dyDescent="0.25">
      <c r="A57" s="30">
        <v>18038</v>
      </c>
      <c r="B57" s="26" t="s">
        <v>150</v>
      </c>
      <c r="C57" s="30">
        <v>28</v>
      </c>
      <c r="D57" s="30" t="s">
        <v>3</v>
      </c>
      <c r="E57" s="26" t="s">
        <v>217</v>
      </c>
      <c r="F57" s="41">
        <v>3</v>
      </c>
      <c r="G57" s="41" t="s">
        <v>265</v>
      </c>
      <c r="H57" s="41" t="s">
        <v>93</v>
      </c>
      <c r="J57"/>
    </row>
    <row r="58" spans="1:10" x14ac:dyDescent="0.25">
      <c r="A58" s="30">
        <v>18093</v>
      </c>
      <c r="B58" s="26" t="s">
        <v>150</v>
      </c>
      <c r="C58" s="30">
        <v>45</v>
      </c>
      <c r="D58" s="30" t="s">
        <v>4</v>
      </c>
      <c r="E58" s="30" t="s">
        <v>221</v>
      </c>
      <c r="F58" s="41">
        <v>3</v>
      </c>
      <c r="G58" s="41" t="s">
        <v>265</v>
      </c>
      <c r="H58" s="41" t="s">
        <v>93</v>
      </c>
      <c r="J58"/>
    </row>
    <row r="59" spans="1:10" x14ac:dyDescent="0.25">
      <c r="A59" s="30">
        <v>18096</v>
      </c>
      <c r="B59" s="26" t="s">
        <v>150</v>
      </c>
      <c r="C59" s="30">
        <v>55</v>
      </c>
      <c r="D59" s="30" t="s">
        <v>4</v>
      </c>
      <c r="E59" s="30" t="s">
        <v>231</v>
      </c>
      <c r="F59" s="41">
        <v>3</v>
      </c>
      <c r="G59" s="41" t="s">
        <v>93</v>
      </c>
      <c r="H59" s="41" t="s">
        <v>93</v>
      </c>
      <c r="J59"/>
    </row>
    <row r="60" spans="1:10" x14ac:dyDescent="0.25">
      <c r="A60" s="30">
        <v>18102</v>
      </c>
      <c r="B60" s="26" t="s">
        <v>150</v>
      </c>
      <c r="C60" s="30">
        <v>46</v>
      </c>
      <c r="D60" s="30" t="s">
        <v>4</v>
      </c>
      <c r="E60" s="30" t="s">
        <v>221</v>
      </c>
      <c r="F60" s="41">
        <v>2</v>
      </c>
      <c r="G60" s="41" t="s">
        <v>93</v>
      </c>
      <c r="H60" s="41" t="s">
        <v>93</v>
      </c>
      <c r="J60"/>
    </row>
    <row r="61" spans="1:10" x14ac:dyDescent="0.25">
      <c r="A61" s="30">
        <v>18617</v>
      </c>
      <c r="B61" s="26" t="s">
        <v>150</v>
      </c>
      <c r="C61" s="30">
        <v>71</v>
      </c>
      <c r="D61" s="30" t="s">
        <v>3</v>
      </c>
      <c r="E61" s="30" t="s">
        <v>223</v>
      </c>
      <c r="F61" s="41">
        <v>1</v>
      </c>
      <c r="G61" s="41" t="s">
        <v>265</v>
      </c>
      <c r="H61" s="41" t="s">
        <v>265</v>
      </c>
      <c r="J61"/>
    </row>
    <row r="63" spans="1:10" x14ac:dyDescent="0.25">
      <c r="C63" s="50">
        <f>MIN(C2:C61)</f>
        <v>22</v>
      </c>
      <c r="D63" s="50">
        <f>COUNTIF(D2:D61, "*M*")</f>
        <v>30</v>
      </c>
    </row>
    <row r="64" spans="1:10" x14ac:dyDescent="0.25">
      <c r="C64" s="50">
        <f>MAX(C2:C61)</f>
        <v>71</v>
      </c>
      <c r="D64" s="50">
        <f>COUNTIF(D2:D61, "*F*")</f>
        <v>30</v>
      </c>
    </row>
    <row r="65" spans="3:3" x14ac:dyDescent="0.25">
      <c r="C65" s="50">
        <f>MEDIAN(C2:C61)</f>
        <v>48.5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H61">
    <sortCondition ref="B2:B61"/>
  </sortState>
  <conditionalFormatting sqref="A1:A1048576">
    <cfRule type="duplicateValues" dxfId="6" priority="5"/>
  </conditionalFormatting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A5AF6-B4DF-4C6F-AEFA-8206F2DC4C39}">
  <sheetPr>
    <pageSetUpPr fitToPage="1"/>
  </sheetPr>
  <dimension ref="A1:Q61"/>
  <sheetViews>
    <sheetView zoomScale="55" zoomScaleNormal="55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I9" sqref="I9"/>
    </sheetView>
  </sheetViews>
  <sheetFormatPr defaultColWidth="18.5703125" defaultRowHeight="15.75" x14ac:dyDescent="0.25"/>
  <cols>
    <col min="1" max="1" width="10.7109375" style="36" customWidth="1"/>
    <col min="2" max="6" width="25.7109375" style="36" customWidth="1"/>
    <col min="7" max="9" width="25.7109375" style="1" customWidth="1"/>
    <col min="10" max="10" width="35.7109375" style="1" customWidth="1"/>
    <col min="11" max="11" width="50.7109375" style="1" customWidth="1"/>
    <col min="12" max="16" width="10.7109375" style="1" customWidth="1"/>
    <col min="17" max="17" width="30.7109375" style="1" customWidth="1"/>
    <col min="18" max="16384" width="18.5703125" style="1"/>
  </cols>
  <sheetData>
    <row r="1" spans="1:17" ht="31.5" x14ac:dyDescent="0.25">
      <c r="A1" s="24" t="s">
        <v>0</v>
      </c>
      <c r="B1" s="24" t="s">
        <v>74</v>
      </c>
      <c r="C1" s="24" t="s">
        <v>143</v>
      </c>
      <c r="D1" s="24" t="s">
        <v>243</v>
      </c>
      <c r="E1" s="24" t="s">
        <v>75</v>
      </c>
      <c r="F1" s="24" t="s">
        <v>137</v>
      </c>
      <c r="G1" s="25" t="s">
        <v>246</v>
      </c>
      <c r="H1" s="24" t="s">
        <v>245</v>
      </c>
      <c r="I1" s="24" t="s">
        <v>247</v>
      </c>
      <c r="J1" s="24" t="s">
        <v>248</v>
      </c>
      <c r="K1" s="24" t="s">
        <v>249</v>
      </c>
      <c r="L1" s="25" t="s">
        <v>244</v>
      </c>
    </row>
    <row r="2" spans="1:17" ht="63" x14ac:dyDescent="0.25">
      <c r="A2" s="41">
        <v>12089</v>
      </c>
      <c r="B2" s="32" t="s">
        <v>76</v>
      </c>
      <c r="C2" s="32" t="s">
        <v>6</v>
      </c>
      <c r="D2" s="32" t="s">
        <v>6</v>
      </c>
      <c r="E2" s="32" t="s">
        <v>6</v>
      </c>
      <c r="F2" s="52" t="s">
        <v>136</v>
      </c>
      <c r="G2" s="32" t="s">
        <v>9</v>
      </c>
      <c r="H2" s="30" t="s">
        <v>6</v>
      </c>
      <c r="I2" s="30" t="s">
        <v>12</v>
      </c>
      <c r="J2" s="30" t="s">
        <v>152</v>
      </c>
      <c r="K2" s="31" t="s">
        <v>156</v>
      </c>
      <c r="L2" s="30" t="s">
        <v>154</v>
      </c>
      <c r="P2" s="10" t="s">
        <v>74</v>
      </c>
      <c r="Q2" s="10" t="s">
        <v>123</v>
      </c>
    </row>
    <row r="3" spans="1:17" ht="31.5" x14ac:dyDescent="0.25">
      <c r="A3" s="41">
        <v>12585</v>
      </c>
      <c r="B3" s="32" t="s">
        <v>77</v>
      </c>
      <c r="C3" s="52" t="s">
        <v>144</v>
      </c>
      <c r="D3" s="32" t="s">
        <v>6</v>
      </c>
      <c r="E3" s="32" t="s">
        <v>6</v>
      </c>
      <c r="F3" s="32" t="s">
        <v>6</v>
      </c>
      <c r="G3" s="32" t="s">
        <v>9</v>
      </c>
      <c r="H3" s="30" t="s">
        <v>19</v>
      </c>
      <c r="I3" s="30" t="s">
        <v>6</v>
      </c>
      <c r="J3" s="30" t="s">
        <v>6</v>
      </c>
      <c r="K3" s="31" t="s">
        <v>165</v>
      </c>
      <c r="L3" s="30" t="s">
        <v>155</v>
      </c>
      <c r="P3" s="37" t="s">
        <v>143</v>
      </c>
      <c r="Q3" s="10" t="s">
        <v>238</v>
      </c>
    </row>
    <row r="4" spans="1:17" ht="47.25" x14ac:dyDescent="0.25">
      <c r="A4" s="41">
        <v>12657</v>
      </c>
      <c r="B4" s="32" t="s">
        <v>6</v>
      </c>
      <c r="C4" s="32" t="s">
        <v>6</v>
      </c>
      <c r="D4" s="32" t="s">
        <v>80</v>
      </c>
      <c r="E4" s="32" t="s">
        <v>6</v>
      </c>
      <c r="F4" s="32" t="s">
        <v>6</v>
      </c>
      <c r="G4" s="32" t="s">
        <v>9</v>
      </c>
      <c r="H4" s="30" t="s">
        <v>6</v>
      </c>
      <c r="I4" s="30" t="s">
        <v>6</v>
      </c>
      <c r="J4" s="30" t="s">
        <v>53</v>
      </c>
      <c r="K4" s="31" t="s">
        <v>158</v>
      </c>
      <c r="L4" s="30" t="s">
        <v>153</v>
      </c>
      <c r="P4" s="38"/>
      <c r="Q4" s="10" t="s">
        <v>239</v>
      </c>
    </row>
    <row r="5" spans="1:17" ht="31.5" x14ac:dyDescent="0.25">
      <c r="A5" s="41">
        <v>13299</v>
      </c>
      <c r="B5" s="32" t="s">
        <v>78</v>
      </c>
      <c r="C5" s="32" t="s">
        <v>6</v>
      </c>
      <c r="D5" s="32" t="s">
        <v>6</v>
      </c>
      <c r="E5" s="32" t="s">
        <v>6</v>
      </c>
      <c r="F5" s="32" t="s">
        <v>6</v>
      </c>
      <c r="G5" s="32" t="s">
        <v>9</v>
      </c>
      <c r="H5" s="30" t="s">
        <v>19</v>
      </c>
      <c r="I5" s="30" t="s">
        <v>6</v>
      </c>
      <c r="J5" s="30" t="s">
        <v>6</v>
      </c>
      <c r="K5" s="31" t="s">
        <v>165</v>
      </c>
      <c r="L5" s="30" t="s">
        <v>155</v>
      </c>
      <c r="P5" s="10" t="s">
        <v>243</v>
      </c>
      <c r="Q5" s="10" t="s">
        <v>242</v>
      </c>
    </row>
    <row r="6" spans="1:17" ht="47.25" x14ac:dyDescent="0.25">
      <c r="A6" s="41">
        <v>13304</v>
      </c>
      <c r="B6" s="32" t="s">
        <v>77</v>
      </c>
      <c r="C6" s="32" t="s">
        <v>6</v>
      </c>
      <c r="D6" s="32" t="s">
        <v>6</v>
      </c>
      <c r="E6" s="32" t="s">
        <v>6</v>
      </c>
      <c r="F6" s="32" t="s">
        <v>6</v>
      </c>
      <c r="G6" s="32" t="s">
        <v>9</v>
      </c>
      <c r="H6" s="30" t="s">
        <v>6</v>
      </c>
      <c r="I6" s="30" t="s">
        <v>6</v>
      </c>
      <c r="J6" s="30" t="s">
        <v>63</v>
      </c>
      <c r="K6" s="31" t="s">
        <v>159</v>
      </c>
      <c r="L6" s="30" t="s">
        <v>153</v>
      </c>
      <c r="P6" s="10" t="s">
        <v>75</v>
      </c>
      <c r="Q6" s="10" t="s">
        <v>124</v>
      </c>
    </row>
    <row r="7" spans="1:17" ht="47.25" x14ac:dyDescent="0.25">
      <c r="A7" s="42">
        <v>14137</v>
      </c>
      <c r="B7" s="32" t="s">
        <v>6</v>
      </c>
      <c r="C7" s="32" t="s">
        <v>6</v>
      </c>
      <c r="D7" s="30" t="s">
        <v>266</v>
      </c>
      <c r="E7" s="32" t="s">
        <v>6</v>
      </c>
      <c r="F7" s="32" t="s">
        <v>6</v>
      </c>
      <c r="G7" s="30" t="s">
        <v>9</v>
      </c>
      <c r="H7" s="30" t="s">
        <v>16</v>
      </c>
      <c r="I7" s="30" t="s">
        <v>6</v>
      </c>
      <c r="J7" s="30" t="s">
        <v>25</v>
      </c>
      <c r="K7" s="31" t="s">
        <v>160</v>
      </c>
      <c r="L7" s="30" t="s">
        <v>154</v>
      </c>
      <c r="P7" s="10" t="s">
        <v>137</v>
      </c>
      <c r="Q7" s="10" t="s">
        <v>241</v>
      </c>
    </row>
    <row r="8" spans="1:17" ht="31.5" x14ac:dyDescent="0.25">
      <c r="A8" s="42">
        <v>14173</v>
      </c>
      <c r="B8" s="32" t="s">
        <v>6</v>
      </c>
      <c r="C8" s="32" t="s">
        <v>6</v>
      </c>
      <c r="D8" s="30" t="s">
        <v>79</v>
      </c>
      <c r="E8" s="32" t="s">
        <v>6</v>
      </c>
      <c r="F8" s="32" t="s">
        <v>6</v>
      </c>
      <c r="G8" s="30" t="s">
        <v>10</v>
      </c>
      <c r="H8" s="30" t="s">
        <v>6</v>
      </c>
      <c r="I8" s="30" t="s">
        <v>6</v>
      </c>
      <c r="J8" s="30" t="s">
        <v>26</v>
      </c>
      <c r="K8" s="31" t="s">
        <v>161</v>
      </c>
      <c r="L8" s="30" t="s">
        <v>153</v>
      </c>
    </row>
    <row r="9" spans="1:17" ht="47.25" x14ac:dyDescent="0.25">
      <c r="A9" s="42">
        <v>14252</v>
      </c>
      <c r="B9" s="32" t="s">
        <v>6</v>
      </c>
      <c r="C9" s="32" t="s">
        <v>139</v>
      </c>
      <c r="D9" s="32" t="s">
        <v>80</v>
      </c>
      <c r="E9" s="32" t="s">
        <v>6</v>
      </c>
      <c r="F9" s="32" t="s">
        <v>6</v>
      </c>
      <c r="G9" s="30" t="s">
        <v>9</v>
      </c>
      <c r="H9" s="30" t="s">
        <v>6</v>
      </c>
      <c r="I9" s="30" t="s">
        <v>6</v>
      </c>
      <c r="J9" s="30" t="s">
        <v>27</v>
      </c>
      <c r="K9" s="31" t="s">
        <v>164</v>
      </c>
      <c r="L9" s="30" t="s">
        <v>153</v>
      </c>
      <c r="P9" s="18" t="s">
        <v>240</v>
      </c>
    </row>
    <row r="10" spans="1:17" ht="31.5" x14ac:dyDescent="0.25">
      <c r="A10" s="42">
        <v>14264</v>
      </c>
      <c r="B10" s="32" t="s">
        <v>6</v>
      </c>
      <c r="C10" s="32" t="s">
        <v>6</v>
      </c>
      <c r="D10" s="32" t="s">
        <v>77</v>
      </c>
      <c r="E10" s="32" t="s">
        <v>6</v>
      </c>
      <c r="F10" s="32" t="s">
        <v>6</v>
      </c>
      <c r="G10" s="30" t="s">
        <v>9</v>
      </c>
      <c r="H10" s="30" t="s">
        <v>6</v>
      </c>
      <c r="I10" s="30" t="s">
        <v>6</v>
      </c>
      <c r="J10" s="30" t="s">
        <v>28</v>
      </c>
      <c r="K10" s="31" t="s">
        <v>170</v>
      </c>
      <c r="L10" s="30" t="s">
        <v>153</v>
      </c>
    </row>
    <row r="11" spans="1:17" ht="31.5" x14ac:dyDescent="0.25">
      <c r="A11" s="42">
        <v>14278</v>
      </c>
      <c r="B11" s="32" t="s">
        <v>6</v>
      </c>
      <c r="C11" s="32" t="s">
        <v>6</v>
      </c>
      <c r="D11" s="30" t="s">
        <v>81</v>
      </c>
      <c r="E11" s="32" t="s">
        <v>6</v>
      </c>
      <c r="F11" s="32" t="s">
        <v>6</v>
      </c>
      <c r="G11" s="30" t="s">
        <v>9</v>
      </c>
      <c r="H11" s="30" t="s">
        <v>6</v>
      </c>
      <c r="I11" s="30" t="s">
        <v>6</v>
      </c>
      <c r="J11" s="30" t="s">
        <v>29</v>
      </c>
      <c r="K11" s="31" t="s">
        <v>167</v>
      </c>
      <c r="L11" s="30" t="s">
        <v>153</v>
      </c>
    </row>
    <row r="12" spans="1:17" ht="47.25" x14ac:dyDescent="0.25">
      <c r="A12" s="42">
        <v>14295</v>
      </c>
      <c r="B12" s="32" t="s">
        <v>6</v>
      </c>
      <c r="C12" s="32" t="s">
        <v>6</v>
      </c>
      <c r="D12" s="30" t="s">
        <v>82</v>
      </c>
      <c r="E12" s="32" t="s">
        <v>6</v>
      </c>
      <c r="F12" s="32" t="s">
        <v>6</v>
      </c>
      <c r="G12" s="30" t="s">
        <v>9</v>
      </c>
      <c r="H12" s="30" t="s">
        <v>6</v>
      </c>
      <c r="I12" s="30" t="s">
        <v>6</v>
      </c>
      <c r="J12" s="30" t="s">
        <v>27</v>
      </c>
      <c r="K12" s="31" t="s">
        <v>168</v>
      </c>
      <c r="L12" s="30" t="s">
        <v>153</v>
      </c>
    </row>
    <row r="13" spans="1:17" ht="31.5" x14ac:dyDescent="0.25">
      <c r="A13" s="42">
        <v>14355</v>
      </c>
      <c r="B13" s="52" t="s">
        <v>145</v>
      </c>
      <c r="C13" s="32" t="s">
        <v>6</v>
      </c>
      <c r="D13" s="30" t="s">
        <v>87</v>
      </c>
      <c r="E13" s="32" t="s">
        <v>6</v>
      </c>
      <c r="F13" s="32" t="s">
        <v>6</v>
      </c>
      <c r="G13" s="30" t="s">
        <v>11</v>
      </c>
      <c r="H13" s="30" t="s">
        <v>19</v>
      </c>
      <c r="I13" s="30" t="s">
        <v>6</v>
      </c>
      <c r="J13" s="30" t="s">
        <v>6</v>
      </c>
      <c r="K13" s="31" t="s">
        <v>169</v>
      </c>
      <c r="L13" s="30" t="s">
        <v>155</v>
      </c>
    </row>
    <row r="14" spans="1:17" ht="47.25" x14ac:dyDescent="0.25">
      <c r="A14" s="42">
        <v>14364</v>
      </c>
      <c r="B14" s="32" t="s">
        <v>6</v>
      </c>
      <c r="C14" s="32" t="s">
        <v>6</v>
      </c>
      <c r="D14" s="30" t="s">
        <v>84</v>
      </c>
      <c r="E14" s="32" t="s">
        <v>6</v>
      </c>
      <c r="F14" s="32" t="s">
        <v>6</v>
      </c>
      <c r="G14" s="30" t="s">
        <v>9</v>
      </c>
      <c r="H14" s="30" t="s">
        <v>6</v>
      </c>
      <c r="I14" s="30" t="s">
        <v>6</v>
      </c>
      <c r="J14" s="30" t="s">
        <v>30</v>
      </c>
      <c r="K14" s="31" t="s">
        <v>166</v>
      </c>
      <c r="L14" s="30" t="s">
        <v>153</v>
      </c>
    </row>
    <row r="15" spans="1:17" ht="47.25" x14ac:dyDescent="0.25">
      <c r="A15" s="42">
        <v>14402</v>
      </c>
      <c r="B15" s="32" t="s">
        <v>6</v>
      </c>
      <c r="C15" s="32" t="s">
        <v>6</v>
      </c>
      <c r="D15" s="30" t="s">
        <v>84</v>
      </c>
      <c r="E15" s="32" t="s">
        <v>6</v>
      </c>
      <c r="F15" s="32" t="s">
        <v>6</v>
      </c>
      <c r="G15" s="30" t="s">
        <v>9</v>
      </c>
      <c r="H15" s="30" t="s">
        <v>6</v>
      </c>
      <c r="I15" s="30" t="s">
        <v>6</v>
      </c>
      <c r="J15" s="30" t="s">
        <v>31</v>
      </c>
      <c r="K15" s="31" t="s">
        <v>171</v>
      </c>
      <c r="L15" s="30" t="s">
        <v>153</v>
      </c>
    </row>
    <row r="16" spans="1:17" ht="63" x14ac:dyDescent="0.25">
      <c r="A16" s="42">
        <v>14461</v>
      </c>
      <c r="B16" s="32" t="s">
        <v>6</v>
      </c>
      <c r="C16" s="32" t="s">
        <v>6</v>
      </c>
      <c r="D16" s="30" t="s">
        <v>87</v>
      </c>
      <c r="E16" s="32" t="s">
        <v>6</v>
      </c>
      <c r="F16" s="52" t="s">
        <v>146</v>
      </c>
      <c r="G16" s="30" t="s">
        <v>11</v>
      </c>
      <c r="H16" s="30" t="s">
        <v>6</v>
      </c>
      <c r="I16" s="30" t="s">
        <v>23</v>
      </c>
      <c r="J16" s="30" t="s">
        <v>32</v>
      </c>
      <c r="K16" s="31" t="s">
        <v>172</v>
      </c>
      <c r="L16" s="30" t="s">
        <v>154</v>
      </c>
    </row>
    <row r="17" spans="1:12" ht="47.25" x14ac:dyDescent="0.25">
      <c r="A17" s="42">
        <v>14522</v>
      </c>
      <c r="B17" s="32" t="s">
        <v>6</v>
      </c>
      <c r="C17" s="32" t="s">
        <v>6</v>
      </c>
      <c r="D17" s="30" t="s">
        <v>85</v>
      </c>
      <c r="E17" s="32" t="s">
        <v>6</v>
      </c>
      <c r="F17" s="32" t="s">
        <v>6</v>
      </c>
      <c r="G17" s="30" t="s">
        <v>13</v>
      </c>
      <c r="H17" s="30" t="s">
        <v>6</v>
      </c>
      <c r="I17" s="30" t="s">
        <v>6</v>
      </c>
      <c r="J17" s="30" t="s">
        <v>31</v>
      </c>
      <c r="K17" s="31" t="s">
        <v>173</v>
      </c>
      <c r="L17" s="30" t="s">
        <v>153</v>
      </c>
    </row>
    <row r="18" spans="1:12" ht="47.25" x14ac:dyDescent="0.25">
      <c r="A18" s="42">
        <v>14552</v>
      </c>
      <c r="B18" s="32" t="s">
        <v>6</v>
      </c>
      <c r="C18" s="32" t="s">
        <v>6</v>
      </c>
      <c r="D18" s="30" t="s">
        <v>267</v>
      </c>
      <c r="E18" s="32" t="s">
        <v>6</v>
      </c>
      <c r="F18" s="32" t="s">
        <v>6</v>
      </c>
      <c r="G18" s="30" t="s">
        <v>9</v>
      </c>
      <c r="H18" s="30" t="s">
        <v>20</v>
      </c>
      <c r="I18" s="30" t="s">
        <v>6</v>
      </c>
      <c r="J18" s="30" t="s">
        <v>33</v>
      </c>
      <c r="K18" s="31" t="s">
        <v>174</v>
      </c>
      <c r="L18" s="30" t="s">
        <v>154</v>
      </c>
    </row>
    <row r="19" spans="1:12" ht="47.25" x14ac:dyDescent="0.25">
      <c r="A19" s="42">
        <v>14656</v>
      </c>
      <c r="B19" s="52" t="s">
        <v>145</v>
      </c>
      <c r="C19" s="32" t="s">
        <v>6</v>
      </c>
      <c r="D19" s="30" t="s">
        <v>87</v>
      </c>
      <c r="E19" s="32" t="s">
        <v>6</v>
      </c>
      <c r="F19" s="52" t="s">
        <v>147</v>
      </c>
      <c r="G19" s="30" t="s">
        <v>11</v>
      </c>
      <c r="H19" s="30" t="s">
        <v>21</v>
      </c>
      <c r="I19" s="30" t="s">
        <v>6</v>
      </c>
      <c r="J19" s="30" t="s">
        <v>6</v>
      </c>
      <c r="K19" s="31" t="s">
        <v>175</v>
      </c>
      <c r="L19" s="30" t="s">
        <v>155</v>
      </c>
    </row>
    <row r="20" spans="1:12" ht="47.25" x14ac:dyDescent="0.25">
      <c r="A20" s="42">
        <v>14711</v>
      </c>
      <c r="B20" s="32" t="s">
        <v>6</v>
      </c>
      <c r="C20" s="32" t="s">
        <v>6</v>
      </c>
      <c r="D20" s="30" t="s">
        <v>84</v>
      </c>
      <c r="E20" s="32" t="s">
        <v>6</v>
      </c>
      <c r="F20" s="32" t="s">
        <v>6</v>
      </c>
      <c r="G20" s="30" t="s">
        <v>9</v>
      </c>
      <c r="H20" s="30" t="s">
        <v>6</v>
      </c>
      <c r="I20" s="30" t="s">
        <v>6</v>
      </c>
      <c r="J20" s="30" t="s">
        <v>34</v>
      </c>
      <c r="K20" s="31" t="s">
        <v>176</v>
      </c>
      <c r="L20" s="30" t="s">
        <v>153</v>
      </c>
    </row>
    <row r="21" spans="1:12" ht="47.25" x14ac:dyDescent="0.25">
      <c r="A21" s="42">
        <v>14851</v>
      </c>
      <c r="B21" s="30" t="s">
        <v>83</v>
      </c>
      <c r="C21" s="32" t="s">
        <v>6</v>
      </c>
      <c r="D21" s="32" t="s">
        <v>6</v>
      </c>
      <c r="E21" s="32" t="s">
        <v>6</v>
      </c>
      <c r="F21" s="32" t="s">
        <v>6</v>
      </c>
      <c r="G21" s="30" t="s">
        <v>13</v>
      </c>
      <c r="H21" s="30" t="s">
        <v>6</v>
      </c>
      <c r="I21" s="30" t="s">
        <v>6</v>
      </c>
      <c r="J21" s="30" t="s">
        <v>35</v>
      </c>
      <c r="K21" s="31" t="s">
        <v>177</v>
      </c>
      <c r="L21" s="30" t="s">
        <v>153</v>
      </c>
    </row>
    <row r="22" spans="1:12" ht="47.25" x14ac:dyDescent="0.25">
      <c r="A22" s="42">
        <v>15003</v>
      </c>
      <c r="B22" s="32" t="s">
        <v>6</v>
      </c>
      <c r="C22" s="32" t="s">
        <v>6</v>
      </c>
      <c r="D22" s="30" t="s">
        <v>86</v>
      </c>
      <c r="E22" s="32" t="s">
        <v>6</v>
      </c>
      <c r="F22" s="32" t="s">
        <v>6</v>
      </c>
      <c r="G22" s="30" t="s">
        <v>13</v>
      </c>
      <c r="H22" s="30" t="s">
        <v>6</v>
      </c>
      <c r="I22" s="30" t="s">
        <v>6</v>
      </c>
      <c r="J22" s="30" t="s">
        <v>36</v>
      </c>
      <c r="K22" s="31" t="s">
        <v>178</v>
      </c>
      <c r="L22" s="30" t="s">
        <v>153</v>
      </c>
    </row>
    <row r="23" spans="1:12" ht="47.25" x14ac:dyDescent="0.25">
      <c r="A23" s="41">
        <v>15188</v>
      </c>
      <c r="B23" s="32" t="s">
        <v>6</v>
      </c>
      <c r="C23" s="32" t="s">
        <v>6</v>
      </c>
      <c r="D23" s="26" t="s">
        <v>84</v>
      </c>
      <c r="E23" s="32" t="s">
        <v>6</v>
      </c>
      <c r="F23" s="32" t="s">
        <v>6</v>
      </c>
      <c r="G23" s="27" t="s">
        <v>9</v>
      </c>
      <c r="H23" s="27" t="s">
        <v>6</v>
      </c>
      <c r="I23" s="27" t="s">
        <v>6</v>
      </c>
      <c r="J23" s="28" t="s">
        <v>59</v>
      </c>
      <c r="K23" s="29" t="s">
        <v>179</v>
      </c>
      <c r="L23" s="30" t="s">
        <v>153</v>
      </c>
    </row>
    <row r="24" spans="1:12" ht="47.25" x14ac:dyDescent="0.25">
      <c r="A24" s="42">
        <v>15205</v>
      </c>
      <c r="B24" s="32" t="s">
        <v>6</v>
      </c>
      <c r="C24" s="30" t="s">
        <v>140</v>
      </c>
      <c r="D24" s="32" t="s">
        <v>6</v>
      </c>
      <c r="E24" s="32" t="s">
        <v>6</v>
      </c>
      <c r="F24" s="52" t="s">
        <v>148</v>
      </c>
      <c r="G24" s="30" t="s">
        <v>11</v>
      </c>
      <c r="H24" s="30" t="s">
        <v>6</v>
      </c>
      <c r="I24" s="30" t="s">
        <v>24</v>
      </c>
      <c r="J24" s="30" t="s">
        <v>37</v>
      </c>
      <c r="K24" s="31" t="s">
        <v>180</v>
      </c>
      <c r="L24" s="30" t="s">
        <v>154</v>
      </c>
    </row>
    <row r="25" spans="1:12" ht="47.25" x14ac:dyDescent="0.25">
      <c r="A25" s="42">
        <v>15297</v>
      </c>
      <c r="B25" s="32" t="s">
        <v>6</v>
      </c>
      <c r="C25" s="32" t="s">
        <v>6</v>
      </c>
      <c r="D25" s="30" t="s">
        <v>87</v>
      </c>
      <c r="E25" s="32" t="s">
        <v>6</v>
      </c>
      <c r="F25" s="32" t="s">
        <v>6</v>
      </c>
      <c r="G25" s="30" t="s">
        <v>11</v>
      </c>
      <c r="H25" s="30" t="s">
        <v>6</v>
      </c>
      <c r="I25" s="30" t="s">
        <v>6</v>
      </c>
      <c r="J25" s="30" t="s">
        <v>38</v>
      </c>
      <c r="K25" s="31" t="s">
        <v>181</v>
      </c>
      <c r="L25" s="30" t="s">
        <v>153</v>
      </c>
    </row>
    <row r="26" spans="1:12" ht="47.25" x14ac:dyDescent="0.25">
      <c r="A26" s="42">
        <v>15610</v>
      </c>
      <c r="B26" s="30" t="s">
        <v>84</v>
      </c>
      <c r="C26" s="32" t="s">
        <v>6</v>
      </c>
      <c r="D26" s="32" t="s">
        <v>6</v>
      </c>
      <c r="E26" s="32" t="s">
        <v>6</v>
      </c>
      <c r="F26" s="32" t="s">
        <v>6</v>
      </c>
      <c r="G26" s="30" t="s">
        <v>9</v>
      </c>
      <c r="H26" s="30" t="s">
        <v>6</v>
      </c>
      <c r="I26" s="30" t="s">
        <v>6</v>
      </c>
      <c r="J26" s="30" t="s">
        <v>39</v>
      </c>
      <c r="K26" s="31" t="s">
        <v>182</v>
      </c>
      <c r="L26" s="30" t="s">
        <v>153</v>
      </c>
    </row>
    <row r="27" spans="1:12" ht="47.25" x14ac:dyDescent="0.25">
      <c r="A27" s="42">
        <v>15648</v>
      </c>
      <c r="B27" s="32" t="s">
        <v>6</v>
      </c>
      <c r="C27" s="32" t="s">
        <v>6</v>
      </c>
      <c r="D27" s="30" t="s">
        <v>84</v>
      </c>
      <c r="E27" s="32" t="s">
        <v>6</v>
      </c>
      <c r="F27" s="32" t="s">
        <v>6</v>
      </c>
      <c r="G27" s="30" t="s">
        <v>14</v>
      </c>
      <c r="H27" s="30" t="s">
        <v>6</v>
      </c>
      <c r="I27" s="30" t="s">
        <v>6</v>
      </c>
      <c r="J27" s="30" t="s">
        <v>40</v>
      </c>
      <c r="K27" s="31" t="s">
        <v>183</v>
      </c>
      <c r="L27" s="30" t="s">
        <v>153</v>
      </c>
    </row>
    <row r="28" spans="1:12" ht="31.5" x14ac:dyDescent="0.25">
      <c r="A28" s="42">
        <v>15730</v>
      </c>
      <c r="B28" s="32" t="s">
        <v>6</v>
      </c>
      <c r="C28" s="32" t="s">
        <v>6</v>
      </c>
      <c r="D28" s="30" t="s">
        <v>88</v>
      </c>
      <c r="E28" s="32" t="s">
        <v>6</v>
      </c>
      <c r="F28" s="32" t="s">
        <v>6</v>
      </c>
      <c r="G28" s="30" t="s">
        <v>9</v>
      </c>
      <c r="H28" s="30" t="s">
        <v>6</v>
      </c>
      <c r="I28" s="30" t="s">
        <v>6</v>
      </c>
      <c r="J28" s="30" t="s">
        <v>41</v>
      </c>
      <c r="K28" s="31" t="s">
        <v>184</v>
      </c>
      <c r="L28" s="30" t="s">
        <v>153</v>
      </c>
    </row>
    <row r="29" spans="1:12" ht="47.25" x14ac:dyDescent="0.25">
      <c r="A29" s="42">
        <v>15777</v>
      </c>
      <c r="B29" s="52" t="s">
        <v>138</v>
      </c>
      <c r="C29" s="32" t="s">
        <v>6</v>
      </c>
      <c r="D29" s="30" t="s">
        <v>87</v>
      </c>
      <c r="E29" s="32" t="s">
        <v>6</v>
      </c>
      <c r="F29" s="32" t="s">
        <v>6</v>
      </c>
      <c r="G29" s="30" t="s">
        <v>11</v>
      </c>
      <c r="H29" s="30" t="s">
        <v>72</v>
      </c>
      <c r="I29" s="30" t="s">
        <v>6</v>
      </c>
      <c r="J29" s="30" t="s">
        <v>41</v>
      </c>
      <c r="K29" s="31" t="s">
        <v>185</v>
      </c>
      <c r="L29" s="30" t="s">
        <v>154</v>
      </c>
    </row>
    <row r="30" spans="1:12" ht="47.25" x14ac:dyDescent="0.25">
      <c r="A30" s="42">
        <v>15852</v>
      </c>
      <c r="B30" s="32" t="s">
        <v>6</v>
      </c>
      <c r="C30" s="32" t="s">
        <v>6</v>
      </c>
      <c r="D30" s="30" t="s">
        <v>85</v>
      </c>
      <c r="E30" s="32" t="s">
        <v>6</v>
      </c>
      <c r="F30" s="32" t="s">
        <v>6</v>
      </c>
      <c r="G30" s="30" t="s">
        <v>9</v>
      </c>
      <c r="H30" s="30" t="s">
        <v>6</v>
      </c>
      <c r="I30" s="30" t="s">
        <v>6</v>
      </c>
      <c r="J30" s="30" t="s">
        <v>42</v>
      </c>
      <c r="K30" s="31" t="s">
        <v>163</v>
      </c>
      <c r="L30" s="30" t="s">
        <v>153</v>
      </c>
    </row>
    <row r="31" spans="1:12" ht="31.5" x14ac:dyDescent="0.25">
      <c r="A31" s="42">
        <v>15902</v>
      </c>
      <c r="B31" s="30" t="s">
        <v>268</v>
      </c>
      <c r="C31" s="32" t="s">
        <v>6</v>
      </c>
      <c r="D31" s="32" t="s">
        <v>6</v>
      </c>
      <c r="E31" s="32" t="s">
        <v>6</v>
      </c>
      <c r="F31" s="32" t="s">
        <v>6</v>
      </c>
      <c r="G31" s="30" t="s">
        <v>10</v>
      </c>
      <c r="H31" s="30" t="s">
        <v>22</v>
      </c>
      <c r="I31" s="30" t="s">
        <v>6</v>
      </c>
      <c r="J31" s="30" t="s">
        <v>6</v>
      </c>
      <c r="K31" s="31" t="s">
        <v>186</v>
      </c>
      <c r="L31" s="30" t="s">
        <v>155</v>
      </c>
    </row>
    <row r="32" spans="1:12" ht="47.25" x14ac:dyDescent="0.25">
      <c r="A32" s="26">
        <v>16387</v>
      </c>
      <c r="B32" s="32" t="s">
        <v>6</v>
      </c>
      <c r="C32" s="32" t="s">
        <v>6</v>
      </c>
      <c r="D32" s="32" t="s">
        <v>6</v>
      </c>
      <c r="E32" s="26" t="s">
        <v>87</v>
      </c>
      <c r="F32" s="32" t="s">
        <v>6</v>
      </c>
      <c r="G32" s="27" t="s">
        <v>11</v>
      </c>
      <c r="H32" s="27" t="s">
        <v>6</v>
      </c>
      <c r="I32" s="27" t="s">
        <v>6</v>
      </c>
      <c r="J32" s="28" t="s">
        <v>64</v>
      </c>
      <c r="K32" s="29" t="s">
        <v>187</v>
      </c>
      <c r="L32" s="30" t="s">
        <v>153</v>
      </c>
    </row>
    <row r="33" spans="1:12" ht="47.25" x14ac:dyDescent="0.25">
      <c r="A33" s="30">
        <v>16425</v>
      </c>
      <c r="B33" s="32" t="s">
        <v>6</v>
      </c>
      <c r="C33" s="32" t="s">
        <v>6</v>
      </c>
      <c r="D33" s="30" t="s">
        <v>87</v>
      </c>
      <c r="E33" s="32" t="s">
        <v>6</v>
      </c>
      <c r="F33" s="32" t="s">
        <v>6</v>
      </c>
      <c r="G33" s="30" t="s">
        <v>11</v>
      </c>
      <c r="H33" s="30" t="s">
        <v>6</v>
      </c>
      <c r="I33" s="30" t="s">
        <v>6</v>
      </c>
      <c r="J33" s="30" t="s">
        <v>43</v>
      </c>
      <c r="K33" s="31" t="s">
        <v>188</v>
      </c>
      <c r="L33" s="30" t="s">
        <v>153</v>
      </c>
    </row>
    <row r="34" spans="1:12" ht="31.5" x14ac:dyDescent="0.25">
      <c r="A34" s="30">
        <v>16553</v>
      </c>
      <c r="B34" s="32" t="s">
        <v>6</v>
      </c>
      <c r="C34" s="30" t="s">
        <v>141</v>
      </c>
      <c r="D34" s="32" t="s">
        <v>6</v>
      </c>
      <c r="E34" s="32" t="s">
        <v>6</v>
      </c>
      <c r="F34" s="32" t="s">
        <v>6</v>
      </c>
      <c r="G34" s="30" t="s">
        <v>11</v>
      </c>
      <c r="H34" s="30" t="s">
        <v>16</v>
      </c>
      <c r="I34" s="30" t="s">
        <v>6</v>
      </c>
      <c r="J34" s="30" t="s">
        <v>6</v>
      </c>
      <c r="K34" s="31" t="s">
        <v>189</v>
      </c>
      <c r="L34" s="30" t="s">
        <v>155</v>
      </c>
    </row>
    <row r="35" spans="1:12" ht="47.25" x14ac:dyDescent="0.25">
      <c r="A35" s="30">
        <v>16740</v>
      </c>
      <c r="B35" s="32" t="s">
        <v>6</v>
      </c>
      <c r="C35" s="32" t="s">
        <v>6</v>
      </c>
      <c r="D35" s="30" t="s">
        <v>89</v>
      </c>
      <c r="E35" s="32" t="s">
        <v>6</v>
      </c>
      <c r="F35" s="32" t="s">
        <v>6</v>
      </c>
      <c r="G35" s="30" t="s">
        <v>9</v>
      </c>
      <c r="H35" s="30" t="s">
        <v>6</v>
      </c>
      <c r="I35" s="30" t="s">
        <v>6</v>
      </c>
      <c r="J35" s="30" t="s">
        <v>44</v>
      </c>
      <c r="K35" s="31" t="s">
        <v>190</v>
      </c>
      <c r="L35" s="30" t="s">
        <v>153</v>
      </c>
    </row>
    <row r="36" spans="1:12" ht="47.25" x14ac:dyDescent="0.25">
      <c r="A36" s="30">
        <v>16972</v>
      </c>
      <c r="B36" s="32" t="s">
        <v>6</v>
      </c>
      <c r="C36" s="32" t="s">
        <v>6</v>
      </c>
      <c r="D36" s="30" t="s">
        <v>84</v>
      </c>
      <c r="E36" s="32" t="s">
        <v>6</v>
      </c>
      <c r="F36" s="32" t="s">
        <v>6</v>
      </c>
      <c r="G36" s="30" t="s">
        <v>9</v>
      </c>
      <c r="H36" s="30" t="s">
        <v>6</v>
      </c>
      <c r="I36" s="30" t="s">
        <v>6</v>
      </c>
      <c r="J36" s="30" t="s">
        <v>45</v>
      </c>
      <c r="K36" s="31" t="s">
        <v>162</v>
      </c>
      <c r="L36" s="30" t="s">
        <v>153</v>
      </c>
    </row>
    <row r="37" spans="1:12" ht="47.25" x14ac:dyDescent="0.25">
      <c r="A37" s="30">
        <v>17345</v>
      </c>
      <c r="B37" s="32" t="s">
        <v>6</v>
      </c>
      <c r="C37" s="32" t="s">
        <v>6</v>
      </c>
      <c r="D37" s="30" t="s">
        <v>89</v>
      </c>
      <c r="E37" s="32" t="s">
        <v>6</v>
      </c>
      <c r="F37" s="32" t="s">
        <v>6</v>
      </c>
      <c r="G37" s="30" t="s">
        <v>9</v>
      </c>
      <c r="H37" s="30" t="s">
        <v>6</v>
      </c>
      <c r="I37" s="30" t="s">
        <v>6</v>
      </c>
      <c r="J37" s="30" t="s">
        <v>46</v>
      </c>
      <c r="K37" s="31" t="s">
        <v>191</v>
      </c>
      <c r="L37" s="30" t="s">
        <v>153</v>
      </c>
    </row>
    <row r="38" spans="1:12" ht="31.5" x14ac:dyDescent="0.25">
      <c r="A38" s="26">
        <v>17425</v>
      </c>
      <c r="B38" s="32" t="s">
        <v>6</v>
      </c>
      <c r="C38" s="32" t="s">
        <v>6</v>
      </c>
      <c r="D38" s="32" t="s">
        <v>6</v>
      </c>
      <c r="E38" s="28" t="s">
        <v>87</v>
      </c>
      <c r="F38" s="32" t="s">
        <v>6</v>
      </c>
      <c r="G38" s="27" t="s">
        <v>11</v>
      </c>
      <c r="H38" s="27" t="s">
        <v>6</v>
      </c>
      <c r="I38" s="27" t="s">
        <v>6</v>
      </c>
      <c r="J38" s="28" t="s">
        <v>70</v>
      </c>
      <c r="K38" s="29" t="s">
        <v>192</v>
      </c>
      <c r="L38" s="30" t="s">
        <v>153</v>
      </c>
    </row>
    <row r="39" spans="1:12" ht="47.25" x14ac:dyDescent="0.25">
      <c r="A39" s="30">
        <v>17463</v>
      </c>
      <c r="B39" s="32" t="s">
        <v>6</v>
      </c>
      <c r="C39" s="32" t="s">
        <v>6</v>
      </c>
      <c r="D39" s="30" t="s">
        <v>87</v>
      </c>
      <c r="E39" s="32" t="s">
        <v>6</v>
      </c>
      <c r="F39" s="32" t="s">
        <v>6</v>
      </c>
      <c r="G39" s="30" t="s">
        <v>11</v>
      </c>
      <c r="H39" s="30" t="s">
        <v>6</v>
      </c>
      <c r="I39" s="30" t="s">
        <v>6</v>
      </c>
      <c r="J39" s="30" t="s">
        <v>47</v>
      </c>
      <c r="K39" s="31" t="s">
        <v>193</v>
      </c>
      <c r="L39" s="30" t="s">
        <v>153</v>
      </c>
    </row>
    <row r="40" spans="1:12" ht="47.25" x14ac:dyDescent="0.25">
      <c r="A40" s="30">
        <v>17488</v>
      </c>
      <c r="B40" s="32" t="s">
        <v>6</v>
      </c>
      <c r="C40" s="32" t="s">
        <v>6</v>
      </c>
      <c r="D40" s="30" t="s">
        <v>84</v>
      </c>
      <c r="E40" s="32" t="s">
        <v>6</v>
      </c>
      <c r="F40" s="32" t="s">
        <v>6</v>
      </c>
      <c r="G40" s="30" t="s">
        <v>9</v>
      </c>
      <c r="H40" s="30" t="s">
        <v>22</v>
      </c>
      <c r="I40" s="30" t="s">
        <v>6</v>
      </c>
      <c r="J40" s="30" t="s">
        <v>17</v>
      </c>
      <c r="K40" s="31" t="s">
        <v>157</v>
      </c>
      <c r="L40" s="30" t="s">
        <v>154</v>
      </c>
    </row>
    <row r="41" spans="1:12" ht="47.25" x14ac:dyDescent="0.25">
      <c r="A41" s="30">
        <v>17782</v>
      </c>
      <c r="B41" s="32" t="s">
        <v>6</v>
      </c>
      <c r="C41" s="32" t="s">
        <v>6</v>
      </c>
      <c r="D41" s="30" t="s">
        <v>84</v>
      </c>
      <c r="E41" s="32" t="s">
        <v>6</v>
      </c>
      <c r="F41" s="32" t="s">
        <v>6</v>
      </c>
      <c r="G41" s="30" t="s">
        <v>15</v>
      </c>
      <c r="H41" s="30" t="s">
        <v>6</v>
      </c>
      <c r="I41" s="30" t="s">
        <v>6</v>
      </c>
      <c r="J41" s="30" t="s">
        <v>48</v>
      </c>
      <c r="K41" s="31" t="s">
        <v>194</v>
      </c>
      <c r="L41" s="30" t="s">
        <v>153</v>
      </c>
    </row>
    <row r="42" spans="1:12" ht="47.25" x14ac:dyDescent="0.25">
      <c r="A42" s="26">
        <v>17976</v>
      </c>
      <c r="B42" s="32" t="s">
        <v>6</v>
      </c>
      <c r="C42" s="32" t="s">
        <v>6</v>
      </c>
      <c r="D42" s="32" t="s">
        <v>6</v>
      </c>
      <c r="E42" s="28" t="s">
        <v>87</v>
      </c>
      <c r="F42" s="32" t="s">
        <v>6</v>
      </c>
      <c r="G42" s="27" t="s">
        <v>11</v>
      </c>
      <c r="H42" s="27" t="s">
        <v>6</v>
      </c>
      <c r="I42" s="27" t="s">
        <v>6</v>
      </c>
      <c r="J42" s="28" t="s">
        <v>69</v>
      </c>
      <c r="K42" s="29" t="s">
        <v>195</v>
      </c>
      <c r="L42" s="30" t="s">
        <v>153</v>
      </c>
    </row>
    <row r="43" spans="1:12" ht="47.25" x14ac:dyDescent="0.25">
      <c r="A43" s="30">
        <v>17984</v>
      </c>
      <c r="B43" s="32" t="s">
        <v>6</v>
      </c>
      <c r="C43" s="32" t="s">
        <v>6</v>
      </c>
      <c r="D43" s="30" t="s">
        <v>84</v>
      </c>
      <c r="E43" s="32" t="s">
        <v>6</v>
      </c>
      <c r="F43" s="32" t="s">
        <v>6</v>
      </c>
      <c r="G43" s="30" t="s">
        <v>9</v>
      </c>
      <c r="H43" s="30" t="s">
        <v>6</v>
      </c>
      <c r="I43" s="30" t="s">
        <v>6</v>
      </c>
      <c r="J43" s="30" t="s">
        <v>35</v>
      </c>
      <c r="K43" s="31" t="s">
        <v>196</v>
      </c>
      <c r="L43" s="30" t="s">
        <v>153</v>
      </c>
    </row>
    <row r="44" spans="1:12" ht="63" x14ac:dyDescent="0.25">
      <c r="A44" s="30">
        <v>18038</v>
      </c>
      <c r="B44" s="32" t="s">
        <v>6</v>
      </c>
      <c r="C44" s="32" t="s">
        <v>6</v>
      </c>
      <c r="D44" s="30" t="s">
        <v>87</v>
      </c>
      <c r="E44" s="32" t="s">
        <v>6</v>
      </c>
      <c r="F44" s="52" t="s">
        <v>149</v>
      </c>
      <c r="G44" s="30" t="s">
        <v>11</v>
      </c>
      <c r="H44" s="30" t="s">
        <v>6</v>
      </c>
      <c r="I44" s="30" t="s">
        <v>23</v>
      </c>
      <c r="J44" s="30" t="s">
        <v>37</v>
      </c>
      <c r="K44" s="31" t="s">
        <v>197</v>
      </c>
      <c r="L44" s="30" t="s">
        <v>154</v>
      </c>
    </row>
    <row r="45" spans="1:12" ht="47.25" x14ac:dyDescent="0.25">
      <c r="A45" s="30">
        <v>18093</v>
      </c>
      <c r="B45" s="32" t="s">
        <v>6</v>
      </c>
      <c r="C45" s="32" t="s">
        <v>6</v>
      </c>
      <c r="D45" s="30" t="s">
        <v>90</v>
      </c>
      <c r="E45" s="32" t="s">
        <v>6</v>
      </c>
      <c r="F45" s="32" t="s">
        <v>6</v>
      </c>
      <c r="G45" s="30" t="s">
        <v>9</v>
      </c>
      <c r="H45" s="30" t="s">
        <v>6</v>
      </c>
      <c r="I45" s="30" t="s">
        <v>6</v>
      </c>
      <c r="J45" s="30" t="s">
        <v>49</v>
      </c>
      <c r="K45" s="31" t="s">
        <v>198</v>
      </c>
      <c r="L45" s="30" t="s">
        <v>153</v>
      </c>
    </row>
    <row r="46" spans="1:12" ht="47.25" x14ac:dyDescent="0.25">
      <c r="A46" s="30">
        <v>18096</v>
      </c>
      <c r="B46" s="32" t="s">
        <v>6</v>
      </c>
      <c r="C46" s="30" t="s">
        <v>142</v>
      </c>
      <c r="D46" s="26" t="s">
        <v>6</v>
      </c>
      <c r="E46" s="32" t="s">
        <v>6</v>
      </c>
      <c r="F46" s="32" t="s">
        <v>6</v>
      </c>
      <c r="G46" s="30" t="s">
        <v>10</v>
      </c>
      <c r="H46" s="30" t="s">
        <v>6</v>
      </c>
      <c r="I46" s="30" t="s">
        <v>6</v>
      </c>
      <c r="J46" s="30" t="s">
        <v>50</v>
      </c>
      <c r="K46" s="31" t="s">
        <v>199</v>
      </c>
      <c r="L46" s="30" t="s">
        <v>153</v>
      </c>
    </row>
    <row r="47" spans="1:12" ht="47.25" x14ac:dyDescent="0.25">
      <c r="A47" s="30">
        <v>18102</v>
      </c>
      <c r="B47" s="32" t="s">
        <v>6</v>
      </c>
      <c r="C47" s="32" t="s">
        <v>6</v>
      </c>
      <c r="D47" s="30" t="s">
        <v>84</v>
      </c>
      <c r="E47" s="32" t="s">
        <v>6</v>
      </c>
      <c r="F47" s="32" t="s">
        <v>6</v>
      </c>
      <c r="G47" s="30" t="s">
        <v>9</v>
      </c>
      <c r="H47" s="30" t="s">
        <v>6</v>
      </c>
      <c r="I47" s="30" t="s">
        <v>6</v>
      </c>
      <c r="J47" s="30" t="s">
        <v>51</v>
      </c>
      <c r="K47" s="31" t="s">
        <v>200</v>
      </c>
      <c r="L47" s="30" t="s">
        <v>153</v>
      </c>
    </row>
    <row r="48" spans="1:12" ht="63" x14ac:dyDescent="0.25">
      <c r="A48" s="30">
        <v>18617</v>
      </c>
      <c r="B48" s="32" t="s">
        <v>6</v>
      </c>
      <c r="C48" s="32" t="s">
        <v>6</v>
      </c>
      <c r="D48" s="30" t="s">
        <v>87</v>
      </c>
      <c r="E48" s="32" t="s">
        <v>6</v>
      </c>
      <c r="F48" s="52" t="s">
        <v>136</v>
      </c>
      <c r="G48" s="30" t="s">
        <v>11</v>
      </c>
      <c r="H48" s="30" t="s">
        <v>6</v>
      </c>
      <c r="I48" s="30" t="s">
        <v>12</v>
      </c>
      <c r="J48" s="30" t="s">
        <v>52</v>
      </c>
      <c r="K48" s="31" t="s">
        <v>201</v>
      </c>
      <c r="L48" s="30" t="s">
        <v>154</v>
      </c>
    </row>
    <row r="49" spans="1:12" ht="47.25" x14ac:dyDescent="0.25">
      <c r="A49" s="26">
        <v>18802</v>
      </c>
      <c r="B49" s="32" t="s">
        <v>6</v>
      </c>
      <c r="C49" s="32" t="s">
        <v>6</v>
      </c>
      <c r="D49" s="32" t="s">
        <v>6</v>
      </c>
      <c r="E49" s="26" t="s">
        <v>85</v>
      </c>
      <c r="F49" s="32" t="s">
        <v>6</v>
      </c>
      <c r="G49" s="32" t="s">
        <v>9</v>
      </c>
      <c r="H49" s="30" t="s">
        <v>6</v>
      </c>
      <c r="I49" s="30" t="s">
        <v>6</v>
      </c>
      <c r="J49" s="26" t="s">
        <v>58</v>
      </c>
      <c r="K49" s="33" t="s">
        <v>202</v>
      </c>
      <c r="L49" s="30" t="s">
        <v>153</v>
      </c>
    </row>
    <row r="50" spans="1:12" ht="47.25" x14ac:dyDescent="0.25">
      <c r="A50" s="26">
        <v>20273</v>
      </c>
      <c r="B50" s="32" t="s">
        <v>6</v>
      </c>
      <c r="C50" s="32" t="s">
        <v>6</v>
      </c>
      <c r="D50" s="32" t="s">
        <v>6</v>
      </c>
      <c r="E50" s="26" t="s">
        <v>91</v>
      </c>
      <c r="F50" s="32" t="s">
        <v>6</v>
      </c>
      <c r="G50" s="27" t="s">
        <v>56</v>
      </c>
      <c r="H50" s="27" t="s">
        <v>6</v>
      </c>
      <c r="I50" s="27" t="s">
        <v>6</v>
      </c>
      <c r="J50" s="28" t="s">
        <v>29</v>
      </c>
      <c r="K50" s="29" t="s">
        <v>203</v>
      </c>
      <c r="L50" s="30" t="s">
        <v>153</v>
      </c>
    </row>
    <row r="51" spans="1:12" ht="47.25" x14ac:dyDescent="0.25">
      <c r="A51" s="26">
        <v>21433</v>
      </c>
      <c r="B51" s="32" t="s">
        <v>6</v>
      </c>
      <c r="C51" s="32" t="s">
        <v>6</v>
      </c>
      <c r="D51" s="32" t="s">
        <v>6</v>
      </c>
      <c r="E51" s="26" t="s">
        <v>85</v>
      </c>
      <c r="F51" s="32" t="s">
        <v>6</v>
      </c>
      <c r="G51" s="27" t="s">
        <v>9</v>
      </c>
      <c r="H51" s="27" t="s">
        <v>6</v>
      </c>
      <c r="I51" s="27" t="s">
        <v>6</v>
      </c>
      <c r="J51" s="28" t="s">
        <v>204</v>
      </c>
      <c r="K51" s="29" t="s">
        <v>205</v>
      </c>
      <c r="L51" s="30" t="s">
        <v>153</v>
      </c>
    </row>
    <row r="52" spans="1:12" s="3" customFormat="1" ht="31.5" x14ac:dyDescent="0.25">
      <c r="A52" s="26">
        <v>21705</v>
      </c>
      <c r="B52" s="32" t="s">
        <v>6</v>
      </c>
      <c r="C52" s="32" t="s">
        <v>6</v>
      </c>
      <c r="D52" s="26" t="s">
        <v>84</v>
      </c>
      <c r="E52" s="32" t="s">
        <v>6</v>
      </c>
      <c r="F52" s="32" t="s">
        <v>6</v>
      </c>
      <c r="G52" s="27" t="s">
        <v>9</v>
      </c>
      <c r="H52" s="27" t="s">
        <v>6</v>
      </c>
      <c r="I52" s="27" t="s">
        <v>6</v>
      </c>
      <c r="J52" s="28" t="s">
        <v>57</v>
      </c>
      <c r="K52" s="29" t="s">
        <v>206</v>
      </c>
      <c r="L52" s="30" t="s">
        <v>153</v>
      </c>
    </row>
    <row r="53" spans="1:12" ht="47.25" x14ac:dyDescent="0.25">
      <c r="A53" s="26">
        <v>21833</v>
      </c>
      <c r="B53" s="32" t="s">
        <v>6</v>
      </c>
      <c r="C53" s="26" t="s">
        <v>142</v>
      </c>
      <c r="D53" s="32" t="s">
        <v>6</v>
      </c>
      <c r="E53" s="52" t="s">
        <v>148</v>
      </c>
      <c r="F53" s="32" t="s">
        <v>6</v>
      </c>
      <c r="G53" s="27" t="s">
        <v>10</v>
      </c>
      <c r="H53" s="27" t="s">
        <v>6</v>
      </c>
      <c r="I53" s="27" t="s">
        <v>24</v>
      </c>
      <c r="J53" s="34" t="s">
        <v>68</v>
      </c>
      <c r="K53" s="35" t="s">
        <v>207</v>
      </c>
      <c r="L53" s="30" t="s">
        <v>154</v>
      </c>
    </row>
    <row r="54" spans="1:12" ht="47.25" x14ac:dyDescent="0.25">
      <c r="A54" s="26">
        <v>23223</v>
      </c>
      <c r="B54" s="32" t="s">
        <v>6</v>
      </c>
      <c r="C54" s="32" t="s">
        <v>6</v>
      </c>
      <c r="D54" s="32" t="s">
        <v>6</v>
      </c>
      <c r="E54" s="26" t="s">
        <v>85</v>
      </c>
      <c r="F54" s="32" t="s">
        <v>6</v>
      </c>
      <c r="G54" s="32" t="s">
        <v>9</v>
      </c>
      <c r="H54" s="30" t="s">
        <v>6</v>
      </c>
      <c r="I54" s="30" t="s">
        <v>6</v>
      </c>
      <c r="J54" s="26" t="s">
        <v>60</v>
      </c>
      <c r="K54" s="33" t="s">
        <v>208</v>
      </c>
      <c r="L54" s="30" t="s">
        <v>153</v>
      </c>
    </row>
    <row r="55" spans="1:12" ht="47.25" x14ac:dyDescent="0.25">
      <c r="A55" s="26">
        <v>25653</v>
      </c>
      <c r="B55" s="32" t="s">
        <v>6</v>
      </c>
      <c r="C55" s="32" t="s">
        <v>6</v>
      </c>
      <c r="D55" s="32" t="s">
        <v>6</v>
      </c>
      <c r="E55" s="26" t="s">
        <v>85</v>
      </c>
      <c r="F55" s="32" t="s">
        <v>6</v>
      </c>
      <c r="G55" s="27" t="s">
        <v>9</v>
      </c>
      <c r="H55" s="27" t="s">
        <v>6</v>
      </c>
      <c r="I55" s="27" t="s">
        <v>6</v>
      </c>
      <c r="J55" s="28" t="s">
        <v>66</v>
      </c>
      <c r="K55" s="29" t="s">
        <v>209</v>
      </c>
      <c r="L55" s="30" t="s">
        <v>153</v>
      </c>
    </row>
    <row r="56" spans="1:12" ht="47.25" x14ac:dyDescent="0.25">
      <c r="A56" s="26">
        <v>25760</v>
      </c>
      <c r="B56" s="32" t="s">
        <v>6</v>
      </c>
      <c r="C56" s="32" t="s">
        <v>6</v>
      </c>
      <c r="D56" s="32" t="s">
        <v>6</v>
      </c>
      <c r="E56" s="28" t="s">
        <v>87</v>
      </c>
      <c r="F56" s="32" t="s">
        <v>6</v>
      </c>
      <c r="G56" s="27" t="s">
        <v>11</v>
      </c>
      <c r="H56" s="27" t="s">
        <v>6</v>
      </c>
      <c r="I56" s="27" t="s">
        <v>6</v>
      </c>
      <c r="J56" s="28" t="s">
        <v>67</v>
      </c>
      <c r="K56" s="29" t="s">
        <v>210</v>
      </c>
      <c r="L56" s="30" t="s">
        <v>153</v>
      </c>
    </row>
    <row r="57" spans="1:12" ht="31.5" x14ac:dyDescent="0.25">
      <c r="A57" s="26">
        <v>27548</v>
      </c>
      <c r="B57" s="32" t="s">
        <v>6</v>
      </c>
      <c r="C57" s="32" t="s">
        <v>6</v>
      </c>
      <c r="D57" s="32" t="s">
        <v>6</v>
      </c>
      <c r="E57" s="28" t="s">
        <v>87</v>
      </c>
      <c r="F57" s="32" t="s">
        <v>6</v>
      </c>
      <c r="G57" s="27" t="s">
        <v>11</v>
      </c>
      <c r="H57" s="27" t="s">
        <v>6</v>
      </c>
      <c r="I57" s="27" t="s">
        <v>6</v>
      </c>
      <c r="J57" s="28" t="s">
        <v>18</v>
      </c>
      <c r="K57" s="29" t="s">
        <v>211</v>
      </c>
      <c r="L57" s="30" t="s">
        <v>153</v>
      </c>
    </row>
    <row r="58" spans="1:12" ht="31.5" x14ac:dyDescent="0.25">
      <c r="A58" s="26">
        <v>28854</v>
      </c>
      <c r="B58" s="32" t="s">
        <v>6</v>
      </c>
      <c r="C58" s="32" t="s">
        <v>6</v>
      </c>
      <c r="D58" s="32" t="s">
        <v>6</v>
      </c>
      <c r="E58" s="26" t="s">
        <v>269</v>
      </c>
      <c r="F58" s="32" t="s">
        <v>6</v>
      </c>
      <c r="G58" s="27" t="s">
        <v>13</v>
      </c>
      <c r="H58" s="27" t="s">
        <v>20</v>
      </c>
      <c r="I58" s="27" t="s">
        <v>6</v>
      </c>
      <c r="J58" s="28" t="s">
        <v>6</v>
      </c>
      <c r="K58" s="29" t="s">
        <v>212</v>
      </c>
      <c r="L58" s="30" t="s">
        <v>155</v>
      </c>
    </row>
    <row r="59" spans="1:12" ht="47.25" x14ac:dyDescent="0.25">
      <c r="A59" s="26">
        <v>31754</v>
      </c>
      <c r="B59" s="32" t="s">
        <v>6</v>
      </c>
      <c r="C59" s="32" t="s">
        <v>6</v>
      </c>
      <c r="D59" s="32" t="s">
        <v>6</v>
      </c>
      <c r="E59" s="28" t="s">
        <v>87</v>
      </c>
      <c r="F59" s="32" t="s">
        <v>6</v>
      </c>
      <c r="G59" s="27" t="s">
        <v>11</v>
      </c>
      <c r="H59" s="27" t="s">
        <v>6</v>
      </c>
      <c r="I59" s="27" t="s">
        <v>6</v>
      </c>
      <c r="J59" s="28" t="s">
        <v>45</v>
      </c>
      <c r="K59" s="29" t="s">
        <v>213</v>
      </c>
      <c r="L59" s="30" t="s">
        <v>153</v>
      </c>
    </row>
    <row r="60" spans="1:12" ht="47.25" x14ac:dyDescent="0.25">
      <c r="A60" s="26">
        <v>31918</v>
      </c>
      <c r="B60" s="32" t="s">
        <v>6</v>
      </c>
      <c r="C60" s="32" t="s">
        <v>6</v>
      </c>
      <c r="D60" s="32" t="s">
        <v>6</v>
      </c>
      <c r="E60" s="26" t="s">
        <v>85</v>
      </c>
      <c r="F60" s="32" t="s">
        <v>6</v>
      </c>
      <c r="G60" s="32" t="s">
        <v>9</v>
      </c>
      <c r="H60" s="30" t="s">
        <v>6</v>
      </c>
      <c r="I60" s="30" t="s">
        <v>6</v>
      </c>
      <c r="J60" s="26" t="s">
        <v>61</v>
      </c>
      <c r="K60" s="33" t="s">
        <v>214</v>
      </c>
      <c r="L60" s="30" t="s">
        <v>153</v>
      </c>
    </row>
    <row r="61" spans="1:12" ht="47.25" x14ac:dyDescent="0.25">
      <c r="A61" s="26">
        <v>32061</v>
      </c>
      <c r="B61" s="32" t="s">
        <v>6</v>
      </c>
      <c r="C61" s="32" t="s">
        <v>6</v>
      </c>
      <c r="D61" s="32" t="s">
        <v>6</v>
      </c>
      <c r="E61" s="26" t="s">
        <v>85</v>
      </c>
      <c r="F61" s="32" t="s">
        <v>6</v>
      </c>
      <c r="G61" s="27" t="s">
        <v>13</v>
      </c>
      <c r="H61" s="27" t="s">
        <v>6</v>
      </c>
      <c r="I61" s="27" t="s">
        <v>6</v>
      </c>
      <c r="J61" s="28" t="s">
        <v>71</v>
      </c>
      <c r="K61" s="29" t="s">
        <v>215</v>
      </c>
      <c r="L61" s="30" t="s">
        <v>153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F61">
    <sortCondition ref="A2:A61"/>
  </sortState>
  <mergeCells count="1">
    <mergeCell ref="P3:P4"/>
  </mergeCells>
  <conditionalFormatting sqref="A1:A1048576">
    <cfRule type="duplicateValues" dxfId="5" priority="7"/>
  </conditionalFormatting>
  <conditionalFormatting sqref="L47:L49">
    <cfRule type="cellIs" dxfId="4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BA66C-C053-4B9B-84ED-F7117A8F2659}">
  <sheetPr>
    <pageSetUpPr fitToPage="1"/>
  </sheetPr>
  <dimension ref="A1:M85"/>
  <sheetViews>
    <sheetView zoomScale="85" zoomScaleNormal="85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N18" sqref="N18"/>
    </sheetView>
  </sheetViews>
  <sheetFormatPr defaultColWidth="18.5703125" defaultRowHeight="15.75" x14ac:dyDescent="0.25"/>
  <cols>
    <col min="1" max="11" width="13.28515625" style="36" customWidth="1"/>
    <col min="12" max="12" width="10.7109375" style="1" customWidth="1"/>
    <col min="13" max="16384" width="18.5703125" style="1"/>
  </cols>
  <sheetData>
    <row r="1" spans="1:13" ht="31.5" x14ac:dyDescent="0.25">
      <c r="A1" s="24" t="s">
        <v>0</v>
      </c>
      <c r="B1" s="24" t="s">
        <v>62</v>
      </c>
      <c r="C1" s="24" t="s">
        <v>54</v>
      </c>
      <c r="D1" s="25" t="s">
        <v>260</v>
      </c>
      <c r="E1" s="25" t="s">
        <v>261</v>
      </c>
      <c r="F1" s="24" t="s">
        <v>254</v>
      </c>
      <c r="G1" s="24" t="s">
        <v>255</v>
      </c>
      <c r="H1" s="25" t="s">
        <v>262</v>
      </c>
      <c r="I1" s="24" t="s">
        <v>254</v>
      </c>
      <c r="J1" s="24" t="s">
        <v>255</v>
      </c>
      <c r="K1" s="24" t="s">
        <v>256</v>
      </c>
    </row>
    <row r="2" spans="1:13" x14ac:dyDescent="0.25">
      <c r="A2" s="41">
        <v>12657</v>
      </c>
      <c r="B2" s="41" t="s">
        <v>153</v>
      </c>
      <c r="C2" s="42" t="s">
        <v>7</v>
      </c>
      <c r="D2" s="43">
        <v>1</v>
      </c>
      <c r="E2" s="43">
        <v>4</v>
      </c>
      <c r="F2" s="44">
        <v>0</v>
      </c>
      <c r="G2" s="44">
        <v>1</v>
      </c>
      <c r="H2" s="43">
        <v>5</v>
      </c>
      <c r="I2" s="44">
        <v>0</v>
      </c>
      <c r="J2" s="44">
        <v>1</v>
      </c>
      <c r="K2" s="43">
        <f>E2/D2</f>
        <v>4</v>
      </c>
      <c r="M2" s="1" t="s">
        <v>257</v>
      </c>
    </row>
    <row r="3" spans="1:13" x14ac:dyDescent="0.25">
      <c r="A3" s="41">
        <v>13304</v>
      </c>
      <c r="B3" s="41" t="s">
        <v>153</v>
      </c>
      <c r="C3" s="42" t="s">
        <v>7</v>
      </c>
      <c r="D3" s="43">
        <v>4</v>
      </c>
      <c r="E3" s="43">
        <v>2</v>
      </c>
      <c r="F3" s="44">
        <v>0</v>
      </c>
      <c r="G3" s="44">
        <v>1</v>
      </c>
      <c r="H3" s="43">
        <v>2</v>
      </c>
      <c r="I3" s="44">
        <v>1</v>
      </c>
      <c r="J3" s="44">
        <v>0</v>
      </c>
      <c r="K3" s="43">
        <f t="shared" ref="K3:K61" si="0">E3/D3</f>
        <v>0.5</v>
      </c>
      <c r="M3" s="1" t="s">
        <v>258</v>
      </c>
    </row>
    <row r="4" spans="1:13" x14ac:dyDescent="0.25">
      <c r="A4" s="42">
        <v>14173</v>
      </c>
      <c r="B4" s="41" t="s">
        <v>153</v>
      </c>
      <c r="C4" s="42" t="s">
        <v>8</v>
      </c>
      <c r="D4" s="43">
        <v>4.7</v>
      </c>
      <c r="E4" s="43">
        <v>9.5</v>
      </c>
      <c r="F4" s="44">
        <v>0</v>
      </c>
      <c r="G4" s="44">
        <v>1</v>
      </c>
      <c r="H4" s="43">
        <v>13.742465753424657</v>
      </c>
      <c r="I4" s="44">
        <v>0</v>
      </c>
      <c r="J4" s="44">
        <v>1</v>
      </c>
      <c r="K4" s="43">
        <f t="shared" si="0"/>
        <v>2.021276595744681</v>
      </c>
    </row>
    <row r="5" spans="1:13" x14ac:dyDescent="0.25">
      <c r="A5" s="42">
        <v>14252</v>
      </c>
      <c r="B5" s="41" t="s">
        <v>153</v>
      </c>
      <c r="C5" s="42" t="s">
        <v>8</v>
      </c>
      <c r="D5" s="43">
        <v>3</v>
      </c>
      <c r="E5" s="43">
        <v>12.1</v>
      </c>
      <c r="F5" s="44">
        <v>1</v>
      </c>
      <c r="G5" s="44">
        <v>0</v>
      </c>
      <c r="H5" s="43">
        <v>19.923287671232877</v>
      </c>
      <c r="I5" s="44">
        <v>0</v>
      </c>
      <c r="J5" s="44">
        <v>1</v>
      </c>
      <c r="K5" s="43">
        <f t="shared" si="0"/>
        <v>4.0333333333333332</v>
      </c>
    </row>
    <row r="6" spans="1:13" x14ac:dyDescent="0.25">
      <c r="A6" s="42">
        <v>14264</v>
      </c>
      <c r="B6" s="41" t="s">
        <v>153</v>
      </c>
      <c r="C6" s="42" t="s">
        <v>8</v>
      </c>
      <c r="D6" s="43">
        <v>1.2</v>
      </c>
      <c r="E6" s="43">
        <v>11</v>
      </c>
      <c r="F6" s="44">
        <v>0</v>
      </c>
      <c r="G6" s="44">
        <v>1</v>
      </c>
      <c r="H6" s="43">
        <v>19.824657534246576</v>
      </c>
      <c r="I6" s="44">
        <v>0</v>
      </c>
      <c r="J6" s="44">
        <v>1</v>
      </c>
      <c r="K6" s="43">
        <f t="shared" si="0"/>
        <v>9.1666666666666679</v>
      </c>
    </row>
    <row r="7" spans="1:13" x14ac:dyDescent="0.25">
      <c r="A7" s="42">
        <v>14278</v>
      </c>
      <c r="B7" s="41" t="s">
        <v>153</v>
      </c>
      <c r="C7" s="42" t="s">
        <v>8</v>
      </c>
      <c r="D7" s="43">
        <v>4.2</v>
      </c>
      <c r="E7" s="43">
        <v>11.5</v>
      </c>
      <c r="F7" s="44">
        <v>0</v>
      </c>
      <c r="G7" s="44">
        <v>1</v>
      </c>
      <c r="H7" s="43">
        <v>13.841095890410958</v>
      </c>
      <c r="I7" s="44">
        <v>0</v>
      </c>
      <c r="J7" s="44">
        <v>1</v>
      </c>
      <c r="K7" s="43">
        <f t="shared" si="0"/>
        <v>2.7380952380952381</v>
      </c>
    </row>
    <row r="8" spans="1:13" x14ac:dyDescent="0.25">
      <c r="A8" s="42">
        <v>14295</v>
      </c>
      <c r="B8" s="41" t="s">
        <v>153</v>
      </c>
      <c r="C8" s="42" t="s">
        <v>8</v>
      </c>
      <c r="D8" s="43">
        <v>2.2999999999999998</v>
      </c>
      <c r="E8" s="43">
        <v>11.9</v>
      </c>
      <c r="F8" s="44">
        <v>1</v>
      </c>
      <c r="G8" s="44">
        <v>0</v>
      </c>
      <c r="H8" s="43">
        <v>16.076712328767123</v>
      </c>
      <c r="I8" s="44">
        <v>0</v>
      </c>
      <c r="J8" s="44">
        <v>1</v>
      </c>
      <c r="K8" s="43">
        <f t="shared" si="0"/>
        <v>5.1739130434782616</v>
      </c>
    </row>
    <row r="9" spans="1:13" x14ac:dyDescent="0.25">
      <c r="A9" s="42">
        <v>14364</v>
      </c>
      <c r="B9" s="41" t="s">
        <v>153</v>
      </c>
      <c r="C9" s="42" t="s">
        <v>8</v>
      </c>
      <c r="D9" s="43">
        <v>5.8</v>
      </c>
      <c r="E9" s="43">
        <v>5.5</v>
      </c>
      <c r="F9" s="44">
        <v>0</v>
      </c>
      <c r="G9" s="44">
        <v>1</v>
      </c>
      <c r="H9" s="43">
        <v>5.5232876712328771</v>
      </c>
      <c r="I9" s="44">
        <v>0</v>
      </c>
      <c r="J9" s="44">
        <v>1</v>
      </c>
      <c r="K9" s="43">
        <f t="shared" si="0"/>
        <v>0.94827586206896552</v>
      </c>
    </row>
    <row r="10" spans="1:13" x14ac:dyDescent="0.25">
      <c r="A10" s="42">
        <v>14402</v>
      </c>
      <c r="B10" s="41" t="s">
        <v>153</v>
      </c>
      <c r="C10" s="42" t="s">
        <v>8</v>
      </c>
      <c r="D10" s="43">
        <v>1.8</v>
      </c>
      <c r="E10" s="43">
        <v>8.6</v>
      </c>
      <c r="F10" s="44">
        <v>1</v>
      </c>
      <c r="G10" s="44">
        <v>0</v>
      </c>
      <c r="H10" s="43">
        <v>8.6136986301369856</v>
      </c>
      <c r="I10" s="44">
        <v>1</v>
      </c>
      <c r="J10" s="44">
        <v>0</v>
      </c>
      <c r="K10" s="43">
        <f t="shared" si="0"/>
        <v>4.7777777777777777</v>
      </c>
    </row>
    <row r="11" spans="1:13" x14ac:dyDescent="0.25">
      <c r="A11" s="42">
        <v>14522</v>
      </c>
      <c r="B11" s="41" t="s">
        <v>153</v>
      </c>
      <c r="C11" s="42" t="s">
        <v>7</v>
      </c>
      <c r="D11" s="43">
        <v>7.5</v>
      </c>
      <c r="E11" s="43">
        <v>10.5</v>
      </c>
      <c r="F11" s="44">
        <v>1</v>
      </c>
      <c r="G11" s="44">
        <v>0</v>
      </c>
      <c r="H11" s="43">
        <v>14.63013698630137</v>
      </c>
      <c r="I11" s="44">
        <v>0</v>
      </c>
      <c r="J11" s="44">
        <v>1</v>
      </c>
      <c r="K11" s="43">
        <f t="shared" si="0"/>
        <v>1.4</v>
      </c>
    </row>
    <row r="12" spans="1:13" x14ac:dyDescent="0.25">
      <c r="A12" s="42">
        <v>14711</v>
      </c>
      <c r="B12" s="41" t="s">
        <v>153</v>
      </c>
      <c r="C12" s="42" t="s">
        <v>7</v>
      </c>
      <c r="D12" s="43">
        <v>49.1</v>
      </c>
      <c r="E12" s="43">
        <v>10.5</v>
      </c>
      <c r="F12" s="44">
        <v>1</v>
      </c>
      <c r="G12" s="44">
        <v>0</v>
      </c>
      <c r="H12" s="43">
        <v>21.665753424657535</v>
      </c>
      <c r="I12" s="44">
        <v>0</v>
      </c>
      <c r="J12" s="44">
        <v>1</v>
      </c>
      <c r="K12" s="43">
        <f t="shared" si="0"/>
        <v>0.21384928716904275</v>
      </c>
    </row>
    <row r="13" spans="1:13" x14ac:dyDescent="0.25">
      <c r="A13" s="42">
        <v>14851</v>
      </c>
      <c r="B13" s="41" t="s">
        <v>153</v>
      </c>
      <c r="C13" s="42" t="s">
        <v>8</v>
      </c>
      <c r="D13" s="43">
        <v>5.5</v>
      </c>
      <c r="E13" s="43">
        <v>2.6</v>
      </c>
      <c r="F13" s="44">
        <v>0</v>
      </c>
      <c r="G13" s="44">
        <v>1</v>
      </c>
      <c r="H13" s="43">
        <v>2.5972602739726027</v>
      </c>
      <c r="I13" s="44">
        <v>0</v>
      </c>
      <c r="J13" s="44">
        <v>1</v>
      </c>
      <c r="K13" s="43">
        <f t="shared" si="0"/>
        <v>0.47272727272727272</v>
      </c>
    </row>
    <row r="14" spans="1:13" x14ac:dyDescent="0.25">
      <c r="A14" s="42">
        <v>15003</v>
      </c>
      <c r="B14" s="41" t="s">
        <v>153</v>
      </c>
      <c r="C14" s="42" t="s">
        <v>7</v>
      </c>
      <c r="D14" s="43">
        <v>15.5</v>
      </c>
      <c r="E14" s="43">
        <v>3.5</v>
      </c>
      <c r="F14" s="44">
        <v>1</v>
      </c>
      <c r="G14" s="44">
        <v>0</v>
      </c>
      <c r="H14" s="43">
        <v>16.241095890410961</v>
      </c>
      <c r="I14" s="44">
        <v>0</v>
      </c>
      <c r="J14" s="44">
        <v>1</v>
      </c>
      <c r="K14" s="43">
        <f t="shared" si="0"/>
        <v>0.22580645161290322</v>
      </c>
    </row>
    <row r="15" spans="1:13" x14ac:dyDescent="0.25">
      <c r="A15" s="41">
        <v>15188</v>
      </c>
      <c r="B15" s="41" t="s">
        <v>153</v>
      </c>
      <c r="C15" s="45" t="s">
        <v>8</v>
      </c>
      <c r="D15" s="43">
        <v>3</v>
      </c>
      <c r="E15" s="46">
        <v>3.6</v>
      </c>
      <c r="F15" s="44">
        <v>0</v>
      </c>
      <c r="G15" s="44">
        <v>1</v>
      </c>
      <c r="H15" s="46">
        <v>3.6</v>
      </c>
      <c r="I15" s="44">
        <v>0</v>
      </c>
      <c r="J15" s="44">
        <v>1</v>
      </c>
      <c r="K15" s="43">
        <f t="shared" si="0"/>
        <v>1.2</v>
      </c>
    </row>
    <row r="16" spans="1:13" x14ac:dyDescent="0.25">
      <c r="A16" s="42">
        <v>15297</v>
      </c>
      <c r="B16" s="41" t="s">
        <v>153</v>
      </c>
      <c r="C16" s="42" t="s">
        <v>8</v>
      </c>
      <c r="D16" s="43">
        <v>2.4</v>
      </c>
      <c r="E16" s="43">
        <v>3.4</v>
      </c>
      <c r="F16" s="44">
        <v>0</v>
      </c>
      <c r="G16" s="44">
        <v>1</v>
      </c>
      <c r="H16" s="43">
        <v>8.0219178082191789</v>
      </c>
      <c r="I16" s="44">
        <v>0</v>
      </c>
      <c r="J16" s="44">
        <v>1</v>
      </c>
      <c r="K16" s="43">
        <f t="shared" si="0"/>
        <v>1.4166666666666667</v>
      </c>
    </row>
    <row r="17" spans="1:11" x14ac:dyDescent="0.25">
      <c r="A17" s="42">
        <v>15610</v>
      </c>
      <c r="B17" s="41" t="s">
        <v>153</v>
      </c>
      <c r="C17" s="42" t="s">
        <v>7</v>
      </c>
      <c r="D17" s="43">
        <v>2.5</v>
      </c>
      <c r="E17" s="43">
        <v>3.2</v>
      </c>
      <c r="F17" s="44">
        <v>1</v>
      </c>
      <c r="G17" s="44">
        <v>0</v>
      </c>
      <c r="H17" s="43">
        <v>3.2219178082191782</v>
      </c>
      <c r="I17" s="44">
        <v>1</v>
      </c>
      <c r="J17" s="44">
        <v>0</v>
      </c>
      <c r="K17" s="43">
        <f t="shared" si="0"/>
        <v>1.28</v>
      </c>
    </row>
    <row r="18" spans="1:11" x14ac:dyDescent="0.25">
      <c r="A18" s="42">
        <v>15648</v>
      </c>
      <c r="B18" s="41" t="s">
        <v>153</v>
      </c>
      <c r="C18" s="42" t="s">
        <v>8</v>
      </c>
      <c r="D18" s="43">
        <v>36</v>
      </c>
      <c r="E18" s="43">
        <v>4.5</v>
      </c>
      <c r="F18" s="44">
        <v>0</v>
      </c>
      <c r="G18" s="44">
        <v>1</v>
      </c>
      <c r="H18" s="43">
        <v>4.4712328767123291</v>
      </c>
      <c r="I18" s="44">
        <v>0</v>
      </c>
      <c r="J18" s="44">
        <v>1</v>
      </c>
      <c r="K18" s="43">
        <f t="shared" si="0"/>
        <v>0.125</v>
      </c>
    </row>
    <row r="19" spans="1:11" x14ac:dyDescent="0.25">
      <c r="A19" s="42">
        <v>15730</v>
      </c>
      <c r="B19" s="41" t="s">
        <v>153</v>
      </c>
      <c r="C19" s="42" t="s">
        <v>8</v>
      </c>
      <c r="D19" s="43">
        <v>3.2</v>
      </c>
      <c r="E19" s="43">
        <v>6.9</v>
      </c>
      <c r="F19" s="44">
        <v>1</v>
      </c>
      <c r="G19" s="44">
        <v>0</v>
      </c>
      <c r="H19" s="43">
        <v>12.065753424657535</v>
      </c>
      <c r="I19" s="44">
        <v>0</v>
      </c>
      <c r="J19" s="44">
        <v>1</v>
      </c>
      <c r="K19" s="43">
        <f t="shared" si="0"/>
        <v>2.15625</v>
      </c>
    </row>
    <row r="20" spans="1:11" x14ac:dyDescent="0.25">
      <c r="A20" s="42">
        <v>15852</v>
      </c>
      <c r="B20" s="41" t="s">
        <v>153</v>
      </c>
      <c r="C20" s="42" t="s">
        <v>8</v>
      </c>
      <c r="D20" s="43">
        <v>2.7</v>
      </c>
      <c r="E20" s="43">
        <v>6.0164383561643833</v>
      </c>
      <c r="F20" s="44">
        <v>0</v>
      </c>
      <c r="G20" s="44">
        <v>1</v>
      </c>
      <c r="H20" s="43">
        <v>6.0164383561643833</v>
      </c>
      <c r="I20" s="44">
        <v>0</v>
      </c>
      <c r="J20" s="44">
        <v>1</v>
      </c>
      <c r="K20" s="43">
        <f t="shared" si="0"/>
        <v>2.2283105022831049</v>
      </c>
    </row>
    <row r="21" spans="1:11" x14ac:dyDescent="0.25">
      <c r="A21" s="26">
        <v>16387</v>
      </c>
      <c r="B21" s="41" t="s">
        <v>153</v>
      </c>
      <c r="C21" s="45" t="s">
        <v>65</v>
      </c>
      <c r="D21" s="43">
        <v>2</v>
      </c>
      <c r="E21" s="43">
        <v>1.8082191780821917</v>
      </c>
      <c r="F21" s="44">
        <v>0</v>
      </c>
      <c r="G21" s="44">
        <v>1</v>
      </c>
      <c r="H21" s="43">
        <v>5.1287671232876715</v>
      </c>
      <c r="I21" s="44">
        <v>1</v>
      </c>
      <c r="J21" s="44">
        <v>0</v>
      </c>
      <c r="K21" s="43">
        <f t="shared" si="0"/>
        <v>0.90410958904109584</v>
      </c>
    </row>
    <row r="22" spans="1:11" x14ac:dyDescent="0.25">
      <c r="A22" s="30">
        <v>16425</v>
      </c>
      <c r="B22" s="41" t="s">
        <v>153</v>
      </c>
      <c r="C22" s="42" t="s">
        <v>7</v>
      </c>
      <c r="D22" s="43">
        <v>8.3000000000000007</v>
      </c>
      <c r="E22" s="43">
        <v>5.9</v>
      </c>
      <c r="F22" s="44">
        <v>1</v>
      </c>
      <c r="G22" s="44">
        <v>0</v>
      </c>
      <c r="H22" s="43">
        <v>29.424657534246574</v>
      </c>
      <c r="I22" s="44">
        <v>1</v>
      </c>
      <c r="J22" s="44">
        <v>0</v>
      </c>
      <c r="K22" s="43">
        <f t="shared" si="0"/>
        <v>0.71084337349397586</v>
      </c>
    </row>
    <row r="23" spans="1:11" x14ac:dyDescent="0.25">
      <c r="A23" s="30">
        <v>16740</v>
      </c>
      <c r="B23" s="41" t="s">
        <v>153</v>
      </c>
      <c r="C23" s="42" t="s">
        <v>7</v>
      </c>
      <c r="D23" s="43">
        <v>1</v>
      </c>
      <c r="E23" s="43">
        <v>2.1</v>
      </c>
      <c r="F23" s="44">
        <v>0</v>
      </c>
      <c r="G23" s="44">
        <v>1</v>
      </c>
      <c r="H23" s="43">
        <v>2.0712328767123287</v>
      </c>
      <c r="I23" s="44">
        <v>0</v>
      </c>
      <c r="J23" s="44">
        <v>1</v>
      </c>
      <c r="K23" s="43">
        <f t="shared" si="0"/>
        <v>2.1</v>
      </c>
    </row>
    <row r="24" spans="1:11" x14ac:dyDescent="0.25">
      <c r="A24" s="30">
        <v>16972</v>
      </c>
      <c r="B24" s="41" t="s">
        <v>153</v>
      </c>
      <c r="C24" s="42" t="s">
        <v>8</v>
      </c>
      <c r="D24" s="43">
        <v>1.9</v>
      </c>
      <c r="E24" s="43">
        <v>3.2</v>
      </c>
      <c r="F24" s="44">
        <v>1</v>
      </c>
      <c r="G24" s="44">
        <v>0</v>
      </c>
      <c r="H24" s="43">
        <v>9.1726027397260275</v>
      </c>
      <c r="I24" s="44">
        <v>0</v>
      </c>
      <c r="J24" s="44">
        <v>1</v>
      </c>
      <c r="K24" s="43">
        <f t="shared" si="0"/>
        <v>1.6842105263157896</v>
      </c>
    </row>
    <row r="25" spans="1:11" x14ac:dyDescent="0.25">
      <c r="A25" s="30">
        <v>17345</v>
      </c>
      <c r="B25" s="41" t="s">
        <v>153</v>
      </c>
      <c r="C25" s="42" t="s">
        <v>8</v>
      </c>
      <c r="D25" s="43">
        <v>2.8</v>
      </c>
      <c r="E25" s="43">
        <v>4.9000000000000004</v>
      </c>
      <c r="F25" s="44">
        <v>1</v>
      </c>
      <c r="G25" s="44">
        <v>0</v>
      </c>
      <c r="H25" s="43">
        <v>7.1342465753424653</v>
      </c>
      <c r="I25" s="44">
        <v>1</v>
      </c>
      <c r="J25" s="44">
        <v>0</v>
      </c>
      <c r="K25" s="43">
        <f t="shared" si="0"/>
        <v>1.7500000000000002</v>
      </c>
    </row>
    <row r="26" spans="1:11" x14ac:dyDescent="0.25">
      <c r="A26" s="26">
        <v>17425</v>
      </c>
      <c r="B26" s="41" t="s">
        <v>153</v>
      </c>
      <c r="C26" s="45" t="s">
        <v>8</v>
      </c>
      <c r="D26" s="43">
        <v>3</v>
      </c>
      <c r="E26" s="43">
        <v>4.3726027397260276</v>
      </c>
      <c r="F26" s="44">
        <v>0</v>
      </c>
      <c r="G26" s="44">
        <v>1</v>
      </c>
      <c r="H26" s="43">
        <v>8.7780821917808218</v>
      </c>
      <c r="I26" s="44">
        <v>1</v>
      </c>
      <c r="J26" s="44">
        <v>0</v>
      </c>
      <c r="K26" s="43">
        <f t="shared" si="0"/>
        <v>1.4575342465753425</v>
      </c>
    </row>
    <row r="27" spans="1:11" x14ac:dyDescent="0.25">
      <c r="A27" s="30">
        <v>17463</v>
      </c>
      <c r="B27" s="41" t="s">
        <v>153</v>
      </c>
      <c r="C27" s="42" t="s">
        <v>8</v>
      </c>
      <c r="D27" s="43">
        <v>1.5</v>
      </c>
      <c r="E27" s="43">
        <v>2.6</v>
      </c>
      <c r="F27" s="44">
        <v>1</v>
      </c>
      <c r="G27" s="44">
        <v>0</v>
      </c>
      <c r="H27" s="43">
        <v>11.473972602739726</v>
      </c>
      <c r="I27" s="44">
        <v>0</v>
      </c>
      <c r="J27" s="44">
        <v>1</v>
      </c>
      <c r="K27" s="43">
        <f t="shared" si="0"/>
        <v>1.7333333333333334</v>
      </c>
    </row>
    <row r="28" spans="1:11" x14ac:dyDescent="0.25">
      <c r="A28" s="30">
        <v>17782</v>
      </c>
      <c r="B28" s="41" t="s">
        <v>153</v>
      </c>
      <c r="C28" s="42" t="s">
        <v>8</v>
      </c>
      <c r="D28" s="43">
        <v>3</v>
      </c>
      <c r="E28" s="43">
        <v>4.3</v>
      </c>
      <c r="F28" s="44">
        <v>1</v>
      </c>
      <c r="G28" s="44">
        <v>0</v>
      </c>
      <c r="H28" s="43">
        <v>19.068493150684933</v>
      </c>
      <c r="I28" s="44">
        <v>0</v>
      </c>
      <c r="J28" s="44">
        <v>1</v>
      </c>
      <c r="K28" s="43">
        <f t="shared" si="0"/>
        <v>1.4333333333333333</v>
      </c>
    </row>
    <row r="29" spans="1:11" x14ac:dyDescent="0.25">
      <c r="A29" s="26">
        <v>17976</v>
      </c>
      <c r="B29" s="41" t="s">
        <v>153</v>
      </c>
      <c r="C29" s="45" t="s">
        <v>7</v>
      </c>
      <c r="D29" s="43">
        <v>6</v>
      </c>
      <c r="E29" s="43">
        <v>12.920547945205479</v>
      </c>
      <c r="F29" s="44">
        <v>1</v>
      </c>
      <c r="G29" s="44">
        <v>0</v>
      </c>
      <c r="H29" s="43">
        <v>14.860273972602739</v>
      </c>
      <c r="I29" s="44">
        <v>1</v>
      </c>
      <c r="J29" s="44">
        <v>0</v>
      </c>
      <c r="K29" s="43">
        <f t="shared" si="0"/>
        <v>2.1534246575342464</v>
      </c>
    </row>
    <row r="30" spans="1:11" x14ac:dyDescent="0.25">
      <c r="A30" s="30">
        <v>17984</v>
      </c>
      <c r="B30" s="41" t="s">
        <v>153</v>
      </c>
      <c r="C30" s="42" t="s">
        <v>8</v>
      </c>
      <c r="D30" s="43">
        <v>1.7</v>
      </c>
      <c r="E30" s="43">
        <v>4.2</v>
      </c>
      <c r="F30" s="44">
        <v>1</v>
      </c>
      <c r="G30" s="44">
        <v>0</v>
      </c>
      <c r="H30" s="43">
        <v>27.813698630136987</v>
      </c>
      <c r="I30" s="44">
        <v>1</v>
      </c>
      <c r="J30" s="44">
        <v>0</v>
      </c>
      <c r="K30" s="43">
        <f t="shared" si="0"/>
        <v>2.4705882352941178</v>
      </c>
    </row>
    <row r="31" spans="1:11" x14ac:dyDescent="0.25">
      <c r="A31" s="30">
        <v>18093</v>
      </c>
      <c r="B31" s="41" t="s">
        <v>153</v>
      </c>
      <c r="C31" s="42" t="s">
        <v>8</v>
      </c>
      <c r="D31" s="43">
        <v>14.7</v>
      </c>
      <c r="E31" s="43">
        <v>4.3</v>
      </c>
      <c r="F31" s="44">
        <v>0</v>
      </c>
      <c r="G31" s="44">
        <v>1</v>
      </c>
      <c r="H31" s="43">
        <v>4.2739726027397262</v>
      </c>
      <c r="I31" s="44">
        <v>0</v>
      </c>
      <c r="J31" s="44">
        <v>1</v>
      </c>
      <c r="K31" s="43">
        <f t="shared" si="0"/>
        <v>0.29251700680272108</v>
      </c>
    </row>
    <row r="32" spans="1:11" x14ac:dyDescent="0.25">
      <c r="A32" s="30">
        <v>18096</v>
      </c>
      <c r="B32" s="41" t="s">
        <v>153</v>
      </c>
      <c r="C32" s="42" t="s">
        <v>7</v>
      </c>
      <c r="D32" s="43">
        <v>7.3</v>
      </c>
      <c r="E32" s="43">
        <v>3.9</v>
      </c>
      <c r="F32" s="44">
        <v>1</v>
      </c>
      <c r="G32" s="44">
        <v>0</v>
      </c>
      <c r="H32" s="43">
        <v>18.969863013698632</v>
      </c>
      <c r="I32" s="44">
        <v>0</v>
      </c>
      <c r="J32" s="44">
        <v>1</v>
      </c>
      <c r="K32" s="43">
        <f t="shared" si="0"/>
        <v>0.53424657534246578</v>
      </c>
    </row>
    <row r="33" spans="1:11" x14ac:dyDescent="0.25">
      <c r="A33" s="30">
        <v>18102</v>
      </c>
      <c r="B33" s="41" t="s">
        <v>153</v>
      </c>
      <c r="C33" s="42" t="s">
        <v>7</v>
      </c>
      <c r="D33" s="43">
        <v>4</v>
      </c>
      <c r="E33" s="43">
        <v>3.8</v>
      </c>
      <c r="F33" s="44">
        <v>1</v>
      </c>
      <c r="G33" s="44">
        <v>0</v>
      </c>
      <c r="H33" s="43">
        <v>6.5753424657534243</v>
      </c>
      <c r="I33" s="44">
        <v>1</v>
      </c>
      <c r="J33" s="44">
        <v>0</v>
      </c>
      <c r="K33" s="43">
        <f t="shared" si="0"/>
        <v>0.95</v>
      </c>
    </row>
    <row r="34" spans="1:11" x14ac:dyDescent="0.25">
      <c r="A34" s="26">
        <v>18802</v>
      </c>
      <c r="B34" s="41" t="s">
        <v>153</v>
      </c>
      <c r="C34" s="41" t="s">
        <v>7</v>
      </c>
      <c r="D34" s="43">
        <v>4</v>
      </c>
      <c r="E34" s="46">
        <v>6.2</v>
      </c>
      <c r="F34" s="44">
        <v>1</v>
      </c>
      <c r="G34" s="44">
        <v>0</v>
      </c>
      <c r="H34" s="46">
        <v>6.2</v>
      </c>
      <c r="I34" s="44">
        <v>1</v>
      </c>
      <c r="J34" s="44">
        <v>0</v>
      </c>
      <c r="K34" s="43">
        <f t="shared" si="0"/>
        <v>1.55</v>
      </c>
    </row>
    <row r="35" spans="1:11" x14ac:dyDescent="0.25">
      <c r="A35" s="26">
        <v>20273</v>
      </c>
      <c r="B35" s="41" t="s">
        <v>153</v>
      </c>
      <c r="C35" s="45" t="s">
        <v>7</v>
      </c>
      <c r="D35" s="43">
        <v>5</v>
      </c>
      <c r="E35" s="43">
        <v>4.2410958904109588</v>
      </c>
      <c r="F35" s="44">
        <v>1</v>
      </c>
      <c r="G35" s="44">
        <v>0</v>
      </c>
      <c r="H35" s="43">
        <v>4.536986301369863</v>
      </c>
      <c r="I35" s="44">
        <v>1</v>
      </c>
      <c r="J35" s="44">
        <v>0</v>
      </c>
      <c r="K35" s="43">
        <f t="shared" si="0"/>
        <v>0.84821917808219172</v>
      </c>
    </row>
    <row r="36" spans="1:11" x14ac:dyDescent="0.25">
      <c r="A36" s="26">
        <v>21433</v>
      </c>
      <c r="B36" s="41" t="s">
        <v>153</v>
      </c>
      <c r="C36" s="45" t="s">
        <v>7</v>
      </c>
      <c r="D36" s="43">
        <v>2</v>
      </c>
      <c r="E36" s="43">
        <v>6.1479452054794521</v>
      </c>
      <c r="F36" s="44">
        <v>0</v>
      </c>
      <c r="G36" s="44">
        <v>1</v>
      </c>
      <c r="H36" s="43">
        <v>11.473972602739726</v>
      </c>
      <c r="I36" s="44">
        <v>1</v>
      </c>
      <c r="J36" s="44">
        <v>0</v>
      </c>
      <c r="K36" s="43">
        <f t="shared" si="0"/>
        <v>3.0739726027397261</v>
      </c>
    </row>
    <row r="37" spans="1:11" x14ac:dyDescent="0.25">
      <c r="A37" s="26">
        <v>21705</v>
      </c>
      <c r="B37" s="41" t="s">
        <v>153</v>
      </c>
      <c r="C37" s="45" t="s">
        <v>8</v>
      </c>
      <c r="D37" s="43">
        <v>5</v>
      </c>
      <c r="E37" s="46">
        <v>5.3</v>
      </c>
      <c r="F37" s="44">
        <v>0</v>
      </c>
      <c r="G37" s="44">
        <v>1</v>
      </c>
      <c r="H37" s="43">
        <v>12.263013698630138</v>
      </c>
      <c r="I37" s="44">
        <v>1</v>
      </c>
      <c r="J37" s="44">
        <v>0</v>
      </c>
      <c r="K37" s="43">
        <f t="shared" si="0"/>
        <v>1.06</v>
      </c>
    </row>
    <row r="38" spans="1:11" x14ac:dyDescent="0.25">
      <c r="A38" s="26">
        <v>23223</v>
      </c>
      <c r="B38" s="41" t="s">
        <v>153</v>
      </c>
      <c r="C38" s="41" t="s">
        <v>8</v>
      </c>
      <c r="D38" s="43">
        <v>1</v>
      </c>
      <c r="E38" s="43">
        <v>3.5506849315068494</v>
      </c>
      <c r="F38" s="44">
        <v>1</v>
      </c>
      <c r="G38" s="44">
        <v>0</v>
      </c>
      <c r="H38" s="43">
        <v>7.7260273972602738</v>
      </c>
      <c r="I38" s="44">
        <v>1</v>
      </c>
      <c r="J38" s="44">
        <v>0</v>
      </c>
      <c r="K38" s="43">
        <f t="shared" si="0"/>
        <v>3.5506849315068494</v>
      </c>
    </row>
    <row r="39" spans="1:11" x14ac:dyDescent="0.25">
      <c r="A39" s="26">
        <v>25653</v>
      </c>
      <c r="B39" s="41" t="s">
        <v>153</v>
      </c>
      <c r="C39" s="45" t="s">
        <v>8</v>
      </c>
      <c r="D39" s="43">
        <v>3</v>
      </c>
      <c r="E39" s="43">
        <v>3.7479452054794522</v>
      </c>
      <c r="F39" s="44">
        <v>1</v>
      </c>
      <c r="G39" s="44">
        <v>0</v>
      </c>
      <c r="H39" s="43">
        <v>19.134246575342466</v>
      </c>
      <c r="I39" s="44">
        <v>1</v>
      </c>
      <c r="J39" s="44">
        <v>0</v>
      </c>
      <c r="K39" s="43">
        <f t="shared" si="0"/>
        <v>1.2493150684931507</v>
      </c>
    </row>
    <row r="40" spans="1:11" x14ac:dyDescent="0.25">
      <c r="A40" s="26">
        <v>25760</v>
      </c>
      <c r="B40" s="41" t="s">
        <v>153</v>
      </c>
      <c r="C40" s="45" t="s">
        <v>65</v>
      </c>
      <c r="D40" s="43">
        <v>3</v>
      </c>
      <c r="E40" s="46">
        <v>2.8</v>
      </c>
      <c r="F40" s="44">
        <v>0</v>
      </c>
      <c r="G40" s="44">
        <v>1</v>
      </c>
      <c r="H40" s="46">
        <v>2.8</v>
      </c>
      <c r="I40" s="44">
        <v>1</v>
      </c>
      <c r="J40" s="44">
        <v>0</v>
      </c>
      <c r="K40" s="43">
        <f t="shared" si="0"/>
        <v>0.93333333333333324</v>
      </c>
    </row>
    <row r="41" spans="1:11" x14ac:dyDescent="0.25">
      <c r="A41" s="26">
        <v>27548</v>
      </c>
      <c r="B41" s="41" t="s">
        <v>153</v>
      </c>
      <c r="C41" s="45" t="s">
        <v>7</v>
      </c>
      <c r="D41" s="43">
        <v>3</v>
      </c>
      <c r="E41" s="43">
        <v>9.7315068493150694</v>
      </c>
      <c r="F41" s="44">
        <v>0</v>
      </c>
      <c r="G41" s="44">
        <v>1</v>
      </c>
      <c r="H41" s="43">
        <v>17.884931506849316</v>
      </c>
      <c r="I41" s="44">
        <v>1</v>
      </c>
      <c r="J41" s="44">
        <v>0</v>
      </c>
      <c r="K41" s="43">
        <f t="shared" si="0"/>
        <v>3.2438356164383566</v>
      </c>
    </row>
    <row r="42" spans="1:11" x14ac:dyDescent="0.25">
      <c r="A42" s="26">
        <v>31754</v>
      </c>
      <c r="B42" s="41" t="s">
        <v>153</v>
      </c>
      <c r="C42" s="45" t="s">
        <v>65</v>
      </c>
      <c r="D42" s="43">
        <v>3</v>
      </c>
      <c r="E42" s="43">
        <v>2.3013698630136985</v>
      </c>
      <c r="F42" s="44">
        <v>0</v>
      </c>
      <c r="G42" s="44">
        <v>1</v>
      </c>
      <c r="H42" s="43">
        <v>4.6684931506849319</v>
      </c>
      <c r="I42" s="44">
        <v>1</v>
      </c>
      <c r="J42" s="44">
        <v>0</v>
      </c>
      <c r="K42" s="43">
        <f t="shared" si="0"/>
        <v>0.76712328767123283</v>
      </c>
    </row>
    <row r="43" spans="1:11" x14ac:dyDescent="0.25">
      <c r="A43" s="26">
        <v>31918</v>
      </c>
      <c r="B43" s="41" t="s">
        <v>153</v>
      </c>
      <c r="C43" s="41" t="s">
        <v>7</v>
      </c>
      <c r="D43" s="43">
        <v>3</v>
      </c>
      <c r="E43" s="43">
        <v>6.1808219178082195</v>
      </c>
      <c r="F43" s="44">
        <v>1</v>
      </c>
      <c r="G43" s="44">
        <v>0</v>
      </c>
      <c r="H43" s="43">
        <v>8.8767123287671232</v>
      </c>
      <c r="I43" s="44">
        <v>1</v>
      </c>
      <c r="J43" s="44">
        <v>0</v>
      </c>
      <c r="K43" s="43">
        <f t="shared" si="0"/>
        <v>2.0602739726027397</v>
      </c>
    </row>
    <row r="44" spans="1:11" x14ac:dyDescent="0.25">
      <c r="A44" s="26">
        <v>32061</v>
      </c>
      <c r="B44" s="41" t="s">
        <v>153</v>
      </c>
      <c r="C44" s="45" t="s">
        <v>8</v>
      </c>
      <c r="D44" s="43">
        <v>4</v>
      </c>
      <c r="E44" s="43">
        <v>5.2273972602739729</v>
      </c>
      <c r="F44" s="44">
        <v>1</v>
      </c>
      <c r="G44" s="44">
        <v>0</v>
      </c>
      <c r="H44" s="43">
        <v>7.956164383561644</v>
      </c>
      <c r="I44" s="44">
        <v>1</v>
      </c>
      <c r="J44" s="44">
        <v>0</v>
      </c>
      <c r="K44" s="43">
        <f t="shared" si="0"/>
        <v>1.3068493150684932</v>
      </c>
    </row>
    <row r="45" spans="1:11" x14ac:dyDescent="0.25">
      <c r="A45" s="41">
        <v>12089</v>
      </c>
      <c r="B45" s="41" t="s">
        <v>259</v>
      </c>
      <c r="C45" s="42" t="s">
        <v>7</v>
      </c>
      <c r="D45" s="43">
        <v>1</v>
      </c>
      <c r="E45" s="43">
        <v>4</v>
      </c>
      <c r="F45" s="44">
        <v>0</v>
      </c>
      <c r="G45" s="44">
        <v>1</v>
      </c>
      <c r="H45" s="43">
        <v>4</v>
      </c>
      <c r="I45" s="44">
        <v>0</v>
      </c>
      <c r="J45" s="44">
        <v>1</v>
      </c>
      <c r="K45" s="43">
        <f t="shared" si="0"/>
        <v>4</v>
      </c>
    </row>
    <row r="46" spans="1:11" x14ac:dyDescent="0.25">
      <c r="A46" s="42">
        <v>14137</v>
      </c>
      <c r="B46" s="41" t="s">
        <v>259</v>
      </c>
      <c r="C46" s="42" t="s">
        <v>7</v>
      </c>
      <c r="D46" s="43">
        <v>6</v>
      </c>
      <c r="E46" s="43">
        <v>4.5</v>
      </c>
      <c r="F46" s="44">
        <v>0</v>
      </c>
      <c r="G46" s="44">
        <v>1</v>
      </c>
      <c r="H46" s="43">
        <v>4.4712328767123291</v>
      </c>
      <c r="I46" s="44">
        <v>0</v>
      </c>
      <c r="J46" s="44">
        <v>1</v>
      </c>
      <c r="K46" s="43">
        <f t="shared" si="0"/>
        <v>0.75</v>
      </c>
    </row>
    <row r="47" spans="1:11" x14ac:dyDescent="0.25">
      <c r="A47" s="42">
        <v>14461</v>
      </c>
      <c r="B47" s="41" t="s">
        <v>259</v>
      </c>
      <c r="C47" s="42" t="s">
        <v>7</v>
      </c>
      <c r="D47" s="43">
        <v>5.4</v>
      </c>
      <c r="E47" s="43">
        <v>12.5</v>
      </c>
      <c r="F47" s="44">
        <v>0</v>
      </c>
      <c r="G47" s="44">
        <v>1</v>
      </c>
      <c r="H47" s="43">
        <v>12.5</v>
      </c>
      <c r="I47" s="44">
        <v>0</v>
      </c>
      <c r="J47" s="44">
        <v>1</v>
      </c>
      <c r="K47" s="43">
        <f t="shared" si="0"/>
        <v>2.3148148148148149</v>
      </c>
    </row>
    <row r="48" spans="1:11" x14ac:dyDescent="0.25">
      <c r="A48" s="42">
        <v>14552</v>
      </c>
      <c r="B48" s="41" t="s">
        <v>259</v>
      </c>
      <c r="C48" s="42" t="s">
        <v>7</v>
      </c>
      <c r="D48" s="43">
        <v>5.0999999999999996</v>
      </c>
      <c r="E48" s="43">
        <v>6.7</v>
      </c>
      <c r="F48" s="44">
        <v>0</v>
      </c>
      <c r="G48" s="44">
        <v>1</v>
      </c>
      <c r="H48" s="43">
        <v>6.6739726027397257</v>
      </c>
      <c r="I48" s="44">
        <v>0</v>
      </c>
      <c r="J48" s="44">
        <v>1</v>
      </c>
      <c r="K48" s="43">
        <f t="shared" si="0"/>
        <v>1.3137254901960786</v>
      </c>
    </row>
    <row r="49" spans="1:11" x14ac:dyDescent="0.25">
      <c r="A49" s="42">
        <v>15205</v>
      </c>
      <c r="B49" s="41" t="s">
        <v>259</v>
      </c>
      <c r="C49" s="42" t="s">
        <v>7</v>
      </c>
      <c r="D49" s="43">
        <v>2.7</v>
      </c>
      <c r="E49" s="43">
        <v>9</v>
      </c>
      <c r="F49" s="44">
        <v>1</v>
      </c>
      <c r="G49" s="44">
        <v>0</v>
      </c>
      <c r="H49" s="43">
        <v>19.035616438356165</v>
      </c>
      <c r="I49" s="44">
        <v>0</v>
      </c>
      <c r="J49" s="44">
        <v>1</v>
      </c>
      <c r="K49" s="43">
        <f t="shared" si="0"/>
        <v>3.333333333333333</v>
      </c>
    </row>
    <row r="50" spans="1:11" x14ac:dyDescent="0.25">
      <c r="A50" s="42">
        <v>15777</v>
      </c>
      <c r="B50" s="41" t="s">
        <v>259</v>
      </c>
      <c r="C50" s="42" t="s">
        <v>8</v>
      </c>
      <c r="D50" s="43">
        <v>10.8</v>
      </c>
      <c r="E50" s="43">
        <v>7.5</v>
      </c>
      <c r="F50" s="44">
        <v>1</v>
      </c>
      <c r="G50" s="44">
        <v>0</v>
      </c>
      <c r="H50" s="43">
        <v>9.0082191780821912</v>
      </c>
      <c r="I50" s="44">
        <v>1</v>
      </c>
      <c r="J50" s="44">
        <v>0</v>
      </c>
      <c r="K50" s="43">
        <f t="shared" si="0"/>
        <v>0.69444444444444442</v>
      </c>
    </row>
    <row r="51" spans="1:11" x14ac:dyDescent="0.25">
      <c r="A51" s="30">
        <v>17488</v>
      </c>
      <c r="B51" s="41" t="s">
        <v>259</v>
      </c>
      <c r="C51" s="42" t="s">
        <v>8</v>
      </c>
      <c r="D51" s="43">
        <v>2.9</v>
      </c>
      <c r="E51" s="43">
        <v>4.9000000000000004</v>
      </c>
      <c r="F51" s="44">
        <v>1</v>
      </c>
      <c r="G51" s="44">
        <v>0</v>
      </c>
      <c r="H51" s="43">
        <v>7.7589041095890412</v>
      </c>
      <c r="I51" s="44">
        <v>0</v>
      </c>
      <c r="J51" s="44">
        <v>1</v>
      </c>
      <c r="K51" s="43">
        <f t="shared" si="0"/>
        <v>1.6896551724137934</v>
      </c>
    </row>
    <row r="52" spans="1:11" s="3" customFormat="1" x14ac:dyDescent="0.25">
      <c r="A52" s="30">
        <v>18038</v>
      </c>
      <c r="B52" s="41" t="s">
        <v>259</v>
      </c>
      <c r="C52" s="42" t="s">
        <v>8</v>
      </c>
      <c r="D52" s="43">
        <v>4</v>
      </c>
      <c r="E52" s="43">
        <v>3.9</v>
      </c>
      <c r="F52" s="44">
        <v>1</v>
      </c>
      <c r="G52" s="44">
        <v>0</v>
      </c>
      <c r="H52" s="43">
        <v>10.027397260273972</v>
      </c>
      <c r="I52" s="44">
        <v>0</v>
      </c>
      <c r="J52" s="44">
        <v>1</v>
      </c>
      <c r="K52" s="43">
        <f t="shared" si="0"/>
        <v>0.97499999999999998</v>
      </c>
    </row>
    <row r="53" spans="1:11" x14ac:dyDescent="0.25">
      <c r="A53" s="30">
        <v>18617</v>
      </c>
      <c r="B53" s="41" t="s">
        <v>259</v>
      </c>
      <c r="C53" s="42" t="s">
        <v>8</v>
      </c>
      <c r="D53" s="43">
        <v>14.3</v>
      </c>
      <c r="E53" s="43">
        <v>4.0999999999999996</v>
      </c>
      <c r="F53" s="44">
        <v>0</v>
      </c>
      <c r="G53" s="44">
        <v>1</v>
      </c>
      <c r="H53" s="43">
        <v>4.1424657534246574</v>
      </c>
      <c r="I53" s="44">
        <v>0</v>
      </c>
      <c r="J53" s="44">
        <v>1</v>
      </c>
      <c r="K53" s="43">
        <f t="shared" si="0"/>
        <v>0.28671328671328666</v>
      </c>
    </row>
    <row r="54" spans="1:11" x14ac:dyDescent="0.25">
      <c r="A54" s="26">
        <v>21833</v>
      </c>
      <c r="B54" s="41" t="s">
        <v>259</v>
      </c>
      <c r="C54" s="45" t="s">
        <v>7</v>
      </c>
      <c r="D54" s="43">
        <v>4</v>
      </c>
      <c r="E54" s="43">
        <v>12.887671232876713</v>
      </c>
      <c r="F54" s="44">
        <v>1</v>
      </c>
      <c r="G54" s="44">
        <v>0</v>
      </c>
      <c r="H54" s="43">
        <v>14.235616438356164</v>
      </c>
      <c r="I54" s="44">
        <v>1</v>
      </c>
      <c r="J54" s="44">
        <v>0</v>
      </c>
      <c r="K54" s="43">
        <f t="shared" si="0"/>
        <v>3.2219178082191782</v>
      </c>
    </row>
    <row r="55" spans="1:11" x14ac:dyDescent="0.25">
      <c r="A55" s="41">
        <v>12585</v>
      </c>
      <c r="B55" s="41" t="s">
        <v>259</v>
      </c>
      <c r="C55" s="42" t="s">
        <v>7</v>
      </c>
      <c r="D55" s="43">
        <v>4.5999999999999996</v>
      </c>
      <c r="E55" s="43">
        <v>5</v>
      </c>
      <c r="F55" s="44">
        <v>1</v>
      </c>
      <c r="G55" s="44">
        <v>0</v>
      </c>
      <c r="H55" s="43">
        <v>16.2</v>
      </c>
      <c r="I55" s="44">
        <v>1</v>
      </c>
      <c r="J55" s="44">
        <v>0</v>
      </c>
      <c r="K55" s="43">
        <f t="shared" si="0"/>
        <v>1.0869565217391306</v>
      </c>
    </row>
    <row r="56" spans="1:11" x14ac:dyDescent="0.25">
      <c r="A56" s="41">
        <v>13299</v>
      </c>
      <c r="B56" s="41" t="s">
        <v>259</v>
      </c>
      <c r="C56" s="42" t="s">
        <v>7</v>
      </c>
      <c r="D56" s="43">
        <v>3</v>
      </c>
      <c r="E56" s="43">
        <v>2</v>
      </c>
      <c r="F56" s="44">
        <v>0</v>
      </c>
      <c r="G56" s="44">
        <v>1</v>
      </c>
      <c r="H56" s="43">
        <v>2</v>
      </c>
      <c r="I56" s="44">
        <v>1</v>
      </c>
      <c r="J56" s="44">
        <v>0</v>
      </c>
      <c r="K56" s="43">
        <f t="shared" si="0"/>
        <v>0.66666666666666663</v>
      </c>
    </row>
    <row r="57" spans="1:11" x14ac:dyDescent="0.25">
      <c r="A57" s="42">
        <v>14355</v>
      </c>
      <c r="B57" s="41" t="s">
        <v>259</v>
      </c>
      <c r="C57" s="42" t="s">
        <v>7</v>
      </c>
      <c r="D57" s="43">
        <v>1.7</v>
      </c>
      <c r="E57" s="46">
        <v>6.6739726027397257</v>
      </c>
      <c r="F57" s="44">
        <v>0</v>
      </c>
      <c r="G57" s="44">
        <v>1</v>
      </c>
      <c r="H57" s="43">
        <v>14.564383561643835</v>
      </c>
      <c r="I57" s="44">
        <v>0</v>
      </c>
      <c r="J57" s="44">
        <v>1</v>
      </c>
      <c r="K57" s="43">
        <f t="shared" si="0"/>
        <v>3.9258662369057209</v>
      </c>
    </row>
    <row r="58" spans="1:11" x14ac:dyDescent="0.25">
      <c r="A58" s="42">
        <v>14656</v>
      </c>
      <c r="B58" s="41" t="s">
        <v>259</v>
      </c>
      <c r="C58" s="42" t="s">
        <v>7</v>
      </c>
      <c r="D58" s="43">
        <v>12.1</v>
      </c>
      <c r="E58" s="43">
        <v>10.6</v>
      </c>
      <c r="F58" s="44">
        <v>1</v>
      </c>
      <c r="G58" s="44">
        <v>0</v>
      </c>
      <c r="H58" s="43">
        <v>22.882191780821916</v>
      </c>
      <c r="I58" s="44">
        <v>0</v>
      </c>
      <c r="J58" s="44">
        <v>1</v>
      </c>
      <c r="K58" s="43">
        <f t="shared" si="0"/>
        <v>0.87603305785123964</v>
      </c>
    </row>
    <row r="59" spans="1:11" x14ac:dyDescent="0.25">
      <c r="A59" s="42">
        <v>15902</v>
      </c>
      <c r="B59" s="41" t="s">
        <v>259</v>
      </c>
      <c r="C59" s="42" t="s">
        <v>8</v>
      </c>
      <c r="D59" s="43">
        <v>5.7</v>
      </c>
      <c r="E59" s="43">
        <v>15.2</v>
      </c>
      <c r="F59" s="44">
        <v>0</v>
      </c>
      <c r="G59" s="44">
        <v>1</v>
      </c>
      <c r="H59" s="43">
        <v>15.189041095890412</v>
      </c>
      <c r="I59" s="44">
        <v>0</v>
      </c>
      <c r="J59" s="44">
        <v>1</v>
      </c>
      <c r="K59" s="43">
        <f t="shared" si="0"/>
        <v>2.6666666666666665</v>
      </c>
    </row>
    <row r="60" spans="1:11" x14ac:dyDescent="0.25">
      <c r="A60" s="30">
        <v>16553</v>
      </c>
      <c r="B60" s="41" t="s">
        <v>259</v>
      </c>
      <c r="C60" s="42" t="s">
        <v>7</v>
      </c>
      <c r="D60" s="43">
        <v>8.9</v>
      </c>
      <c r="E60" s="43">
        <v>5.7</v>
      </c>
      <c r="F60" s="44">
        <v>1</v>
      </c>
      <c r="G60" s="44">
        <v>0</v>
      </c>
      <c r="H60" s="43">
        <v>8.2849315068493148</v>
      </c>
      <c r="I60" s="44">
        <v>1</v>
      </c>
      <c r="J60" s="44">
        <v>0</v>
      </c>
      <c r="K60" s="43">
        <f t="shared" si="0"/>
        <v>0.6404494382022472</v>
      </c>
    </row>
    <row r="61" spans="1:11" x14ac:dyDescent="0.25">
      <c r="A61" s="26">
        <v>28854</v>
      </c>
      <c r="B61" s="41" t="s">
        <v>259</v>
      </c>
      <c r="C61" s="45" t="s">
        <v>7</v>
      </c>
      <c r="D61" s="43">
        <v>3</v>
      </c>
      <c r="E61" s="43">
        <v>11.671232876712329</v>
      </c>
      <c r="F61" s="44">
        <v>1</v>
      </c>
      <c r="G61" s="44">
        <v>0</v>
      </c>
      <c r="H61" s="43">
        <v>17.030136986301368</v>
      </c>
      <c r="I61" s="44">
        <v>1</v>
      </c>
      <c r="J61" s="44">
        <v>0</v>
      </c>
      <c r="K61" s="43">
        <f t="shared" si="0"/>
        <v>3.8904109589041096</v>
      </c>
    </row>
    <row r="63" spans="1:11" x14ac:dyDescent="0.25">
      <c r="C63" s="36" t="s">
        <v>250</v>
      </c>
      <c r="D63" s="47">
        <f>MEDIAN(D2:D61)</f>
        <v>3.1</v>
      </c>
      <c r="E63" s="47">
        <f>MEDIAN(E2:E61)</f>
        <v>4.95</v>
      </c>
      <c r="F63" s="47"/>
      <c r="G63" s="47"/>
      <c r="H63" s="47">
        <f>MEDIAN(H2:H61)</f>
        <v>8.9424657534246563</v>
      </c>
      <c r="I63" s="47"/>
      <c r="J63" s="47"/>
    </row>
    <row r="64" spans="1:11" x14ac:dyDescent="0.25">
      <c r="C64" s="36" t="s">
        <v>233</v>
      </c>
      <c r="D64" s="36">
        <v>0.05</v>
      </c>
      <c r="E64" s="36">
        <v>0.05</v>
      </c>
      <c r="H64" s="36">
        <v>0.05</v>
      </c>
    </row>
    <row r="65" spans="3:10" x14ac:dyDescent="0.25">
      <c r="C65" s="36" t="s">
        <v>8</v>
      </c>
      <c r="D65" s="47">
        <f>STDEV(D2:D61)</f>
        <v>7.739931677533165</v>
      </c>
      <c r="E65" s="47">
        <f>STDEV(E2:E61)</f>
        <v>3.4294902184733682</v>
      </c>
      <c r="F65" s="47"/>
      <c r="G65" s="47"/>
      <c r="H65" s="47">
        <f>STDEV(H2:H61)</f>
        <v>6.6663884564439213</v>
      </c>
      <c r="I65" s="47"/>
      <c r="J65" s="47"/>
    </row>
    <row r="66" spans="3:10" x14ac:dyDescent="0.25">
      <c r="C66" s="36" t="s">
        <v>234</v>
      </c>
      <c r="D66" s="36">
        <v>60</v>
      </c>
      <c r="E66" s="36">
        <v>60</v>
      </c>
      <c r="H66" s="36">
        <v>60</v>
      </c>
    </row>
    <row r="67" spans="3:10" x14ac:dyDescent="0.25">
      <c r="C67" s="36" t="s">
        <v>235</v>
      </c>
      <c r="D67" s="47">
        <f>CONFIDENCE(D64,D65,D66)</f>
        <v>1.9584369431410997</v>
      </c>
      <c r="E67" s="47">
        <f>CONFIDENCE(E64,E65,E66)</f>
        <v>0.86776480979738035</v>
      </c>
      <c r="F67" s="47"/>
      <c r="G67" s="47"/>
      <c r="H67" s="47">
        <f>CONFIDENCE(H64,H65,H66)</f>
        <v>1.686798020236556</v>
      </c>
      <c r="I67" s="47"/>
      <c r="J67" s="47"/>
    </row>
    <row r="68" spans="3:10" x14ac:dyDescent="0.25">
      <c r="C68" s="36" t="s">
        <v>236</v>
      </c>
      <c r="D68" s="47">
        <f>D63+D67</f>
        <v>5.0584369431410998</v>
      </c>
      <c r="E68" s="47">
        <f>E63+E67</f>
        <v>5.8177648097973806</v>
      </c>
      <c r="F68" s="47"/>
      <c r="G68" s="47"/>
      <c r="H68" s="47">
        <f>H63+H67</f>
        <v>10.629263773661211</v>
      </c>
      <c r="I68" s="47"/>
      <c r="J68" s="47"/>
    </row>
    <row r="69" spans="3:10" x14ac:dyDescent="0.25">
      <c r="C69" s="36" t="s">
        <v>237</v>
      </c>
      <c r="D69" s="47">
        <f>D63-D67</f>
        <v>1.1415630568589004</v>
      </c>
      <c r="E69" s="47">
        <f>E63-E67</f>
        <v>4.0822351902026197</v>
      </c>
      <c r="F69" s="47"/>
      <c r="G69" s="47"/>
      <c r="H69" s="47">
        <f>H63-H67</f>
        <v>7.2556677331881003</v>
      </c>
      <c r="I69" s="47"/>
      <c r="J69" s="47"/>
    </row>
    <row r="71" spans="3:10" x14ac:dyDescent="0.25">
      <c r="C71" s="36" t="s">
        <v>153</v>
      </c>
      <c r="D71" s="47">
        <f>MEDIAN(D2:D44)</f>
        <v>3</v>
      </c>
      <c r="E71" s="47">
        <f>MEDIAN(E2:E44)</f>
        <v>4.3726027397260276</v>
      </c>
      <c r="F71" s="47"/>
      <c r="G71" s="47"/>
      <c r="H71" s="47">
        <f>MEDIAN(H2:H44)</f>
        <v>8.7780821917808218</v>
      </c>
      <c r="I71" s="47"/>
      <c r="J71" s="47"/>
    </row>
    <row r="72" spans="3:10" x14ac:dyDescent="0.25">
      <c r="C72" s="36" t="s">
        <v>233</v>
      </c>
      <c r="D72" s="36">
        <v>0.05</v>
      </c>
      <c r="E72" s="36">
        <v>0.05</v>
      </c>
      <c r="H72" s="36">
        <v>0.05</v>
      </c>
    </row>
    <row r="73" spans="3:10" x14ac:dyDescent="0.25">
      <c r="C73" s="36" t="s">
        <v>8</v>
      </c>
      <c r="D73" s="47">
        <f>STDEV(D2:D44)</f>
        <v>8.8721677120874141</v>
      </c>
      <c r="E73" s="47">
        <f>STDEV(E2:E44)</f>
        <v>3.1602240396528871</v>
      </c>
      <c r="F73" s="47"/>
      <c r="G73" s="47"/>
      <c r="H73" s="47">
        <f>STDEV(H2:H44)</f>
        <v>6.9831270943825032</v>
      </c>
      <c r="I73" s="47"/>
      <c r="J73" s="47"/>
    </row>
    <row r="74" spans="3:10" x14ac:dyDescent="0.25">
      <c r="C74" s="36" t="s">
        <v>234</v>
      </c>
      <c r="D74" s="36">
        <v>43</v>
      </c>
      <c r="E74" s="36">
        <v>43</v>
      </c>
      <c r="H74" s="36">
        <v>43</v>
      </c>
    </row>
    <row r="75" spans="3:10" x14ac:dyDescent="0.25">
      <c r="C75" s="36" t="s">
        <v>235</v>
      </c>
      <c r="D75" s="47">
        <f>CONFIDENCE(D72,D73,D74)</f>
        <v>2.6518173393537725</v>
      </c>
      <c r="E75" s="47">
        <f>CONFIDENCE(E72,E73,E74)</f>
        <v>0.94456475311854227</v>
      </c>
      <c r="F75" s="47"/>
      <c r="G75" s="47"/>
      <c r="H75" s="47">
        <f>CONFIDENCE(H72,H73,H74)</f>
        <v>2.0871987672827479</v>
      </c>
      <c r="I75" s="47"/>
      <c r="J75" s="47"/>
    </row>
    <row r="76" spans="3:10" x14ac:dyDescent="0.25">
      <c r="C76" s="36" t="s">
        <v>236</v>
      </c>
      <c r="D76" s="47">
        <f>D71+D75</f>
        <v>5.651817339353773</v>
      </c>
      <c r="E76" s="47">
        <f>E71+E75</f>
        <v>5.31716749284457</v>
      </c>
      <c r="F76" s="47"/>
      <c r="G76" s="47"/>
      <c r="H76" s="47">
        <f>H71+H75</f>
        <v>10.86528095906357</v>
      </c>
      <c r="I76" s="47"/>
      <c r="J76" s="47"/>
    </row>
    <row r="77" spans="3:10" x14ac:dyDescent="0.25">
      <c r="C77" s="36" t="s">
        <v>237</v>
      </c>
      <c r="D77" s="47">
        <f>D71-D75</f>
        <v>0.34818266064622749</v>
      </c>
      <c r="E77" s="47">
        <f>E71-E75</f>
        <v>3.4280379866074853</v>
      </c>
      <c r="F77" s="47"/>
      <c r="G77" s="47"/>
      <c r="H77" s="47">
        <f>H71-H75</f>
        <v>6.6908834244980735</v>
      </c>
      <c r="I77" s="47"/>
      <c r="J77" s="47"/>
    </row>
    <row r="79" spans="3:10" x14ac:dyDescent="0.25">
      <c r="C79" s="36" t="s">
        <v>259</v>
      </c>
      <c r="D79" s="47">
        <f>MEDIAN(D45:D61)</f>
        <v>4.5999999999999996</v>
      </c>
      <c r="E79" s="47">
        <f>MEDIAN(E45:E61)</f>
        <v>6.6739726027397257</v>
      </c>
      <c r="F79" s="47"/>
      <c r="G79" s="47"/>
      <c r="H79" s="47">
        <f>MEDIAN(H45:H61)</f>
        <v>10.027397260273972</v>
      </c>
      <c r="I79" s="47"/>
      <c r="J79" s="47"/>
    </row>
    <row r="80" spans="3:10" x14ac:dyDescent="0.25">
      <c r="C80" s="36" t="s">
        <v>233</v>
      </c>
      <c r="D80" s="36">
        <v>0.05</v>
      </c>
      <c r="E80" s="36">
        <v>0.05</v>
      </c>
      <c r="H80" s="36">
        <v>0.05</v>
      </c>
    </row>
    <row r="81" spans="3:10" x14ac:dyDescent="0.25">
      <c r="C81" s="36" t="s">
        <v>8</v>
      </c>
      <c r="D81" s="47">
        <f>STDEV(D45:D61)</f>
        <v>3.7752483362025337</v>
      </c>
      <c r="E81" s="47">
        <f>STDEV(E45:E61)</f>
        <v>3.841730784017074</v>
      </c>
      <c r="F81" s="47"/>
      <c r="G81" s="47"/>
      <c r="H81" s="47">
        <f>STDEV(H45:H61)</f>
        <v>5.9855424874448557</v>
      </c>
      <c r="I81" s="47"/>
      <c r="J81" s="47"/>
    </row>
    <row r="82" spans="3:10" x14ac:dyDescent="0.25">
      <c r="C82" s="36" t="s">
        <v>234</v>
      </c>
      <c r="D82" s="36">
        <v>17</v>
      </c>
      <c r="E82" s="36">
        <v>17</v>
      </c>
      <c r="H82" s="36">
        <v>17</v>
      </c>
    </row>
    <row r="83" spans="3:10" x14ac:dyDescent="0.25">
      <c r="C83" s="36" t="s">
        <v>235</v>
      </c>
      <c r="D83" s="47">
        <f>CONFIDENCE(D80,D81,D82)</f>
        <v>1.7946061642656239</v>
      </c>
      <c r="E83" s="47">
        <f>CONFIDENCE(E80,E81,E82)</f>
        <v>1.8262093331272131</v>
      </c>
      <c r="F83" s="47"/>
      <c r="G83" s="47"/>
      <c r="H83" s="47">
        <f>CONFIDENCE(H80,H81,H82)</f>
        <v>2.8452940013072734</v>
      </c>
      <c r="I83" s="47"/>
      <c r="J83" s="47"/>
    </row>
    <row r="84" spans="3:10" x14ac:dyDescent="0.25">
      <c r="C84" s="36" t="s">
        <v>236</v>
      </c>
      <c r="D84" s="47">
        <f>D79+D83</f>
        <v>6.3946061642656238</v>
      </c>
      <c r="E84" s="47">
        <f>E79+E83</f>
        <v>8.500181935866939</v>
      </c>
      <c r="F84" s="47"/>
      <c r="G84" s="47"/>
      <c r="H84" s="47">
        <f>H79+H83</f>
        <v>12.872691261581245</v>
      </c>
      <c r="I84" s="47"/>
      <c r="J84" s="47"/>
    </row>
    <row r="85" spans="3:10" x14ac:dyDescent="0.25">
      <c r="C85" s="36" t="s">
        <v>237</v>
      </c>
      <c r="D85" s="47">
        <f>D79-D83</f>
        <v>2.8053938357343755</v>
      </c>
      <c r="E85" s="47">
        <f>E79-E83</f>
        <v>4.8477632696125124</v>
      </c>
      <c r="F85" s="47"/>
      <c r="G85" s="47"/>
      <c r="H85" s="47">
        <f>H79-H83</f>
        <v>7.1821032589666984</v>
      </c>
      <c r="I85" s="47"/>
      <c r="J85" s="47"/>
    </row>
  </sheetData>
  <sheetProtection formatCells="0" formatColumns="0" formatRows="0" insertColumns="0" insertRows="0" insertHyperlinks="0" deleteColumns="0" deleteRows="0" sort="0" autoFilter="0" pivotTables="0"/>
  <conditionalFormatting sqref="F2:G19 I2:J61 F21:G61">
    <cfRule type="cellIs" dxfId="2" priority="6" operator="equal">
      <formula>1</formula>
    </cfRule>
  </conditionalFormatting>
  <conditionalFormatting sqref="F20:G20">
    <cfRule type="cellIs" dxfId="1" priority="5" operator="equal">
      <formula>1</formula>
    </cfRule>
  </conditionalFormatting>
  <conditionalFormatting sqref="K2:K6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:D6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ignoredErrors>
    <ignoredError sqref="H71:H73 H79:H81 D79:E79 E71 E72:E73 E80:E8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C229D-BBC5-4B23-83C0-8806A32195C4}">
  <dimension ref="A1:BZ38"/>
  <sheetViews>
    <sheetView tabSelected="1" zoomScale="85" zoomScaleNormal="85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O45" sqref="O45"/>
    </sheetView>
  </sheetViews>
  <sheetFormatPr defaultRowHeight="15.75" x14ac:dyDescent="0.25"/>
  <cols>
    <col min="1" max="1" width="26.42578125" style="9" customWidth="1"/>
    <col min="2" max="61" width="3.7109375" style="9" customWidth="1"/>
    <col min="63" max="63" width="26.42578125" customWidth="1"/>
    <col min="64" max="69" width="10.7109375" customWidth="1"/>
    <col min="79" max="16384" width="9.140625" style="8"/>
  </cols>
  <sheetData>
    <row r="1" spans="1:78" s="6" customFormat="1" ht="50.1" customHeight="1" x14ac:dyDescent="0.25">
      <c r="A1" s="4"/>
      <c r="B1" s="17">
        <v>16740</v>
      </c>
      <c r="C1" s="17">
        <v>23223</v>
      </c>
      <c r="D1" s="17">
        <v>14173</v>
      </c>
      <c r="E1" s="17">
        <v>21433</v>
      </c>
      <c r="F1" s="17">
        <v>17463</v>
      </c>
      <c r="G1" s="17">
        <v>18802</v>
      </c>
      <c r="H1" s="17">
        <v>17782</v>
      </c>
      <c r="I1" s="17">
        <v>15297</v>
      </c>
      <c r="J1" s="17">
        <v>14522</v>
      </c>
      <c r="K1" s="17">
        <v>25653</v>
      </c>
      <c r="L1" s="17">
        <v>15188</v>
      </c>
      <c r="M1" s="17">
        <v>21705</v>
      </c>
      <c r="N1" s="17">
        <v>31918</v>
      </c>
      <c r="O1" s="17">
        <v>20273</v>
      </c>
      <c r="P1" s="17">
        <v>16425</v>
      </c>
      <c r="Q1" s="17">
        <v>18096</v>
      </c>
      <c r="R1" s="17">
        <v>14851</v>
      </c>
      <c r="S1" s="17">
        <v>15003</v>
      </c>
      <c r="T1" s="17">
        <v>15648</v>
      </c>
      <c r="U1" s="17">
        <v>27548</v>
      </c>
      <c r="V1" s="17">
        <v>16387</v>
      </c>
      <c r="W1" s="17">
        <v>17976</v>
      </c>
      <c r="X1" s="17">
        <v>17425</v>
      </c>
      <c r="Y1" s="17">
        <v>32061</v>
      </c>
      <c r="Z1" s="17">
        <v>25760</v>
      </c>
      <c r="AA1" s="17">
        <v>31754</v>
      </c>
      <c r="AB1" s="17">
        <v>13304</v>
      </c>
      <c r="AC1" s="17">
        <v>12657</v>
      </c>
      <c r="AD1" s="17">
        <v>14402</v>
      </c>
      <c r="AE1" s="17">
        <v>14364</v>
      </c>
      <c r="AF1" s="17">
        <v>15852</v>
      </c>
      <c r="AG1" s="17">
        <v>15610</v>
      </c>
      <c r="AH1" s="17">
        <v>18102</v>
      </c>
      <c r="AI1" s="17">
        <v>14711</v>
      </c>
      <c r="AJ1" s="17">
        <v>14264</v>
      </c>
      <c r="AK1" s="17">
        <v>17345</v>
      </c>
      <c r="AL1" s="17">
        <v>17984</v>
      </c>
      <c r="AM1" s="17">
        <v>16972</v>
      </c>
      <c r="AN1" s="17">
        <v>14252</v>
      </c>
      <c r="AO1" s="17">
        <v>14278</v>
      </c>
      <c r="AP1" s="17">
        <v>18093</v>
      </c>
      <c r="AQ1" s="17">
        <v>14295</v>
      </c>
      <c r="AR1" s="17">
        <v>15730</v>
      </c>
      <c r="AS1" s="17">
        <v>15205</v>
      </c>
      <c r="AT1" s="17">
        <v>14461</v>
      </c>
      <c r="AU1" s="17">
        <v>18038</v>
      </c>
      <c r="AV1" s="17">
        <v>15777</v>
      </c>
      <c r="AW1" s="17">
        <v>18617</v>
      </c>
      <c r="AX1" s="17">
        <v>21833</v>
      </c>
      <c r="AY1" s="17">
        <v>12089</v>
      </c>
      <c r="AZ1" s="17">
        <v>14552</v>
      </c>
      <c r="BA1" s="17">
        <v>14137</v>
      </c>
      <c r="BB1" s="17">
        <v>17488</v>
      </c>
      <c r="BC1" s="17">
        <v>14355</v>
      </c>
      <c r="BD1" s="17">
        <v>14656</v>
      </c>
      <c r="BE1" s="17">
        <v>16553</v>
      </c>
      <c r="BF1" s="17">
        <v>15902</v>
      </c>
      <c r="BG1" s="17">
        <v>28854</v>
      </c>
      <c r="BH1" s="17">
        <v>13299</v>
      </c>
      <c r="BI1" s="17">
        <v>12585</v>
      </c>
    </row>
    <row r="2" spans="1:78" s="6" customFormat="1" ht="60" customHeight="1" x14ac:dyDescent="0.25">
      <c r="A2" s="4"/>
      <c r="B2" s="17" t="s">
        <v>153</v>
      </c>
      <c r="C2" s="17" t="s">
        <v>153</v>
      </c>
      <c r="D2" s="17" t="s">
        <v>153</v>
      </c>
      <c r="E2" s="17" t="s">
        <v>153</v>
      </c>
      <c r="F2" s="17" t="s">
        <v>153</v>
      </c>
      <c r="G2" s="17" t="s">
        <v>153</v>
      </c>
      <c r="H2" s="17" t="s">
        <v>153</v>
      </c>
      <c r="I2" s="17" t="s">
        <v>153</v>
      </c>
      <c r="J2" s="17" t="s">
        <v>153</v>
      </c>
      <c r="K2" s="17" t="s">
        <v>153</v>
      </c>
      <c r="L2" s="17" t="s">
        <v>153</v>
      </c>
      <c r="M2" s="17" t="s">
        <v>153</v>
      </c>
      <c r="N2" s="17" t="s">
        <v>153</v>
      </c>
      <c r="O2" s="17" t="s">
        <v>153</v>
      </c>
      <c r="P2" s="17" t="s">
        <v>153</v>
      </c>
      <c r="Q2" s="17" t="s">
        <v>153</v>
      </c>
      <c r="R2" s="17" t="s">
        <v>153</v>
      </c>
      <c r="S2" s="17" t="s">
        <v>153</v>
      </c>
      <c r="T2" s="17" t="s">
        <v>153</v>
      </c>
      <c r="U2" s="17" t="s">
        <v>153</v>
      </c>
      <c r="V2" s="17" t="s">
        <v>153</v>
      </c>
      <c r="W2" s="17" t="s">
        <v>153</v>
      </c>
      <c r="X2" s="17" t="s">
        <v>153</v>
      </c>
      <c r="Y2" s="17" t="s">
        <v>153</v>
      </c>
      <c r="Z2" s="17" t="s">
        <v>153</v>
      </c>
      <c r="AA2" s="17" t="s">
        <v>153</v>
      </c>
      <c r="AB2" s="17" t="s">
        <v>153</v>
      </c>
      <c r="AC2" s="17" t="s">
        <v>153</v>
      </c>
      <c r="AD2" s="17" t="s">
        <v>153</v>
      </c>
      <c r="AE2" s="17" t="s">
        <v>153</v>
      </c>
      <c r="AF2" s="17" t="s">
        <v>153</v>
      </c>
      <c r="AG2" s="17" t="s">
        <v>153</v>
      </c>
      <c r="AH2" s="17" t="s">
        <v>153</v>
      </c>
      <c r="AI2" s="17" t="s">
        <v>153</v>
      </c>
      <c r="AJ2" s="17" t="s">
        <v>153</v>
      </c>
      <c r="AK2" s="17" t="s">
        <v>153</v>
      </c>
      <c r="AL2" s="17" t="s">
        <v>153</v>
      </c>
      <c r="AM2" s="17" t="s">
        <v>153</v>
      </c>
      <c r="AN2" s="17" t="s">
        <v>153</v>
      </c>
      <c r="AO2" s="17" t="s">
        <v>153</v>
      </c>
      <c r="AP2" s="17" t="s">
        <v>153</v>
      </c>
      <c r="AQ2" s="17" t="s">
        <v>153</v>
      </c>
      <c r="AR2" s="17" t="s">
        <v>153</v>
      </c>
      <c r="AS2" s="17" t="s">
        <v>154</v>
      </c>
      <c r="AT2" s="17" t="s">
        <v>154</v>
      </c>
      <c r="AU2" s="17" t="s">
        <v>154</v>
      </c>
      <c r="AV2" s="17" t="s">
        <v>154</v>
      </c>
      <c r="AW2" s="17" t="s">
        <v>154</v>
      </c>
      <c r="AX2" s="17" t="s">
        <v>154</v>
      </c>
      <c r="AY2" s="17" t="s">
        <v>154</v>
      </c>
      <c r="AZ2" s="17" t="s">
        <v>154</v>
      </c>
      <c r="BA2" s="17" t="s">
        <v>154</v>
      </c>
      <c r="BB2" s="17" t="s">
        <v>154</v>
      </c>
      <c r="BC2" s="17" t="s">
        <v>155</v>
      </c>
      <c r="BD2" s="17" t="s">
        <v>155</v>
      </c>
      <c r="BE2" s="17" t="s">
        <v>155</v>
      </c>
      <c r="BF2" s="17" t="s">
        <v>155</v>
      </c>
      <c r="BG2" s="17" t="s">
        <v>155</v>
      </c>
      <c r="BH2" s="17" t="s">
        <v>155</v>
      </c>
      <c r="BI2" s="17" t="s">
        <v>155</v>
      </c>
      <c r="BL2" s="39" t="s">
        <v>250</v>
      </c>
      <c r="BM2" s="40"/>
      <c r="BN2" s="39" t="s">
        <v>153</v>
      </c>
      <c r="BO2" s="40"/>
      <c r="BP2" s="39" t="s">
        <v>251</v>
      </c>
      <c r="BQ2" s="40"/>
    </row>
    <row r="3" spans="1:78" s="14" customFormat="1" ht="15" customHeight="1" x14ac:dyDescent="0.25">
      <c r="A3" s="16" t="s">
        <v>105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K3" s="21" t="s">
        <v>252</v>
      </c>
      <c r="BL3" s="22" t="s">
        <v>216</v>
      </c>
      <c r="BM3" s="22" t="s">
        <v>253</v>
      </c>
      <c r="BN3" s="22" t="s">
        <v>216</v>
      </c>
      <c r="BO3" s="22" t="s">
        <v>253</v>
      </c>
      <c r="BP3" s="22" t="s">
        <v>216</v>
      </c>
      <c r="BQ3" s="22" t="s">
        <v>253</v>
      </c>
    </row>
    <row r="4" spans="1:78" x14ac:dyDescent="0.25">
      <c r="A4" s="5" t="s">
        <v>107</v>
      </c>
      <c r="B4" s="7" t="s">
        <v>6</v>
      </c>
      <c r="C4" s="7" t="s">
        <v>6</v>
      </c>
      <c r="D4" s="7" t="s">
        <v>6</v>
      </c>
      <c r="E4" s="7" t="s">
        <v>6</v>
      </c>
      <c r="F4" s="7" t="s">
        <v>6</v>
      </c>
      <c r="G4" s="7" t="s">
        <v>93</v>
      </c>
      <c r="H4" s="7" t="s">
        <v>6</v>
      </c>
      <c r="I4" s="7" t="s">
        <v>6</v>
      </c>
      <c r="J4" s="7" t="s">
        <v>6</v>
      </c>
      <c r="K4" s="7" t="s">
        <v>6</v>
      </c>
      <c r="L4" s="7" t="s">
        <v>93</v>
      </c>
      <c r="M4" s="7" t="s">
        <v>6</v>
      </c>
      <c r="N4" s="7" t="s">
        <v>6</v>
      </c>
      <c r="O4" s="7" t="s">
        <v>6</v>
      </c>
      <c r="P4" s="7" t="s">
        <v>6</v>
      </c>
      <c r="Q4" s="7" t="s">
        <v>6</v>
      </c>
      <c r="R4" s="7" t="s">
        <v>6</v>
      </c>
      <c r="S4" s="7" t="s">
        <v>6</v>
      </c>
      <c r="T4" s="7" t="s">
        <v>93</v>
      </c>
      <c r="U4" s="7" t="s">
        <v>6</v>
      </c>
      <c r="V4" s="7" t="s">
        <v>6</v>
      </c>
      <c r="W4" s="7" t="s">
        <v>6</v>
      </c>
      <c r="X4" s="7" t="s">
        <v>6</v>
      </c>
      <c r="Y4" s="7" t="s">
        <v>6</v>
      </c>
      <c r="Z4" s="7" t="s">
        <v>6</v>
      </c>
      <c r="AA4" s="7" t="s">
        <v>6</v>
      </c>
      <c r="AB4" s="7" t="s">
        <v>6</v>
      </c>
      <c r="AC4" s="7" t="s">
        <v>93</v>
      </c>
      <c r="AD4" s="7" t="s">
        <v>6</v>
      </c>
      <c r="AE4" s="7" t="s">
        <v>6</v>
      </c>
      <c r="AF4" s="7" t="s">
        <v>6</v>
      </c>
      <c r="AG4" s="7" t="s">
        <v>6</v>
      </c>
      <c r="AH4" s="7" t="s">
        <v>6</v>
      </c>
      <c r="AI4" s="7" t="s">
        <v>6</v>
      </c>
      <c r="AJ4" s="7" t="s">
        <v>6</v>
      </c>
      <c r="AK4" s="7" t="s">
        <v>93</v>
      </c>
      <c r="AL4" s="7" t="s">
        <v>6</v>
      </c>
      <c r="AM4" s="7" t="s">
        <v>6</v>
      </c>
      <c r="AN4" s="7" t="s">
        <v>6</v>
      </c>
      <c r="AO4" s="7" t="s">
        <v>6</v>
      </c>
      <c r="AP4" s="7" t="s">
        <v>6</v>
      </c>
      <c r="AQ4" s="7" t="s">
        <v>6</v>
      </c>
      <c r="AR4" s="7" t="s">
        <v>6</v>
      </c>
      <c r="AS4" s="7" t="s">
        <v>6</v>
      </c>
      <c r="AT4" s="7" t="s">
        <v>6</v>
      </c>
      <c r="AU4" s="7" t="s">
        <v>6</v>
      </c>
      <c r="AV4" s="7" t="s">
        <v>6</v>
      </c>
      <c r="AW4" s="7" t="s">
        <v>6</v>
      </c>
      <c r="AX4" s="7" t="s">
        <v>6</v>
      </c>
      <c r="AY4" s="7" t="s">
        <v>6</v>
      </c>
      <c r="AZ4" s="7" t="s">
        <v>6</v>
      </c>
      <c r="BA4" s="7" t="s">
        <v>6</v>
      </c>
      <c r="BB4" s="7" t="s">
        <v>93</v>
      </c>
      <c r="BC4" s="7" t="s">
        <v>6</v>
      </c>
      <c r="BD4" s="7" t="s">
        <v>93</v>
      </c>
      <c r="BE4" s="7" t="s">
        <v>6</v>
      </c>
      <c r="BF4" s="7" t="s">
        <v>93</v>
      </c>
      <c r="BG4" s="7" t="s">
        <v>6</v>
      </c>
      <c r="BH4" s="7" t="s">
        <v>6</v>
      </c>
      <c r="BI4" s="7" t="s">
        <v>93</v>
      </c>
      <c r="BJ4" s="8"/>
      <c r="BK4" s="5" t="s">
        <v>107</v>
      </c>
      <c r="BL4" s="19">
        <f t="shared" ref="BL4:BL19" si="0">COUNTIF(B4:BI4, "*Y*")</f>
        <v>9</v>
      </c>
      <c r="BM4" s="20">
        <f>BL4/60</f>
        <v>0.15</v>
      </c>
      <c r="BN4" s="19">
        <f t="shared" ref="BN4:BN19" si="1">COUNTIF(B4:AR4, "*Y*")</f>
        <v>5</v>
      </c>
      <c r="BO4" s="20">
        <f>BN4/43</f>
        <v>0.11627906976744186</v>
      </c>
      <c r="BP4" s="19">
        <f t="shared" ref="BP4:BP19" si="2">COUNTIF(AS4:BI4, "*Y*")</f>
        <v>4</v>
      </c>
      <c r="BQ4" s="20">
        <f>BP4/17</f>
        <v>0.23529411764705882</v>
      </c>
      <c r="BR4" s="8"/>
      <c r="BS4" s="8"/>
      <c r="BT4" s="8"/>
      <c r="BU4" s="8"/>
      <c r="BV4" s="8"/>
      <c r="BW4" s="8"/>
      <c r="BX4" s="8"/>
      <c r="BY4" s="8"/>
      <c r="BZ4" s="8"/>
    </row>
    <row r="5" spans="1:78" x14ac:dyDescent="0.25">
      <c r="A5" s="5" t="s">
        <v>108</v>
      </c>
      <c r="B5" s="7" t="s">
        <v>93</v>
      </c>
      <c r="C5" s="7" t="s">
        <v>93</v>
      </c>
      <c r="D5" s="7" t="s">
        <v>93</v>
      </c>
      <c r="E5" s="7" t="s">
        <v>93</v>
      </c>
      <c r="F5" s="7" t="s">
        <v>93</v>
      </c>
      <c r="G5" s="7" t="s">
        <v>6</v>
      </c>
      <c r="H5" s="7" t="s">
        <v>93</v>
      </c>
      <c r="I5" s="7" t="s">
        <v>6</v>
      </c>
      <c r="J5" s="7" t="s">
        <v>93</v>
      </c>
      <c r="K5" s="7" t="s">
        <v>6</v>
      </c>
      <c r="L5" s="7" t="s">
        <v>93</v>
      </c>
      <c r="M5" s="7" t="s">
        <v>93</v>
      </c>
      <c r="N5" s="7" t="s">
        <v>6</v>
      </c>
      <c r="O5" s="7" t="s">
        <v>93</v>
      </c>
      <c r="P5" s="7" t="s">
        <v>93</v>
      </c>
      <c r="Q5" s="7" t="s">
        <v>93</v>
      </c>
      <c r="R5" s="7" t="s">
        <v>6</v>
      </c>
      <c r="S5" s="7" t="s">
        <v>93</v>
      </c>
      <c r="T5" s="7" t="s">
        <v>93</v>
      </c>
      <c r="U5" s="7" t="s">
        <v>93</v>
      </c>
      <c r="V5" s="7" t="s">
        <v>93</v>
      </c>
      <c r="W5" s="7" t="s">
        <v>6</v>
      </c>
      <c r="X5" s="7" t="s">
        <v>6</v>
      </c>
      <c r="Y5" s="7" t="s">
        <v>6</v>
      </c>
      <c r="Z5" s="7" t="s">
        <v>93</v>
      </c>
      <c r="AA5" s="7" t="s">
        <v>93</v>
      </c>
      <c r="AB5" s="7" t="s">
        <v>93</v>
      </c>
      <c r="AC5" s="7" t="s">
        <v>93</v>
      </c>
      <c r="AD5" s="7" t="s">
        <v>6</v>
      </c>
      <c r="AE5" s="7" t="s">
        <v>93</v>
      </c>
      <c r="AF5" s="7" t="s">
        <v>6</v>
      </c>
      <c r="AG5" s="7" t="s">
        <v>6</v>
      </c>
      <c r="AH5" s="7" t="s">
        <v>6</v>
      </c>
      <c r="AI5" s="7" t="s">
        <v>93</v>
      </c>
      <c r="AJ5" s="7" t="s">
        <v>93</v>
      </c>
      <c r="AK5" s="7" t="s">
        <v>6</v>
      </c>
      <c r="AL5" s="7" t="s">
        <v>6</v>
      </c>
      <c r="AM5" s="7" t="s">
        <v>93</v>
      </c>
      <c r="AN5" s="7" t="s">
        <v>93</v>
      </c>
      <c r="AO5" s="7" t="s">
        <v>93</v>
      </c>
      <c r="AP5" s="7" t="s">
        <v>6</v>
      </c>
      <c r="AQ5" s="7" t="s">
        <v>93</v>
      </c>
      <c r="AR5" s="7" t="s">
        <v>93</v>
      </c>
      <c r="AS5" s="7" t="s">
        <v>93</v>
      </c>
      <c r="AT5" s="7" t="s">
        <v>93</v>
      </c>
      <c r="AU5" s="7" t="s">
        <v>93</v>
      </c>
      <c r="AV5" s="7" t="s">
        <v>93</v>
      </c>
      <c r="AW5" s="7" t="s">
        <v>93</v>
      </c>
      <c r="AX5" s="7" t="s">
        <v>93</v>
      </c>
      <c r="AY5" s="7" t="s">
        <v>6</v>
      </c>
      <c r="AZ5" s="7" t="s">
        <v>93</v>
      </c>
      <c r="BA5" s="7" t="s">
        <v>93</v>
      </c>
      <c r="BB5" s="7" t="s">
        <v>93</v>
      </c>
      <c r="BC5" s="7" t="s">
        <v>93</v>
      </c>
      <c r="BD5" s="7" t="s">
        <v>93</v>
      </c>
      <c r="BE5" s="7" t="s">
        <v>6</v>
      </c>
      <c r="BF5" s="7" t="s">
        <v>6</v>
      </c>
      <c r="BG5" s="7" t="s">
        <v>6</v>
      </c>
      <c r="BH5" s="7" t="s">
        <v>93</v>
      </c>
      <c r="BI5" s="7" t="s">
        <v>93</v>
      </c>
      <c r="BJ5" s="8"/>
      <c r="BK5" s="5" t="s">
        <v>108</v>
      </c>
      <c r="BL5" s="19">
        <f t="shared" si="0"/>
        <v>41</v>
      </c>
      <c r="BM5" s="20">
        <f t="shared" ref="BM5:BM19" si="3">BL5/60</f>
        <v>0.68333333333333335</v>
      </c>
      <c r="BN5" s="19">
        <f t="shared" si="1"/>
        <v>28</v>
      </c>
      <c r="BO5" s="20">
        <f t="shared" ref="BO5:BO19" si="4">BN5/43</f>
        <v>0.65116279069767447</v>
      </c>
      <c r="BP5" s="19">
        <f t="shared" si="2"/>
        <v>13</v>
      </c>
      <c r="BQ5" s="20">
        <f t="shared" ref="BQ5:BQ19" si="5">BP5/17</f>
        <v>0.76470588235294112</v>
      </c>
      <c r="BR5" s="8"/>
      <c r="BS5" s="8"/>
      <c r="BT5" s="8"/>
      <c r="BU5" s="8"/>
      <c r="BV5" s="8"/>
      <c r="BW5" s="8"/>
      <c r="BX5" s="8"/>
      <c r="BY5" s="8"/>
      <c r="BZ5" s="8"/>
    </row>
    <row r="6" spans="1:78" x14ac:dyDescent="0.25">
      <c r="A6" s="5" t="s">
        <v>110</v>
      </c>
      <c r="B6" s="7" t="s">
        <v>93</v>
      </c>
      <c r="C6" s="7" t="s">
        <v>6</v>
      </c>
      <c r="D6" s="7" t="s">
        <v>93</v>
      </c>
      <c r="E6" s="7" t="s">
        <v>6</v>
      </c>
      <c r="F6" s="7" t="s">
        <v>6</v>
      </c>
      <c r="G6" s="7" t="s">
        <v>6</v>
      </c>
      <c r="H6" s="7" t="s">
        <v>6</v>
      </c>
      <c r="I6" s="7" t="s">
        <v>93</v>
      </c>
      <c r="J6" s="7" t="s">
        <v>6</v>
      </c>
      <c r="K6" s="7" t="s">
        <v>6</v>
      </c>
      <c r="L6" s="7" t="s">
        <v>6</v>
      </c>
      <c r="M6" s="7" t="s">
        <v>6</v>
      </c>
      <c r="N6" s="7" t="s">
        <v>6</v>
      </c>
      <c r="O6" s="7" t="s">
        <v>93</v>
      </c>
      <c r="P6" s="7" t="s">
        <v>6</v>
      </c>
      <c r="Q6" s="7" t="s">
        <v>6</v>
      </c>
      <c r="R6" s="7" t="s">
        <v>6</v>
      </c>
      <c r="S6" s="7" t="s">
        <v>6</v>
      </c>
      <c r="T6" s="7" t="s">
        <v>6</v>
      </c>
      <c r="U6" s="7" t="s">
        <v>6</v>
      </c>
      <c r="V6" s="7" t="s">
        <v>6</v>
      </c>
      <c r="W6" s="7" t="s">
        <v>93</v>
      </c>
      <c r="X6" s="7" t="s">
        <v>6</v>
      </c>
      <c r="Y6" s="7" t="s">
        <v>6</v>
      </c>
      <c r="Z6" s="7" t="s">
        <v>6</v>
      </c>
      <c r="AA6" s="7" t="s">
        <v>6</v>
      </c>
      <c r="AB6" s="7" t="s">
        <v>93</v>
      </c>
      <c r="AC6" s="7" t="s">
        <v>6</v>
      </c>
      <c r="AD6" s="7" t="s">
        <v>6</v>
      </c>
      <c r="AE6" s="7" t="s">
        <v>6</v>
      </c>
      <c r="AF6" s="7" t="s">
        <v>6</v>
      </c>
      <c r="AG6" s="7" t="s">
        <v>6</v>
      </c>
      <c r="AH6" s="7" t="s">
        <v>6</v>
      </c>
      <c r="AI6" s="7" t="s">
        <v>6</v>
      </c>
      <c r="AJ6" s="7" t="s">
        <v>6</v>
      </c>
      <c r="AK6" s="7" t="s">
        <v>6</v>
      </c>
      <c r="AL6" s="7" t="s">
        <v>6</v>
      </c>
      <c r="AM6" s="7" t="s">
        <v>6</v>
      </c>
      <c r="AN6" s="7" t="s">
        <v>93</v>
      </c>
      <c r="AO6" s="7" t="s">
        <v>6</v>
      </c>
      <c r="AP6" s="7" t="s">
        <v>6</v>
      </c>
      <c r="AQ6" s="7" t="s">
        <v>6</v>
      </c>
      <c r="AR6" s="7" t="s">
        <v>6</v>
      </c>
      <c r="AS6" s="7" t="s">
        <v>6</v>
      </c>
      <c r="AT6" s="7" t="s">
        <v>6</v>
      </c>
      <c r="AU6" s="7" t="s">
        <v>6</v>
      </c>
      <c r="AV6" s="7" t="s">
        <v>6</v>
      </c>
      <c r="AW6" s="7" t="s">
        <v>6</v>
      </c>
      <c r="AX6" s="7" t="s">
        <v>6</v>
      </c>
      <c r="AY6" s="7" t="s">
        <v>6</v>
      </c>
      <c r="AZ6" s="7" t="s">
        <v>6</v>
      </c>
      <c r="BA6" s="7" t="s">
        <v>6</v>
      </c>
      <c r="BB6" s="7" t="s">
        <v>6</v>
      </c>
      <c r="BC6" s="7" t="s">
        <v>93</v>
      </c>
      <c r="BD6" s="7" t="s">
        <v>6</v>
      </c>
      <c r="BE6" s="7" t="s">
        <v>6</v>
      </c>
      <c r="BF6" s="7" t="s">
        <v>6</v>
      </c>
      <c r="BG6" s="7" t="s">
        <v>6</v>
      </c>
      <c r="BH6" s="7" t="s">
        <v>93</v>
      </c>
      <c r="BI6" s="7" t="s">
        <v>6</v>
      </c>
      <c r="BJ6" s="8"/>
      <c r="BK6" s="5" t="s">
        <v>110</v>
      </c>
      <c r="BL6" s="19">
        <f t="shared" si="0"/>
        <v>9</v>
      </c>
      <c r="BM6" s="20">
        <f t="shared" si="3"/>
        <v>0.15</v>
      </c>
      <c r="BN6" s="19">
        <f t="shared" si="1"/>
        <v>7</v>
      </c>
      <c r="BO6" s="20">
        <f t="shared" si="4"/>
        <v>0.16279069767441862</v>
      </c>
      <c r="BP6" s="19">
        <f t="shared" si="2"/>
        <v>2</v>
      </c>
      <c r="BQ6" s="20">
        <f t="shared" si="5"/>
        <v>0.11764705882352941</v>
      </c>
      <c r="BR6" s="8"/>
      <c r="BS6" s="8"/>
      <c r="BT6" s="8"/>
      <c r="BU6" s="8"/>
      <c r="BV6" s="8"/>
      <c r="BW6" s="8"/>
      <c r="BX6" s="8"/>
      <c r="BY6" s="8"/>
      <c r="BZ6" s="8"/>
    </row>
    <row r="7" spans="1:78" x14ac:dyDescent="0.25">
      <c r="A7" s="5" t="s">
        <v>112</v>
      </c>
      <c r="B7" s="7" t="s">
        <v>6</v>
      </c>
      <c r="C7" s="7" t="s">
        <v>93</v>
      </c>
      <c r="D7" s="7" t="s">
        <v>93</v>
      </c>
      <c r="E7" s="7" t="s">
        <v>6</v>
      </c>
      <c r="F7" s="7" t="s">
        <v>6</v>
      </c>
      <c r="G7" s="7" t="s">
        <v>6</v>
      </c>
      <c r="H7" s="7" t="s">
        <v>6</v>
      </c>
      <c r="I7" s="7" t="s">
        <v>93</v>
      </c>
      <c r="J7" s="7" t="s">
        <v>6</v>
      </c>
      <c r="K7" s="7" t="s">
        <v>6</v>
      </c>
      <c r="L7" s="7" t="s">
        <v>6</v>
      </c>
      <c r="M7" s="7" t="s">
        <v>6</v>
      </c>
      <c r="N7" s="7" t="s">
        <v>6</v>
      </c>
      <c r="O7" s="7" t="s">
        <v>6</v>
      </c>
      <c r="P7" s="7" t="s">
        <v>6</v>
      </c>
      <c r="Q7" s="7" t="s">
        <v>6</v>
      </c>
      <c r="R7" s="7" t="s">
        <v>6</v>
      </c>
      <c r="S7" s="7" t="s">
        <v>6</v>
      </c>
      <c r="T7" s="7" t="s">
        <v>6</v>
      </c>
      <c r="U7" s="7" t="s">
        <v>6</v>
      </c>
      <c r="V7" s="7" t="s">
        <v>6</v>
      </c>
      <c r="W7" s="7" t="s">
        <v>6</v>
      </c>
      <c r="X7" s="7" t="s">
        <v>6</v>
      </c>
      <c r="Y7" s="7" t="s">
        <v>6</v>
      </c>
      <c r="Z7" s="7" t="s">
        <v>93</v>
      </c>
      <c r="AA7" s="7" t="s">
        <v>6</v>
      </c>
      <c r="AB7" s="7" t="s">
        <v>6</v>
      </c>
      <c r="AC7" s="7" t="s">
        <v>6</v>
      </c>
      <c r="AD7" s="7" t="s">
        <v>93</v>
      </c>
      <c r="AE7" s="7" t="s">
        <v>93</v>
      </c>
      <c r="AF7" s="7" t="s">
        <v>6</v>
      </c>
      <c r="AG7" s="7" t="s">
        <v>6</v>
      </c>
      <c r="AH7" s="7" t="s">
        <v>6</v>
      </c>
      <c r="AI7" s="7" t="s">
        <v>6</v>
      </c>
      <c r="AJ7" s="7" t="s">
        <v>93</v>
      </c>
      <c r="AK7" s="7" t="s">
        <v>6</v>
      </c>
      <c r="AL7" s="7" t="s">
        <v>6</v>
      </c>
      <c r="AM7" s="7" t="s">
        <v>6</v>
      </c>
      <c r="AN7" s="7" t="s">
        <v>6</v>
      </c>
      <c r="AO7" s="7" t="s">
        <v>6</v>
      </c>
      <c r="AP7" s="7" t="s">
        <v>6</v>
      </c>
      <c r="AQ7" s="7" t="s">
        <v>6</v>
      </c>
      <c r="AR7" s="7" t="s">
        <v>6</v>
      </c>
      <c r="AS7" s="7" t="s">
        <v>6</v>
      </c>
      <c r="AT7" s="7" t="s">
        <v>93</v>
      </c>
      <c r="AU7" s="7" t="s">
        <v>6</v>
      </c>
      <c r="AV7" s="7" t="s">
        <v>93</v>
      </c>
      <c r="AW7" s="7" t="s">
        <v>6</v>
      </c>
      <c r="AX7" s="7" t="s">
        <v>93</v>
      </c>
      <c r="AY7" s="7" t="s">
        <v>6</v>
      </c>
      <c r="AZ7" s="7" t="s">
        <v>6</v>
      </c>
      <c r="BA7" s="7" t="s">
        <v>93</v>
      </c>
      <c r="BB7" s="7" t="s">
        <v>6</v>
      </c>
      <c r="BC7" s="7" t="s">
        <v>6</v>
      </c>
      <c r="BD7" s="7" t="s">
        <v>93</v>
      </c>
      <c r="BE7" s="7" t="s">
        <v>6</v>
      </c>
      <c r="BF7" s="7" t="s">
        <v>93</v>
      </c>
      <c r="BG7" s="7" t="s">
        <v>6</v>
      </c>
      <c r="BH7" s="7" t="s">
        <v>6</v>
      </c>
      <c r="BI7" s="7" t="s">
        <v>6</v>
      </c>
      <c r="BJ7" s="8"/>
      <c r="BK7" s="5" t="s">
        <v>112</v>
      </c>
      <c r="BL7" s="19">
        <f t="shared" si="0"/>
        <v>13</v>
      </c>
      <c r="BM7" s="20">
        <f t="shared" si="3"/>
        <v>0.21666666666666667</v>
      </c>
      <c r="BN7" s="19">
        <f t="shared" si="1"/>
        <v>7</v>
      </c>
      <c r="BO7" s="20">
        <f t="shared" si="4"/>
        <v>0.16279069767441862</v>
      </c>
      <c r="BP7" s="19">
        <f t="shared" si="2"/>
        <v>6</v>
      </c>
      <c r="BQ7" s="20">
        <f t="shared" si="5"/>
        <v>0.35294117647058826</v>
      </c>
      <c r="BR7" s="8"/>
      <c r="BS7" s="8"/>
      <c r="BT7" s="8"/>
      <c r="BU7" s="8"/>
      <c r="BV7" s="8"/>
      <c r="BW7" s="8"/>
      <c r="BX7" s="8"/>
      <c r="BY7" s="8"/>
      <c r="BZ7" s="8"/>
    </row>
    <row r="8" spans="1:78" x14ac:dyDescent="0.25">
      <c r="A8" s="5" t="s">
        <v>115</v>
      </c>
      <c r="B8" s="7" t="s">
        <v>6</v>
      </c>
      <c r="C8" s="7" t="s">
        <v>6</v>
      </c>
      <c r="D8" s="7" t="s">
        <v>6</v>
      </c>
      <c r="E8" s="7" t="s">
        <v>6</v>
      </c>
      <c r="F8" s="7" t="s">
        <v>6</v>
      </c>
      <c r="G8" s="7" t="s">
        <v>6</v>
      </c>
      <c r="H8" s="7" t="s">
        <v>6</v>
      </c>
      <c r="I8" s="7" t="s">
        <v>6</v>
      </c>
      <c r="J8" s="7" t="s">
        <v>6</v>
      </c>
      <c r="K8" s="7" t="s">
        <v>6</v>
      </c>
      <c r="L8" s="7" t="s">
        <v>93</v>
      </c>
      <c r="M8" s="7" t="s">
        <v>6</v>
      </c>
      <c r="N8" s="7" t="s">
        <v>93</v>
      </c>
      <c r="O8" s="7" t="s">
        <v>93</v>
      </c>
      <c r="P8" s="7" t="s">
        <v>93</v>
      </c>
      <c r="Q8" s="7" t="s">
        <v>6</v>
      </c>
      <c r="R8" s="7" t="s">
        <v>6</v>
      </c>
      <c r="S8" s="7" t="s">
        <v>6</v>
      </c>
      <c r="T8" s="7" t="s">
        <v>6</v>
      </c>
      <c r="U8" s="7" t="s">
        <v>6</v>
      </c>
      <c r="V8" s="7" t="s">
        <v>6</v>
      </c>
      <c r="W8" s="7" t="s">
        <v>6</v>
      </c>
      <c r="X8" s="7" t="s">
        <v>6</v>
      </c>
      <c r="Y8" s="7" t="s">
        <v>6</v>
      </c>
      <c r="Z8" s="7" t="s">
        <v>6</v>
      </c>
      <c r="AA8" s="7" t="s">
        <v>6</v>
      </c>
      <c r="AB8" s="7" t="s">
        <v>93</v>
      </c>
      <c r="AC8" s="7" t="s">
        <v>6</v>
      </c>
      <c r="AD8" s="7" t="s">
        <v>6</v>
      </c>
      <c r="AE8" s="7" t="s">
        <v>6</v>
      </c>
      <c r="AF8" s="7" t="s">
        <v>93</v>
      </c>
      <c r="AG8" s="7" t="s">
        <v>6</v>
      </c>
      <c r="AH8" s="7" t="s">
        <v>6</v>
      </c>
      <c r="AI8" s="7" t="s">
        <v>6</v>
      </c>
      <c r="AJ8" s="7" t="s">
        <v>6</v>
      </c>
      <c r="AK8" s="7" t="s">
        <v>6</v>
      </c>
      <c r="AL8" s="7" t="s">
        <v>6</v>
      </c>
      <c r="AM8" s="7" t="s">
        <v>6</v>
      </c>
      <c r="AN8" s="7" t="s">
        <v>6</v>
      </c>
      <c r="AO8" s="7" t="s">
        <v>6</v>
      </c>
      <c r="AP8" s="7" t="s">
        <v>6</v>
      </c>
      <c r="AQ8" s="7" t="s">
        <v>93</v>
      </c>
      <c r="AR8" s="7" t="s">
        <v>6</v>
      </c>
      <c r="AS8" s="7" t="s">
        <v>6</v>
      </c>
      <c r="AT8" s="7" t="s">
        <v>6</v>
      </c>
      <c r="AU8" s="7" t="s">
        <v>6</v>
      </c>
      <c r="AV8" s="7" t="s">
        <v>6</v>
      </c>
      <c r="AW8" s="7" t="s">
        <v>93</v>
      </c>
      <c r="AX8" s="7" t="s">
        <v>6</v>
      </c>
      <c r="AY8" s="7" t="s">
        <v>6</v>
      </c>
      <c r="AZ8" s="7" t="s">
        <v>6</v>
      </c>
      <c r="BA8" s="7" t="s">
        <v>6</v>
      </c>
      <c r="BB8" s="7" t="s">
        <v>6</v>
      </c>
      <c r="BC8" s="7" t="s">
        <v>6</v>
      </c>
      <c r="BD8" s="7" t="s">
        <v>6</v>
      </c>
      <c r="BE8" s="7" t="s">
        <v>6</v>
      </c>
      <c r="BF8" s="7" t="s">
        <v>93</v>
      </c>
      <c r="BG8" s="7" t="s">
        <v>6</v>
      </c>
      <c r="BH8" s="7" t="s">
        <v>93</v>
      </c>
      <c r="BI8" s="7" t="s">
        <v>93</v>
      </c>
      <c r="BJ8" s="8"/>
      <c r="BK8" s="5" t="s">
        <v>115</v>
      </c>
      <c r="BL8" s="19">
        <f t="shared" si="0"/>
        <v>11</v>
      </c>
      <c r="BM8" s="20">
        <f t="shared" si="3"/>
        <v>0.18333333333333332</v>
      </c>
      <c r="BN8" s="19">
        <f t="shared" si="1"/>
        <v>7</v>
      </c>
      <c r="BO8" s="20">
        <f t="shared" si="4"/>
        <v>0.16279069767441862</v>
      </c>
      <c r="BP8" s="19">
        <f t="shared" si="2"/>
        <v>4</v>
      </c>
      <c r="BQ8" s="20">
        <f t="shared" si="5"/>
        <v>0.23529411764705882</v>
      </c>
      <c r="BR8" s="8"/>
      <c r="BS8" s="8"/>
      <c r="BT8" s="8"/>
      <c r="BU8" s="8"/>
      <c r="BV8" s="8"/>
      <c r="BW8" s="8"/>
      <c r="BX8" s="8"/>
      <c r="BY8" s="8"/>
      <c r="BZ8" s="8"/>
    </row>
    <row r="9" spans="1:78" x14ac:dyDescent="0.25">
      <c r="A9" s="5" t="s">
        <v>106</v>
      </c>
      <c r="B9" s="7" t="s">
        <v>6</v>
      </c>
      <c r="C9" s="7" t="s">
        <v>93</v>
      </c>
      <c r="D9" s="7" t="s">
        <v>93</v>
      </c>
      <c r="E9" s="7" t="s">
        <v>93</v>
      </c>
      <c r="F9" s="7" t="s">
        <v>6</v>
      </c>
      <c r="G9" s="7" t="s">
        <v>93</v>
      </c>
      <c r="H9" s="7" t="s">
        <v>6</v>
      </c>
      <c r="I9" s="7" t="s">
        <v>93</v>
      </c>
      <c r="J9" s="7" t="s">
        <v>93</v>
      </c>
      <c r="K9" s="7" t="s">
        <v>93</v>
      </c>
      <c r="L9" s="7" t="s">
        <v>93</v>
      </c>
      <c r="M9" s="7" t="s">
        <v>93</v>
      </c>
      <c r="N9" s="7" t="s">
        <v>93</v>
      </c>
      <c r="O9" s="7" t="s">
        <v>93</v>
      </c>
      <c r="P9" s="7" t="s">
        <v>93</v>
      </c>
      <c r="Q9" s="7" t="s">
        <v>93</v>
      </c>
      <c r="R9" s="7" t="s">
        <v>93</v>
      </c>
      <c r="S9" s="7" t="s">
        <v>93</v>
      </c>
      <c r="T9" s="7" t="s">
        <v>93</v>
      </c>
      <c r="U9" s="7" t="s">
        <v>93</v>
      </c>
      <c r="V9" s="7" t="s">
        <v>93</v>
      </c>
      <c r="W9" s="7" t="s">
        <v>6</v>
      </c>
      <c r="X9" s="7" t="s">
        <v>93</v>
      </c>
      <c r="Y9" s="7" t="s">
        <v>93</v>
      </c>
      <c r="Z9" s="7" t="s">
        <v>93</v>
      </c>
      <c r="AA9" s="7" t="s">
        <v>93</v>
      </c>
      <c r="AB9" s="7" t="s">
        <v>93</v>
      </c>
      <c r="AC9" s="7" t="s">
        <v>6</v>
      </c>
      <c r="AD9" s="7" t="s">
        <v>93</v>
      </c>
      <c r="AE9" s="7" t="s">
        <v>93</v>
      </c>
      <c r="AF9" s="7" t="s">
        <v>93</v>
      </c>
      <c r="AG9" s="7" t="s">
        <v>93</v>
      </c>
      <c r="AH9" s="7" t="s">
        <v>93</v>
      </c>
      <c r="AI9" s="7" t="s">
        <v>93</v>
      </c>
      <c r="AJ9" s="7" t="s">
        <v>93</v>
      </c>
      <c r="AK9" s="7" t="s">
        <v>93</v>
      </c>
      <c r="AL9" s="7" t="s">
        <v>93</v>
      </c>
      <c r="AM9" s="7" t="s">
        <v>93</v>
      </c>
      <c r="AN9" s="7" t="s">
        <v>93</v>
      </c>
      <c r="AO9" s="7" t="s">
        <v>93</v>
      </c>
      <c r="AP9" s="7" t="s">
        <v>93</v>
      </c>
      <c r="AQ9" s="7" t="s">
        <v>93</v>
      </c>
      <c r="AR9" s="7" t="s">
        <v>93</v>
      </c>
      <c r="AS9" s="7" t="s">
        <v>93</v>
      </c>
      <c r="AT9" s="7" t="s">
        <v>93</v>
      </c>
      <c r="AU9" s="7" t="s">
        <v>93</v>
      </c>
      <c r="AV9" s="7" t="s">
        <v>93</v>
      </c>
      <c r="AW9" s="7" t="s">
        <v>93</v>
      </c>
      <c r="AX9" s="7" t="s">
        <v>93</v>
      </c>
      <c r="AY9" s="7" t="s">
        <v>93</v>
      </c>
      <c r="AZ9" s="7" t="s">
        <v>93</v>
      </c>
      <c r="BA9" s="7" t="s">
        <v>93</v>
      </c>
      <c r="BB9" s="7" t="s">
        <v>93</v>
      </c>
      <c r="BC9" s="7" t="s">
        <v>93</v>
      </c>
      <c r="BD9" s="7" t="s">
        <v>93</v>
      </c>
      <c r="BE9" s="7" t="s">
        <v>93</v>
      </c>
      <c r="BF9" s="7" t="s">
        <v>6</v>
      </c>
      <c r="BG9" s="7" t="s">
        <v>93</v>
      </c>
      <c r="BH9" s="7" t="s">
        <v>93</v>
      </c>
      <c r="BI9" s="7" t="s">
        <v>93</v>
      </c>
      <c r="BJ9" s="8"/>
      <c r="BK9" s="5" t="s">
        <v>106</v>
      </c>
      <c r="BL9" s="19">
        <f t="shared" si="0"/>
        <v>54</v>
      </c>
      <c r="BM9" s="20">
        <f t="shared" si="3"/>
        <v>0.9</v>
      </c>
      <c r="BN9" s="19">
        <f t="shared" si="1"/>
        <v>38</v>
      </c>
      <c r="BO9" s="20">
        <f t="shared" si="4"/>
        <v>0.88372093023255816</v>
      </c>
      <c r="BP9" s="19">
        <f t="shared" si="2"/>
        <v>16</v>
      </c>
      <c r="BQ9" s="20">
        <f t="shared" si="5"/>
        <v>0.94117647058823528</v>
      </c>
      <c r="BR9" s="8"/>
      <c r="BS9" s="8"/>
      <c r="BT9" s="8"/>
      <c r="BU9" s="8"/>
      <c r="BV9" s="8"/>
      <c r="BW9" s="8"/>
      <c r="BX9" s="8"/>
      <c r="BY9" s="8"/>
      <c r="BZ9" s="8"/>
    </row>
    <row r="10" spans="1:78" x14ac:dyDescent="0.25">
      <c r="A10" s="5" t="s">
        <v>117</v>
      </c>
      <c r="B10" s="7" t="s">
        <v>6</v>
      </c>
      <c r="C10" s="7" t="s">
        <v>6</v>
      </c>
      <c r="D10" s="7" t="s">
        <v>6</v>
      </c>
      <c r="E10" s="7" t="s">
        <v>6</v>
      </c>
      <c r="F10" s="7" t="s">
        <v>6</v>
      </c>
      <c r="G10" s="7" t="s">
        <v>6</v>
      </c>
      <c r="H10" s="7" t="s">
        <v>6</v>
      </c>
      <c r="I10" s="7" t="s">
        <v>6</v>
      </c>
      <c r="J10" s="7" t="s">
        <v>6</v>
      </c>
      <c r="K10" s="7" t="s">
        <v>6</v>
      </c>
      <c r="L10" s="7" t="s">
        <v>6</v>
      </c>
      <c r="M10" s="7" t="s">
        <v>6</v>
      </c>
      <c r="N10" s="7" t="s">
        <v>6</v>
      </c>
      <c r="O10" s="7" t="s">
        <v>93</v>
      </c>
      <c r="P10" s="7" t="s">
        <v>6</v>
      </c>
      <c r="Q10" s="7" t="s">
        <v>6</v>
      </c>
      <c r="R10" s="7" t="s">
        <v>6</v>
      </c>
      <c r="S10" s="7" t="s">
        <v>6</v>
      </c>
      <c r="T10" s="7" t="s">
        <v>6</v>
      </c>
      <c r="U10" s="7" t="s">
        <v>6</v>
      </c>
      <c r="V10" s="7" t="s">
        <v>6</v>
      </c>
      <c r="W10" s="7" t="s">
        <v>6</v>
      </c>
      <c r="X10" s="7" t="s">
        <v>6</v>
      </c>
      <c r="Y10" s="7" t="s">
        <v>6</v>
      </c>
      <c r="Z10" s="7" t="s">
        <v>6</v>
      </c>
      <c r="AA10" s="7" t="s">
        <v>6</v>
      </c>
      <c r="AB10" s="7" t="s">
        <v>93</v>
      </c>
      <c r="AC10" s="7" t="s">
        <v>6</v>
      </c>
      <c r="AD10" s="7" t="s">
        <v>6</v>
      </c>
      <c r="AE10" s="7" t="s">
        <v>93</v>
      </c>
      <c r="AF10" s="7" t="s">
        <v>6</v>
      </c>
      <c r="AG10" s="7" t="s">
        <v>6</v>
      </c>
      <c r="AH10" s="7" t="s">
        <v>6</v>
      </c>
      <c r="AI10" s="7" t="s">
        <v>6</v>
      </c>
      <c r="AJ10" s="7" t="s">
        <v>93</v>
      </c>
      <c r="AK10" s="7" t="s">
        <v>6</v>
      </c>
      <c r="AL10" s="7" t="s">
        <v>6</v>
      </c>
      <c r="AM10" s="7" t="s">
        <v>6</v>
      </c>
      <c r="AN10" s="7" t="s">
        <v>6</v>
      </c>
      <c r="AO10" s="7" t="s">
        <v>6</v>
      </c>
      <c r="AP10" s="7" t="s">
        <v>6</v>
      </c>
      <c r="AQ10" s="7" t="s">
        <v>6</v>
      </c>
      <c r="AR10" s="7" t="s">
        <v>6</v>
      </c>
      <c r="AS10" s="7" t="s">
        <v>6</v>
      </c>
      <c r="AT10" s="7" t="s">
        <v>6</v>
      </c>
      <c r="AU10" s="7" t="s">
        <v>6</v>
      </c>
      <c r="AV10" s="7" t="s">
        <v>6</v>
      </c>
      <c r="AW10" s="7" t="s">
        <v>6</v>
      </c>
      <c r="AX10" s="7" t="s">
        <v>6</v>
      </c>
      <c r="AY10" s="7" t="s">
        <v>6</v>
      </c>
      <c r="AZ10" s="7" t="s">
        <v>6</v>
      </c>
      <c r="BA10" s="7" t="s">
        <v>93</v>
      </c>
      <c r="BB10" s="7" t="s">
        <v>6</v>
      </c>
      <c r="BC10" s="7" t="s">
        <v>6</v>
      </c>
      <c r="BD10" s="7" t="s">
        <v>6</v>
      </c>
      <c r="BE10" s="7" t="s">
        <v>6</v>
      </c>
      <c r="BF10" s="7" t="s">
        <v>6</v>
      </c>
      <c r="BG10" s="7" t="s">
        <v>6</v>
      </c>
      <c r="BH10" s="7" t="s">
        <v>6</v>
      </c>
      <c r="BI10" s="7" t="s">
        <v>6</v>
      </c>
      <c r="BJ10" s="8"/>
      <c r="BK10" s="5" t="s">
        <v>117</v>
      </c>
      <c r="BL10" s="19">
        <f t="shared" si="0"/>
        <v>5</v>
      </c>
      <c r="BM10" s="20">
        <f t="shared" si="3"/>
        <v>8.3333333333333329E-2</v>
      </c>
      <c r="BN10" s="19">
        <f t="shared" si="1"/>
        <v>4</v>
      </c>
      <c r="BO10" s="20">
        <f t="shared" si="4"/>
        <v>9.3023255813953487E-2</v>
      </c>
      <c r="BP10" s="19">
        <f t="shared" si="2"/>
        <v>1</v>
      </c>
      <c r="BQ10" s="20">
        <f t="shared" si="5"/>
        <v>5.8823529411764705E-2</v>
      </c>
      <c r="BR10" s="8"/>
      <c r="BS10" s="8"/>
      <c r="BT10" s="8"/>
      <c r="BU10" s="8"/>
      <c r="BV10" s="8"/>
      <c r="BW10" s="8"/>
      <c r="BX10" s="8"/>
      <c r="BY10" s="8"/>
      <c r="BZ10" s="8"/>
    </row>
    <row r="11" spans="1:78" x14ac:dyDescent="0.25">
      <c r="A11" s="5" t="s">
        <v>111</v>
      </c>
      <c r="B11" s="7" t="s">
        <v>6</v>
      </c>
      <c r="C11" s="7" t="s">
        <v>6</v>
      </c>
      <c r="D11" s="7" t="s">
        <v>6</v>
      </c>
      <c r="E11" s="7" t="s">
        <v>93</v>
      </c>
      <c r="F11" s="7" t="s">
        <v>6</v>
      </c>
      <c r="G11" s="7" t="s">
        <v>93</v>
      </c>
      <c r="H11" s="7" t="s">
        <v>93</v>
      </c>
      <c r="I11" s="7" t="s">
        <v>6</v>
      </c>
      <c r="J11" s="7" t="s">
        <v>6</v>
      </c>
      <c r="K11" s="7" t="s">
        <v>6</v>
      </c>
      <c r="L11" s="7" t="s">
        <v>6</v>
      </c>
      <c r="M11" s="7" t="s">
        <v>6</v>
      </c>
      <c r="N11" s="7" t="s">
        <v>6</v>
      </c>
      <c r="O11" s="7" t="s">
        <v>93</v>
      </c>
      <c r="P11" s="7" t="s">
        <v>6</v>
      </c>
      <c r="Q11" s="7" t="s">
        <v>93</v>
      </c>
      <c r="R11" s="7" t="s">
        <v>6</v>
      </c>
      <c r="S11" s="7" t="s">
        <v>93</v>
      </c>
      <c r="T11" s="7" t="s">
        <v>93</v>
      </c>
      <c r="U11" s="7" t="s">
        <v>6</v>
      </c>
      <c r="V11" s="7" t="s">
        <v>6</v>
      </c>
      <c r="W11" s="7" t="s">
        <v>93</v>
      </c>
      <c r="X11" s="7" t="s">
        <v>6</v>
      </c>
      <c r="Y11" s="7" t="s">
        <v>6</v>
      </c>
      <c r="Z11" s="7" t="s">
        <v>93</v>
      </c>
      <c r="AA11" s="7" t="s">
        <v>6</v>
      </c>
      <c r="AB11" s="7" t="s">
        <v>6</v>
      </c>
      <c r="AC11" s="7" t="s">
        <v>6</v>
      </c>
      <c r="AD11" s="7" t="s">
        <v>93</v>
      </c>
      <c r="AE11" s="7" t="s">
        <v>6</v>
      </c>
      <c r="AF11" s="7" t="s">
        <v>93</v>
      </c>
      <c r="AG11" s="7" t="s">
        <v>6</v>
      </c>
      <c r="AH11" s="7" t="s">
        <v>93</v>
      </c>
      <c r="AI11" s="7" t="s">
        <v>93</v>
      </c>
      <c r="AJ11" s="7" t="s">
        <v>6</v>
      </c>
      <c r="AK11" s="7" t="s">
        <v>93</v>
      </c>
      <c r="AL11" s="7" t="s">
        <v>6</v>
      </c>
      <c r="AM11" s="7" t="s">
        <v>6</v>
      </c>
      <c r="AN11" s="7" t="s">
        <v>93</v>
      </c>
      <c r="AO11" s="7" t="s">
        <v>93</v>
      </c>
      <c r="AP11" s="7" t="s">
        <v>6</v>
      </c>
      <c r="AQ11" s="7" t="s">
        <v>93</v>
      </c>
      <c r="AR11" s="7" t="s">
        <v>93</v>
      </c>
      <c r="AS11" s="7" t="s">
        <v>6</v>
      </c>
      <c r="AT11" s="7" t="s">
        <v>93</v>
      </c>
      <c r="AU11" s="7" t="s">
        <v>6</v>
      </c>
      <c r="AV11" s="7" t="s">
        <v>6</v>
      </c>
      <c r="AW11" s="7" t="s">
        <v>6</v>
      </c>
      <c r="AX11" s="7" t="s">
        <v>6</v>
      </c>
      <c r="AY11" s="7" t="s">
        <v>93</v>
      </c>
      <c r="AZ11" s="7" t="s">
        <v>6</v>
      </c>
      <c r="BA11" s="7" t="s">
        <v>93</v>
      </c>
      <c r="BB11" s="7" t="s">
        <v>93</v>
      </c>
      <c r="BC11" s="7" t="s">
        <v>93</v>
      </c>
      <c r="BD11" s="7" t="s">
        <v>93</v>
      </c>
      <c r="BE11" s="7" t="s">
        <v>6</v>
      </c>
      <c r="BF11" s="7" t="s">
        <v>93</v>
      </c>
      <c r="BG11" s="7" t="s">
        <v>6</v>
      </c>
      <c r="BH11" s="7" t="s">
        <v>93</v>
      </c>
      <c r="BI11" s="7" t="s">
        <v>93</v>
      </c>
      <c r="BJ11" s="8"/>
      <c r="BK11" s="5" t="s">
        <v>111</v>
      </c>
      <c r="BL11" s="19">
        <f t="shared" si="0"/>
        <v>27</v>
      </c>
      <c r="BM11" s="20">
        <f t="shared" si="3"/>
        <v>0.45</v>
      </c>
      <c r="BN11" s="19">
        <f t="shared" si="1"/>
        <v>18</v>
      </c>
      <c r="BO11" s="20">
        <f t="shared" si="4"/>
        <v>0.41860465116279072</v>
      </c>
      <c r="BP11" s="19">
        <f t="shared" si="2"/>
        <v>9</v>
      </c>
      <c r="BQ11" s="20">
        <f t="shared" si="5"/>
        <v>0.52941176470588236</v>
      </c>
      <c r="BR11" s="8"/>
      <c r="BS11" s="8"/>
      <c r="BT11" s="8"/>
      <c r="BU11" s="8"/>
      <c r="BV11" s="8"/>
      <c r="BW11" s="8"/>
      <c r="BX11" s="8"/>
      <c r="BY11" s="8"/>
      <c r="BZ11" s="8"/>
    </row>
    <row r="12" spans="1:78" x14ac:dyDescent="0.25">
      <c r="A12" s="5" t="s">
        <v>116</v>
      </c>
      <c r="B12" s="7" t="s">
        <v>6</v>
      </c>
      <c r="C12" s="7" t="s">
        <v>6</v>
      </c>
      <c r="D12" s="7" t="s">
        <v>93</v>
      </c>
      <c r="E12" s="7" t="s">
        <v>6</v>
      </c>
      <c r="F12" s="7" t="s">
        <v>93</v>
      </c>
      <c r="G12" s="7" t="s">
        <v>6</v>
      </c>
      <c r="H12" s="7" t="s">
        <v>6</v>
      </c>
      <c r="I12" s="7" t="s">
        <v>6</v>
      </c>
      <c r="J12" s="7" t="s">
        <v>6</v>
      </c>
      <c r="K12" s="7" t="s">
        <v>6</v>
      </c>
      <c r="L12" s="7" t="s">
        <v>6</v>
      </c>
      <c r="M12" s="7" t="s">
        <v>6</v>
      </c>
      <c r="N12" s="7" t="s">
        <v>6</v>
      </c>
      <c r="O12" s="7" t="s">
        <v>6</v>
      </c>
      <c r="P12" s="7" t="s">
        <v>93</v>
      </c>
      <c r="Q12" s="7" t="s">
        <v>6</v>
      </c>
      <c r="R12" s="7" t="s">
        <v>6</v>
      </c>
      <c r="S12" s="7" t="s">
        <v>6</v>
      </c>
      <c r="T12" s="7" t="s">
        <v>6</v>
      </c>
      <c r="U12" s="7" t="s">
        <v>6</v>
      </c>
      <c r="V12" s="7" t="s">
        <v>6</v>
      </c>
      <c r="W12" s="7" t="s">
        <v>6</v>
      </c>
      <c r="X12" s="7" t="s">
        <v>6</v>
      </c>
      <c r="Y12" s="7" t="s">
        <v>6</v>
      </c>
      <c r="Z12" s="7" t="s">
        <v>6</v>
      </c>
      <c r="AA12" s="7" t="s">
        <v>6</v>
      </c>
      <c r="AB12" s="7" t="s">
        <v>93</v>
      </c>
      <c r="AC12" s="7" t="s">
        <v>93</v>
      </c>
      <c r="AD12" s="7" t="s">
        <v>6</v>
      </c>
      <c r="AE12" s="7" t="s">
        <v>6</v>
      </c>
      <c r="AF12" s="7" t="s">
        <v>6</v>
      </c>
      <c r="AG12" s="7" t="s">
        <v>6</v>
      </c>
      <c r="AH12" s="7" t="s">
        <v>6</v>
      </c>
      <c r="AI12" s="7" t="s">
        <v>6</v>
      </c>
      <c r="AJ12" s="7" t="s">
        <v>6</v>
      </c>
      <c r="AK12" s="7" t="s">
        <v>6</v>
      </c>
      <c r="AL12" s="7" t="s">
        <v>6</v>
      </c>
      <c r="AM12" s="7" t="s">
        <v>6</v>
      </c>
      <c r="AN12" s="7" t="s">
        <v>6</v>
      </c>
      <c r="AO12" s="7" t="s">
        <v>93</v>
      </c>
      <c r="AP12" s="7" t="s">
        <v>93</v>
      </c>
      <c r="AQ12" s="7" t="s">
        <v>6</v>
      </c>
      <c r="AR12" s="7" t="s">
        <v>93</v>
      </c>
      <c r="AS12" s="7" t="s">
        <v>6</v>
      </c>
      <c r="AT12" s="7" t="s">
        <v>93</v>
      </c>
      <c r="AU12" s="7" t="s">
        <v>6</v>
      </c>
      <c r="AV12" s="7" t="s">
        <v>6</v>
      </c>
      <c r="AW12" s="7" t="s">
        <v>6</v>
      </c>
      <c r="AX12" s="7" t="s">
        <v>93</v>
      </c>
      <c r="AY12" s="7" t="s">
        <v>93</v>
      </c>
      <c r="AZ12" s="7" t="s">
        <v>6</v>
      </c>
      <c r="BA12" s="7" t="s">
        <v>6</v>
      </c>
      <c r="BB12" s="7" t="s">
        <v>6</v>
      </c>
      <c r="BC12" s="7" t="s">
        <v>93</v>
      </c>
      <c r="BD12" s="7" t="s">
        <v>93</v>
      </c>
      <c r="BE12" s="7" t="s">
        <v>6</v>
      </c>
      <c r="BF12" s="7" t="s">
        <v>6</v>
      </c>
      <c r="BG12" s="7" t="s">
        <v>6</v>
      </c>
      <c r="BH12" s="7" t="s">
        <v>6</v>
      </c>
      <c r="BI12" s="7" t="s">
        <v>93</v>
      </c>
      <c r="BJ12" s="8"/>
      <c r="BK12" s="5" t="s">
        <v>116</v>
      </c>
      <c r="BL12" s="19">
        <f t="shared" si="0"/>
        <v>14</v>
      </c>
      <c r="BM12" s="20">
        <f t="shared" si="3"/>
        <v>0.23333333333333334</v>
      </c>
      <c r="BN12" s="19">
        <f t="shared" si="1"/>
        <v>8</v>
      </c>
      <c r="BO12" s="20">
        <f t="shared" si="4"/>
        <v>0.18604651162790697</v>
      </c>
      <c r="BP12" s="19">
        <f t="shared" si="2"/>
        <v>6</v>
      </c>
      <c r="BQ12" s="20">
        <f t="shared" si="5"/>
        <v>0.35294117647058826</v>
      </c>
      <c r="BR12" s="8"/>
      <c r="BS12" s="8"/>
      <c r="BT12" s="8"/>
      <c r="BU12" s="8"/>
      <c r="BV12" s="8"/>
      <c r="BW12" s="8"/>
      <c r="BX12" s="8"/>
      <c r="BY12" s="8"/>
      <c r="BZ12" s="8"/>
    </row>
    <row r="13" spans="1:78" x14ac:dyDescent="0.25">
      <c r="A13" s="5" t="s">
        <v>114</v>
      </c>
      <c r="B13" s="7" t="s">
        <v>6</v>
      </c>
      <c r="C13" s="7" t="s">
        <v>6</v>
      </c>
      <c r="D13" s="7" t="s">
        <v>93</v>
      </c>
      <c r="E13" s="7" t="s">
        <v>6</v>
      </c>
      <c r="F13" s="7" t="s">
        <v>6</v>
      </c>
      <c r="G13" s="7" t="s">
        <v>6</v>
      </c>
      <c r="H13" s="7" t="s">
        <v>93</v>
      </c>
      <c r="I13" s="7" t="s">
        <v>6</v>
      </c>
      <c r="J13" s="7" t="s">
        <v>6</v>
      </c>
      <c r="K13" s="7" t="s">
        <v>93</v>
      </c>
      <c r="L13" s="7" t="s">
        <v>6</v>
      </c>
      <c r="M13" s="7" t="s">
        <v>93</v>
      </c>
      <c r="N13" s="7" t="s">
        <v>6</v>
      </c>
      <c r="O13" s="7" t="s">
        <v>6</v>
      </c>
      <c r="P13" s="7" t="s">
        <v>6</v>
      </c>
      <c r="Q13" s="7" t="s">
        <v>6</v>
      </c>
      <c r="R13" s="7" t="s">
        <v>6</v>
      </c>
      <c r="S13" s="7" t="s">
        <v>93</v>
      </c>
      <c r="T13" s="7" t="s">
        <v>6</v>
      </c>
      <c r="U13" s="7" t="s">
        <v>93</v>
      </c>
      <c r="V13" s="7" t="s">
        <v>6</v>
      </c>
      <c r="W13" s="7" t="s">
        <v>6</v>
      </c>
      <c r="X13" s="7" t="s">
        <v>6</v>
      </c>
      <c r="Y13" s="7" t="s">
        <v>6</v>
      </c>
      <c r="Z13" s="7" t="s">
        <v>6</v>
      </c>
      <c r="AA13" s="7" t="s">
        <v>6</v>
      </c>
      <c r="AB13" s="7" t="s">
        <v>93</v>
      </c>
      <c r="AC13" s="7" t="s">
        <v>93</v>
      </c>
      <c r="AD13" s="7" t="s">
        <v>93</v>
      </c>
      <c r="AE13" s="7" t="s">
        <v>6</v>
      </c>
      <c r="AF13" s="7" t="s">
        <v>6</v>
      </c>
      <c r="AG13" s="7" t="s">
        <v>6</v>
      </c>
      <c r="AH13" s="7" t="s">
        <v>6</v>
      </c>
      <c r="AI13" s="7" t="s">
        <v>6</v>
      </c>
      <c r="AJ13" s="7" t="s">
        <v>6</v>
      </c>
      <c r="AK13" s="7" t="s">
        <v>6</v>
      </c>
      <c r="AL13" s="7" t="s">
        <v>6</v>
      </c>
      <c r="AM13" s="7" t="s">
        <v>6</v>
      </c>
      <c r="AN13" s="7" t="s">
        <v>6</v>
      </c>
      <c r="AO13" s="7" t="s">
        <v>93</v>
      </c>
      <c r="AP13" s="7" t="s">
        <v>93</v>
      </c>
      <c r="AQ13" s="7" t="s">
        <v>93</v>
      </c>
      <c r="AR13" s="7" t="s">
        <v>93</v>
      </c>
      <c r="AS13" s="7" t="s">
        <v>93</v>
      </c>
      <c r="AT13" s="7" t="s">
        <v>93</v>
      </c>
      <c r="AU13" s="7" t="s">
        <v>6</v>
      </c>
      <c r="AV13" s="7" t="s">
        <v>93</v>
      </c>
      <c r="AW13" s="7" t="s">
        <v>6</v>
      </c>
      <c r="AX13" s="7" t="s">
        <v>6</v>
      </c>
      <c r="AY13" s="7" t="s">
        <v>6</v>
      </c>
      <c r="AZ13" s="7" t="s">
        <v>6</v>
      </c>
      <c r="BA13" s="7" t="s">
        <v>6</v>
      </c>
      <c r="BB13" s="7" t="s">
        <v>6</v>
      </c>
      <c r="BC13" s="7" t="s">
        <v>93</v>
      </c>
      <c r="BD13" s="7" t="s">
        <v>6</v>
      </c>
      <c r="BE13" s="7" t="s">
        <v>93</v>
      </c>
      <c r="BF13" s="7" t="s">
        <v>93</v>
      </c>
      <c r="BG13" s="7" t="s">
        <v>6</v>
      </c>
      <c r="BH13" s="7" t="s">
        <v>93</v>
      </c>
      <c r="BI13" s="7" t="s">
        <v>93</v>
      </c>
      <c r="BJ13" s="8"/>
      <c r="BK13" s="5" t="s">
        <v>114</v>
      </c>
      <c r="BL13" s="19">
        <f t="shared" si="0"/>
        <v>21</v>
      </c>
      <c r="BM13" s="20">
        <f t="shared" si="3"/>
        <v>0.35</v>
      </c>
      <c r="BN13" s="19">
        <f t="shared" si="1"/>
        <v>13</v>
      </c>
      <c r="BO13" s="20">
        <f t="shared" si="4"/>
        <v>0.30232558139534882</v>
      </c>
      <c r="BP13" s="19">
        <f t="shared" si="2"/>
        <v>8</v>
      </c>
      <c r="BQ13" s="20">
        <f t="shared" si="5"/>
        <v>0.47058823529411764</v>
      </c>
      <c r="BR13" s="8"/>
      <c r="BS13" s="8"/>
      <c r="BT13" s="8"/>
      <c r="BU13" s="8"/>
      <c r="BV13" s="8"/>
      <c r="BW13" s="8"/>
      <c r="BX13" s="8"/>
      <c r="BY13" s="8"/>
      <c r="BZ13" s="8"/>
    </row>
    <row r="14" spans="1:78" x14ac:dyDescent="0.25">
      <c r="A14" s="5" t="s">
        <v>113</v>
      </c>
      <c r="B14" s="7" t="s">
        <v>6</v>
      </c>
      <c r="C14" s="7" t="s">
        <v>93</v>
      </c>
      <c r="D14" s="7" t="s">
        <v>93</v>
      </c>
      <c r="E14" s="7" t="s">
        <v>93</v>
      </c>
      <c r="F14" s="7" t="s">
        <v>6</v>
      </c>
      <c r="G14" s="7" t="s">
        <v>6</v>
      </c>
      <c r="H14" s="7" t="s">
        <v>6</v>
      </c>
      <c r="I14" s="7" t="s">
        <v>6</v>
      </c>
      <c r="J14" s="7" t="s">
        <v>6</v>
      </c>
      <c r="K14" s="7" t="s">
        <v>93</v>
      </c>
      <c r="L14" s="7" t="s">
        <v>6</v>
      </c>
      <c r="M14" s="7" t="s">
        <v>93</v>
      </c>
      <c r="N14" s="7" t="s">
        <v>6</v>
      </c>
      <c r="O14" s="7" t="s">
        <v>93</v>
      </c>
      <c r="P14" s="7" t="s">
        <v>6</v>
      </c>
      <c r="Q14" s="7" t="s">
        <v>6</v>
      </c>
      <c r="R14" s="7" t="s">
        <v>6</v>
      </c>
      <c r="S14" s="7" t="s">
        <v>6</v>
      </c>
      <c r="T14" s="7" t="s">
        <v>6</v>
      </c>
      <c r="U14" s="7" t="s">
        <v>6</v>
      </c>
      <c r="V14" s="7" t="s">
        <v>6</v>
      </c>
      <c r="W14" s="7" t="s">
        <v>6</v>
      </c>
      <c r="X14" s="7" t="s">
        <v>6</v>
      </c>
      <c r="Y14" s="7" t="s">
        <v>6</v>
      </c>
      <c r="Z14" s="7" t="s">
        <v>6</v>
      </c>
      <c r="AA14" s="7" t="s">
        <v>6</v>
      </c>
      <c r="AB14" s="7" t="s">
        <v>6</v>
      </c>
      <c r="AC14" s="7" t="s">
        <v>93</v>
      </c>
      <c r="AD14" s="7" t="s">
        <v>93</v>
      </c>
      <c r="AE14" s="7" t="s">
        <v>6</v>
      </c>
      <c r="AF14" s="7" t="s">
        <v>6</v>
      </c>
      <c r="AG14" s="7" t="s">
        <v>93</v>
      </c>
      <c r="AH14" s="7" t="s">
        <v>93</v>
      </c>
      <c r="AI14" s="7" t="s">
        <v>6</v>
      </c>
      <c r="AJ14" s="7" t="s">
        <v>93</v>
      </c>
      <c r="AK14" s="7" t="s">
        <v>93</v>
      </c>
      <c r="AL14" s="7" t="s">
        <v>6</v>
      </c>
      <c r="AM14" s="7" t="s">
        <v>6</v>
      </c>
      <c r="AN14" s="7" t="s">
        <v>93</v>
      </c>
      <c r="AO14" s="7" t="s">
        <v>93</v>
      </c>
      <c r="AP14" s="7" t="s">
        <v>6</v>
      </c>
      <c r="AQ14" s="7" t="s">
        <v>6</v>
      </c>
      <c r="AR14" s="7" t="s">
        <v>6</v>
      </c>
      <c r="AS14" s="7" t="s">
        <v>6</v>
      </c>
      <c r="AT14" s="7" t="s">
        <v>6</v>
      </c>
      <c r="AU14" s="7" t="s">
        <v>6</v>
      </c>
      <c r="AV14" s="7" t="s">
        <v>6</v>
      </c>
      <c r="AW14" s="7" t="s">
        <v>6</v>
      </c>
      <c r="AX14" s="7" t="s">
        <v>6</v>
      </c>
      <c r="AY14" s="7" t="s">
        <v>93</v>
      </c>
      <c r="AZ14" s="7" t="s">
        <v>6</v>
      </c>
      <c r="BA14" s="7" t="s">
        <v>6</v>
      </c>
      <c r="BB14" s="7" t="s">
        <v>6</v>
      </c>
      <c r="BC14" s="7" t="s">
        <v>93</v>
      </c>
      <c r="BD14" s="7" t="s">
        <v>6</v>
      </c>
      <c r="BE14" s="7" t="s">
        <v>6</v>
      </c>
      <c r="BF14" s="7" t="s">
        <v>6</v>
      </c>
      <c r="BG14" s="7" t="s">
        <v>6</v>
      </c>
      <c r="BH14" s="7" t="s">
        <v>93</v>
      </c>
      <c r="BI14" s="7" t="s">
        <v>6</v>
      </c>
      <c r="BJ14" s="8"/>
      <c r="BK14" s="5" t="s">
        <v>113</v>
      </c>
      <c r="BL14" s="19">
        <f t="shared" si="0"/>
        <v>17</v>
      </c>
      <c r="BM14" s="20">
        <f t="shared" si="3"/>
        <v>0.28333333333333333</v>
      </c>
      <c r="BN14" s="19">
        <f t="shared" si="1"/>
        <v>14</v>
      </c>
      <c r="BO14" s="20">
        <f t="shared" si="4"/>
        <v>0.32558139534883723</v>
      </c>
      <c r="BP14" s="19">
        <f t="shared" si="2"/>
        <v>3</v>
      </c>
      <c r="BQ14" s="20">
        <f t="shared" si="5"/>
        <v>0.17647058823529413</v>
      </c>
      <c r="BR14" s="8"/>
      <c r="BS14" s="8"/>
      <c r="BT14" s="8"/>
      <c r="BU14" s="8"/>
      <c r="BV14" s="8"/>
      <c r="BW14" s="8"/>
      <c r="BX14" s="8"/>
      <c r="BY14" s="8"/>
      <c r="BZ14" s="8"/>
    </row>
    <row r="15" spans="1:78" x14ac:dyDescent="0.25">
      <c r="A15" s="5" t="s">
        <v>119</v>
      </c>
      <c r="B15" s="7" t="s">
        <v>6</v>
      </c>
      <c r="C15" s="7" t="s">
        <v>6</v>
      </c>
      <c r="D15" s="7" t="s">
        <v>6</v>
      </c>
      <c r="E15" s="7" t="s">
        <v>93</v>
      </c>
      <c r="F15" s="7" t="s">
        <v>6</v>
      </c>
      <c r="G15" s="7" t="s">
        <v>6</v>
      </c>
      <c r="H15" s="7" t="s">
        <v>6</v>
      </c>
      <c r="I15" s="7" t="s">
        <v>6</v>
      </c>
      <c r="J15" s="7" t="s">
        <v>6</v>
      </c>
      <c r="K15" s="7" t="s">
        <v>6</v>
      </c>
      <c r="L15" s="7" t="s">
        <v>6</v>
      </c>
      <c r="M15" s="7" t="s">
        <v>6</v>
      </c>
      <c r="N15" s="7" t="s">
        <v>6</v>
      </c>
      <c r="O15" s="7" t="s">
        <v>6</v>
      </c>
      <c r="P15" s="7" t="s">
        <v>6</v>
      </c>
      <c r="Q15" s="7" t="s">
        <v>6</v>
      </c>
      <c r="R15" s="7" t="s">
        <v>6</v>
      </c>
      <c r="S15" s="7" t="s">
        <v>6</v>
      </c>
      <c r="T15" s="7" t="s">
        <v>6</v>
      </c>
      <c r="U15" s="7" t="s">
        <v>93</v>
      </c>
      <c r="V15" s="7" t="s">
        <v>6</v>
      </c>
      <c r="W15" s="7" t="s">
        <v>93</v>
      </c>
      <c r="X15" s="7" t="s">
        <v>6</v>
      </c>
      <c r="Y15" s="7" t="s">
        <v>6</v>
      </c>
      <c r="Z15" s="7" t="s">
        <v>6</v>
      </c>
      <c r="AA15" s="7" t="s">
        <v>93</v>
      </c>
      <c r="AB15" s="7" t="s">
        <v>6</v>
      </c>
      <c r="AC15" s="7" t="s">
        <v>6</v>
      </c>
      <c r="AD15" s="7" t="s">
        <v>6</v>
      </c>
      <c r="AE15" s="7" t="s">
        <v>6</v>
      </c>
      <c r="AF15" s="7" t="s">
        <v>6</v>
      </c>
      <c r="AG15" s="7" t="s">
        <v>6</v>
      </c>
      <c r="AH15" s="7" t="s">
        <v>6</v>
      </c>
      <c r="AI15" s="7" t="s">
        <v>6</v>
      </c>
      <c r="AJ15" s="7" t="s">
        <v>6</v>
      </c>
      <c r="AK15" s="7" t="s">
        <v>6</v>
      </c>
      <c r="AL15" s="7" t="s">
        <v>6</v>
      </c>
      <c r="AM15" s="7" t="s">
        <v>6</v>
      </c>
      <c r="AN15" s="7" t="s">
        <v>6</v>
      </c>
      <c r="AO15" s="7" t="s">
        <v>6</v>
      </c>
      <c r="AP15" s="7" t="s">
        <v>6</v>
      </c>
      <c r="AQ15" s="7" t="s">
        <v>6</v>
      </c>
      <c r="AR15" s="7" t="s">
        <v>6</v>
      </c>
      <c r="AS15" s="7" t="s">
        <v>6</v>
      </c>
      <c r="AT15" s="7" t="s">
        <v>6</v>
      </c>
      <c r="AU15" s="7" t="s">
        <v>6</v>
      </c>
      <c r="AV15" s="7" t="s">
        <v>6</v>
      </c>
      <c r="AW15" s="7" t="s">
        <v>6</v>
      </c>
      <c r="AX15" s="7" t="s">
        <v>93</v>
      </c>
      <c r="AY15" s="7" t="s">
        <v>6</v>
      </c>
      <c r="AZ15" s="7" t="s">
        <v>6</v>
      </c>
      <c r="BA15" s="7" t="s">
        <v>6</v>
      </c>
      <c r="BB15" s="7" t="s">
        <v>6</v>
      </c>
      <c r="BC15" s="7" t="s">
        <v>6</v>
      </c>
      <c r="BD15" s="7" t="s">
        <v>6</v>
      </c>
      <c r="BE15" s="7" t="s">
        <v>6</v>
      </c>
      <c r="BF15" s="7" t="s">
        <v>6</v>
      </c>
      <c r="BG15" s="7" t="s">
        <v>6</v>
      </c>
      <c r="BH15" s="7" t="s">
        <v>6</v>
      </c>
      <c r="BI15" s="7" t="s">
        <v>93</v>
      </c>
      <c r="BJ15" s="8"/>
      <c r="BK15" s="5" t="s">
        <v>119</v>
      </c>
      <c r="BL15" s="19">
        <f t="shared" si="0"/>
        <v>6</v>
      </c>
      <c r="BM15" s="20">
        <f t="shared" si="3"/>
        <v>0.1</v>
      </c>
      <c r="BN15" s="19">
        <f t="shared" si="1"/>
        <v>4</v>
      </c>
      <c r="BO15" s="20">
        <f t="shared" si="4"/>
        <v>9.3023255813953487E-2</v>
      </c>
      <c r="BP15" s="19">
        <f t="shared" si="2"/>
        <v>2</v>
      </c>
      <c r="BQ15" s="20">
        <f t="shared" si="5"/>
        <v>0.11764705882352941</v>
      </c>
      <c r="BR15" s="8"/>
      <c r="BS15" s="8"/>
      <c r="BT15" s="8"/>
      <c r="BU15" s="8"/>
      <c r="BV15" s="8"/>
      <c r="BW15" s="8"/>
      <c r="BX15" s="8"/>
      <c r="BY15" s="8"/>
      <c r="BZ15" s="8"/>
    </row>
    <row r="16" spans="1:78" x14ac:dyDescent="0.25">
      <c r="A16" s="5" t="s">
        <v>134</v>
      </c>
      <c r="B16" s="7" t="s">
        <v>6</v>
      </c>
      <c r="C16" s="7" t="s">
        <v>6</v>
      </c>
      <c r="D16" s="7" t="s">
        <v>93</v>
      </c>
      <c r="E16" s="7" t="s">
        <v>93</v>
      </c>
      <c r="F16" s="7" t="s">
        <v>6</v>
      </c>
      <c r="G16" s="7" t="s">
        <v>6</v>
      </c>
      <c r="H16" s="7" t="s">
        <v>6</v>
      </c>
      <c r="I16" s="7" t="s">
        <v>6</v>
      </c>
      <c r="J16" s="7" t="s">
        <v>6</v>
      </c>
      <c r="K16" s="7" t="s">
        <v>6</v>
      </c>
      <c r="L16" s="7" t="s">
        <v>6</v>
      </c>
      <c r="M16" s="7" t="s">
        <v>6</v>
      </c>
      <c r="N16" s="7" t="s">
        <v>6</v>
      </c>
      <c r="O16" s="7" t="s">
        <v>6</v>
      </c>
      <c r="P16" s="7" t="s">
        <v>6</v>
      </c>
      <c r="Q16" s="7" t="s">
        <v>6</v>
      </c>
      <c r="R16" s="7" t="s">
        <v>6</v>
      </c>
      <c r="S16" s="7" t="s">
        <v>6</v>
      </c>
      <c r="T16" s="7" t="s">
        <v>6</v>
      </c>
      <c r="U16" s="7" t="s">
        <v>6</v>
      </c>
      <c r="V16" s="7" t="s">
        <v>6</v>
      </c>
      <c r="W16" s="7" t="s">
        <v>6</v>
      </c>
      <c r="X16" s="7" t="s">
        <v>6</v>
      </c>
      <c r="Y16" s="7" t="s">
        <v>6</v>
      </c>
      <c r="Z16" s="7" t="s">
        <v>6</v>
      </c>
      <c r="AA16" s="7" t="s">
        <v>6</v>
      </c>
      <c r="AB16" s="7" t="s">
        <v>6</v>
      </c>
      <c r="AC16" s="7" t="s">
        <v>6</v>
      </c>
      <c r="AD16" s="7" t="s">
        <v>6</v>
      </c>
      <c r="AE16" s="7" t="s">
        <v>6</v>
      </c>
      <c r="AF16" s="7" t="s">
        <v>6</v>
      </c>
      <c r="AG16" s="7" t="s">
        <v>6</v>
      </c>
      <c r="AH16" s="7" t="s">
        <v>6</v>
      </c>
      <c r="AI16" s="7" t="s">
        <v>6</v>
      </c>
      <c r="AJ16" s="7" t="s">
        <v>93</v>
      </c>
      <c r="AK16" s="7" t="s">
        <v>93</v>
      </c>
      <c r="AL16" s="7" t="s">
        <v>6</v>
      </c>
      <c r="AM16" s="7" t="s">
        <v>6</v>
      </c>
      <c r="AN16" s="7" t="s">
        <v>93</v>
      </c>
      <c r="AO16" s="7" t="s">
        <v>6</v>
      </c>
      <c r="AP16" s="7" t="s">
        <v>6</v>
      </c>
      <c r="AQ16" s="7" t="s">
        <v>93</v>
      </c>
      <c r="AR16" s="7" t="s">
        <v>6</v>
      </c>
      <c r="AS16" s="7" t="s">
        <v>6</v>
      </c>
      <c r="AT16" s="7" t="s">
        <v>6</v>
      </c>
      <c r="AU16" s="7" t="s">
        <v>6</v>
      </c>
      <c r="AV16" s="7" t="s">
        <v>6</v>
      </c>
      <c r="AW16" s="7" t="s">
        <v>6</v>
      </c>
      <c r="AX16" s="7" t="s">
        <v>6</v>
      </c>
      <c r="AY16" s="7" t="s">
        <v>6</v>
      </c>
      <c r="AZ16" s="7" t="s">
        <v>6</v>
      </c>
      <c r="BA16" s="7" t="s">
        <v>93</v>
      </c>
      <c r="BB16" s="7" t="s">
        <v>6</v>
      </c>
      <c r="BC16" s="7" t="s">
        <v>6</v>
      </c>
      <c r="BD16" s="7" t="s">
        <v>93</v>
      </c>
      <c r="BE16" s="7" t="s">
        <v>93</v>
      </c>
      <c r="BF16" s="7" t="s">
        <v>6</v>
      </c>
      <c r="BG16" s="7" t="s">
        <v>93</v>
      </c>
      <c r="BH16" s="7" t="s">
        <v>6</v>
      </c>
      <c r="BI16" s="7" t="s">
        <v>6</v>
      </c>
      <c r="BJ16" s="8"/>
      <c r="BK16" s="5" t="s">
        <v>134</v>
      </c>
      <c r="BL16" s="19">
        <f t="shared" si="0"/>
        <v>10</v>
      </c>
      <c r="BM16" s="20">
        <f t="shared" si="3"/>
        <v>0.16666666666666666</v>
      </c>
      <c r="BN16" s="19">
        <f t="shared" si="1"/>
        <v>6</v>
      </c>
      <c r="BO16" s="20">
        <f t="shared" si="4"/>
        <v>0.13953488372093023</v>
      </c>
      <c r="BP16" s="19">
        <f t="shared" si="2"/>
        <v>4</v>
      </c>
      <c r="BQ16" s="20">
        <f t="shared" si="5"/>
        <v>0.23529411764705882</v>
      </c>
      <c r="BR16" s="8"/>
      <c r="BS16" s="8"/>
      <c r="BT16" s="8"/>
      <c r="BU16" s="8"/>
      <c r="BV16" s="8"/>
      <c r="BW16" s="8"/>
      <c r="BX16" s="8"/>
      <c r="BY16" s="8"/>
      <c r="BZ16" s="8"/>
    </row>
    <row r="17" spans="1:78" x14ac:dyDescent="0.25">
      <c r="A17" s="5" t="s">
        <v>118</v>
      </c>
      <c r="B17" s="7" t="s">
        <v>6</v>
      </c>
      <c r="C17" s="7" t="s">
        <v>6</v>
      </c>
      <c r="D17" s="7" t="s">
        <v>93</v>
      </c>
      <c r="E17" s="7" t="s">
        <v>93</v>
      </c>
      <c r="F17" s="7" t="s">
        <v>6</v>
      </c>
      <c r="G17" s="7" t="s">
        <v>6</v>
      </c>
      <c r="H17" s="7" t="s">
        <v>6</v>
      </c>
      <c r="I17" s="7" t="s">
        <v>93</v>
      </c>
      <c r="J17" s="7" t="s">
        <v>6</v>
      </c>
      <c r="K17" s="7" t="s">
        <v>6</v>
      </c>
      <c r="L17" s="7" t="s">
        <v>93</v>
      </c>
      <c r="M17" s="7" t="s">
        <v>93</v>
      </c>
      <c r="N17" s="7" t="s">
        <v>6</v>
      </c>
      <c r="O17" s="7" t="s">
        <v>93</v>
      </c>
      <c r="P17" s="7" t="s">
        <v>6</v>
      </c>
      <c r="Q17" s="7" t="s">
        <v>93</v>
      </c>
      <c r="R17" s="7" t="s">
        <v>6</v>
      </c>
      <c r="S17" s="7" t="s">
        <v>6</v>
      </c>
      <c r="T17" s="7" t="s">
        <v>93</v>
      </c>
      <c r="U17" s="7" t="s">
        <v>6</v>
      </c>
      <c r="V17" s="7" t="s">
        <v>6</v>
      </c>
      <c r="W17" s="7" t="s">
        <v>93</v>
      </c>
      <c r="X17" s="7" t="s">
        <v>6</v>
      </c>
      <c r="Y17" s="7" t="s">
        <v>6</v>
      </c>
      <c r="Z17" s="7" t="s">
        <v>6</v>
      </c>
      <c r="AA17" s="7" t="s">
        <v>6</v>
      </c>
      <c r="AB17" s="7" t="s">
        <v>93</v>
      </c>
      <c r="AC17" s="7" t="s">
        <v>93</v>
      </c>
      <c r="AD17" s="7" t="s">
        <v>93</v>
      </c>
      <c r="AE17" s="7" t="s">
        <v>6</v>
      </c>
      <c r="AF17" s="7" t="s">
        <v>6</v>
      </c>
      <c r="AG17" s="7" t="s">
        <v>6</v>
      </c>
      <c r="AH17" s="7" t="s">
        <v>6</v>
      </c>
      <c r="AI17" s="7" t="s">
        <v>6</v>
      </c>
      <c r="AJ17" s="7" t="s">
        <v>6</v>
      </c>
      <c r="AK17" s="7" t="s">
        <v>6</v>
      </c>
      <c r="AL17" s="7" t="s">
        <v>6</v>
      </c>
      <c r="AM17" s="7" t="s">
        <v>6</v>
      </c>
      <c r="AN17" s="7" t="s">
        <v>6</v>
      </c>
      <c r="AO17" s="7" t="s">
        <v>6</v>
      </c>
      <c r="AP17" s="7" t="s">
        <v>6</v>
      </c>
      <c r="AQ17" s="7" t="s">
        <v>6</v>
      </c>
      <c r="AR17" s="7" t="s">
        <v>6</v>
      </c>
      <c r="AS17" s="7" t="s">
        <v>6</v>
      </c>
      <c r="AT17" s="7" t="s">
        <v>6</v>
      </c>
      <c r="AU17" s="7" t="s">
        <v>6</v>
      </c>
      <c r="AV17" s="7" t="s">
        <v>6</v>
      </c>
      <c r="AW17" s="7" t="s">
        <v>6</v>
      </c>
      <c r="AX17" s="7" t="s">
        <v>6</v>
      </c>
      <c r="AY17" s="7" t="s">
        <v>6</v>
      </c>
      <c r="AZ17" s="7" t="s">
        <v>6</v>
      </c>
      <c r="BA17" s="7" t="s">
        <v>93</v>
      </c>
      <c r="BB17" s="7" t="s">
        <v>6</v>
      </c>
      <c r="BC17" s="7" t="s">
        <v>6</v>
      </c>
      <c r="BD17" s="7" t="s">
        <v>6</v>
      </c>
      <c r="BE17" s="7" t="s">
        <v>6</v>
      </c>
      <c r="BF17" s="7" t="s">
        <v>93</v>
      </c>
      <c r="BG17" s="7" t="s">
        <v>6</v>
      </c>
      <c r="BH17" s="7" t="s">
        <v>93</v>
      </c>
      <c r="BI17" s="7" t="s">
        <v>6</v>
      </c>
      <c r="BJ17" s="8"/>
      <c r="BK17" s="5" t="s">
        <v>118</v>
      </c>
      <c r="BL17" s="19">
        <f t="shared" si="0"/>
        <v>15</v>
      </c>
      <c r="BM17" s="20">
        <f t="shared" si="3"/>
        <v>0.25</v>
      </c>
      <c r="BN17" s="19">
        <f t="shared" si="1"/>
        <v>12</v>
      </c>
      <c r="BO17" s="20">
        <f t="shared" si="4"/>
        <v>0.27906976744186046</v>
      </c>
      <c r="BP17" s="19">
        <f t="shared" si="2"/>
        <v>3</v>
      </c>
      <c r="BQ17" s="20">
        <f t="shared" si="5"/>
        <v>0.17647058823529413</v>
      </c>
      <c r="BR17" s="8"/>
      <c r="BS17" s="8"/>
      <c r="BT17" s="8"/>
      <c r="BU17" s="8"/>
      <c r="BV17" s="8"/>
      <c r="BW17" s="8"/>
      <c r="BX17" s="8"/>
      <c r="BY17" s="8"/>
      <c r="BZ17" s="8"/>
    </row>
    <row r="18" spans="1:78" x14ac:dyDescent="0.25">
      <c r="A18" s="5" t="s">
        <v>109</v>
      </c>
      <c r="B18" s="7" t="s">
        <v>6</v>
      </c>
      <c r="C18" s="7" t="s">
        <v>6</v>
      </c>
      <c r="D18" s="7" t="s">
        <v>93</v>
      </c>
      <c r="E18" s="7" t="s">
        <v>6</v>
      </c>
      <c r="F18" s="7" t="s">
        <v>93</v>
      </c>
      <c r="G18" s="7" t="s">
        <v>6</v>
      </c>
      <c r="H18" s="7" t="s">
        <v>6</v>
      </c>
      <c r="I18" s="7" t="s">
        <v>6</v>
      </c>
      <c r="J18" s="7" t="s">
        <v>6</v>
      </c>
      <c r="K18" s="7" t="s">
        <v>6</v>
      </c>
      <c r="L18" s="7" t="s">
        <v>93</v>
      </c>
      <c r="M18" s="7" t="s">
        <v>6</v>
      </c>
      <c r="N18" s="7" t="s">
        <v>93</v>
      </c>
      <c r="O18" s="7" t="s">
        <v>6</v>
      </c>
      <c r="P18" s="7" t="s">
        <v>6</v>
      </c>
      <c r="Q18" s="7" t="s">
        <v>93</v>
      </c>
      <c r="R18" s="7" t="s">
        <v>6</v>
      </c>
      <c r="S18" s="7" t="s">
        <v>6</v>
      </c>
      <c r="T18" s="7" t="s">
        <v>6</v>
      </c>
      <c r="U18" s="7" t="s">
        <v>6</v>
      </c>
      <c r="V18" s="7" t="s">
        <v>6</v>
      </c>
      <c r="W18" s="7" t="s">
        <v>6</v>
      </c>
      <c r="X18" s="7" t="s">
        <v>6</v>
      </c>
      <c r="Y18" s="7" t="s">
        <v>6</v>
      </c>
      <c r="Z18" s="7" t="s">
        <v>6</v>
      </c>
      <c r="AA18" s="7" t="s">
        <v>6</v>
      </c>
      <c r="AB18" s="7" t="s">
        <v>6</v>
      </c>
      <c r="AC18" s="7" t="s">
        <v>93</v>
      </c>
      <c r="AD18" s="7" t="s">
        <v>6</v>
      </c>
      <c r="AE18" s="7" t="s">
        <v>6</v>
      </c>
      <c r="AF18" s="7" t="s">
        <v>6</v>
      </c>
      <c r="AG18" s="7" t="s">
        <v>93</v>
      </c>
      <c r="AH18" s="7" t="s">
        <v>6</v>
      </c>
      <c r="AI18" s="7" t="s">
        <v>6</v>
      </c>
      <c r="AJ18" s="7" t="s">
        <v>93</v>
      </c>
      <c r="AK18" s="7" t="s">
        <v>6</v>
      </c>
      <c r="AL18" s="7" t="s">
        <v>6</v>
      </c>
      <c r="AM18" s="7" t="s">
        <v>6</v>
      </c>
      <c r="AN18" s="7" t="s">
        <v>6</v>
      </c>
      <c r="AO18" s="7" t="s">
        <v>6</v>
      </c>
      <c r="AP18" s="7" t="s">
        <v>6</v>
      </c>
      <c r="AQ18" s="7" t="s">
        <v>6</v>
      </c>
      <c r="AR18" s="7" t="s">
        <v>6</v>
      </c>
      <c r="AS18" s="7" t="s">
        <v>6</v>
      </c>
      <c r="AT18" s="7" t="s">
        <v>6</v>
      </c>
      <c r="AU18" s="7" t="s">
        <v>6</v>
      </c>
      <c r="AV18" s="7" t="s">
        <v>6</v>
      </c>
      <c r="AW18" s="7" t="s">
        <v>6</v>
      </c>
      <c r="AX18" s="7" t="s">
        <v>93</v>
      </c>
      <c r="AY18" s="7" t="s">
        <v>6</v>
      </c>
      <c r="AZ18" s="7" t="s">
        <v>6</v>
      </c>
      <c r="BA18" s="7" t="s">
        <v>6</v>
      </c>
      <c r="BB18" s="7" t="s">
        <v>6</v>
      </c>
      <c r="BC18" s="7" t="s">
        <v>6</v>
      </c>
      <c r="BD18" s="7" t="s">
        <v>6</v>
      </c>
      <c r="BE18" s="7" t="s">
        <v>6</v>
      </c>
      <c r="BF18" s="7" t="s">
        <v>93</v>
      </c>
      <c r="BG18" s="7" t="s">
        <v>6</v>
      </c>
      <c r="BH18" s="7" t="s">
        <v>93</v>
      </c>
      <c r="BI18" s="7" t="s">
        <v>93</v>
      </c>
      <c r="BJ18" s="8"/>
      <c r="BK18" s="5" t="s">
        <v>109</v>
      </c>
      <c r="BL18" s="19">
        <f t="shared" si="0"/>
        <v>12</v>
      </c>
      <c r="BM18" s="20">
        <f t="shared" si="3"/>
        <v>0.2</v>
      </c>
      <c r="BN18" s="19">
        <f t="shared" si="1"/>
        <v>8</v>
      </c>
      <c r="BO18" s="20">
        <f t="shared" si="4"/>
        <v>0.18604651162790697</v>
      </c>
      <c r="BP18" s="19">
        <f t="shared" si="2"/>
        <v>4</v>
      </c>
      <c r="BQ18" s="20">
        <f t="shared" si="5"/>
        <v>0.23529411764705882</v>
      </c>
      <c r="BR18" s="8"/>
      <c r="BS18" s="8"/>
      <c r="BT18" s="8"/>
      <c r="BU18" s="8"/>
      <c r="BV18" s="8"/>
      <c r="BW18" s="8"/>
      <c r="BX18" s="8"/>
      <c r="BY18" s="8"/>
      <c r="BZ18" s="8"/>
    </row>
    <row r="19" spans="1:78" x14ac:dyDescent="0.25">
      <c r="A19" s="5" t="s">
        <v>120</v>
      </c>
      <c r="B19" s="7" t="s">
        <v>6</v>
      </c>
      <c r="C19" s="7" t="s">
        <v>6</v>
      </c>
      <c r="D19" s="7" t="s">
        <v>6</v>
      </c>
      <c r="E19" s="7" t="s">
        <v>6</v>
      </c>
      <c r="F19" s="7" t="s">
        <v>6</v>
      </c>
      <c r="G19" s="7" t="s">
        <v>6</v>
      </c>
      <c r="H19" s="7" t="s">
        <v>6</v>
      </c>
      <c r="I19" s="7" t="s">
        <v>93</v>
      </c>
      <c r="J19" s="7" t="s">
        <v>6</v>
      </c>
      <c r="K19" s="7" t="s">
        <v>93</v>
      </c>
      <c r="L19" s="7" t="s">
        <v>6</v>
      </c>
      <c r="M19" s="7" t="s">
        <v>6</v>
      </c>
      <c r="N19" s="7" t="s">
        <v>93</v>
      </c>
      <c r="O19" s="7" t="s">
        <v>6</v>
      </c>
      <c r="P19" s="7" t="s">
        <v>6</v>
      </c>
      <c r="Q19" s="7" t="s">
        <v>6</v>
      </c>
      <c r="R19" s="7" t="s">
        <v>6</v>
      </c>
      <c r="S19" s="7" t="s">
        <v>6</v>
      </c>
      <c r="T19" s="7" t="s">
        <v>6</v>
      </c>
      <c r="U19" s="7" t="s">
        <v>6</v>
      </c>
      <c r="V19" s="7" t="s">
        <v>6</v>
      </c>
      <c r="W19" s="7" t="s">
        <v>6</v>
      </c>
      <c r="X19" s="7" t="s">
        <v>6</v>
      </c>
      <c r="Y19" s="7" t="s">
        <v>6</v>
      </c>
      <c r="Z19" s="7" t="s">
        <v>6</v>
      </c>
      <c r="AA19" s="7" t="s">
        <v>6</v>
      </c>
      <c r="AB19" s="7" t="s">
        <v>93</v>
      </c>
      <c r="AC19" s="7" t="s">
        <v>6</v>
      </c>
      <c r="AD19" s="7" t="s">
        <v>6</v>
      </c>
      <c r="AE19" s="7" t="s">
        <v>6</v>
      </c>
      <c r="AF19" s="7" t="s">
        <v>6</v>
      </c>
      <c r="AG19" s="7" t="s">
        <v>6</v>
      </c>
      <c r="AH19" s="7" t="s">
        <v>6</v>
      </c>
      <c r="AI19" s="7" t="s">
        <v>6</v>
      </c>
      <c r="AJ19" s="7" t="s">
        <v>6</v>
      </c>
      <c r="AK19" s="7" t="s">
        <v>6</v>
      </c>
      <c r="AL19" s="7" t="s">
        <v>6</v>
      </c>
      <c r="AM19" s="7" t="s">
        <v>6</v>
      </c>
      <c r="AN19" s="7" t="s">
        <v>6</v>
      </c>
      <c r="AO19" s="7" t="s">
        <v>93</v>
      </c>
      <c r="AP19" s="7" t="s">
        <v>6</v>
      </c>
      <c r="AQ19" s="7" t="s">
        <v>93</v>
      </c>
      <c r="AR19" s="7" t="s">
        <v>6</v>
      </c>
      <c r="AS19" s="7" t="s">
        <v>93</v>
      </c>
      <c r="AT19" s="7" t="s">
        <v>6</v>
      </c>
      <c r="AU19" s="7" t="s">
        <v>6</v>
      </c>
      <c r="AV19" s="7" t="s">
        <v>6</v>
      </c>
      <c r="AW19" s="7" t="s">
        <v>6</v>
      </c>
      <c r="AX19" s="7" t="s">
        <v>6</v>
      </c>
      <c r="AY19" s="7" t="s">
        <v>6</v>
      </c>
      <c r="AZ19" s="7" t="s">
        <v>93</v>
      </c>
      <c r="BA19" s="7" t="s">
        <v>93</v>
      </c>
      <c r="BB19" s="7" t="s">
        <v>6</v>
      </c>
      <c r="BC19" s="7" t="s">
        <v>93</v>
      </c>
      <c r="BD19" s="7" t="s">
        <v>6</v>
      </c>
      <c r="BE19" s="7" t="s">
        <v>6</v>
      </c>
      <c r="BF19" s="7" t="s">
        <v>6</v>
      </c>
      <c r="BG19" s="7" t="s">
        <v>6</v>
      </c>
      <c r="BH19" s="7" t="s">
        <v>93</v>
      </c>
      <c r="BI19" s="7" t="s">
        <v>6</v>
      </c>
      <c r="BJ19" s="8"/>
      <c r="BK19" s="5" t="s">
        <v>120</v>
      </c>
      <c r="BL19" s="19">
        <f t="shared" si="0"/>
        <v>11</v>
      </c>
      <c r="BM19" s="20">
        <f t="shared" si="3"/>
        <v>0.18333333333333332</v>
      </c>
      <c r="BN19" s="19">
        <f t="shared" si="1"/>
        <v>6</v>
      </c>
      <c r="BO19" s="20">
        <f t="shared" si="4"/>
        <v>0.13953488372093023</v>
      </c>
      <c r="BP19" s="19">
        <f t="shared" si="2"/>
        <v>5</v>
      </c>
      <c r="BQ19" s="20">
        <f t="shared" si="5"/>
        <v>0.29411764705882354</v>
      </c>
      <c r="BR19" s="8"/>
      <c r="BS19" s="8"/>
      <c r="BT19" s="8"/>
      <c r="BU19" s="8"/>
      <c r="BV19" s="8"/>
      <c r="BW19" s="8"/>
      <c r="BX19" s="8"/>
      <c r="BY19" s="8"/>
      <c r="BZ19" s="8"/>
    </row>
    <row r="20" spans="1:78" x14ac:dyDescent="0.25">
      <c r="BK20" s="9"/>
    </row>
    <row r="21" spans="1:78" x14ac:dyDescent="0.25">
      <c r="A21" s="15" t="s">
        <v>122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8"/>
      <c r="BK21" s="21" t="s">
        <v>122</v>
      </c>
      <c r="BL21" s="22" t="s">
        <v>216</v>
      </c>
      <c r="BM21" s="22" t="s">
        <v>253</v>
      </c>
      <c r="BN21" s="22" t="s">
        <v>216</v>
      </c>
      <c r="BO21" s="22" t="s">
        <v>253</v>
      </c>
      <c r="BP21" s="22" t="s">
        <v>216</v>
      </c>
      <c r="BQ21" s="22" t="s">
        <v>253</v>
      </c>
      <c r="BR21" s="8"/>
      <c r="BS21" s="8"/>
      <c r="BT21" s="8"/>
      <c r="BU21" s="8"/>
      <c r="BV21" s="8"/>
      <c r="BW21" s="8"/>
      <c r="BX21" s="8"/>
      <c r="BY21" s="8"/>
      <c r="BZ21" s="8"/>
    </row>
    <row r="22" spans="1:78" x14ac:dyDescent="0.25">
      <c r="A22" s="7" t="s">
        <v>107</v>
      </c>
      <c r="B22" s="7" t="s">
        <v>6</v>
      </c>
      <c r="C22" s="7" t="s">
        <v>6</v>
      </c>
      <c r="D22" s="7" t="s">
        <v>6</v>
      </c>
      <c r="E22" s="7" t="s">
        <v>6</v>
      </c>
      <c r="F22" s="7" t="s">
        <v>6</v>
      </c>
      <c r="G22" s="7" t="s">
        <v>93</v>
      </c>
      <c r="H22" s="7" t="s">
        <v>6</v>
      </c>
      <c r="I22" s="7" t="s">
        <v>6</v>
      </c>
      <c r="J22" s="7" t="s">
        <v>6</v>
      </c>
      <c r="K22" s="7" t="s">
        <v>6</v>
      </c>
      <c r="L22" s="7" t="s">
        <v>93</v>
      </c>
      <c r="M22" s="7" t="s">
        <v>6</v>
      </c>
      <c r="N22" s="7" t="s">
        <v>6</v>
      </c>
      <c r="O22" s="7" t="s">
        <v>6</v>
      </c>
      <c r="P22" s="7" t="s">
        <v>6</v>
      </c>
      <c r="Q22" s="7" t="s">
        <v>6</v>
      </c>
      <c r="R22" s="7" t="s">
        <v>6</v>
      </c>
      <c r="S22" s="7" t="s">
        <v>6</v>
      </c>
      <c r="T22" s="7" t="s">
        <v>6</v>
      </c>
      <c r="U22" s="7" t="s">
        <v>6</v>
      </c>
      <c r="V22" s="7" t="s">
        <v>6</v>
      </c>
      <c r="W22" s="7" t="s">
        <v>6</v>
      </c>
      <c r="X22" s="7" t="s">
        <v>6</v>
      </c>
      <c r="Y22" s="7" t="s">
        <v>6</v>
      </c>
      <c r="Z22" s="7" t="s">
        <v>6</v>
      </c>
      <c r="AA22" s="7" t="s">
        <v>6</v>
      </c>
      <c r="AB22" s="7" t="s">
        <v>6</v>
      </c>
      <c r="AC22" s="7" t="s">
        <v>6</v>
      </c>
      <c r="AD22" s="7" t="s">
        <v>6</v>
      </c>
      <c r="AE22" s="7" t="s">
        <v>6</v>
      </c>
      <c r="AF22" s="7" t="s">
        <v>6</v>
      </c>
      <c r="AG22" s="7" t="s">
        <v>6</v>
      </c>
      <c r="AH22" s="7" t="s">
        <v>6</v>
      </c>
      <c r="AI22" s="7" t="s">
        <v>6</v>
      </c>
      <c r="AJ22" s="7" t="s">
        <v>6</v>
      </c>
      <c r="AK22" s="7" t="s">
        <v>6</v>
      </c>
      <c r="AL22" s="7" t="s">
        <v>6</v>
      </c>
      <c r="AM22" s="7" t="s">
        <v>6</v>
      </c>
      <c r="AN22" s="7" t="s">
        <v>6</v>
      </c>
      <c r="AO22" s="7" t="s">
        <v>6</v>
      </c>
      <c r="AP22" s="7" t="s">
        <v>6</v>
      </c>
      <c r="AQ22" s="7" t="s">
        <v>6</v>
      </c>
      <c r="AR22" s="7" t="s">
        <v>6</v>
      </c>
      <c r="AS22" s="7" t="s">
        <v>6</v>
      </c>
      <c r="AT22" s="7" t="s">
        <v>6</v>
      </c>
      <c r="AU22" s="7" t="s">
        <v>6</v>
      </c>
      <c r="AV22" s="7" t="s">
        <v>6</v>
      </c>
      <c r="AW22" s="7" t="s">
        <v>6</v>
      </c>
      <c r="AX22" s="7" t="s">
        <v>6</v>
      </c>
      <c r="AY22" s="7" t="s">
        <v>6</v>
      </c>
      <c r="AZ22" s="7" t="s">
        <v>6</v>
      </c>
      <c r="BA22" s="7" t="s">
        <v>6</v>
      </c>
      <c r="BB22" s="7" t="s">
        <v>93</v>
      </c>
      <c r="BC22" s="7" t="s">
        <v>6</v>
      </c>
      <c r="BD22" s="7" t="s">
        <v>6</v>
      </c>
      <c r="BE22" s="7" t="s">
        <v>6</v>
      </c>
      <c r="BF22" s="7" t="s">
        <v>93</v>
      </c>
      <c r="BG22" s="7" t="s">
        <v>6</v>
      </c>
      <c r="BH22" s="7" t="s">
        <v>6</v>
      </c>
      <c r="BI22" s="7" t="s">
        <v>6</v>
      </c>
      <c r="BJ22" s="8"/>
      <c r="BK22" s="7" t="s">
        <v>107</v>
      </c>
      <c r="BL22" s="19">
        <f t="shared" ref="BL22:BL37" si="6">COUNTIF(B22:BI22, "*Y*")</f>
        <v>4</v>
      </c>
      <c r="BM22" s="20">
        <f>BL22/60</f>
        <v>6.6666666666666666E-2</v>
      </c>
      <c r="BN22" s="19">
        <f t="shared" ref="BN22:BN37" si="7">COUNTIF(B22:AR22, "*Y*")</f>
        <v>2</v>
      </c>
      <c r="BO22" s="20">
        <f>BN22/43</f>
        <v>4.6511627906976744E-2</v>
      </c>
      <c r="BP22" s="19">
        <f t="shared" ref="BP22:BP37" si="8">COUNTIF(AS22:BI22, "*Y*")</f>
        <v>2</v>
      </c>
      <c r="BQ22" s="20">
        <f>BP22/17</f>
        <v>0.11764705882352941</v>
      </c>
      <c r="BR22" s="8"/>
      <c r="BS22" s="8"/>
      <c r="BT22" s="8"/>
      <c r="BU22" s="8"/>
      <c r="BV22" s="8"/>
      <c r="BW22" s="8"/>
      <c r="BX22" s="8"/>
      <c r="BY22" s="8"/>
      <c r="BZ22" s="8"/>
    </row>
    <row r="23" spans="1:78" x14ac:dyDescent="0.25">
      <c r="A23" s="7" t="s">
        <v>108</v>
      </c>
      <c r="B23" s="7" t="s">
        <v>6</v>
      </c>
      <c r="C23" s="7" t="s">
        <v>93</v>
      </c>
      <c r="D23" s="7" t="s">
        <v>6</v>
      </c>
      <c r="E23" s="7" t="s">
        <v>6</v>
      </c>
      <c r="F23" s="7" t="s">
        <v>6</v>
      </c>
      <c r="G23" s="7" t="s">
        <v>6</v>
      </c>
      <c r="H23" s="7" t="s">
        <v>6</v>
      </c>
      <c r="I23" s="7" t="s">
        <v>6</v>
      </c>
      <c r="J23" s="7" t="s">
        <v>6</v>
      </c>
      <c r="K23" s="7" t="s">
        <v>6</v>
      </c>
      <c r="L23" s="7" t="s">
        <v>6</v>
      </c>
      <c r="M23" s="7" t="s">
        <v>6</v>
      </c>
      <c r="N23" s="7" t="s">
        <v>6</v>
      </c>
      <c r="O23" s="7" t="s">
        <v>93</v>
      </c>
      <c r="P23" s="7" t="s">
        <v>93</v>
      </c>
      <c r="Q23" s="7" t="s">
        <v>6</v>
      </c>
      <c r="R23" s="7" t="s">
        <v>6</v>
      </c>
      <c r="S23" s="7" t="s">
        <v>6</v>
      </c>
      <c r="T23" s="7" t="s">
        <v>6</v>
      </c>
      <c r="U23" s="7" t="s">
        <v>6</v>
      </c>
      <c r="V23" s="7" t="s">
        <v>6</v>
      </c>
      <c r="W23" s="7" t="s">
        <v>6</v>
      </c>
      <c r="X23" s="7" t="s">
        <v>6</v>
      </c>
      <c r="Y23" s="7" t="s">
        <v>6</v>
      </c>
      <c r="Z23" s="7" t="s">
        <v>6</v>
      </c>
      <c r="AA23" s="7" t="s">
        <v>6</v>
      </c>
      <c r="AB23" s="7" t="s">
        <v>6</v>
      </c>
      <c r="AC23" s="7" t="s">
        <v>6</v>
      </c>
      <c r="AD23" s="7" t="s">
        <v>6</v>
      </c>
      <c r="AE23" s="7" t="s">
        <v>6</v>
      </c>
      <c r="AF23" s="7" t="s">
        <v>6</v>
      </c>
      <c r="AG23" s="7" t="s">
        <v>6</v>
      </c>
      <c r="AH23" s="7" t="s">
        <v>6</v>
      </c>
      <c r="AI23" s="7" t="s">
        <v>6</v>
      </c>
      <c r="AJ23" s="7" t="s">
        <v>6</v>
      </c>
      <c r="AK23" s="7" t="s">
        <v>6</v>
      </c>
      <c r="AL23" s="7" t="s">
        <v>6</v>
      </c>
      <c r="AM23" s="7" t="s">
        <v>6</v>
      </c>
      <c r="AN23" s="7" t="s">
        <v>6</v>
      </c>
      <c r="AO23" s="7" t="s">
        <v>93</v>
      </c>
      <c r="AP23" s="7" t="s">
        <v>6</v>
      </c>
      <c r="AQ23" s="7" t="s">
        <v>6</v>
      </c>
      <c r="AR23" s="7" t="s">
        <v>6</v>
      </c>
      <c r="AS23" s="7" t="s">
        <v>93</v>
      </c>
      <c r="AT23" s="7" t="s">
        <v>6</v>
      </c>
      <c r="AU23" s="7" t="s">
        <v>6</v>
      </c>
      <c r="AV23" s="7" t="s">
        <v>6</v>
      </c>
      <c r="AW23" s="7" t="s">
        <v>6</v>
      </c>
      <c r="AX23" s="7" t="s">
        <v>93</v>
      </c>
      <c r="AY23" s="7" t="s">
        <v>6</v>
      </c>
      <c r="AZ23" s="7" t="s">
        <v>6</v>
      </c>
      <c r="BA23" s="7" t="s">
        <v>93</v>
      </c>
      <c r="BB23" s="7" t="s">
        <v>6</v>
      </c>
      <c r="BC23" s="7" t="s">
        <v>93</v>
      </c>
      <c r="BD23" s="7" t="s">
        <v>6</v>
      </c>
      <c r="BE23" s="7" t="s">
        <v>6</v>
      </c>
      <c r="BF23" s="7" t="s">
        <v>6</v>
      </c>
      <c r="BG23" s="7" t="s">
        <v>6</v>
      </c>
      <c r="BH23" s="7" t="s">
        <v>93</v>
      </c>
      <c r="BI23" s="7" t="s">
        <v>6</v>
      </c>
      <c r="BJ23" s="8"/>
      <c r="BK23" s="7" t="s">
        <v>108</v>
      </c>
      <c r="BL23" s="19">
        <f t="shared" si="6"/>
        <v>9</v>
      </c>
      <c r="BM23" s="20">
        <f t="shared" ref="BM23:BM37" si="9">BL23/60</f>
        <v>0.15</v>
      </c>
      <c r="BN23" s="19">
        <f t="shared" si="7"/>
        <v>4</v>
      </c>
      <c r="BO23" s="20">
        <f t="shared" ref="BO23:BO37" si="10">BN23/43</f>
        <v>9.3023255813953487E-2</v>
      </c>
      <c r="BP23" s="19">
        <f t="shared" si="8"/>
        <v>5</v>
      </c>
      <c r="BQ23" s="20">
        <f t="shared" ref="BQ23:BQ37" si="11">BP23/17</f>
        <v>0.29411764705882354</v>
      </c>
      <c r="BR23" s="8"/>
      <c r="BS23" s="8"/>
      <c r="BT23" s="8"/>
      <c r="BU23" s="8"/>
      <c r="BV23" s="8"/>
      <c r="BW23" s="8"/>
      <c r="BX23" s="8"/>
      <c r="BY23" s="8"/>
      <c r="BZ23" s="8"/>
    </row>
    <row r="24" spans="1:78" x14ac:dyDescent="0.25">
      <c r="A24" s="7" t="s">
        <v>110</v>
      </c>
      <c r="B24" s="7" t="s">
        <v>6</v>
      </c>
      <c r="C24" s="7" t="s">
        <v>6</v>
      </c>
      <c r="D24" s="7" t="s">
        <v>6</v>
      </c>
      <c r="E24" s="7" t="s">
        <v>6</v>
      </c>
      <c r="F24" s="7" t="s">
        <v>6</v>
      </c>
      <c r="G24" s="7" t="s">
        <v>6</v>
      </c>
      <c r="H24" s="7" t="s">
        <v>6</v>
      </c>
      <c r="I24" s="7" t="s">
        <v>6</v>
      </c>
      <c r="J24" s="7" t="s">
        <v>6</v>
      </c>
      <c r="K24" s="7" t="s">
        <v>6</v>
      </c>
      <c r="L24" s="7" t="s">
        <v>6</v>
      </c>
      <c r="M24" s="7" t="s">
        <v>6</v>
      </c>
      <c r="N24" s="7" t="s">
        <v>6</v>
      </c>
      <c r="O24" s="7" t="s">
        <v>6</v>
      </c>
      <c r="P24" s="7" t="s">
        <v>6</v>
      </c>
      <c r="Q24" s="7" t="s">
        <v>6</v>
      </c>
      <c r="R24" s="7" t="s">
        <v>6</v>
      </c>
      <c r="S24" s="7" t="s">
        <v>6</v>
      </c>
      <c r="T24" s="7" t="s">
        <v>6</v>
      </c>
      <c r="U24" s="7" t="s">
        <v>6</v>
      </c>
      <c r="V24" s="7" t="s">
        <v>6</v>
      </c>
      <c r="W24" s="7" t="s">
        <v>6</v>
      </c>
      <c r="X24" s="7" t="s">
        <v>6</v>
      </c>
      <c r="Y24" s="7" t="s">
        <v>6</v>
      </c>
      <c r="Z24" s="7" t="s">
        <v>6</v>
      </c>
      <c r="AA24" s="7" t="s">
        <v>6</v>
      </c>
      <c r="AB24" s="7" t="s">
        <v>93</v>
      </c>
      <c r="AC24" s="7" t="s">
        <v>6</v>
      </c>
      <c r="AD24" s="7" t="s">
        <v>6</v>
      </c>
      <c r="AE24" s="7" t="s">
        <v>6</v>
      </c>
      <c r="AF24" s="7" t="s">
        <v>6</v>
      </c>
      <c r="AG24" s="7" t="s">
        <v>6</v>
      </c>
      <c r="AH24" s="7" t="s">
        <v>6</v>
      </c>
      <c r="AI24" s="7" t="s">
        <v>6</v>
      </c>
      <c r="AJ24" s="7" t="s">
        <v>6</v>
      </c>
      <c r="AK24" s="7" t="s">
        <v>6</v>
      </c>
      <c r="AL24" s="7" t="s">
        <v>6</v>
      </c>
      <c r="AM24" s="7" t="s">
        <v>6</v>
      </c>
      <c r="AN24" s="7" t="s">
        <v>6</v>
      </c>
      <c r="AO24" s="7" t="s">
        <v>6</v>
      </c>
      <c r="AP24" s="7" t="s">
        <v>6</v>
      </c>
      <c r="AQ24" s="7" t="s">
        <v>6</v>
      </c>
      <c r="AR24" s="7" t="s">
        <v>6</v>
      </c>
      <c r="AS24" s="7" t="s">
        <v>6</v>
      </c>
      <c r="AT24" s="7" t="s">
        <v>6</v>
      </c>
      <c r="AU24" s="7" t="s">
        <v>6</v>
      </c>
      <c r="AV24" s="7" t="s">
        <v>6</v>
      </c>
      <c r="AW24" s="7" t="s">
        <v>6</v>
      </c>
      <c r="AX24" s="7" t="s">
        <v>6</v>
      </c>
      <c r="AY24" s="7" t="s">
        <v>6</v>
      </c>
      <c r="AZ24" s="7" t="s">
        <v>6</v>
      </c>
      <c r="BA24" s="7" t="s">
        <v>6</v>
      </c>
      <c r="BB24" s="7" t="s">
        <v>6</v>
      </c>
      <c r="BC24" s="7" t="s">
        <v>6</v>
      </c>
      <c r="BD24" s="7" t="s">
        <v>6</v>
      </c>
      <c r="BE24" s="7" t="s">
        <v>6</v>
      </c>
      <c r="BF24" s="7" t="s">
        <v>6</v>
      </c>
      <c r="BG24" s="7" t="s">
        <v>6</v>
      </c>
      <c r="BH24" s="7" t="s">
        <v>93</v>
      </c>
      <c r="BI24" s="7" t="s">
        <v>6</v>
      </c>
      <c r="BJ24" s="8"/>
      <c r="BK24" s="7" t="s">
        <v>110</v>
      </c>
      <c r="BL24" s="19">
        <f t="shared" si="6"/>
        <v>2</v>
      </c>
      <c r="BM24" s="20">
        <f t="shared" si="9"/>
        <v>3.3333333333333333E-2</v>
      </c>
      <c r="BN24" s="19">
        <f t="shared" si="7"/>
        <v>1</v>
      </c>
      <c r="BO24" s="20">
        <f t="shared" si="10"/>
        <v>2.3255813953488372E-2</v>
      </c>
      <c r="BP24" s="19">
        <f t="shared" si="8"/>
        <v>1</v>
      </c>
      <c r="BQ24" s="20">
        <f t="shared" si="11"/>
        <v>5.8823529411764705E-2</v>
      </c>
      <c r="BR24" s="8"/>
      <c r="BS24" s="8"/>
      <c r="BT24" s="8"/>
      <c r="BU24" s="8"/>
      <c r="BV24" s="8"/>
      <c r="BW24" s="8"/>
      <c r="BX24" s="8"/>
      <c r="BY24" s="8"/>
      <c r="BZ24" s="8"/>
    </row>
    <row r="25" spans="1:78" x14ac:dyDescent="0.25">
      <c r="A25" s="7" t="s">
        <v>112</v>
      </c>
      <c r="B25" s="7" t="s">
        <v>6</v>
      </c>
      <c r="C25" s="7" t="s">
        <v>93</v>
      </c>
      <c r="D25" s="7" t="s">
        <v>6</v>
      </c>
      <c r="E25" s="7" t="s">
        <v>6</v>
      </c>
      <c r="F25" s="7" t="s">
        <v>6</v>
      </c>
      <c r="G25" s="7" t="s">
        <v>6</v>
      </c>
      <c r="H25" s="7" t="s">
        <v>6</v>
      </c>
      <c r="I25" s="7" t="s">
        <v>6</v>
      </c>
      <c r="J25" s="7" t="s">
        <v>6</v>
      </c>
      <c r="K25" s="7" t="s">
        <v>6</v>
      </c>
      <c r="L25" s="7" t="s">
        <v>6</v>
      </c>
      <c r="M25" s="7" t="s">
        <v>6</v>
      </c>
      <c r="N25" s="7" t="s">
        <v>6</v>
      </c>
      <c r="O25" s="7" t="s">
        <v>6</v>
      </c>
      <c r="P25" s="7" t="s">
        <v>6</v>
      </c>
      <c r="Q25" s="7" t="s">
        <v>6</v>
      </c>
      <c r="R25" s="7" t="s">
        <v>6</v>
      </c>
      <c r="S25" s="7" t="s">
        <v>6</v>
      </c>
      <c r="T25" s="7" t="s">
        <v>6</v>
      </c>
      <c r="U25" s="7" t="s">
        <v>6</v>
      </c>
      <c r="V25" s="7" t="s">
        <v>6</v>
      </c>
      <c r="W25" s="7" t="s">
        <v>6</v>
      </c>
      <c r="X25" s="7" t="s">
        <v>6</v>
      </c>
      <c r="Y25" s="7" t="s">
        <v>6</v>
      </c>
      <c r="Z25" s="7" t="s">
        <v>6</v>
      </c>
      <c r="AA25" s="7" t="s">
        <v>6</v>
      </c>
      <c r="AB25" s="7" t="s">
        <v>6</v>
      </c>
      <c r="AC25" s="7" t="s">
        <v>6</v>
      </c>
      <c r="AD25" s="7" t="s">
        <v>6</v>
      </c>
      <c r="AE25" s="7" t="s">
        <v>6</v>
      </c>
      <c r="AF25" s="7" t="s">
        <v>6</v>
      </c>
      <c r="AG25" s="7" t="s">
        <v>6</v>
      </c>
      <c r="AH25" s="7" t="s">
        <v>6</v>
      </c>
      <c r="AI25" s="7" t="s">
        <v>6</v>
      </c>
      <c r="AJ25" s="7" t="s">
        <v>6</v>
      </c>
      <c r="AK25" s="7" t="s">
        <v>6</v>
      </c>
      <c r="AL25" s="7" t="s">
        <v>6</v>
      </c>
      <c r="AM25" s="7" t="s">
        <v>6</v>
      </c>
      <c r="AN25" s="7" t="s">
        <v>6</v>
      </c>
      <c r="AO25" s="7" t="s">
        <v>6</v>
      </c>
      <c r="AP25" s="7" t="s">
        <v>6</v>
      </c>
      <c r="AQ25" s="7" t="s">
        <v>6</v>
      </c>
      <c r="AR25" s="7" t="s">
        <v>6</v>
      </c>
      <c r="AS25" s="7" t="s">
        <v>6</v>
      </c>
      <c r="AT25" s="7" t="s">
        <v>6</v>
      </c>
      <c r="AU25" s="7" t="s">
        <v>6</v>
      </c>
      <c r="AV25" s="7" t="s">
        <v>93</v>
      </c>
      <c r="AW25" s="7" t="s">
        <v>6</v>
      </c>
      <c r="AX25" s="7" t="s">
        <v>6</v>
      </c>
      <c r="AY25" s="7" t="s">
        <v>6</v>
      </c>
      <c r="AZ25" s="7" t="s">
        <v>6</v>
      </c>
      <c r="BA25" s="7" t="s">
        <v>6</v>
      </c>
      <c r="BB25" s="7" t="s">
        <v>6</v>
      </c>
      <c r="BC25" s="7" t="s">
        <v>6</v>
      </c>
      <c r="BD25" s="7" t="s">
        <v>6</v>
      </c>
      <c r="BE25" s="7" t="s">
        <v>6</v>
      </c>
      <c r="BF25" s="7" t="s">
        <v>6</v>
      </c>
      <c r="BG25" s="7" t="s">
        <v>6</v>
      </c>
      <c r="BH25" s="7" t="s">
        <v>6</v>
      </c>
      <c r="BI25" s="7" t="s">
        <v>6</v>
      </c>
      <c r="BJ25" s="8"/>
      <c r="BK25" s="7" t="s">
        <v>112</v>
      </c>
      <c r="BL25" s="19">
        <f t="shared" si="6"/>
        <v>2</v>
      </c>
      <c r="BM25" s="20">
        <f t="shared" si="9"/>
        <v>3.3333333333333333E-2</v>
      </c>
      <c r="BN25" s="19">
        <f t="shared" si="7"/>
        <v>1</v>
      </c>
      <c r="BO25" s="20">
        <f t="shared" si="10"/>
        <v>2.3255813953488372E-2</v>
      </c>
      <c r="BP25" s="19">
        <f t="shared" si="8"/>
        <v>1</v>
      </c>
      <c r="BQ25" s="20">
        <f t="shared" si="11"/>
        <v>5.8823529411764705E-2</v>
      </c>
      <c r="BR25" s="8"/>
      <c r="BS25" s="8"/>
      <c r="BT25" s="8"/>
      <c r="BU25" s="8"/>
      <c r="BV25" s="8"/>
      <c r="BW25" s="8"/>
      <c r="BX25" s="8"/>
      <c r="BY25" s="8"/>
      <c r="BZ25" s="8"/>
    </row>
    <row r="26" spans="1:78" x14ac:dyDescent="0.25">
      <c r="A26" s="7" t="s">
        <v>115</v>
      </c>
      <c r="B26" s="7" t="s">
        <v>6</v>
      </c>
      <c r="C26" s="7" t="s">
        <v>6</v>
      </c>
      <c r="D26" s="7" t="s">
        <v>6</v>
      </c>
      <c r="E26" s="7" t="s">
        <v>6</v>
      </c>
      <c r="F26" s="7" t="s">
        <v>6</v>
      </c>
      <c r="G26" s="7" t="s">
        <v>6</v>
      </c>
      <c r="H26" s="7" t="s">
        <v>6</v>
      </c>
      <c r="I26" s="7" t="s">
        <v>6</v>
      </c>
      <c r="J26" s="7" t="s">
        <v>6</v>
      </c>
      <c r="K26" s="7" t="s">
        <v>6</v>
      </c>
      <c r="L26" s="7" t="s">
        <v>6</v>
      </c>
      <c r="M26" s="7" t="s">
        <v>6</v>
      </c>
      <c r="N26" s="7" t="s">
        <v>6</v>
      </c>
      <c r="O26" s="7" t="s">
        <v>93</v>
      </c>
      <c r="P26" s="7" t="s">
        <v>93</v>
      </c>
      <c r="Q26" s="7" t="s">
        <v>6</v>
      </c>
      <c r="R26" s="7" t="s">
        <v>6</v>
      </c>
      <c r="S26" s="7" t="s">
        <v>6</v>
      </c>
      <c r="T26" s="7" t="s">
        <v>6</v>
      </c>
      <c r="U26" s="7" t="s">
        <v>6</v>
      </c>
      <c r="V26" s="7" t="s">
        <v>6</v>
      </c>
      <c r="W26" s="7" t="s">
        <v>6</v>
      </c>
      <c r="X26" s="7" t="s">
        <v>6</v>
      </c>
      <c r="Y26" s="7" t="s">
        <v>6</v>
      </c>
      <c r="Z26" s="7" t="s">
        <v>6</v>
      </c>
      <c r="AA26" s="7" t="s">
        <v>6</v>
      </c>
      <c r="AB26" s="7" t="s">
        <v>6</v>
      </c>
      <c r="AC26" s="7" t="s">
        <v>6</v>
      </c>
      <c r="AD26" s="7" t="s">
        <v>6</v>
      </c>
      <c r="AE26" s="7" t="s">
        <v>6</v>
      </c>
      <c r="AF26" s="7" t="s">
        <v>6</v>
      </c>
      <c r="AG26" s="7" t="s">
        <v>6</v>
      </c>
      <c r="AH26" s="7" t="s">
        <v>6</v>
      </c>
      <c r="AI26" s="7" t="s">
        <v>6</v>
      </c>
      <c r="AJ26" s="7" t="s">
        <v>6</v>
      </c>
      <c r="AK26" s="7" t="s">
        <v>6</v>
      </c>
      <c r="AL26" s="7" t="s">
        <v>6</v>
      </c>
      <c r="AM26" s="7" t="s">
        <v>6</v>
      </c>
      <c r="AN26" s="7" t="s">
        <v>6</v>
      </c>
      <c r="AO26" s="7" t="s">
        <v>6</v>
      </c>
      <c r="AP26" s="7" t="s">
        <v>6</v>
      </c>
      <c r="AQ26" s="7" t="s">
        <v>6</v>
      </c>
      <c r="AR26" s="7" t="s">
        <v>6</v>
      </c>
      <c r="AS26" s="7" t="s">
        <v>6</v>
      </c>
      <c r="AT26" s="7" t="s">
        <v>6</v>
      </c>
      <c r="AU26" s="7" t="s">
        <v>6</v>
      </c>
      <c r="AV26" s="7" t="s">
        <v>6</v>
      </c>
      <c r="AW26" s="7" t="s">
        <v>6</v>
      </c>
      <c r="AX26" s="7" t="s">
        <v>6</v>
      </c>
      <c r="AY26" s="7" t="s">
        <v>6</v>
      </c>
      <c r="AZ26" s="7" t="s">
        <v>6</v>
      </c>
      <c r="BA26" s="7" t="s">
        <v>6</v>
      </c>
      <c r="BB26" s="7" t="s">
        <v>6</v>
      </c>
      <c r="BC26" s="7" t="s">
        <v>6</v>
      </c>
      <c r="BD26" s="7" t="s">
        <v>6</v>
      </c>
      <c r="BE26" s="7" t="s">
        <v>6</v>
      </c>
      <c r="BF26" s="7" t="s">
        <v>93</v>
      </c>
      <c r="BG26" s="7" t="s">
        <v>6</v>
      </c>
      <c r="BH26" s="7" t="s">
        <v>6</v>
      </c>
      <c r="BI26" s="7" t="s">
        <v>6</v>
      </c>
      <c r="BJ26" s="8"/>
      <c r="BK26" s="7" t="s">
        <v>115</v>
      </c>
      <c r="BL26" s="19">
        <f t="shared" si="6"/>
        <v>3</v>
      </c>
      <c r="BM26" s="20">
        <f t="shared" si="9"/>
        <v>0.05</v>
      </c>
      <c r="BN26" s="19">
        <f t="shared" si="7"/>
        <v>2</v>
      </c>
      <c r="BO26" s="20">
        <f t="shared" si="10"/>
        <v>4.6511627906976744E-2</v>
      </c>
      <c r="BP26" s="19">
        <f t="shared" si="8"/>
        <v>1</v>
      </c>
      <c r="BQ26" s="20">
        <f t="shared" si="11"/>
        <v>5.8823529411764705E-2</v>
      </c>
      <c r="BR26" s="8"/>
      <c r="BS26" s="8"/>
      <c r="BT26" s="8"/>
      <c r="BU26" s="8"/>
      <c r="BV26" s="8"/>
      <c r="BW26" s="8"/>
      <c r="BX26" s="8"/>
      <c r="BY26" s="8"/>
      <c r="BZ26" s="8"/>
    </row>
    <row r="27" spans="1:78" x14ac:dyDescent="0.25">
      <c r="A27" s="7" t="s">
        <v>106</v>
      </c>
      <c r="B27" s="7" t="s">
        <v>6</v>
      </c>
      <c r="C27" s="7" t="s">
        <v>93</v>
      </c>
      <c r="D27" s="7" t="s">
        <v>6</v>
      </c>
      <c r="E27" s="7" t="s">
        <v>93</v>
      </c>
      <c r="F27" s="7" t="s">
        <v>6</v>
      </c>
      <c r="G27" s="7" t="s">
        <v>93</v>
      </c>
      <c r="H27" s="7" t="s">
        <v>6</v>
      </c>
      <c r="I27" s="7" t="s">
        <v>6</v>
      </c>
      <c r="J27" s="7" t="s">
        <v>93</v>
      </c>
      <c r="K27" s="7" t="s">
        <v>93</v>
      </c>
      <c r="L27" s="7" t="s">
        <v>6</v>
      </c>
      <c r="M27" s="7" t="s">
        <v>93</v>
      </c>
      <c r="N27" s="7" t="s">
        <v>6</v>
      </c>
      <c r="O27" s="7" t="s">
        <v>93</v>
      </c>
      <c r="P27" s="7" t="s">
        <v>6</v>
      </c>
      <c r="Q27" s="7" t="s">
        <v>93</v>
      </c>
      <c r="R27" s="7" t="s">
        <v>6</v>
      </c>
      <c r="S27" s="7" t="s">
        <v>93</v>
      </c>
      <c r="T27" s="7" t="s">
        <v>6</v>
      </c>
      <c r="U27" s="7" t="s">
        <v>93</v>
      </c>
      <c r="V27" s="7" t="s">
        <v>6</v>
      </c>
      <c r="W27" s="7" t="s">
        <v>6</v>
      </c>
      <c r="X27" s="7" t="s">
        <v>93</v>
      </c>
      <c r="Y27" s="7" t="s">
        <v>93</v>
      </c>
      <c r="Z27" s="7" t="s">
        <v>93</v>
      </c>
      <c r="AA27" s="7" t="s">
        <v>93</v>
      </c>
      <c r="AB27" s="7" t="s">
        <v>6</v>
      </c>
      <c r="AC27" s="7" t="s">
        <v>6</v>
      </c>
      <c r="AD27" s="7" t="s">
        <v>6</v>
      </c>
      <c r="AE27" s="7" t="s">
        <v>6</v>
      </c>
      <c r="AF27" s="7" t="s">
        <v>6</v>
      </c>
      <c r="AG27" s="7" t="s">
        <v>6</v>
      </c>
      <c r="AH27" s="7" t="s">
        <v>93</v>
      </c>
      <c r="AI27" s="7" t="s">
        <v>6</v>
      </c>
      <c r="AJ27" s="7" t="s">
        <v>93</v>
      </c>
      <c r="AK27" s="7" t="s">
        <v>93</v>
      </c>
      <c r="AL27" s="7" t="s">
        <v>6</v>
      </c>
      <c r="AM27" s="7" t="s">
        <v>121</v>
      </c>
      <c r="AN27" s="7" t="s">
        <v>6</v>
      </c>
      <c r="AO27" s="7" t="s">
        <v>93</v>
      </c>
      <c r="AP27" s="7" t="s">
        <v>93</v>
      </c>
      <c r="AQ27" s="7" t="s">
        <v>6</v>
      </c>
      <c r="AR27" s="7" t="s">
        <v>6</v>
      </c>
      <c r="AS27" s="7" t="s">
        <v>93</v>
      </c>
      <c r="AT27" s="7" t="s">
        <v>93</v>
      </c>
      <c r="AU27" s="7" t="s">
        <v>6</v>
      </c>
      <c r="AV27" s="7" t="s">
        <v>6</v>
      </c>
      <c r="AW27" s="7" t="s">
        <v>93</v>
      </c>
      <c r="AX27" s="7" t="s">
        <v>93</v>
      </c>
      <c r="AY27" s="7" t="s">
        <v>6</v>
      </c>
      <c r="AZ27" s="7" t="s">
        <v>6</v>
      </c>
      <c r="BA27" s="7" t="s">
        <v>93</v>
      </c>
      <c r="BB27" s="7" t="s">
        <v>6</v>
      </c>
      <c r="BC27" s="7" t="s">
        <v>93</v>
      </c>
      <c r="BD27" s="7" t="s">
        <v>93</v>
      </c>
      <c r="BE27" s="7" t="s">
        <v>6</v>
      </c>
      <c r="BF27" s="7" t="s">
        <v>6</v>
      </c>
      <c r="BG27" s="7" t="s">
        <v>93</v>
      </c>
      <c r="BH27" s="7" t="s">
        <v>6</v>
      </c>
      <c r="BI27" s="7" t="s">
        <v>6</v>
      </c>
      <c r="BJ27" s="8"/>
      <c r="BK27" s="7" t="s">
        <v>106</v>
      </c>
      <c r="BL27" s="19">
        <f t="shared" si="6"/>
        <v>28</v>
      </c>
      <c r="BM27" s="20">
        <f t="shared" si="9"/>
        <v>0.46666666666666667</v>
      </c>
      <c r="BN27" s="19">
        <f t="shared" si="7"/>
        <v>20</v>
      </c>
      <c r="BO27" s="20">
        <f t="shared" si="10"/>
        <v>0.46511627906976744</v>
      </c>
      <c r="BP27" s="19">
        <f t="shared" si="8"/>
        <v>8</v>
      </c>
      <c r="BQ27" s="20">
        <f t="shared" si="11"/>
        <v>0.47058823529411764</v>
      </c>
      <c r="BR27" s="8"/>
      <c r="BS27" s="8"/>
      <c r="BT27" s="8"/>
      <c r="BU27" s="8"/>
      <c r="BV27" s="8"/>
      <c r="BW27" s="8"/>
      <c r="BX27" s="8"/>
      <c r="BY27" s="8"/>
      <c r="BZ27" s="8"/>
    </row>
    <row r="28" spans="1:78" x14ac:dyDescent="0.25">
      <c r="A28" s="5" t="s">
        <v>117</v>
      </c>
      <c r="B28" s="7" t="s">
        <v>6</v>
      </c>
      <c r="C28" s="7" t="s">
        <v>6</v>
      </c>
      <c r="D28" s="7" t="s">
        <v>6</v>
      </c>
      <c r="E28" s="7" t="s">
        <v>6</v>
      </c>
      <c r="F28" s="7" t="s">
        <v>6</v>
      </c>
      <c r="G28" s="7" t="s">
        <v>6</v>
      </c>
      <c r="H28" s="7" t="s">
        <v>6</v>
      </c>
      <c r="I28" s="7" t="s">
        <v>6</v>
      </c>
      <c r="J28" s="7" t="s">
        <v>6</v>
      </c>
      <c r="K28" s="7" t="s">
        <v>6</v>
      </c>
      <c r="L28" s="7" t="s">
        <v>6</v>
      </c>
      <c r="M28" s="7" t="s">
        <v>6</v>
      </c>
      <c r="N28" s="7" t="s">
        <v>6</v>
      </c>
      <c r="O28" s="7" t="s">
        <v>6</v>
      </c>
      <c r="P28" s="7" t="s">
        <v>6</v>
      </c>
      <c r="Q28" s="7" t="s">
        <v>6</v>
      </c>
      <c r="R28" s="7" t="s">
        <v>6</v>
      </c>
      <c r="S28" s="7" t="s">
        <v>6</v>
      </c>
      <c r="T28" s="7" t="s">
        <v>6</v>
      </c>
      <c r="U28" s="7" t="s">
        <v>6</v>
      </c>
      <c r="V28" s="7" t="s">
        <v>6</v>
      </c>
      <c r="W28" s="7" t="s">
        <v>6</v>
      </c>
      <c r="X28" s="7" t="s">
        <v>6</v>
      </c>
      <c r="Y28" s="7" t="s">
        <v>6</v>
      </c>
      <c r="Z28" s="7" t="s">
        <v>6</v>
      </c>
      <c r="AA28" s="7" t="s">
        <v>6</v>
      </c>
      <c r="AB28" s="7" t="s">
        <v>6</v>
      </c>
      <c r="AC28" s="7" t="s">
        <v>6</v>
      </c>
      <c r="AD28" s="7" t="s">
        <v>6</v>
      </c>
      <c r="AE28" s="7" t="s">
        <v>93</v>
      </c>
      <c r="AF28" s="7" t="s">
        <v>6</v>
      </c>
      <c r="AG28" s="7" t="s">
        <v>6</v>
      </c>
      <c r="AH28" s="7" t="s">
        <v>6</v>
      </c>
      <c r="AI28" s="7" t="s">
        <v>6</v>
      </c>
      <c r="AJ28" s="7" t="s">
        <v>93</v>
      </c>
      <c r="AK28" s="7" t="s">
        <v>6</v>
      </c>
      <c r="AL28" s="7" t="s">
        <v>6</v>
      </c>
      <c r="AM28" s="7" t="s">
        <v>6</v>
      </c>
      <c r="AN28" s="7" t="s">
        <v>6</v>
      </c>
      <c r="AO28" s="7" t="s">
        <v>6</v>
      </c>
      <c r="AP28" s="7" t="s">
        <v>6</v>
      </c>
      <c r="AQ28" s="7" t="s">
        <v>6</v>
      </c>
      <c r="AR28" s="7" t="s">
        <v>6</v>
      </c>
      <c r="AS28" s="7" t="s">
        <v>6</v>
      </c>
      <c r="AT28" s="7" t="s">
        <v>6</v>
      </c>
      <c r="AU28" s="7" t="s">
        <v>6</v>
      </c>
      <c r="AV28" s="7" t="s">
        <v>6</v>
      </c>
      <c r="AW28" s="7" t="s">
        <v>6</v>
      </c>
      <c r="AX28" s="7" t="s">
        <v>6</v>
      </c>
      <c r="AY28" s="7" t="s">
        <v>6</v>
      </c>
      <c r="AZ28" s="7" t="s">
        <v>6</v>
      </c>
      <c r="BA28" s="7" t="s">
        <v>93</v>
      </c>
      <c r="BB28" s="7" t="s">
        <v>6</v>
      </c>
      <c r="BC28" s="7" t="s">
        <v>6</v>
      </c>
      <c r="BD28" s="7" t="s">
        <v>6</v>
      </c>
      <c r="BE28" s="7" t="s">
        <v>6</v>
      </c>
      <c r="BF28" s="7" t="s">
        <v>6</v>
      </c>
      <c r="BG28" s="7" t="s">
        <v>6</v>
      </c>
      <c r="BH28" s="7" t="s">
        <v>6</v>
      </c>
      <c r="BI28" s="7" t="s">
        <v>6</v>
      </c>
      <c r="BJ28" s="8"/>
      <c r="BK28" s="5" t="s">
        <v>117</v>
      </c>
      <c r="BL28" s="19">
        <f t="shared" si="6"/>
        <v>3</v>
      </c>
      <c r="BM28" s="20">
        <f t="shared" si="9"/>
        <v>0.05</v>
      </c>
      <c r="BN28" s="19">
        <f t="shared" si="7"/>
        <v>2</v>
      </c>
      <c r="BO28" s="20">
        <f t="shared" si="10"/>
        <v>4.6511627906976744E-2</v>
      </c>
      <c r="BP28" s="19">
        <f t="shared" si="8"/>
        <v>1</v>
      </c>
      <c r="BQ28" s="20">
        <f t="shared" si="11"/>
        <v>5.8823529411764705E-2</v>
      </c>
      <c r="BR28" s="8"/>
      <c r="BS28" s="8"/>
      <c r="BT28" s="8"/>
      <c r="BU28" s="8"/>
      <c r="BV28" s="8"/>
      <c r="BW28" s="8"/>
      <c r="BX28" s="8"/>
      <c r="BY28" s="8"/>
      <c r="BZ28" s="8"/>
    </row>
    <row r="29" spans="1:78" x14ac:dyDescent="0.25">
      <c r="A29" s="7" t="s">
        <v>111</v>
      </c>
      <c r="B29" s="7" t="s">
        <v>6</v>
      </c>
      <c r="C29" s="7" t="s">
        <v>6</v>
      </c>
      <c r="D29" s="7" t="s">
        <v>6</v>
      </c>
      <c r="E29" s="7" t="s">
        <v>6</v>
      </c>
      <c r="F29" s="7" t="s">
        <v>6</v>
      </c>
      <c r="G29" s="7" t="s">
        <v>6</v>
      </c>
      <c r="H29" s="7" t="s">
        <v>6</v>
      </c>
      <c r="I29" s="7" t="s">
        <v>6</v>
      </c>
      <c r="J29" s="7" t="s">
        <v>6</v>
      </c>
      <c r="K29" s="7" t="s">
        <v>6</v>
      </c>
      <c r="L29" s="7" t="s">
        <v>6</v>
      </c>
      <c r="M29" s="7" t="s">
        <v>6</v>
      </c>
      <c r="N29" s="7" t="s">
        <v>6</v>
      </c>
      <c r="O29" s="7" t="s">
        <v>93</v>
      </c>
      <c r="P29" s="7" t="s">
        <v>6</v>
      </c>
      <c r="Q29" s="7" t="s">
        <v>6</v>
      </c>
      <c r="R29" s="7" t="s">
        <v>6</v>
      </c>
      <c r="S29" s="7" t="s">
        <v>93</v>
      </c>
      <c r="T29" s="7" t="s">
        <v>6</v>
      </c>
      <c r="U29" s="7" t="s">
        <v>6</v>
      </c>
      <c r="V29" s="7" t="s">
        <v>6</v>
      </c>
      <c r="W29" s="7" t="s">
        <v>93</v>
      </c>
      <c r="X29" s="7" t="s">
        <v>6</v>
      </c>
      <c r="Y29" s="7" t="s">
        <v>6</v>
      </c>
      <c r="Z29" s="7" t="s">
        <v>6</v>
      </c>
      <c r="AA29" s="7" t="s">
        <v>6</v>
      </c>
      <c r="AB29" s="7" t="s">
        <v>6</v>
      </c>
      <c r="AC29" s="7" t="s">
        <v>6</v>
      </c>
      <c r="AD29" s="7" t="s">
        <v>6</v>
      </c>
      <c r="AE29" s="7" t="s">
        <v>6</v>
      </c>
      <c r="AF29" s="7" t="s">
        <v>6</v>
      </c>
      <c r="AG29" s="7" t="s">
        <v>6</v>
      </c>
      <c r="AH29" s="7" t="s">
        <v>6</v>
      </c>
      <c r="AI29" s="7" t="s">
        <v>6</v>
      </c>
      <c r="AJ29" s="7" t="s">
        <v>6</v>
      </c>
      <c r="AK29" s="7" t="s">
        <v>6</v>
      </c>
      <c r="AL29" s="7" t="s">
        <v>6</v>
      </c>
      <c r="AM29" s="7" t="s">
        <v>6</v>
      </c>
      <c r="AN29" s="7" t="s">
        <v>93</v>
      </c>
      <c r="AO29" s="7" t="s">
        <v>6</v>
      </c>
      <c r="AP29" s="7" t="s">
        <v>6</v>
      </c>
      <c r="AQ29" s="7" t="s">
        <v>6</v>
      </c>
      <c r="AR29" s="7" t="s">
        <v>93</v>
      </c>
      <c r="AS29" s="7" t="s">
        <v>6</v>
      </c>
      <c r="AT29" s="7" t="s">
        <v>6</v>
      </c>
      <c r="AU29" s="7" t="s">
        <v>6</v>
      </c>
      <c r="AV29" s="7" t="s">
        <v>6</v>
      </c>
      <c r="AW29" s="7" t="s">
        <v>6</v>
      </c>
      <c r="AX29" s="7" t="s">
        <v>6</v>
      </c>
      <c r="AY29" s="7" t="s">
        <v>6</v>
      </c>
      <c r="AZ29" s="7" t="s">
        <v>6</v>
      </c>
      <c r="BA29" s="7" t="s">
        <v>93</v>
      </c>
      <c r="BB29" s="7" t="s">
        <v>6</v>
      </c>
      <c r="BC29" s="7" t="s">
        <v>93</v>
      </c>
      <c r="BD29" s="7" t="s">
        <v>6</v>
      </c>
      <c r="BE29" s="7" t="s">
        <v>6</v>
      </c>
      <c r="BF29" s="7" t="s">
        <v>6</v>
      </c>
      <c r="BG29" s="7" t="s">
        <v>6</v>
      </c>
      <c r="BH29" s="7" t="s">
        <v>93</v>
      </c>
      <c r="BI29" s="7" t="s">
        <v>93</v>
      </c>
      <c r="BJ29" s="8"/>
      <c r="BK29" s="7" t="s">
        <v>111</v>
      </c>
      <c r="BL29" s="19">
        <f t="shared" si="6"/>
        <v>9</v>
      </c>
      <c r="BM29" s="20">
        <f t="shared" si="9"/>
        <v>0.15</v>
      </c>
      <c r="BN29" s="19">
        <f t="shared" si="7"/>
        <v>5</v>
      </c>
      <c r="BO29" s="20">
        <f t="shared" si="10"/>
        <v>0.11627906976744186</v>
      </c>
      <c r="BP29" s="19">
        <f t="shared" si="8"/>
        <v>4</v>
      </c>
      <c r="BQ29" s="20">
        <f t="shared" si="11"/>
        <v>0.23529411764705882</v>
      </c>
      <c r="BR29" s="8"/>
      <c r="BS29" s="8"/>
      <c r="BT29" s="8"/>
      <c r="BU29" s="8"/>
      <c r="BV29" s="8"/>
      <c r="BW29" s="8"/>
      <c r="BX29" s="8"/>
      <c r="BY29" s="8"/>
      <c r="BZ29" s="8"/>
    </row>
    <row r="30" spans="1:78" x14ac:dyDescent="0.25">
      <c r="A30" s="7" t="s">
        <v>116</v>
      </c>
      <c r="B30" s="7" t="s">
        <v>6</v>
      </c>
      <c r="C30" s="7" t="s">
        <v>6</v>
      </c>
      <c r="D30" s="7" t="s">
        <v>6</v>
      </c>
      <c r="E30" s="7" t="s">
        <v>6</v>
      </c>
      <c r="F30" s="7" t="s">
        <v>93</v>
      </c>
      <c r="G30" s="7" t="s">
        <v>6</v>
      </c>
      <c r="H30" s="7" t="s">
        <v>6</v>
      </c>
      <c r="I30" s="7" t="s">
        <v>6</v>
      </c>
      <c r="J30" s="7" t="s">
        <v>6</v>
      </c>
      <c r="K30" s="7" t="s">
        <v>6</v>
      </c>
      <c r="L30" s="7" t="s">
        <v>6</v>
      </c>
      <c r="M30" s="7" t="s">
        <v>6</v>
      </c>
      <c r="N30" s="7" t="s">
        <v>6</v>
      </c>
      <c r="O30" s="7" t="s">
        <v>6</v>
      </c>
      <c r="P30" s="7" t="s">
        <v>6</v>
      </c>
      <c r="Q30" s="7" t="s">
        <v>6</v>
      </c>
      <c r="R30" s="7" t="s">
        <v>6</v>
      </c>
      <c r="S30" s="7" t="s">
        <v>6</v>
      </c>
      <c r="T30" s="7" t="s">
        <v>6</v>
      </c>
      <c r="U30" s="7" t="s">
        <v>6</v>
      </c>
      <c r="V30" s="7" t="s">
        <v>6</v>
      </c>
      <c r="W30" s="7" t="s">
        <v>6</v>
      </c>
      <c r="X30" s="7" t="s">
        <v>6</v>
      </c>
      <c r="Y30" s="7" t="s">
        <v>6</v>
      </c>
      <c r="Z30" s="7" t="s">
        <v>6</v>
      </c>
      <c r="AA30" s="7" t="s">
        <v>6</v>
      </c>
      <c r="AB30" s="7" t="s">
        <v>93</v>
      </c>
      <c r="AC30" s="7" t="s">
        <v>6</v>
      </c>
      <c r="AD30" s="7" t="s">
        <v>6</v>
      </c>
      <c r="AE30" s="7" t="s">
        <v>6</v>
      </c>
      <c r="AF30" s="7" t="s">
        <v>6</v>
      </c>
      <c r="AG30" s="7" t="s">
        <v>6</v>
      </c>
      <c r="AH30" s="7" t="s">
        <v>6</v>
      </c>
      <c r="AI30" s="7" t="s">
        <v>6</v>
      </c>
      <c r="AJ30" s="7" t="s">
        <v>6</v>
      </c>
      <c r="AK30" s="7" t="s">
        <v>6</v>
      </c>
      <c r="AL30" s="7" t="s">
        <v>6</v>
      </c>
      <c r="AM30" s="7" t="s">
        <v>6</v>
      </c>
      <c r="AN30" s="7" t="s">
        <v>6</v>
      </c>
      <c r="AO30" s="7" t="s">
        <v>6</v>
      </c>
      <c r="AP30" s="7" t="s">
        <v>6</v>
      </c>
      <c r="AQ30" s="7" t="s">
        <v>6</v>
      </c>
      <c r="AR30" s="7" t="s">
        <v>6</v>
      </c>
      <c r="AS30" s="7" t="s">
        <v>6</v>
      </c>
      <c r="AT30" s="7" t="s">
        <v>6</v>
      </c>
      <c r="AU30" s="7" t="s">
        <v>6</v>
      </c>
      <c r="AV30" s="7" t="s">
        <v>6</v>
      </c>
      <c r="AW30" s="7" t="s">
        <v>6</v>
      </c>
      <c r="AX30" s="7" t="s">
        <v>6</v>
      </c>
      <c r="AY30" s="7" t="s">
        <v>6</v>
      </c>
      <c r="AZ30" s="7" t="s">
        <v>6</v>
      </c>
      <c r="BA30" s="7" t="s">
        <v>6</v>
      </c>
      <c r="BB30" s="7" t="s">
        <v>6</v>
      </c>
      <c r="BC30" s="7" t="s">
        <v>93</v>
      </c>
      <c r="BD30" s="7" t="s">
        <v>6</v>
      </c>
      <c r="BE30" s="7" t="s">
        <v>6</v>
      </c>
      <c r="BF30" s="7" t="s">
        <v>6</v>
      </c>
      <c r="BG30" s="7" t="s">
        <v>6</v>
      </c>
      <c r="BH30" s="7" t="s">
        <v>6</v>
      </c>
      <c r="BI30" s="7" t="s">
        <v>93</v>
      </c>
      <c r="BJ30" s="8"/>
      <c r="BK30" s="7" t="s">
        <v>116</v>
      </c>
      <c r="BL30" s="19">
        <f t="shared" si="6"/>
        <v>4</v>
      </c>
      <c r="BM30" s="20">
        <f t="shared" si="9"/>
        <v>6.6666666666666666E-2</v>
      </c>
      <c r="BN30" s="19">
        <f t="shared" si="7"/>
        <v>2</v>
      </c>
      <c r="BO30" s="20">
        <f t="shared" si="10"/>
        <v>4.6511627906976744E-2</v>
      </c>
      <c r="BP30" s="19">
        <f t="shared" si="8"/>
        <v>2</v>
      </c>
      <c r="BQ30" s="20">
        <f t="shared" si="11"/>
        <v>0.11764705882352941</v>
      </c>
      <c r="BR30" s="8"/>
      <c r="BS30" s="8"/>
      <c r="BT30" s="8"/>
      <c r="BU30" s="8"/>
      <c r="BV30" s="8"/>
      <c r="BW30" s="8"/>
      <c r="BX30" s="8"/>
      <c r="BY30" s="8"/>
      <c r="BZ30" s="8"/>
    </row>
    <row r="31" spans="1:78" x14ac:dyDescent="0.25">
      <c r="A31" s="7" t="s">
        <v>114</v>
      </c>
      <c r="B31" s="7" t="s">
        <v>6</v>
      </c>
      <c r="C31" s="7" t="s">
        <v>6</v>
      </c>
      <c r="D31" s="7" t="s">
        <v>6</v>
      </c>
      <c r="E31" s="7" t="s">
        <v>6</v>
      </c>
      <c r="F31" s="7" t="s">
        <v>6</v>
      </c>
      <c r="G31" s="7" t="s">
        <v>6</v>
      </c>
      <c r="H31" s="7" t="s">
        <v>6</v>
      </c>
      <c r="I31" s="7" t="s">
        <v>6</v>
      </c>
      <c r="J31" s="7" t="s">
        <v>6</v>
      </c>
      <c r="K31" s="7" t="s">
        <v>6</v>
      </c>
      <c r="L31" s="7" t="s">
        <v>6</v>
      </c>
      <c r="M31" s="7" t="s">
        <v>6</v>
      </c>
      <c r="N31" s="7" t="s">
        <v>6</v>
      </c>
      <c r="O31" s="7" t="s">
        <v>6</v>
      </c>
      <c r="P31" s="7" t="s">
        <v>6</v>
      </c>
      <c r="Q31" s="7" t="s">
        <v>6</v>
      </c>
      <c r="R31" s="7" t="s">
        <v>6</v>
      </c>
      <c r="S31" s="7" t="s">
        <v>6</v>
      </c>
      <c r="T31" s="7" t="s">
        <v>6</v>
      </c>
      <c r="U31" s="7" t="s">
        <v>6</v>
      </c>
      <c r="V31" s="7" t="s">
        <v>6</v>
      </c>
      <c r="W31" s="7" t="s">
        <v>6</v>
      </c>
      <c r="X31" s="7" t="s">
        <v>6</v>
      </c>
      <c r="Y31" s="7" t="s">
        <v>6</v>
      </c>
      <c r="Z31" s="7" t="s">
        <v>6</v>
      </c>
      <c r="AA31" s="7" t="s">
        <v>6</v>
      </c>
      <c r="AB31" s="7" t="s">
        <v>6</v>
      </c>
      <c r="AC31" s="7" t="s">
        <v>6</v>
      </c>
      <c r="AD31" s="7" t="s">
        <v>6</v>
      </c>
      <c r="AE31" s="7" t="s">
        <v>6</v>
      </c>
      <c r="AF31" s="7" t="s">
        <v>6</v>
      </c>
      <c r="AG31" s="7" t="s">
        <v>6</v>
      </c>
      <c r="AH31" s="7" t="s">
        <v>6</v>
      </c>
      <c r="AI31" s="7" t="s">
        <v>6</v>
      </c>
      <c r="AJ31" s="7" t="s">
        <v>6</v>
      </c>
      <c r="AK31" s="7" t="s">
        <v>6</v>
      </c>
      <c r="AL31" s="7" t="s">
        <v>6</v>
      </c>
      <c r="AM31" s="7" t="s">
        <v>6</v>
      </c>
      <c r="AN31" s="7" t="s">
        <v>6</v>
      </c>
      <c r="AO31" s="7" t="s">
        <v>6</v>
      </c>
      <c r="AP31" s="7" t="s">
        <v>6</v>
      </c>
      <c r="AQ31" s="7" t="s">
        <v>6</v>
      </c>
      <c r="AR31" s="7" t="s">
        <v>6</v>
      </c>
      <c r="AS31" s="7" t="s">
        <v>6</v>
      </c>
      <c r="AT31" s="7" t="s">
        <v>6</v>
      </c>
      <c r="AU31" s="7" t="s">
        <v>6</v>
      </c>
      <c r="AV31" s="7" t="s">
        <v>93</v>
      </c>
      <c r="AW31" s="7" t="s">
        <v>6</v>
      </c>
      <c r="AX31" s="7" t="s">
        <v>6</v>
      </c>
      <c r="AY31" s="7" t="s">
        <v>6</v>
      </c>
      <c r="AZ31" s="7" t="s">
        <v>6</v>
      </c>
      <c r="BA31" s="7" t="s">
        <v>6</v>
      </c>
      <c r="BB31" s="7" t="s">
        <v>6</v>
      </c>
      <c r="BC31" s="7" t="s">
        <v>93</v>
      </c>
      <c r="BD31" s="7" t="s">
        <v>6</v>
      </c>
      <c r="BE31" s="7" t="s">
        <v>6</v>
      </c>
      <c r="BF31" s="7" t="s">
        <v>6</v>
      </c>
      <c r="BG31" s="7" t="s">
        <v>6</v>
      </c>
      <c r="BH31" s="7" t="s">
        <v>93</v>
      </c>
      <c r="BI31" s="7" t="s">
        <v>93</v>
      </c>
      <c r="BJ31" s="8"/>
      <c r="BK31" s="7" t="s">
        <v>114</v>
      </c>
      <c r="BL31" s="19">
        <f t="shared" si="6"/>
        <v>4</v>
      </c>
      <c r="BM31" s="20">
        <f t="shared" si="9"/>
        <v>6.6666666666666666E-2</v>
      </c>
      <c r="BN31" s="19">
        <f t="shared" si="7"/>
        <v>0</v>
      </c>
      <c r="BO31" s="20">
        <f t="shared" si="10"/>
        <v>0</v>
      </c>
      <c r="BP31" s="19">
        <f t="shared" si="8"/>
        <v>4</v>
      </c>
      <c r="BQ31" s="20">
        <f t="shared" si="11"/>
        <v>0.23529411764705882</v>
      </c>
      <c r="BR31" s="8"/>
      <c r="BS31" s="8"/>
      <c r="BT31" s="8"/>
      <c r="BU31" s="8"/>
      <c r="BV31" s="8"/>
      <c r="BW31" s="8"/>
      <c r="BX31" s="8"/>
      <c r="BY31" s="8"/>
      <c r="BZ31" s="8"/>
    </row>
    <row r="32" spans="1:78" x14ac:dyDescent="0.25">
      <c r="A32" s="7" t="s">
        <v>113</v>
      </c>
      <c r="B32" s="7" t="s">
        <v>6</v>
      </c>
      <c r="C32" s="7" t="s">
        <v>6</v>
      </c>
      <c r="D32" s="7" t="s">
        <v>93</v>
      </c>
      <c r="E32" s="7" t="s">
        <v>6</v>
      </c>
      <c r="F32" s="7" t="s">
        <v>6</v>
      </c>
      <c r="G32" s="7" t="s">
        <v>6</v>
      </c>
      <c r="H32" s="7" t="s">
        <v>6</v>
      </c>
      <c r="I32" s="7" t="s">
        <v>6</v>
      </c>
      <c r="J32" s="7" t="s">
        <v>6</v>
      </c>
      <c r="K32" s="7" t="s">
        <v>6</v>
      </c>
      <c r="L32" s="7" t="s">
        <v>6</v>
      </c>
      <c r="M32" s="7" t="s">
        <v>6</v>
      </c>
      <c r="N32" s="7" t="s">
        <v>6</v>
      </c>
      <c r="O32" s="7" t="s">
        <v>6</v>
      </c>
      <c r="P32" s="7" t="s">
        <v>6</v>
      </c>
      <c r="Q32" s="7" t="s">
        <v>6</v>
      </c>
      <c r="R32" s="7" t="s">
        <v>6</v>
      </c>
      <c r="S32" s="7" t="s">
        <v>6</v>
      </c>
      <c r="T32" s="7" t="s">
        <v>6</v>
      </c>
      <c r="U32" s="7" t="s">
        <v>6</v>
      </c>
      <c r="V32" s="7" t="s">
        <v>6</v>
      </c>
      <c r="W32" s="7" t="s">
        <v>6</v>
      </c>
      <c r="X32" s="7" t="s">
        <v>6</v>
      </c>
      <c r="Y32" s="7" t="s">
        <v>6</v>
      </c>
      <c r="Z32" s="7" t="s">
        <v>6</v>
      </c>
      <c r="AA32" s="7" t="s">
        <v>6</v>
      </c>
      <c r="AB32" s="7" t="s">
        <v>6</v>
      </c>
      <c r="AC32" s="7" t="s">
        <v>6</v>
      </c>
      <c r="AD32" s="7" t="s">
        <v>93</v>
      </c>
      <c r="AE32" s="7" t="s">
        <v>6</v>
      </c>
      <c r="AF32" s="7" t="s">
        <v>6</v>
      </c>
      <c r="AG32" s="7" t="s">
        <v>6</v>
      </c>
      <c r="AH32" s="7" t="s">
        <v>6</v>
      </c>
      <c r="AI32" s="7" t="s">
        <v>6</v>
      </c>
      <c r="AJ32" s="7" t="s">
        <v>93</v>
      </c>
      <c r="AK32" s="7" t="s">
        <v>6</v>
      </c>
      <c r="AL32" s="7" t="s">
        <v>6</v>
      </c>
      <c r="AM32" s="7" t="s">
        <v>6</v>
      </c>
      <c r="AN32" s="7" t="s">
        <v>6</v>
      </c>
      <c r="AO32" s="7" t="s">
        <v>6</v>
      </c>
      <c r="AP32" s="7" t="s">
        <v>6</v>
      </c>
      <c r="AQ32" s="7" t="s">
        <v>6</v>
      </c>
      <c r="AR32" s="7" t="s">
        <v>6</v>
      </c>
      <c r="AS32" s="7" t="s">
        <v>6</v>
      </c>
      <c r="AT32" s="7" t="s">
        <v>6</v>
      </c>
      <c r="AU32" s="7" t="s">
        <v>6</v>
      </c>
      <c r="AV32" s="7" t="s">
        <v>6</v>
      </c>
      <c r="AW32" s="7" t="s">
        <v>6</v>
      </c>
      <c r="AX32" s="7" t="s">
        <v>6</v>
      </c>
      <c r="AY32" s="7" t="s">
        <v>6</v>
      </c>
      <c r="AZ32" s="7" t="s">
        <v>6</v>
      </c>
      <c r="BA32" s="7" t="s">
        <v>6</v>
      </c>
      <c r="BB32" s="7" t="s">
        <v>6</v>
      </c>
      <c r="BC32" s="7" t="s">
        <v>93</v>
      </c>
      <c r="BD32" s="7" t="s">
        <v>6</v>
      </c>
      <c r="BE32" s="7" t="s">
        <v>6</v>
      </c>
      <c r="BF32" s="7" t="s">
        <v>6</v>
      </c>
      <c r="BG32" s="7" t="s">
        <v>6</v>
      </c>
      <c r="BH32" s="7" t="s">
        <v>93</v>
      </c>
      <c r="BI32" s="7" t="s">
        <v>6</v>
      </c>
      <c r="BJ32" s="8"/>
      <c r="BK32" s="7" t="s">
        <v>113</v>
      </c>
      <c r="BL32" s="19">
        <f t="shared" si="6"/>
        <v>5</v>
      </c>
      <c r="BM32" s="20">
        <f t="shared" si="9"/>
        <v>8.3333333333333329E-2</v>
      </c>
      <c r="BN32" s="19">
        <f t="shared" si="7"/>
        <v>3</v>
      </c>
      <c r="BO32" s="20">
        <f t="shared" si="10"/>
        <v>6.9767441860465115E-2</v>
      </c>
      <c r="BP32" s="19">
        <f t="shared" si="8"/>
        <v>2</v>
      </c>
      <c r="BQ32" s="20">
        <f t="shared" si="11"/>
        <v>0.11764705882352941</v>
      </c>
      <c r="BR32" s="8"/>
      <c r="BS32" s="8"/>
      <c r="BT32" s="8"/>
      <c r="BU32" s="8"/>
      <c r="BV32" s="8"/>
      <c r="BW32" s="8"/>
      <c r="BX32" s="8"/>
      <c r="BY32" s="8"/>
      <c r="BZ32" s="8"/>
    </row>
    <row r="33" spans="1:78" x14ac:dyDescent="0.25">
      <c r="A33" s="5" t="s">
        <v>119</v>
      </c>
      <c r="B33" s="7" t="s">
        <v>6</v>
      </c>
      <c r="C33" s="7" t="s">
        <v>6</v>
      </c>
      <c r="D33" s="7" t="s">
        <v>6</v>
      </c>
      <c r="E33" s="7" t="s">
        <v>93</v>
      </c>
      <c r="F33" s="7" t="s">
        <v>6</v>
      </c>
      <c r="G33" s="7" t="s">
        <v>6</v>
      </c>
      <c r="H33" s="7" t="s">
        <v>6</v>
      </c>
      <c r="I33" s="7" t="s">
        <v>6</v>
      </c>
      <c r="J33" s="7" t="s">
        <v>6</v>
      </c>
      <c r="K33" s="7" t="s">
        <v>6</v>
      </c>
      <c r="L33" s="7" t="s">
        <v>6</v>
      </c>
      <c r="M33" s="7" t="s">
        <v>6</v>
      </c>
      <c r="N33" s="7" t="s">
        <v>6</v>
      </c>
      <c r="O33" s="7" t="s">
        <v>6</v>
      </c>
      <c r="P33" s="7" t="s">
        <v>6</v>
      </c>
      <c r="Q33" s="7" t="s">
        <v>6</v>
      </c>
      <c r="R33" s="7" t="s">
        <v>6</v>
      </c>
      <c r="S33" s="7" t="s">
        <v>6</v>
      </c>
      <c r="T33" s="7" t="s">
        <v>6</v>
      </c>
      <c r="U33" s="7" t="s">
        <v>6</v>
      </c>
      <c r="V33" s="7" t="s">
        <v>6</v>
      </c>
      <c r="W33" s="7" t="s">
        <v>6</v>
      </c>
      <c r="X33" s="7" t="s">
        <v>6</v>
      </c>
      <c r="Y33" s="7" t="s">
        <v>6</v>
      </c>
      <c r="Z33" s="7" t="s">
        <v>6</v>
      </c>
      <c r="AA33" s="7" t="s">
        <v>6</v>
      </c>
      <c r="AB33" s="7" t="s">
        <v>6</v>
      </c>
      <c r="AC33" s="7" t="s">
        <v>6</v>
      </c>
      <c r="AD33" s="7" t="s">
        <v>6</v>
      </c>
      <c r="AE33" s="7" t="s">
        <v>6</v>
      </c>
      <c r="AF33" s="7" t="s">
        <v>6</v>
      </c>
      <c r="AG33" s="7" t="s">
        <v>6</v>
      </c>
      <c r="AH33" s="7" t="s">
        <v>6</v>
      </c>
      <c r="AI33" s="7" t="s">
        <v>6</v>
      </c>
      <c r="AJ33" s="7" t="s">
        <v>6</v>
      </c>
      <c r="AK33" s="7" t="s">
        <v>6</v>
      </c>
      <c r="AL33" s="7" t="s">
        <v>6</v>
      </c>
      <c r="AM33" s="7" t="s">
        <v>6</v>
      </c>
      <c r="AN33" s="7" t="s">
        <v>6</v>
      </c>
      <c r="AO33" s="7" t="s">
        <v>6</v>
      </c>
      <c r="AP33" s="7" t="s">
        <v>6</v>
      </c>
      <c r="AQ33" s="7" t="s">
        <v>6</v>
      </c>
      <c r="AR33" s="7" t="s">
        <v>6</v>
      </c>
      <c r="AS33" s="7" t="s">
        <v>6</v>
      </c>
      <c r="AT33" s="7" t="s">
        <v>6</v>
      </c>
      <c r="AU33" s="7" t="s">
        <v>6</v>
      </c>
      <c r="AV33" s="7" t="s">
        <v>6</v>
      </c>
      <c r="AW33" s="7" t="s">
        <v>6</v>
      </c>
      <c r="AX33" s="7" t="s">
        <v>6</v>
      </c>
      <c r="AY33" s="7" t="s">
        <v>6</v>
      </c>
      <c r="AZ33" s="7" t="s">
        <v>6</v>
      </c>
      <c r="BA33" s="7" t="s">
        <v>6</v>
      </c>
      <c r="BB33" s="7" t="s">
        <v>6</v>
      </c>
      <c r="BC33" s="7" t="s">
        <v>6</v>
      </c>
      <c r="BD33" s="7" t="s">
        <v>6</v>
      </c>
      <c r="BE33" s="7" t="s">
        <v>6</v>
      </c>
      <c r="BF33" s="7" t="s">
        <v>6</v>
      </c>
      <c r="BG33" s="7" t="s">
        <v>6</v>
      </c>
      <c r="BH33" s="7" t="s">
        <v>6</v>
      </c>
      <c r="BI33" s="7" t="s">
        <v>93</v>
      </c>
      <c r="BJ33" s="8"/>
      <c r="BK33" s="5" t="s">
        <v>119</v>
      </c>
      <c r="BL33" s="19">
        <f t="shared" si="6"/>
        <v>2</v>
      </c>
      <c r="BM33" s="20">
        <f t="shared" si="9"/>
        <v>3.3333333333333333E-2</v>
      </c>
      <c r="BN33" s="19">
        <f t="shared" si="7"/>
        <v>1</v>
      </c>
      <c r="BO33" s="20">
        <f t="shared" si="10"/>
        <v>2.3255813953488372E-2</v>
      </c>
      <c r="BP33" s="19">
        <f t="shared" si="8"/>
        <v>1</v>
      </c>
      <c r="BQ33" s="20">
        <f t="shared" si="11"/>
        <v>5.8823529411764705E-2</v>
      </c>
      <c r="BR33" s="8"/>
      <c r="BS33" s="8"/>
      <c r="BT33" s="8"/>
      <c r="BU33" s="8"/>
      <c r="BV33" s="8"/>
      <c r="BW33" s="8"/>
      <c r="BX33" s="8"/>
      <c r="BY33" s="8"/>
      <c r="BZ33" s="8"/>
    </row>
    <row r="34" spans="1:78" x14ac:dyDescent="0.25">
      <c r="A34" s="5" t="s">
        <v>134</v>
      </c>
      <c r="B34" s="7" t="s">
        <v>6</v>
      </c>
      <c r="C34" s="7" t="s">
        <v>6</v>
      </c>
      <c r="D34" s="7" t="s">
        <v>6</v>
      </c>
      <c r="E34" s="7" t="s">
        <v>6</v>
      </c>
      <c r="F34" s="7" t="s">
        <v>6</v>
      </c>
      <c r="G34" s="7" t="s">
        <v>6</v>
      </c>
      <c r="H34" s="7" t="s">
        <v>6</v>
      </c>
      <c r="I34" s="7" t="s">
        <v>6</v>
      </c>
      <c r="J34" s="7" t="s">
        <v>6</v>
      </c>
      <c r="K34" s="7" t="s">
        <v>6</v>
      </c>
      <c r="L34" s="7" t="s">
        <v>6</v>
      </c>
      <c r="M34" s="7" t="s">
        <v>6</v>
      </c>
      <c r="N34" s="7" t="s">
        <v>6</v>
      </c>
      <c r="O34" s="7" t="s">
        <v>6</v>
      </c>
      <c r="P34" s="7" t="s">
        <v>6</v>
      </c>
      <c r="Q34" s="7" t="s">
        <v>6</v>
      </c>
      <c r="R34" s="7" t="s">
        <v>6</v>
      </c>
      <c r="S34" s="7" t="s">
        <v>6</v>
      </c>
      <c r="T34" s="7" t="s">
        <v>6</v>
      </c>
      <c r="U34" s="7" t="s">
        <v>6</v>
      </c>
      <c r="V34" s="7" t="s">
        <v>6</v>
      </c>
      <c r="W34" s="7" t="s">
        <v>6</v>
      </c>
      <c r="X34" s="7" t="s">
        <v>6</v>
      </c>
      <c r="Y34" s="7" t="s">
        <v>6</v>
      </c>
      <c r="Z34" s="7" t="s">
        <v>6</v>
      </c>
      <c r="AA34" s="7" t="s">
        <v>6</v>
      </c>
      <c r="AB34" s="7" t="s">
        <v>6</v>
      </c>
      <c r="AC34" s="7" t="s">
        <v>6</v>
      </c>
      <c r="AD34" s="7" t="s">
        <v>6</v>
      </c>
      <c r="AE34" s="7" t="s">
        <v>6</v>
      </c>
      <c r="AF34" s="7" t="s">
        <v>6</v>
      </c>
      <c r="AG34" s="7" t="s">
        <v>6</v>
      </c>
      <c r="AH34" s="7" t="s">
        <v>6</v>
      </c>
      <c r="AI34" s="7" t="s">
        <v>6</v>
      </c>
      <c r="AJ34" s="7" t="s">
        <v>6</v>
      </c>
      <c r="AK34" s="7" t="s">
        <v>6</v>
      </c>
      <c r="AL34" s="7" t="s">
        <v>6</v>
      </c>
      <c r="AM34" s="7" t="s">
        <v>6</v>
      </c>
      <c r="AN34" s="7" t="s">
        <v>6</v>
      </c>
      <c r="AO34" s="7" t="s">
        <v>6</v>
      </c>
      <c r="AP34" s="7" t="s">
        <v>6</v>
      </c>
      <c r="AQ34" s="7" t="s">
        <v>6</v>
      </c>
      <c r="AR34" s="7" t="s">
        <v>6</v>
      </c>
      <c r="AS34" s="7" t="s">
        <v>6</v>
      </c>
      <c r="AT34" s="7" t="s">
        <v>6</v>
      </c>
      <c r="AU34" s="7" t="s">
        <v>6</v>
      </c>
      <c r="AV34" s="7" t="s">
        <v>6</v>
      </c>
      <c r="AW34" s="7" t="s">
        <v>6</v>
      </c>
      <c r="AX34" s="7" t="s">
        <v>6</v>
      </c>
      <c r="AY34" s="7" t="s">
        <v>6</v>
      </c>
      <c r="AZ34" s="7" t="s">
        <v>6</v>
      </c>
      <c r="BA34" s="7" t="s">
        <v>93</v>
      </c>
      <c r="BB34" s="7" t="s">
        <v>6</v>
      </c>
      <c r="BC34" s="7" t="s">
        <v>6</v>
      </c>
      <c r="BD34" s="7" t="s">
        <v>6</v>
      </c>
      <c r="BE34" s="7" t="s">
        <v>6</v>
      </c>
      <c r="BF34" s="7" t="s">
        <v>6</v>
      </c>
      <c r="BG34" s="7" t="s">
        <v>93</v>
      </c>
      <c r="BH34" s="7" t="s">
        <v>6</v>
      </c>
      <c r="BI34" s="7" t="s">
        <v>6</v>
      </c>
      <c r="BJ34" s="8"/>
      <c r="BK34" s="5" t="s">
        <v>134</v>
      </c>
      <c r="BL34" s="19">
        <f t="shared" si="6"/>
        <v>2</v>
      </c>
      <c r="BM34" s="20">
        <f t="shared" si="9"/>
        <v>3.3333333333333333E-2</v>
      </c>
      <c r="BN34" s="19">
        <f t="shared" si="7"/>
        <v>0</v>
      </c>
      <c r="BO34" s="20">
        <f t="shared" si="10"/>
        <v>0</v>
      </c>
      <c r="BP34" s="19">
        <f t="shared" si="8"/>
        <v>2</v>
      </c>
      <c r="BQ34" s="20">
        <f t="shared" si="11"/>
        <v>0.11764705882352941</v>
      </c>
      <c r="BR34" s="8"/>
      <c r="BS34" s="8"/>
      <c r="BT34" s="8"/>
      <c r="BU34" s="8"/>
      <c r="BV34" s="8"/>
      <c r="BW34" s="8"/>
      <c r="BX34" s="8"/>
      <c r="BY34" s="8"/>
      <c r="BZ34" s="8"/>
    </row>
    <row r="35" spans="1:78" x14ac:dyDescent="0.25">
      <c r="A35" s="5" t="s">
        <v>118</v>
      </c>
      <c r="B35" s="7" t="s">
        <v>6</v>
      </c>
      <c r="C35" s="7" t="s">
        <v>6</v>
      </c>
      <c r="D35" s="7" t="s">
        <v>6</v>
      </c>
      <c r="E35" s="7" t="s">
        <v>6</v>
      </c>
      <c r="F35" s="7" t="s">
        <v>6</v>
      </c>
      <c r="G35" s="7" t="s">
        <v>6</v>
      </c>
      <c r="H35" s="7" t="s">
        <v>6</v>
      </c>
      <c r="I35" s="7" t="s">
        <v>6</v>
      </c>
      <c r="J35" s="7" t="s">
        <v>6</v>
      </c>
      <c r="K35" s="7" t="s">
        <v>6</v>
      </c>
      <c r="L35" s="7" t="s">
        <v>93</v>
      </c>
      <c r="M35" s="7" t="s">
        <v>6</v>
      </c>
      <c r="N35" s="7" t="s">
        <v>6</v>
      </c>
      <c r="O35" s="7" t="s">
        <v>6</v>
      </c>
      <c r="P35" s="7" t="s">
        <v>6</v>
      </c>
      <c r="Q35" s="7" t="s">
        <v>6</v>
      </c>
      <c r="R35" s="7" t="s">
        <v>6</v>
      </c>
      <c r="S35" s="7" t="s">
        <v>6</v>
      </c>
      <c r="T35" s="7" t="s">
        <v>6</v>
      </c>
      <c r="U35" s="7" t="s">
        <v>6</v>
      </c>
      <c r="V35" s="7" t="s">
        <v>6</v>
      </c>
      <c r="W35" s="7" t="s">
        <v>6</v>
      </c>
      <c r="X35" s="7" t="s">
        <v>6</v>
      </c>
      <c r="Y35" s="7" t="s">
        <v>6</v>
      </c>
      <c r="Z35" s="7" t="s">
        <v>6</v>
      </c>
      <c r="AA35" s="7" t="s">
        <v>6</v>
      </c>
      <c r="AB35" s="7" t="s">
        <v>6</v>
      </c>
      <c r="AC35" s="7" t="s">
        <v>6</v>
      </c>
      <c r="AD35" s="7" t="s">
        <v>93</v>
      </c>
      <c r="AE35" s="7" t="s">
        <v>6</v>
      </c>
      <c r="AF35" s="7" t="s">
        <v>6</v>
      </c>
      <c r="AG35" s="7" t="s">
        <v>6</v>
      </c>
      <c r="AH35" s="7" t="s">
        <v>6</v>
      </c>
      <c r="AI35" s="7" t="s">
        <v>6</v>
      </c>
      <c r="AJ35" s="7" t="s">
        <v>6</v>
      </c>
      <c r="AK35" s="7" t="s">
        <v>6</v>
      </c>
      <c r="AL35" s="7" t="s">
        <v>6</v>
      </c>
      <c r="AM35" s="7" t="s">
        <v>6</v>
      </c>
      <c r="AN35" s="7" t="s">
        <v>6</v>
      </c>
      <c r="AO35" s="7" t="s">
        <v>6</v>
      </c>
      <c r="AP35" s="7" t="s">
        <v>6</v>
      </c>
      <c r="AQ35" s="7" t="s">
        <v>6</v>
      </c>
      <c r="AR35" s="7" t="s">
        <v>6</v>
      </c>
      <c r="AS35" s="7" t="s">
        <v>6</v>
      </c>
      <c r="AT35" s="7" t="s">
        <v>6</v>
      </c>
      <c r="AU35" s="7" t="s">
        <v>6</v>
      </c>
      <c r="AV35" s="7" t="s">
        <v>6</v>
      </c>
      <c r="AW35" s="7" t="s">
        <v>6</v>
      </c>
      <c r="AX35" s="7" t="s">
        <v>6</v>
      </c>
      <c r="AY35" s="7" t="s">
        <v>6</v>
      </c>
      <c r="AZ35" s="7" t="s">
        <v>6</v>
      </c>
      <c r="BA35" s="7" t="s">
        <v>6</v>
      </c>
      <c r="BB35" s="7" t="s">
        <v>6</v>
      </c>
      <c r="BC35" s="7" t="s">
        <v>6</v>
      </c>
      <c r="BD35" s="7" t="s">
        <v>6</v>
      </c>
      <c r="BE35" s="7" t="s">
        <v>6</v>
      </c>
      <c r="BF35" s="7" t="s">
        <v>6</v>
      </c>
      <c r="BG35" s="7" t="s">
        <v>6</v>
      </c>
      <c r="BH35" s="7" t="s">
        <v>6</v>
      </c>
      <c r="BI35" s="7" t="s">
        <v>6</v>
      </c>
      <c r="BJ35" s="8"/>
      <c r="BK35" s="5" t="s">
        <v>118</v>
      </c>
      <c r="BL35" s="19">
        <f t="shared" si="6"/>
        <v>2</v>
      </c>
      <c r="BM35" s="20">
        <f t="shared" si="9"/>
        <v>3.3333333333333333E-2</v>
      </c>
      <c r="BN35" s="19">
        <f t="shared" si="7"/>
        <v>2</v>
      </c>
      <c r="BO35" s="20">
        <f t="shared" si="10"/>
        <v>4.6511627906976744E-2</v>
      </c>
      <c r="BP35" s="19">
        <f t="shared" si="8"/>
        <v>0</v>
      </c>
      <c r="BQ35" s="20">
        <f t="shared" si="11"/>
        <v>0</v>
      </c>
      <c r="BR35" s="8"/>
      <c r="BS35" s="8"/>
      <c r="BT35" s="8"/>
      <c r="BU35" s="8"/>
      <c r="BV35" s="8"/>
      <c r="BW35" s="8"/>
      <c r="BX35" s="8"/>
      <c r="BY35" s="8"/>
      <c r="BZ35" s="8"/>
    </row>
    <row r="36" spans="1:78" x14ac:dyDescent="0.25">
      <c r="A36" s="7" t="s">
        <v>109</v>
      </c>
      <c r="B36" s="7" t="s">
        <v>6</v>
      </c>
      <c r="C36" s="7" t="s">
        <v>6</v>
      </c>
      <c r="D36" s="7" t="s">
        <v>93</v>
      </c>
      <c r="E36" s="7" t="s">
        <v>6</v>
      </c>
      <c r="F36" s="7" t="s">
        <v>93</v>
      </c>
      <c r="G36" s="7" t="s">
        <v>6</v>
      </c>
      <c r="H36" s="7" t="s">
        <v>6</v>
      </c>
      <c r="I36" s="7" t="s">
        <v>6</v>
      </c>
      <c r="J36" s="7" t="s">
        <v>6</v>
      </c>
      <c r="K36" s="7" t="s">
        <v>6</v>
      </c>
      <c r="L36" s="7" t="s">
        <v>6</v>
      </c>
      <c r="M36" s="7" t="s">
        <v>6</v>
      </c>
      <c r="N36" s="7" t="s">
        <v>6</v>
      </c>
      <c r="O36" s="7" t="s">
        <v>6</v>
      </c>
      <c r="P36" s="7" t="s">
        <v>6</v>
      </c>
      <c r="Q36" s="7" t="s">
        <v>93</v>
      </c>
      <c r="R36" s="7" t="s">
        <v>6</v>
      </c>
      <c r="S36" s="7" t="s">
        <v>6</v>
      </c>
      <c r="T36" s="7" t="s">
        <v>6</v>
      </c>
      <c r="U36" s="7" t="s">
        <v>6</v>
      </c>
      <c r="V36" s="7" t="s">
        <v>6</v>
      </c>
      <c r="W36" s="7" t="s">
        <v>6</v>
      </c>
      <c r="X36" s="7" t="s">
        <v>6</v>
      </c>
      <c r="Y36" s="7" t="s">
        <v>6</v>
      </c>
      <c r="Z36" s="7" t="s">
        <v>6</v>
      </c>
      <c r="AA36" s="7" t="s">
        <v>6</v>
      </c>
      <c r="AB36" s="7" t="s">
        <v>6</v>
      </c>
      <c r="AC36" s="7" t="s">
        <v>93</v>
      </c>
      <c r="AD36" s="7" t="s">
        <v>6</v>
      </c>
      <c r="AE36" s="7" t="s">
        <v>6</v>
      </c>
      <c r="AF36" s="7" t="s">
        <v>6</v>
      </c>
      <c r="AG36" s="7" t="s">
        <v>93</v>
      </c>
      <c r="AH36" s="7" t="s">
        <v>93</v>
      </c>
      <c r="AI36" s="7" t="s">
        <v>6</v>
      </c>
      <c r="AJ36" s="7" t="s">
        <v>93</v>
      </c>
      <c r="AK36" s="7" t="s">
        <v>6</v>
      </c>
      <c r="AL36" s="7" t="s">
        <v>6</v>
      </c>
      <c r="AM36" s="7" t="s">
        <v>6</v>
      </c>
      <c r="AN36" s="7" t="s">
        <v>6</v>
      </c>
      <c r="AO36" s="7" t="s">
        <v>6</v>
      </c>
      <c r="AP36" s="7" t="s">
        <v>6</v>
      </c>
      <c r="AQ36" s="7" t="s">
        <v>6</v>
      </c>
      <c r="AR36" s="7" t="s">
        <v>6</v>
      </c>
      <c r="AS36" s="7" t="s">
        <v>6</v>
      </c>
      <c r="AT36" s="7" t="s">
        <v>6</v>
      </c>
      <c r="AU36" s="7" t="s">
        <v>6</v>
      </c>
      <c r="AV36" s="7" t="s">
        <v>6</v>
      </c>
      <c r="AW36" s="7" t="s">
        <v>6</v>
      </c>
      <c r="AX36" s="7" t="s">
        <v>93</v>
      </c>
      <c r="AY36" s="7" t="s">
        <v>6</v>
      </c>
      <c r="AZ36" s="7" t="s">
        <v>6</v>
      </c>
      <c r="BA36" s="7" t="s">
        <v>6</v>
      </c>
      <c r="BB36" s="7" t="s">
        <v>6</v>
      </c>
      <c r="BC36" s="7" t="s">
        <v>6</v>
      </c>
      <c r="BD36" s="7" t="s">
        <v>6</v>
      </c>
      <c r="BE36" s="7" t="s">
        <v>6</v>
      </c>
      <c r="BF36" s="7" t="s">
        <v>93</v>
      </c>
      <c r="BG36" s="7" t="s">
        <v>6</v>
      </c>
      <c r="BH36" s="7" t="s">
        <v>93</v>
      </c>
      <c r="BI36" s="7" t="s">
        <v>6</v>
      </c>
      <c r="BJ36" s="8"/>
      <c r="BK36" s="7" t="s">
        <v>109</v>
      </c>
      <c r="BL36" s="19">
        <f t="shared" si="6"/>
        <v>10</v>
      </c>
      <c r="BM36" s="20">
        <f t="shared" si="9"/>
        <v>0.16666666666666666</v>
      </c>
      <c r="BN36" s="19">
        <f t="shared" si="7"/>
        <v>7</v>
      </c>
      <c r="BO36" s="20">
        <f t="shared" si="10"/>
        <v>0.16279069767441862</v>
      </c>
      <c r="BP36" s="19">
        <f t="shared" si="8"/>
        <v>3</v>
      </c>
      <c r="BQ36" s="20">
        <f t="shared" si="11"/>
        <v>0.17647058823529413</v>
      </c>
      <c r="BR36" s="8"/>
      <c r="BS36" s="8"/>
      <c r="BT36" s="8"/>
      <c r="BU36" s="8"/>
      <c r="BV36" s="8"/>
      <c r="BW36" s="8"/>
      <c r="BX36" s="8"/>
      <c r="BY36" s="8"/>
      <c r="BZ36" s="8"/>
    </row>
    <row r="37" spans="1:78" x14ac:dyDescent="0.25">
      <c r="A37" s="7" t="s">
        <v>120</v>
      </c>
      <c r="B37" s="7" t="s">
        <v>6</v>
      </c>
      <c r="C37" s="7" t="s">
        <v>6</v>
      </c>
      <c r="D37" s="7" t="s">
        <v>6</v>
      </c>
      <c r="E37" s="7" t="s">
        <v>6</v>
      </c>
      <c r="F37" s="7" t="s">
        <v>6</v>
      </c>
      <c r="G37" s="7" t="s">
        <v>6</v>
      </c>
      <c r="H37" s="7" t="s">
        <v>6</v>
      </c>
      <c r="I37" s="7" t="s">
        <v>6</v>
      </c>
      <c r="J37" s="7" t="s">
        <v>6</v>
      </c>
      <c r="K37" s="7" t="s">
        <v>6</v>
      </c>
      <c r="L37" s="7" t="s">
        <v>6</v>
      </c>
      <c r="M37" s="7" t="s">
        <v>6</v>
      </c>
      <c r="N37" s="7" t="s">
        <v>6</v>
      </c>
      <c r="O37" s="7" t="s">
        <v>6</v>
      </c>
      <c r="P37" s="7" t="s">
        <v>6</v>
      </c>
      <c r="Q37" s="7" t="s">
        <v>6</v>
      </c>
      <c r="R37" s="7" t="s">
        <v>6</v>
      </c>
      <c r="S37" s="7" t="s">
        <v>6</v>
      </c>
      <c r="T37" s="7" t="s">
        <v>6</v>
      </c>
      <c r="U37" s="7" t="s">
        <v>6</v>
      </c>
      <c r="V37" s="7" t="s">
        <v>6</v>
      </c>
      <c r="W37" s="7" t="s">
        <v>6</v>
      </c>
      <c r="X37" s="7" t="s">
        <v>6</v>
      </c>
      <c r="Y37" s="7" t="s">
        <v>6</v>
      </c>
      <c r="Z37" s="7" t="s">
        <v>6</v>
      </c>
      <c r="AA37" s="7" t="s">
        <v>6</v>
      </c>
      <c r="AB37" s="7" t="s">
        <v>6</v>
      </c>
      <c r="AC37" s="7" t="s">
        <v>6</v>
      </c>
      <c r="AD37" s="7" t="s">
        <v>6</v>
      </c>
      <c r="AE37" s="7" t="s">
        <v>6</v>
      </c>
      <c r="AF37" s="7" t="s">
        <v>6</v>
      </c>
      <c r="AG37" s="7" t="s">
        <v>6</v>
      </c>
      <c r="AH37" s="7" t="s">
        <v>6</v>
      </c>
      <c r="AI37" s="7" t="s">
        <v>6</v>
      </c>
      <c r="AJ37" s="7" t="s">
        <v>6</v>
      </c>
      <c r="AK37" s="7" t="s">
        <v>6</v>
      </c>
      <c r="AL37" s="7" t="s">
        <v>6</v>
      </c>
      <c r="AM37" s="7" t="s">
        <v>6</v>
      </c>
      <c r="AN37" s="7" t="s">
        <v>6</v>
      </c>
      <c r="AO37" s="7" t="s">
        <v>6</v>
      </c>
      <c r="AP37" s="7" t="s">
        <v>6</v>
      </c>
      <c r="AQ37" s="7" t="s">
        <v>6</v>
      </c>
      <c r="AR37" s="7" t="s">
        <v>6</v>
      </c>
      <c r="AS37" s="7" t="s">
        <v>6</v>
      </c>
      <c r="AT37" s="7" t="s">
        <v>6</v>
      </c>
      <c r="AU37" s="7" t="s">
        <v>6</v>
      </c>
      <c r="AV37" s="7" t="s">
        <v>6</v>
      </c>
      <c r="AW37" s="7" t="s">
        <v>6</v>
      </c>
      <c r="AX37" s="7" t="s">
        <v>6</v>
      </c>
      <c r="AY37" s="7" t="s">
        <v>6</v>
      </c>
      <c r="AZ37" s="7" t="s">
        <v>6</v>
      </c>
      <c r="BA37" s="7" t="s">
        <v>6</v>
      </c>
      <c r="BB37" s="7" t="s">
        <v>6</v>
      </c>
      <c r="BC37" s="7" t="s">
        <v>93</v>
      </c>
      <c r="BD37" s="7" t="s">
        <v>6</v>
      </c>
      <c r="BE37" s="7" t="s">
        <v>6</v>
      </c>
      <c r="BF37" s="7" t="s">
        <v>6</v>
      </c>
      <c r="BG37" s="7" t="s">
        <v>6</v>
      </c>
      <c r="BH37" s="7" t="s">
        <v>6</v>
      </c>
      <c r="BI37" s="7" t="s">
        <v>6</v>
      </c>
      <c r="BJ37" s="8"/>
      <c r="BK37" s="7" t="s">
        <v>120</v>
      </c>
      <c r="BL37" s="19">
        <f t="shared" si="6"/>
        <v>1</v>
      </c>
      <c r="BM37" s="20">
        <f t="shared" si="9"/>
        <v>1.6666666666666666E-2</v>
      </c>
      <c r="BN37" s="19">
        <f t="shared" si="7"/>
        <v>0</v>
      </c>
      <c r="BO37" s="20">
        <f t="shared" si="10"/>
        <v>0</v>
      </c>
      <c r="BP37" s="19">
        <f t="shared" si="8"/>
        <v>1</v>
      </c>
      <c r="BQ37" s="20">
        <f t="shared" si="11"/>
        <v>5.8823529411764705E-2</v>
      </c>
      <c r="BR37" s="8"/>
      <c r="BS37" s="8"/>
      <c r="BT37" s="8"/>
      <c r="BU37" s="8"/>
      <c r="BV37" s="8"/>
      <c r="BW37" s="8"/>
      <c r="BX37" s="8"/>
      <c r="BY37" s="8"/>
      <c r="BZ37" s="8"/>
    </row>
    <row r="38" spans="1:78" s="9" customFormat="1" x14ac:dyDescent="0.25">
      <c r="A38" s="8"/>
      <c r="B38" s="8">
        <f>COUNTIF(B22:B37, "*Y*")</f>
        <v>0</v>
      </c>
      <c r="C38" s="8">
        <f t="shared" ref="C38:BI38" si="12">COUNTIF(C22:C37, "*Y*")</f>
        <v>3</v>
      </c>
      <c r="D38" s="8">
        <f t="shared" si="12"/>
        <v>2</v>
      </c>
      <c r="E38" s="8">
        <f t="shared" si="12"/>
        <v>2</v>
      </c>
      <c r="F38" s="8">
        <f t="shared" si="12"/>
        <v>2</v>
      </c>
      <c r="G38" s="8">
        <f t="shared" si="12"/>
        <v>2</v>
      </c>
      <c r="H38" s="8">
        <f t="shared" si="12"/>
        <v>0</v>
      </c>
      <c r="I38" s="8">
        <f t="shared" si="12"/>
        <v>0</v>
      </c>
      <c r="J38" s="8">
        <f t="shared" si="12"/>
        <v>1</v>
      </c>
      <c r="K38" s="8">
        <f t="shared" si="12"/>
        <v>1</v>
      </c>
      <c r="L38" s="8">
        <f t="shared" si="12"/>
        <v>2</v>
      </c>
      <c r="M38" s="8">
        <f t="shared" si="12"/>
        <v>1</v>
      </c>
      <c r="N38" s="8">
        <f t="shared" si="12"/>
        <v>0</v>
      </c>
      <c r="O38" s="8">
        <f t="shared" si="12"/>
        <v>4</v>
      </c>
      <c r="P38" s="8">
        <f t="shared" si="12"/>
        <v>2</v>
      </c>
      <c r="Q38" s="8">
        <f t="shared" si="12"/>
        <v>2</v>
      </c>
      <c r="R38" s="8">
        <f t="shared" si="12"/>
        <v>0</v>
      </c>
      <c r="S38" s="8">
        <f t="shared" si="12"/>
        <v>2</v>
      </c>
      <c r="T38" s="8">
        <f t="shared" si="12"/>
        <v>0</v>
      </c>
      <c r="U38" s="8">
        <f t="shared" si="12"/>
        <v>1</v>
      </c>
      <c r="V38" s="8">
        <f t="shared" si="12"/>
        <v>0</v>
      </c>
      <c r="W38" s="8">
        <f t="shared" si="12"/>
        <v>1</v>
      </c>
      <c r="X38" s="8">
        <f t="shared" si="12"/>
        <v>1</v>
      </c>
      <c r="Y38" s="8">
        <f t="shared" si="12"/>
        <v>1</v>
      </c>
      <c r="Z38" s="8">
        <f t="shared" si="12"/>
        <v>1</v>
      </c>
      <c r="AA38" s="8">
        <f t="shared" si="12"/>
        <v>1</v>
      </c>
      <c r="AB38" s="8">
        <f t="shared" si="12"/>
        <v>2</v>
      </c>
      <c r="AC38" s="8">
        <f t="shared" si="12"/>
        <v>1</v>
      </c>
      <c r="AD38" s="8">
        <f t="shared" si="12"/>
        <v>2</v>
      </c>
      <c r="AE38" s="8">
        <f t="shared" si="12"/>
        <v>1</v>
      </c>
      <c r="AF38" s="8">
        <f t="shared" si="12"/>
        <v>0</v>
      </c>
      <c r="AG38" s="8">
        <f t="shared" si="12"/>
        <v>1</v>
      </c>
      <c r="AH38" s="8">
        <f t="shared" si="12"/>
        <v>2</v>
      </c>
      <c r="AI38" s="8">
        <f t="shared" si="12"/>
        <v>0</v>
      </c>
      <c r="AJ38" s="8">
        <f t="shared" si="12"/>
        <v>4</v>
      </c>
      <c r="AK38" s="8">
        <f t="shared" si="12"/>
        <v>1</v>
      </c>
      <c r="AL38" s="8">
        <f t="shared" si="12"/>
        <v>0</v>
      </c>
      <c r="AM38" s="8">
        <f t="shared" si="12"/>
        <v>1</v>
      </c>
      <c r="AN38" s="8">
        <f t="shared" si="12"/>
        <v>1</v>
      </c>
      <c r="AO38" s="8">
        <f t="shared" si="12"/>
        <v>2</v>
      </c>
      <c r="AP38" s="8">
        <f t="shared" si="12"/>
        <v>1</v>
      </c>
      <c r="AQ38" s="8">
        <f t="shared" si="12"/>
        <v>0</v>
      </c>
      <c r="AR38" s="8">
        <f t="shared" si="12"/>
        <v>1</v>
      </c>
      <c r="AS38" s="8">
        <f t="shared" si="12"/>
        <v>2</v>
      </c>
      <c r="AT38" s="8">
        <f t="shared" si="12"/>
        <v>1</v>
      </c>
      <c r="AU38" s="8">
        <f t="shared" si="12"/>
        <v>0</v>
      </c>
      <c r="AV38" s="8">
        <f t="shared" si="12"/>
        <v>2</v>
      </c>
      <c r="AW38" s="8">
        <f t="shared" si="12"/>
        <v>1</v>
      </c>
      <c r="AX38" s="8">
        <f t="shared" si="12"/>
        <v>3</v>
      </c>
      <c r="AY38" s="8">
        <f t="shared" si="12"/>
        <v>0</v>
      </c>
      <c r="AZ38" s="8">
        <f t="shared" si="12"/>
        <v>0</v>
      </c>
      <c r="BA38" s="8">
        <f t="shared" si="12"/>
        <v>5</v>
      </c>
      <c r="BB38" s="8">
        <f t="shared" si="12"/>
        <v>1</v>
      </c>
      <c r="BC38" s="8">
        <f t="shared" si="12"/>
        <v>7</v>
      </c>
      <c r="BD38" s="8">
        <f t="shared" si="12"/>
        <v>1</v>
      </c>
      <c r="BE38" s="8">
        <f t="shared" si="12"/>
        <v>0</v>
      </c>
      <c r="BF38" s="8">
        <f t="shared" si="12"/>
        <v>3</v>
      </c>
      <c r="BG38" s="8">
        <f t="shared" si="12"/>
        <v>2</v>
      </c>
      <c r="BH38" s="8">
        <f t="shared" si="12"/>
        <v>6</v>
      </c>
      <c r="BI38" s="8">
        <f t="shared" si="12"/>
        <v>4</v>
      </c>
    </row>
  </sheetData>
  <mergeCells count="3">
    <mergeCell ref="BL2:BM2"/>
    <mergeCell ref="BN2:BO2"/>
    <mergeCell ref="BP2:BQ2"/>
  </mergeCells>
  <conditionalFormatting sqref="BM4:BM19 BO4:BO19 BQ4:BQ19 BM22:BM37 BO22:BO37 BQ22:BQ3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8:BI38">
    <cfRule type="cellIs" dxfId="0" priority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Supp Table S01</vt:lpstr>
      <vt:lpstr>Supp Table S02</vt:lpstr>
      <vt:lpstr>Supp Table S03</vt:lpstr>
      <vt:lpstr>Supp Table S04</vt:lpstr>
      <vt:lpstr>'Supp Table S01'!Print_Area</vt:lpstr>
      <vt:lpstr>'Supp Table S02'!Print_Area</vt:lpstr>
      <vt:lpstr>'Supp Table S03'!Print_Area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</dc:creator>
  <cp:lastModifiedBy>Ajay Srinivasan</cp:lastModifiedBy>
  <dcterms:created xsi:type="dcterms:W3CDTF">2019-05-16T09:29:04Z</dcterms:created>
  <dcterms:modified xsi:type="dcterms:W3CDTF">2021-03-19T10:48:10Z</dcterms:modified>
</cp:coreProperties>
</file>