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9102\Documents\Postdoc_VI_UU\Research\Theileria_parva_attenuation\Manuscript\"/>
    </mc:Choice>
  </mc:AlternateContent>
  <xr:revisionPtr revIDLastSave="0" documentId="13_ncr:1_{B9FFF7C2-822A-450C-8CF1-2CECFC09494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Day7" sheetId="1" r:id="rId1"/>
    <sheet name="Day69" sheetId="2" r:id="rId2"/>
    <sheet name="Day69+" sheetId="3" r:id="rId3"/>
  </sheets>
  <externalReferences>
    <externalReference r:id="rId4"/>
    <externalReference r:id="rId5"/>
  </externalReferences>
  <definedNames>
    <definedName name="_xlnm._FilterDatabase" localSheetId="0" hidden="1">'Day7'!$A$1:$E$8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E11" i="1"/>
  <c r="E12" i="1"/>
  <c r="E13" i="1"/>
  <c r="E14" i="1"/>
  <c r="E15" i="1"/>
  <c r="E16" i="1"/>
  <c r="D10" i="1"/>
  <c r="D11" i="1"/>
  <c r="D12" i="1"/>
  <c r="D13" i="1"/>
  <c r="D14" i="1"/>
  <c r="D15" i="1"/>
  <c r="D16" i="1"/>
  <c r="C10" i="1"/>
  <c r="C11" i="1"/>
  <c r="C12" i="1"/>
  <c r="C13" i="1"/>
  <c r="C14" i="1"/>
  <c r="C15" i="1"/>
  <c r="C16" i="1"/>
  <c r="B10" i="1"/>
  <c r="B11" i="1"/>
  <c r="B12" i="1"/>
  <c r="B13" i="1"/>
  <c r="B14" i="1"/>
  <c r="B15" i="1"/>
  <c r="B16" i="1"/>
  <c r="E9" i="1"/>
  <c r="D9" i="1"/>
  <c r="C9" i="1"/>
  <c r="B9" i="1"/>
  <c r="E3" i="1"/>
  <c r="E4" i="1"/>
  <c r="E5" i="1"/>
  <c r="E6" i="1"/>
  <c r="E7" i="1"/>
  <c r="E8" i="1"/>
  <c r="D3" i="1"/>
  <c r="D4" i="1"/>
  <c r="D5" i="1"/>
  <c r="D6" i="1"/>
  <c r="D7" i="1"/>
  <c r="D8" i="1"/>
  <c r="C3" i="1"/>
  <c r="C4" i="1"/>
  <c r="C5" i="1"/>
  <c r="C6" i="1"/>
  <c r="C7" i="1"/>
  <c r="C8" i="1"/>
  <c r="B3" i="1"/>
  <c r="B4" i="1"/>
  <c r="B5" i="1"/>
  <c r="B6" i="1"/>
  <c r="B7" i="1"/>
  <c r="B8" i="1"/>
  <c r="E2" i="1"/>
  <c r="D2" i="1"/>
  <c r="C2" i="1"/>
  <c r="B2" i="1"/>
</calcChain>
</file>

<file path=xl/sharedStrings.xml><?xml version="1.0" encoding="utf-8"?>
<sst xmlns="http://schemas.openxmlformats.org/spreadsheetml/2006/main" count="53" uniqueCount="29">
  <si>
    <t>NAME</t>
  </si>
  <si>
    <t>SIZE</t>
  </si>
  <si>
    <t>ES</t>
  </si>
  <si>
    <t>NES</t>
  </si>
  <si>
    <t>FDR q-val</t>
  </si>
  <si>
    <t>HALLMARK_E2F_TARGETS</t>
  </si>
  <si>
    <t>HALLMARK_MYC_TARGETS_V1</t>
  </si>
  <si>
    <t>HALLMARK_MYC_TARGETS_V2</t>
  </si>
  <si>
    <t>HALLMARK_APICAL_JUNCTION</t>
  </si>
  <si>
    <t>HALLMARK_GLYCOLYSIS</t>
  </si>
  <si>
    <t>HALLMARK_G2M_CHECKPOINT</t>
  </si>
  <si>
    <t>HALLMARK_MTORC1_SIGNALING</t>
  </si>
  <si>
    <t>HALLMARK_PEROXISOME</t>
  </si>
  <si>
    <t>HALLMARK_MYOGENESIS</t>
  </si>
  <si>
    <t>HALLMARK_EPITHELIAL_MESENCHYMAL_TRANSITION</t>
  </si>
  <si>
    <t>HALLMARK_OXIDATIVE_PHOSPHORYLATION</t>
  </si>
  <si>
    <t>HALLMARK_FATTY_ACID_METABOLISM</t>
  </si>
  <si>
    <t>HALLMARK_TNFA_SIGNALING_VIA_NFKB</t>
  </si>
  <si>
    <t>HALLMARK_INFLAMMATORY_RESPONSE</t>
  </si>
  <si>
    <t>HALLMARK_COMPLEMENT</t>
  </si>
  <si>
    <t>HALLMARK_INTERFERON_GAMMA_RESPONSE</t>
  </si>
  <si>
    <t>HALLMARK_COAGULATION</t>
  </si>
  <si>
    <t>HALLMARK_INTERFERON_ALPHA_RESPONSE</t>
  </si>
  <si>
    <t>HALLMARK_KRAS_SIGNALING_UP</t>
  </si>
  <si>
    <t>HALLMARK_IL6_JAK_STAT3_SIGNALING</t>
  </si>
  <si>
    <t>HALLMARK_TGF_BETA_SIGNALING</t>
  </si>
  <si>
    <t>HALLMARK_WNT_BETA_CATENIN_SIGNALING</t>
  </si>
  <si>
    <t>HALLMARK_ALLOGRAFT_REJECTION</t>
  </si>
  <si>
    <t>HALLMARK_IL2_STAT5_SIGNALING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</si>
</sst>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0" fillId="0" borderId="11" xfId="0" applyBorder="1"/>
    <xf numFmtId="0" fontId="0" fillId="0" borderId="13" xfId="0" applyBorder="1"/>
    <xf numFmtId="0" fontId="0" fillId="0" borderId="16" xfId="0" applyBorder="1"/>
    <xf numFmtId="0" fontId="0" fillId="0" borderId="17" xfId="0" applyBorder="1"/>
    <xf numFmtId="2" fontId="0" fillId="0" borderId="17" xfId="0" applyNumberFormat="1" applyBorder="1"/>
    <xf numFmtId="0" fontId="0" fillId="0" borderId="19" xfId="0" applyBorder="1"/>
    <xf numFmtId="0" fontId="0" fillId="0" borderId="20" xfId="0" applyBorder="1"/>
    <xf numFmtId="2" fontId="0" fillId="0" borderId="20" xfId="0" applyNumberFormat="1" applyBorder="1"/>
    <xf numFmtId="2" fontId="0" fillId="0" borderId="18" xfId="0" applyNumberFormat="1" applyBorder="1"/>
    <xf numFmtId="2" fontId="0" fillId="0" borderId="21" xfId="0" applyNumberFormat="1" applyBorder="1"/>
    <xf numFmtId="0" fontId="16" fillId="0" borderId="22" xfId="0" applyFont="1" applyBorder="1"/>
    <xf numFmtId="0" fontId="16" fillId="0" borderId="23" xfId="0" applyFont="1" applyBorder="1"/>
    <xf numFmtId="0" fontId="16" fillId="0" borderId="24" xfId="0" applyFont="1" applyBorder="1"/>
    <xf numFmtId="0" fontId="0" fillId="0" borderId="0" xfId="0" applyBorder="1"/>
    <xf numFmtId="2" fontId="0" fillId="0" borderId="0" xfId="0" applyNumberFormat="1" applyBorder="1"/>
    <xf numFmtId="0" fontId="0" fillId="0" borderId="25" xfId="0" applyBorder="1"/>
    <xf numFmtId="2" fontId="0" fillId="0" borderId="25" xfId="0" applyNumberFormat="1" applyBorder="1"/>
    <xf numFmtId="2" fontId="0" fillId="0" borderId="26" xfId="0" applyNumberFormat="1" applyBorder="1"/>
    <xf numFmtId="0" fontId="0" fillId="0" borderId="29" xfId="0" applyBorder="1"/>
    <xf numFmtId="0" fontId="0" fillId="0" borderId="27" xfId="0" applyFont="1" applyBorder="1"/>
    <xf numFmtId="2" fontId="0" fillId="0" borderId="27" xfId="0" applyNumberFormat="1" applyFont="1" applyBorder="1"/>
    <xf numFmtId="2" fontId="0" fillId="0" borderId="28" xfId="0" applyNumberFormat="1" applyFont="1" applyBorder="1"/>
    <xf numFmtId="0" fontId="0" fillId="0" borderId="10" xfId="0" applyFont="1" applyBorder="1"/>
    <xf numFmtId="2" fontId="0" fillId="0" borderId="10" xfId="0" applyNumberFormat="1" applyFont="1" applyBorder="1"/>
    <xf numFmtId="2" fontId="0" fillId="0" borderId="12" xfId="0" applyNumberFormat="1" applyFont="1" applyBorder="1"/>
    <xf numFmtId="0" fontId="0" fillId="0" borderId="14" xfId="0" applyFont="1" applyBorder="1"/>
    <xf numFmtId="2" fontId="0" fillId="0" borderId="14" xfId="0" applyNumberFormat="1" applyFont="1" applyBorder="1"/>
    <xf numFmtId="2" fontId="0" fillId="0" borderId="15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ostdoc_VI_UU\Attenuation_project\Bulk\Analysis\May2023\GSEA\Day7vsDay0.GseaPreranked.1686046053226\gsea_report_for_na_pos_1686046053226.tsv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ostdoc_VI_UU\Attenuation_project\Bulk\Analysis\May2023\GSEA\Day7vsDay0.GseaPreranked.1686046053226\gsea_report_for_na_neg_1686046053226.t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sea_report_for_na_pos_16860460"/>
    </sheetNames>
    <sheetDataSet>
      <sheetData sheetId="0">
        <row r="2">
          <cell r="B2" t="str">
            <v>HALLMARK_E2F_TARGETS</v>
          </cell>
          <cell r="C2" t="str">
            <v>Details ...</v>
          </cell>
          <cell r="D2">
            <v>52</v>
          </cell>
          <cell r="E2">
            <v>0.46239424000000001</v>
          </cell>
          <cell r="F2">
            <v>2.8800737999999999</v>
          </cell>
          <cell r="G2">
            <v>0</v>
          </cell>
          <cell r="H2">
            <v>0</v>
          </cell>
          <cell r="I2">
            <v>0</v>
          </cell>
          <cell r="J2">
            <v>940</v>
          </cell>
        </row>
        <row r="3">
          <cell r="B3" t="str">
            <v>HALLMARK_MYC_TARGETS_V1</v>
          </cell>
          <cell r="C3" t="str">
            <v>Details ...</v>
          </cell>
          <cell r="D3">
            <v>30</v>
          </cell>
          <cell r="E3">
            <v>0.54088190000000003</v>
          </cell>
          <cell r="F3">
            <v>2.8642411000000001</v>
          </cell>
          <cell r="G3">
            <v>0</v>
          </cell>
          <cell r="H3">
            <v>0</v>
          </cell>
          <cell r="I3">
            <v>0</v>
          </cell>
          <cell r="J3">
            <v>970</v>
          </cell>
        </row>
        <row r="4">
          <cell r="B4" t="str">
            <v>HALLMARK_MYC_TARGETS_V2</v>
          </cell>
          <cell r="C4" t="str">
            <v>Details ...</v>
          </cell>
          <cell r="D4">
            <v>20</v>
          </cell>
          <cell r="E4">
            <v>0.47946023999999998</v>
          </cell>
          <cell r="F4">
            <v>2.1703671999999998</v>
          </cell>
          <cell r="G4">
            <v>2.1008403999999998E-3</v>
          </cell>
          <cell r="H4">
            <v>6.8443979999999998E-3</v>
          </cell>
          <cell r="I4">
            <v>1.7000000000000001E-2</v>
          </cell>
          <cell r="J4">
            <v>945</v>
          </cell>
        </row>
        <row r="5">
          <cell r="B5" t="str">
            <v>HALLMARK_APICAL_JUNCTION</v>
          </cell>
          <cell r="C5" t="str">
            <v>Details ...</v>
          </cell>
          <cell r="D5">
            <v>30</v>
          </cell>
          <cell r="E5">
            <v>0.38733220000000002</v>
          </cell>
          <cell r="F5">
            <v>1.9870337</v>
          </cell>
          <cell r="G5">
            <v>6.6666670000000003E-3</v>
          </cell>
          <cell r="H5">
            <v>2.305186E-2</v>
          </cell>
          <cell r="I5">
            <v>0.08</v>
          </cell>
          <cell r="J5">
            <v>601</v>
          </cell>
        </row>
        <row r="6">
          <cell r="B6" t="str">
            <v>HALLMARK_GLYCOLYSIS</v>
          </cell>
          <cell r="C6" t="str">
            <v>Details ...</v>
          </cell>
          <cell r="D6">
            <v>41</v>
          </cell>
          <cell r="E6">
            <v>0.34130564000000002</v>
          </cell>
          <cell r="F6">
            <v>1.9608977999999999</v>
          </cell>
          <cell r="G6">
            <v>4.2462847000000001E-3</v>
          </cell>
          <cell r="H6">
            <v>2.0968989E-2</v>
          </cell>
          <cell r="I6">
            <v>9.1999999999999998E-2</v>
          </cell>
          <cell r="J6">
            <v>780</v>
          </cell>
        </row>
        <row r="7">
          <cell r="B7" t="str">
            <v>HALLMARK_G2M_CHECKPOINT</v>
          </cell>
          <cell r="C7" t="str">
            <v>Details ...</v>
          </cell>
          <cell r="D7">
            <v>45</v>
          </cell>
          <cell r="E7">
            <v>0.30964135999999998</v>
          </cell>
          <cell r="F7">
            <v>1.8500190000000001</v>
          </cell>
          <cell r="G7">
            <v>8.9887639999999998E-3</v>
          </cell>
          <cell r="H7">
            <v>3.6069469999999999E-2</v>
          </cell>
          <cell r="I7">
            <v>0.17699999999999999</v>
          </cell>
          <cell r="J7">
            <v>1160</v>
          </cell>
        </row>
        <row r="8">
          <cell r="B8" t="str">
            <v>HALLMARK_PEROXISOME</v>
          </cell>
          <cell r="C8" t="str">
            <v>Details ...</v>
          </cell>
          <cell r="D8">
            <v>7</v>
          </cell>
          <cell r="E8">
            <v>0.60373133000000001</v>
          </cell>
          <cell r="F8">
            <v>1.8118544000000001</v>
          </cell>
          <cell r="G8">
            <v>1.2371134000000001E-2</v>
          </cell>
          <cell r="H8">
            <v>4.0487807000000001E-2</v>
          </cell>
          <cell r="I8">
            <v>0.217</v>
          </cell>
          <cell r="J8">
            <v>671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sea_report_for_na_neg_16860460"/>
    </sheetNames>
    <sheetDataSet>
      <sheetData sheetId="0">
        <row r="2">
          <cell r="B2" t="str">
            <v>HALLMARK_TNFA_SIGNALING_VIA_NFKB</v>
          </cell>
          <cell r="C2" t="str">
            <v>Details ...</v>
          </cell>
          <cell r="D2">
            <v>81</v>
          </cell>
          <cell r="E2">
            <v>-0.44738939999999999</v>
          </cell>
          <cell r="F2">
            <v>-3.0886594999999999</v>
          </cell>
          <cell r="G2">
            <v>0</v>
          </cell>
          <cell r="H2">
            <v>0</v>
          </cell>
          <cell r="I2">
            <v>0</v>
          </cell>
          <cell r="J2">
            <v>668</v>
          </cell>
          <cell r="K2" t="str">
            <v>tags=63%, list=30%, signal=87%</v>
          </cell>
        </row>
        <row r="3">
          <cell r="B3" t="str">
            <v>HALLMARK_INFLAMMATORY_RESPONSE</v>
          </cell>
          <cell r="C3" t="str">
            <v>Details ...</v>
          </cell>
          <cell r="D3">
            <v>49</v>
          </cell>
          <cell r="E3">
            <v>-0.4593101</v>
          </cell>
          <cell r="F3">
            <v>-2.6560570999999999</v>
          </cell>
          <cell r="G3">
            <v>0</v>
          </cell>
          <cell r="H3">
            <v>0</v>
          </cell>
          <cell r="I3">
            <v>0</v>
          </cell>
          <cell r="J3">
            <v>668</v>
          </cell>
          <cell r="K3" t="str">
            <v>tags=67%, list=30%, signal=94%</v>
          </cell>
        </row>
        <row r="4">
          <cell r="B4" t="str">
            <v>HALLMARK_COMPLEMENT</v>
          </cell>
          <cell r="C4" t="str">
            <v>Details ...</v>
          </cell>
          <cell r="D4">
            <v>44</v>
          </cell>
          <cell r="E4">
            <v>-0.43014140000000001</v>
          </cell>
          <cell r="F4">
            <v>-2.4736642999999998</v>
          </cell>
          <cell r="G4">
            <v>0</v>
          </cell>
          <cell r="H4">
            <v>0</v>
          </cell>
          <cell r="I4">
            <v>0</v>
          </cell>
          <cell r="J4">
            <v>856</v>
          </cell>
          <cell r="K4" t="str">
            <v>tags=73%, list=39%, signal=116%</v>
          </cell>
        </row>
        <row r="5">
          <cell r="B5" t="str">
            <v>HALLMARK_COAGULATION</v>
          </cell>
          <cell r="C5" t="str">
            <v>Details ...</v>
          </cell>
          <cell r="D5">
            <v>25</v>
          </cell>
          <cell r="E5">
            <v>-0.41529830000000001</v>
          </cell>
          <cell r="F5">
            <v>-1.972494</v>
          </cell>
          <cell r="G5">
            <v>5.7361377000000003E-3</v>
          </cell>
          <cell r="H5">
            <v>1.5665960999999999E-2</v>
          </cell>
          <cell r="I5">
            <v>6.7000000000000004E-2</v>
          </cell>
          <cell r="J5">
            <v>105</v>
          </cell>
          <cell r="K5" t="str">
            <v>tags=32%, list=5%, signal=33%</v>
          </cell>
        </row>
        <row r="6">
          <cell r="B6" t="str">
            <v>HALLMARK_INTERFERON_ALPHA_RESPONSE</v>
          </cell>
          <cell r="C6" t="str">
            <v>Details ...</v>
          </cell>
          <cell r="D6">
            <v>14</v>
          </cell>
          <cell r="E6">
            <v>-0.51117239999999997</v>
          </cell>
          <cell r="F6">
            <v>-1.9353746999999999</v>
          </cell>
          <cell r="G6">
            <v>3.8167940000000001E-3</v>
          </cell>
          <cell r="H6">
            <v>1.7270751000000001E-2</v>
          </cell>
          <cell r="I6">
            <v>8.7999999999999995E-2</v>
          </cell>
          <cell r="J6">
            <v>758</v>
          </cell>
          <cell r="K6" t="str">
            <v>tags=79%, list=34%, signal=119%</v>
          </cell>
        </row>
        <row r="7">
          <cell r="B7" t="str">
            <v>HALLMARK_INTERFERON_GAMMA_RESPONSE</v>
          </cell>
          <cell r="C7" t="str">
            <v>Details ...</v>
          </cell>
          <cell r="D7">
            <v>32</v>
          </cell>
          <cell r="E7">
            <v>-0.37801882999999997</v>
          </cell>
          <cell r="F7">
            <v>-1.9247938</v>
          </cell>
          <cell r="G7">
            <v>1.8867924999999999E-3</v>
          </cell>
          <cell r="H7">
            <v>1.6240546000000002E-2</v>
          </cell>
          <cell r="I7">
            <v>0.10100000000000001</v>
          </cell>
          <cell r="J7">
            <v>990</v>
          </cell>
          <cell r="K7" t="str">
            <v>tags=75%, list=45%, signal=133%</v>
          </cell>
        </row>
        <row r="8">
          <cell r="B8" t="str">
            <v>HALLMARK_IL6_JAK_STAT3_SIGNALING</v>
          </cell>
          <cell r="C8" t="str">
            <v>Details ...</v>
          </cell>
          <cell r="D8">
            <v>21</v>
          </cell>
          <cell r="E8">
            <v>-0.41420326000000002</v>
          </cell>
          <cell r="F8">
            <v>-1.8527529</v>
          </cell>
          <cell r="G8">
            <v>1.6274864E-2</v>
          </cell>
          <cell r="H8">
            <v>2.5207714999999999E-2</v>
          </cell>
          <cell r="I8">
            <v>0.17399999999999999</v>
          </cell>
          <cell r="J8">
            <v>631</v>
          </cell>
          <cell r="K8" t="str">
            <v>tags=62%, list=28%, signal=86%</v>
          </cell>
        </row>
        <row r="9">
          <cell r="B9" t="str">
            <v>HALLMARK_KRAS_SIGNALING_UP</v>
          </cell>
          <cell r="C9" t="str">
            <v>Details ...</v>
          </cell>
          <cell r="D9">
            <v>44</v>
          </cell>
          <cell r="E9">
            <v>-0.32212703999999998</v>
          </cell>
          <cell r="F9">
            <v>-1.848508</v>
          </cell>
          <cell r="G9">
            <v>7.7972709999999997E-3</v>
          </cell>
          <cell r="H9">
            <v>2.2473785999999999E-2</v>
          </cell>
          <cell r="I9">
            <v>0.17699999999999999</v>
          </cell>
          <cell r="J9">
            <v>848</v>
          </cell>
          <cell r="K9" t="str">
            <v>tags=66%, list=38%, signal=105%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workbookViewId="0">
      <selection activeCell="J13" sqref="J13"/>
    </sheetView>
  </sheetViews>
  <sheetFormatPr defaultRowHeight="15" x14ac:dyDescent="0.25"/>
  <cols>
    <col min="1" max="1" width="42.28515625" bestFit="1" customWidth="1"/>
    <col min="2" max="2" width="8.42578125" bestFit="1" customWidth="1"/>
    <col min="3" max="4" width="5.42578125" bestFit="1" customWidth="1"/>
    <col min="5" max="5" width="9.28515625" bestFit="1" customWidth="1"/>
  </cols>
  <sheetData>
    <row r="1" spans="1:5" ht="15.75" thickBot="1" x14ac:dyDescent="0.3">
      <c r="A1" s="11" t="s">
        <v>0</v>
      </c>
      <c r="B1" s="12" t="s">
        <v>1</v>
      </c>
      <c r="C1" s="12" t="s">
        <v>2</v>
      </c>
      <c r="D1" s="12" t="s">
        <v>3</v>
      </c>
      <c r="E1" s="13" t="s">
        <v>4</v>
      </c>
    </row>
    <row r="2" spans="1:5" ht="15.75" thickTop="1" x14ac:dyDescent="0.25">
      <c r="A2" s="3" t="s">
        <v>5</v>
      </c>
      <c r="B2" s="4">
        <f>VLOOKUP(A2,[1]gsea_report_for_na_pos_16860460!$B$2:$J$8,3,FALSE)</f>
        <v>52</v>
      </c>
      <c r="C2" s="5">
        <f>VLOOKUP(A2,[1]gsea_report_for_na_pos_16860460!$B$2:$J$8,4,FALSE)</f>
        <v>0.46239424000000001</v>
      </c>
      <c r="D2" s="5">
        <f>VLOOKUP(A2,[1]gsea_report_for_na_pos_16860460!$B$2:$J$8,5,FALSE)</f>
        <v>2.8800737999999999</v>
      </c>
      <c r="E2" s="9">
        <f>VLOOKUP(A2,[1]gsea_report_for_na_pos_16860460!$B$2:$J$8,7,FALSE)</f>
        <v>0</v>
      </c>
    </row>
    <row r="3" spans="1:5" x14ac:dyDescent="0.25">
      <c r="A3" s="1" t="s">
        <v>6</v>
      </c>
      <c r="B3" s="4">
        <f>VLOOKUP(A3,[1]gsea_report_for_na_pos_16860460!$B$2:$J$8,3,FALSE)</f>
        <v>30</v>
      </c>
      <c r="C3" s="5">
        <f>VLOOKUP(A3,[1]gsea_report_for_na_pos_16860460!$B$2:$J$8,4,FALSE)</f>
        <v>0.54088190000000003</v>
      </c>
      <c r="D3" s="5">
        <f>VLOOKUP(A3,[1]gsea_report_for_na_pos_16860460!$B$2:$J$8,5,FALSE)</f>
        <v>2.8642411000000001</v>
      </c>
      <c r="E3" s="9">
        <f>VLOOKUP(A3,[1]gsea_report_for_na_pos_16860460!$B$2:$J$8,7,FALSE)</f>
        <v>0</v>
      </c>
    </row>
    <row r="4" spans="1:5" x14ac:dyDescent="0.25">
      <c r="A4" s="1" t="s">
        <v>7</v>
      </c>
      <c r="B4" s="4">
        <f>VLOOKUP(A4,[1]gsea_report_for_na_pos_16860460!$B$2:$J$8,3,FALSE)</f>
        <v>20</v>
      </c>
      <c r="C4" s="5">
        <f>VLOOKUP(A4,[1]gsea_report_for_na_pos_16860460!$B$2:$J$8,4,FALSE)</f>
        <v>0.47946023999999998</v>
      </c>
      <c r="D4" s="5">
        <f>VLOOKUP(A4,[1]gsea_report_for_na_pos_16860460!$B$2:$J$8,5,FALSE)</f>
        <v>2.1703671999999998</v>
      </c>
      <c r="E4" s="9">
        <f>VLOOKUP(A4,[1]gsea_report_for_na_pos_16860460!$B$2:$J$8,7,FALSE)</f>
        <v>6.8443979999999998E-3</v>
      </c>
    </row>
    <row r="5" spans="1:5" x14ac:dyDescent="0.25">
      <c r="A5" s="1" t="s">
        <v>8</v>
      </c>
      <c r="B5" s="4">
        <f>VLOOKUP(A5,[1]gsea_report_for_na_pos_16860460!$B$2:$J$8,3,FALSE)</f>
        <v>30</v>
      </c>
      <c r="C5" s="5">
        <f>VLOOKUP(A5,[1]gsea_report_for_na_pos_16860460!$B$2:$J$8,4,FALSE)</f>
        <v>0.38733220000000002</v>
      </c>
      <c r="D5" s="5">
        <f>VLOOKUP(A5,[1]gsea_report_for_na_pos_16860460!$B$2:$J$8,5,FALSE)</f>
        <v>1.9870337</v>
      </c>
      <c r="E5" s="9">
        <f>VLOOKUP(A5,[1]gsea_report_for_na_pos_16860460!$B$2:$J$8,7,FALSE)</f>
        <v>2.305186E-2</v>
      </c>
    </row>
    <row r="6" spans="1:5" x14ac:dyDescent="0.25">
      <c r="A6" s="1" t="s">
        <v>9</v>
      </c>
      <c r="B6" s="4">
        <f>VLOOKUP(A6,[1]gsea_report_for_na_pos_16860460!$B$2:$J$8,3,FALSE)</f>
        <v>41</v>
      </c>
      <c r="C6" s="5">
        <f>VLOOKUP(A6,[1]gsea_report_for_na_pos_16860460!$B$2:$J$8,4,FALSE)</f>
        <v>0.34130564000000002</v>
      </c>
      <c r="D6" s="5">
        <f>VLOOKUP(A6,[1]gsea_report_for_na_pos_16860460!$B$2:$J$8,5,FALSE)</f>
        <v>1.9608977999999999</v>
      </c>
      <c r="E6" s="9">
        <f>VLOOKUP(A6,[1]gsea_report_for_na_pos_16860460!$B$2:$J$8,7,FALSE)</f>
        <v>2.0968989E-2</v>
      </c>
    </row>
    <row r="7" spans="1:5" x14ac:dyDescent="0.25">
      <c r="A7" s="1" t="s">
        <v>10</v>
      </c>
      <c r="B7" s="4">
        <f>VLOOKUP(A7,[1]gsea_report_for_na_pos_16860460!$B$2:$J$8,3,FALSE)</f>
        <v>45</v>
      </c>
      <c r="C7" s="5">
        <f>VLOOKUP(A7,[1]gsea_report_for_na_pos_16860460!$B$2:$J$8,4,FALSE)</f>
        <v>0.30964135999999998</v>
      </c>
      <c r="D7" s="5">
        <f>VLOOKUP(A7,[1]gsea_report_for_na_pos_16860460!$B$2:$J$8,5,FALSE)</f>
        <v>1.8500190000000001</v>
      </c>
      <c r="E7" s="9">
        <f>VLOOKUP(A7,[1]gsea_report_for_na_pos_16860460!$B$2:$J$8,7,FALSE)</f>
        <v>3.6069469999999999E-2</v>
      </c>
    </row>
    <row r="8" spans="1:5" ht="15.75" thickBot="1" x14ac:dyDescent="0.3">
      <c r="A8" s="6" t="s">
        <v>12</v>
      </c>
      <c r="B8" s="7">
        <f>VLOOKUP(A8,[1]gsea_report_for_na_pos_16860460!$B$2:$J$8,3,FALSE)</f>
        <v>7</v>
      </c>
      <c r="C8" s="8">
        <f>VLOOKUP(A8,[1]gsea_report_for_na_pos_16860460!$B$2:$J$8,4,FALSE)</f>
        <v>0.60373133000000001</v>
      </c>
      <c r="D8" s="8">
        <f>VLOOKUP(A8,[1]gsea_report_for_na_pos_16860460!$B$2:$J$8,5,FALSE)</f>
        <v>1.8118544000000001</v>
      </c>
      <c r="E8" s="10">
        <f>VLOOKUP(A8,[1]gsea_report_for_na_pos_16860460!$B$2:$J$8,7,FALSE)</f>
        <v>4.0487807000000001E-2</v>
      </c>
    </row>
    <row r="9" spans="1:5" ht="15.75" thickTop="1" x14ac:dyDescent="0.25">
      <c r="A9" s="3" t="s">
        <v>17</v>
      </c>
      <c r="B9" s="4">
        <f>VLOOKUP(A9,[2]gsea_report_for_na_neg_16860460!$B$2:$K$9,3,FALSE)</f>
        <v>81</v>
      </c>
      <c r="C9" s="5">
        <f>VLOOKUP(A9,[2]gsea_report_for_na_neg_16860460!$B$2:$K$9,4,FALSE)</f>
        <v>-0.44738939999999999</v>
      </c>
      <c r="D9" s="5">
        <f>VLOOKUP(A9,[2]gsea_report_for_na_neg_16860460!$B$2:$K$9,5,FALSE)</f>
        <v>-3.0886594999999999</v>
      </c>
      <c r="E9" s="9">
        <f>VLOOKUP(A9,[2]gsea_report_for_na_neg_16860460!$B$2:$K$9,7,FALSE)</f>
        <v>0</v>
      </c>
    </row>
    <row r="10" spans="1:5" x14ac:dyDescent="0.25">
      <c r="A10" s="1" t="s">
        <v>18</v>
      </c>
      <c r="B10" s="4">
        <f>VLOOKUP(A10,[2]gsea_report_for_na_neg_16860460!$B$2:$K$9,3,FALSE)</f>
        <v>49</v>
      </c>
      <c r="C10" s="5">
        <f>VLOOKUP(A10,[2]gsea_report_for_na_neg_16860460!$B$2:$K$9,4,FALSE)</f>
        <v>-0.4593101</v>
      </c>
      <c r="D10" s="5">
        <f>VLOOKUP(A10,[2]gsea_report_for_na_neg_16860460!$B$2:$K$9,5,FALSE)</f>
        <v>-2.6560570999999999</v>
      </c>
      <c r="E10" s="9">
        <f>VLOOKUP(A10,[2]gsea_report_for_na_neg_16860460!$B$2:$K$9,7,FALSE)</f>
        <v>0</v>
      </c>
    </row>
    <row r="11" spans="1:5" x14ac:dyDescent="0.25">
      <c r="A11" s="1" t="s">
        <v>19</v>
      </c>
      <c r="B11" s="4">
        <f>VLOOKUP(A11,[2]gsea_report_for_na_neg_16860460!$B$2:$K$9,3,FALSE)</f>
        <v>44</v>
      </c>
      <c r="C11" s="5">
        <f>VLOOKUP(A11,[2]gsea_report_for_na_neg_16860460!$B$2:$K$9,4,FALSE)</f>
        <v>-0.43014140000000001</v>
      </c>
      <c r="D11" s="5">
        <f>VLOOKUP(A11,[2]gsea_report_for_na_neg_16860460!$B$2:$K$9,5,FALSE)</f>
        <v>-2.4736642999999998</v>
      </c>
      <c r="E11" s="9">
        <f>VLOOKUP(A11,[2]gsea_report_for_na_neg_16860460!$B$2:$K$9,7,FALSE)</f>
        <v>0</v>
      </c>
    </row>
    <row r="12" spans="1:5" x14ac:dyDescent="0.25">
      <c r="A12" s="1" t="s">
        <v>21</v>
      </c>
      <c r="B12" s="4">
        <f>VLOOKUP(A12,[2]gsea_report_for_na_neg_16860460!$B$2:$K$9,3,FALSE)</f>
        <v>25</v>
      </c>
      <c r="C12" s="5">
        <f>VLOOKUP(A12,[2]gsea_report_for_na_neg_16860460!$B$2:$K$9,4,FALSE)</f>
        <v>-0.41529830000000001</v>
      </c>
      <c r="D12" s="5">
        <f>VLOOKUP(A12,[2]gsea_report_for_na_neg_16860460!$B$2:$K$9,5,FALSE)</f>
        <v>-1.972494</v>
      </c>
      <c r="E12" s="9">
        <f>VLOOKUP(A12,[2]gsea_report_for_na_neg_16860460!$B$2:$K$9,7,FALSE)</f>
        <v>1.5665960999999999E-2</v>
      </c>
    </row>
    <row r="13" spans="1:5" x14ac:dyDescent="0.25">
      <c r="A13" s="1" t="s">
        <v>22</v>
      </c>
      <c r="B13" s="4">
        <f>VLOOKUP(A13,[2]gsea_report_for_na_neg_16860460!$B$2:$K$9,3,FALSE)</f>
        <v>14</v>
      </c>
      <c r="C13" s="5">
        <f>VLOOKUP(A13,[2]gsea_report_for_na_neg_16860460!$B$2:$K$9,4,FALSE)</f>
        <v>-0.51117239999999997</v>
      </c>
      <c r="D13" s="5">
        <f>VLOOKUP(A13,[2]gsea_report_for_na_neg_16860460!$B$2:$K$9,5,FALSE)</f>
        <v>-1.9353746999999999</v>
      </c>
      <c r="E13" s="9">
        <f>VLOOKUP(A13,[2]gsea_report_for_na_neg_16860460!$B$2:$K$9,7,FALSE)</f>
        <v>1.7270751000000001E-2</v>
      </c>
    </row>
    <row r="14" spans="1:5" x14ac:dyDescent="0.25">
      <c r="A14" s="1" t="s">
        <v>20</v>
      </c>
      <c r="B14" s="4">
        <f>VLOOKUP(A14,[2]gsea_report_for_na_neg_16860460!$B$2:$K$9,3,FALSE)</f>
        <v>32</v>
      </c>
      <c r="C14" s="5">
        <f>VLOOKUP(A14,[2]gsea_report_for_na_neg_16860460!$B$2:$K$9,4,FALSE)</f>
        <v>-0.37801882999999997</v>
      </c>
      <c r="D14" s="5">
        <f>VLOOKUP(A14,[2]gsea_report_for_na_neg_16860460!$B$2:$K$9,5,FALSE)</f>
        <v>-1.9247938</v>
      </c>
      <c r="E14" s="9">
        <f>VLOOKUP(A14,[2]gsea_report_for_na_neg_16860460!$B$2:$K$9,7,FALSE)</f>
        <v>1.6240546000000002E-2</v>
      </c>
    </row>
    <row r="15" spans="1:5" x14ac:dyDescent="0.25">
      <c r="A15" s="1" t="s">
        <v>24</v>
      </c>
      <c r="B15" s="4">
        <f>VLOOKUP(A15,[2]gsea_report_for_na_neg_16860460!$B$2:$K$9,3,FALSE)</f>
        <v>21</v>
      </c>
      <c r="C15" s="5">
        <f>VLOOKUP(A15,[2]gsea_report_for_na_neg_16860460!$B$2:$K$9,4,FALSE)</f>
        <v>-0.41420326000000002</v>
      </c>
      <c r="D15" s="5">
        <f>VLOOKUP(A15,[2]gsea_report_for_na_neg_16860460!$B$2:$K$9,5,FALSE)</f>
        <v>-1.8527529</v>
      </c>
      <c r="E15" s="9">
        <f>VLOOKUP(A15,[2]gsea_report_for_na_neg_16860460!$B$2:$K$9,7,FALSE)</f>
        <v>2.5207714999999999E-2</v>
      </c>
    </row>
    <row r="16" spans="1:5" ht="15.75" thickBot="1" x14ac:dyDescent="0.3">
      <c r="A16" s="2" t="s">
        <v>23</v>
      </c>
      <c r="B16" s="16">
        <f>VLOOKUP(A16,[2]gsea_report_for_na_neg_16860460!$B$2:$K$9,3,FALSE)</f>
        <v>44</v>
      </c>
      <c r="C16" s="17">
        <f>VLOOKUP(A16,[2]gsea_report_for_na_neg_16860460!$B$2:$K$9,4,FALSE)</f>
        <v>-0.32212703999999998</v>
      </c>
      <c r="D16" s="17">
        <f>VLOOKUP(A16,[2]gsea_report_for_na_neg_16860460!$B$2:$K$9,5,FALSE)</f>
        <v>-1.848508</v>
      </c>
      <c r="E16" s="18">
        <f>VLOOKUP(A16,[2]gsea_report_for_na_neg_16860460!$B$2:$K$9,7,FALSE)</f>
        <v>2.2473785999999999E-2</v>
      </c>
    </row>
    <row r="17" spans="1:6" x14ac:dyDescent="0.25">
      <c r="A17" s="14"/>
      <c r="B17" s="14"/>
      <c r="C17" s="15"/>
      <c r="D17" s="15"/>
      <c r="E17" s="15"/>
      <c r="F17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6"/>
  <sheetViews>
    <sheetView workbookViewId="0">
      <selection activeCell="J10" sqref="J10"/>
    </sheetView>
  </sheetViews>
  <sheetFormatPr defaultRowHeight="15" x14ac:dyDescent="0.25"/>
  <cols>
    <col min="1" max="1" width="48.7109375" bestFit="1" customWidth="1"/>
    <col min="2" max="2" width="4.5703125" bestFit="1" customWidth="1"/>
    <col min="3" max="4" width="5.42578125" bestFit="1" customWidth="1"/>
    <col min="5" max="5" width="9.28515625" bestFit="1" customWidth="1"/>
  </cols>
  <sheetData>
    <row r="1" spans="1:5" ht="15.75" thickBot="1" x14ac:dyDescent="0.3">
      <c r="A1" s="11" t="s">
        <v>0</v>
      </c>
      <c r="B1" s="12" t="s">
        <v>1</v>
      </c>
      <c r="C1" s="12" t="s">
        <v>2</v>
      </c>
      <c r="D1" s="12" t="s">
        <v>3</v>
      </c>
      <c r="E1" s="13" t="s">
        <v>4</v>
      </c>
    </row>
    <row r="2" spans="1:5" ht="15.75" thickTop="1" x14ac:dyDescent="0.25">
      <c r="A2" s="3" t="s">
        <v>15</v>
      </c>
      <c r="B2" s="4">
        <v>74</v>
      </c>
      <c r="C2" s="5">
        <v>0.51000250000000003</v>
      </c>
      <c r="D2" s="5">
        <v>3.6021711999999999</v>
      </c>
      <c r="E2" s="9">
        <v>0</v>
      </c>
    </row>
    <row r="3" spans="1:5" x14ac:dyDescent="0.25">
      <c r="A3" s="1" t="s">
        <v>5</v>
      </c>
      <c r="B3" s="4">
        <v>80</v>
      </c>
      <c r="C3" s="5">
        <v>0.49550270000000002</v>
      </c>
      <c r="D3" s="5">
        <v>3.5063238000000001</v>
      </c>
      <c r="E3" s="9">
        <v>0</v>
      </c>
    </row>
    <row r="4" spans="1:5" x14ac:dyDescent="0.25">
      <c r="A4" s="1" t="s">
        <v>6</v>
      </c>
      <c r="B4" s="4">
        <v>63</v>
      </c>
      <c r="C4" s="5">
        <v>0.51620679999999997</v>
      </c>
      <c r="D4" s="5">
        <v>3.4461922999999999</v>
      </c>
      <c r="E4" s="9">
        <v>0</v>
      </c>
    </row>
    <row r="5" spans="1:5" x14ac:dyDescent="0.25">
      <c r="A5" s="1" t="s">
        <v>7</v>
      </c>
      <c r="B5" s="4">
        <v>26</v>
      </c>
      <c r="C5" s="5">
        <v>0.51532480000000003</v>
      </c>
      <c r="D5" s="5">
        <v>2.6352712999999999</v>
      </c>
      <c r="E5" s="9">
        <v>0</v>
      </c>
    </row>
    <row r="6" spans="1:5" x14ac:dyDescent="0.25">
      <c r="A6" s="1" t="s">
        <v>10</v>
      </c>
      <c r="B6" s="4">
        <v>71</v>
      </c>
      <c r="C6" s="5">
        <v>0.37812554999999998</v>
      </c>
      <c r="D6" s="5">
        <v>2.5756711999999999</v>
      </c>
      <c r="E6" s="9">
        <v>3.8461540000000002E-4</v>
      </c>
    </row>
    <row r="7" spans="1:5" x14ac:dyDescent="0.25">
      <c r="A7" s="1" t="s">
        <v>11</v>
      </c>
      <c r="B7" s="4">
        <v>65</v>
      </c>
      <c r="C7" s="5">
        <v>0.38002335999999998</v>
      </c>
      <c r="D7" s="5">
        <v>2.5142766999999999</v>
      </c>
      <c r="E7" s="9">
        <v>3.2051285999999999E-4</v>
      </c>
    </row>
    <row r="8" spans="1:5" x14ac:dyDescent="0.25">
      <c r="A8" s="1" t="s">
        <v>16</v>
      </c>
      <c r="B8" s="4">
        <v>36</v>
      </c>
      <c r="C8" s="5">
        <v>0.37970677000000003</v>
      </c>
      <c r="D8" s="5">
        <v>2.1169899000000001</v>
      </c>
      <c r="E8" s="9">
        <v>2.7947115999999998E-3</v>
      </c>
    </row>
    <row r="9" spans="1:5" x14ac:dyDescent="0.25">
      <c r="A9" s="1" t="s">
        <v>9</v>
      </c>
      <c r="B9" s="4">
        <v>53</v>
      </c>
      <c r="C9" s="5">
        <v>0.30393234000000002</v>
      </c>
      <c r="D9" s="5">
        <v>1.9547406000000001</v>
      </c>
      <c r="E9" s="9">
        <v>8.9908639999999995E-3</v>
      </c>
    </row>
    <row r="10" spans="1:5" ht="15.75" thickBot="1" x14ac:dyDescent="0.3">
      <c r="A10" s="6" t="s">
        <v>13</v>
      </c>
      <c r="B10" s="7">
        <v>52</v>
      </c>
      <c r="C10" s="8">
        <v>0.28935840000000002</v>
      </c>
      <c r="D10" s="8">
        <v>1.8413701</v>
      </c>
      <c r="E10" s="10">
        <v>1.7247393999999999E-2</v>
      </c>
    </row>
    <row r="11" spans="1:5" ht="15.75" thickTop="1" x14ac:dyDescent="0.25">
      <c r="A11" s="3" t="s">
        <v>17</v>
      </c>
      <c r="B11" s="4">
        <v>90</v>
      </c>
      <c r="C11" s="5">
        <v>-0.40345710000000001</v>
      </c>
      <c r="D11" s="5">
        <v>-2.4316776</v>
      </c>
      <c r="E11" s="9">
        <v>0</v>
      </c>
    </row>
    <row r="12" spans="1:5" x14ac:dyDescent="0.25">
      <c r="A12" s="1" t="s">
        <v>24</v>
      </c>
      <c r="B12" s="4">
        <v>32</v>
      </c>
      <c r="C12" s="5">
        <v>-0.5148585</v>
      </c>
      <c r="D12" s="5">
        <v>-2.4079299999999999</v>
      </c>
      <c r="E12" s="9">
        <v>0</v>
      </c>
    </row>
    <row r="13" spans="1:5" x14ac:dyDescent="0.25">
      <c r="A13" s="1" t="s">
        <v>18</v>
      </c>
      <c r="B13" s="4">
        <v>59</v>
      </c>
      <c r="C13" s="5">
        <v>-0.39184449999999998</v>
      </c>
      <c r="D13" s="5">
        <v>-2.1345494</v>
      </c>
      <c r="E13" s="9">
        <v>1.6934793E-3</v>
      </c>
    </row>
    <row r="14" spans="1:5" x14ac:dyDescent="0.25">
      <c r="A14" s="1" t="s">
        <v>26</v>
      </c>
      <c r="B14" s="4">
        <v>14</v>
      </c>
      <c r="C14" s="5">
        <v>-0.52869520000000003</v>
      </c>
      <c r="D14" s="5">
        <v>-1.8972401999999999</v>
      </c>
      <c r="E14" s="9">
        <v>2.5031366999999999E-2</v>
      </c>
    </row>
    <row r="15" spans="1:5" x14ac:dyDescent="0.25">
      <c r="A15" s="1" t="s">
        <v>14</v>
      </c>
      <c r="B15" s="4">
        <v>38</v>
      </c>
      <c r="C15" s="5">
        <v>-0.37625918000000003</v>
      </c>
      <c r="D15" s="5">
        <v>-1.8723547</v>
      </c>
      <c r="E15" s="9">
        <v>2.3885192E-2</v>
      </c>
    </row>
    <row r="16" spans="1:5" ht="15.75" thickBot="1" x14ac:dyDescent="0.3">
      <c r="A16" s="2" t="s">
        <v>25</v>
      </c>
      <c r="B16" s="16">
        <v>24</v>
      </c>
      <c r="C16" s="17">
        <v>-0.44022855</v>
      </c>
      <c r="D16" s="17">
        <v>-1.8627495000000001</v>
      </c>
      <c r="E16" s="18">
        <v>2.0870214000000002E-2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14318-783E-48D4-8DDB-DF14D8EC016F}">
  <dimension ref="A1:E13"/>
  <sheetViews>
    <sheetView tabSelected="1" workbookViewId="0">
      <selection activeCell="D17" sqref="D17"/>
    </sheetView>
  </sheetViews>
  <sheetFormatPr defaultRowHeight="15" x14ac:dyDescent="0.25"/>
  <cols>
    <col min="1" max="1" width="42.28515625" bestFit="1" customWidth="1"/>
  </cols>
  <sheetData>
    <row r="1" spans="1:5" ht="15.75" thickBot="1" x14ac:dyDescent="0.3">
      <c r="A1" s="11" t="s">
        <v>0</v>
      </c>
      <c r="B1" s="12" t="s">
        <v>1</v>
      </c>
      <c r="C1" s="12" t="s">
        <v>2</v>
      </c>
      <c r="D1" s="12" t="s">
        <v>3</v>
      </c>
      <c r="E1" s="13" t="s">
        <v>4</v>
      </c>
    </row>
    <row r="2" spans="1:5" ht="15.75" thickTop="1" x14ac:dyDescent="0.25">
      <c r="A2" s="19" t="s">
        <v>22</v>
      </c>
      <c r="B2" s="20">
        <v>15</v>
      </c>
      <c r="C2" s="21">
        <v>0.71969735999999995</v>
      </c>
      <c r="D2" s="21">
        <v>3.1345215</v>
      </c>
      <c r="E2" s="22">
        <v>0</v>
      </c>
    </row>
    <row r="3" spans="1:5" x14ac:dyDescent="0.25">
      <c r="A3" s="1" t="s">
        <v>20</v>
      </c>
      <c r="B3" s="23">
        <v>31</v>
      </c>
      <c r="C3" s="24">
        <v>0.55979009999999996</v>
      </c>
      <c r="D3" s="24">
        <v>3.1134088000000002</v>
      </c>
      <c r="E3" s="25">
        <v>0</v>
      </c>
    </row>
    <row r="4" spans="1:5" x14ac:dyDescent="0.25">
      <c r="A4" s="1" t="s">
        <v>15</v>
      </c>
      <c r="B4" s="23">
        <v>32</v>
      </c>
      <c r="C4" s="24">
        <v>0.50386620000000004</v>
      </c>
      <c r="D4" s="24">
        <v>2.9977461999999999</v>
      </c>
      <c r="E4" s="25">
        <v>0</v>
      </c>
    </row>
    <row r="5" spans="1:5" x14ac:dyDescent="0.25">
      <c r="A5" s="1" t="s">
        <v>27</v>
      </c>
      <c r="B5" s="23">
        <v>45</v>
      </c>
      <c r="C5" s="24">
        <v>0.4046978</v>
      </c>
      <c r="D5" s="24">
        <v>2.7532668</v>
      </c>
      <c r="E5" s="25">
        <v>0</v>
      </c>
    </row>
    <row r="6" spans="1:5" x14ac:dyDescent="0.25">
      <c r="A6" s="1" t="s">
        <v>28</v>
      </c>
      <c r="B6" s="23">
        <v>38</v>
      </c>
      <c r="C6" s="24">
        <v>0.35888789999999998</v>
      </c>
      <c r="D6" s="24">
        <v>2.2965453</v>
      </c>
      <c r="E6" s="25">
        <v>2.1924247999999999E-3</v>
      </c>
    </row>
    <row r="7" spans="1:5" x14ac:dyDescent="0.25">
      <c r="A7" s="1" t="s">
        <v>5</v>
      </c>
      <c r="B7" s="23">
        <v>26</v>
      </c>
      <c r="C7" s="24">
        <v>0.42009476000000001</v>
      </c>
      <c r="D7" s="24">
        <v>2.2394525999999999</v>
      </c>
      <c r="E7" s="25">
        <v>2.5822655E-3</v>
      </c>
    </row>
    <row r="8" spans="1:5" x14ac:dyDescent="0.25">
      <c r="A8" s="1" t="s">
        <v>18</v>
      </c>
      <c r="B8" s="23">
        <v>32</v>
      </c>
      <c r="C8" s="24">
        <v>0.35208136000000001</v>
      </c>
      <c r="D8" s="24">
        <v>2.0775920000000001</v>
      </c>
      <c r="E8" s="25">
        <v>6.6044459999999999E-3</v>
      </c>
    </row>
    <row r="9" spans="1:5" ht="15.75" thickBot="1" x14ac:dyDescent="0.3">
      <c r="A9" s="2" t="s">
        <v>6</v>
      </c>
      <c r="B9" s="26">
        <v>26</v>
      </c>
      <c r="C9" s="27">
        <v>0.35583704999999999</v>
      </c>
      <c r="D9" s="27">
        <v>1.9578930000000001</v>
      </c>
      <c r="E9" s="28">
        <v>1.4076689E-2</v>
      </c>
    </row>
    <row r="10" spans="1:5" x14ac:dyDescent="0.25">
      <c r="A10" s="14"/>
      <c r="B10" s="14"/>
      <c r="C10" s="15"/>
      <c r="D10" s="15"/>
      <c r="E10" s="15"/>
    </row>
    <row r="11" spans="1:5" x14ac:dyDescent="0.25">
      <c r="A11" s="14"/>
      <c r="B11" s="14"/>
      <c r="C11" s="15"/>
      <c r="D11" s="15"/>
      <c r="E11" s="15"/>
    </row>
    <row r="12" spans="1:5" x14ac:dyDescent="0.25">
      <c r="A12" s="14"/>
      <c r="B12" s="14"/>
      <c r="C12" s="15"/>
      <c r="D12" s="15"/>
      <c r="E12" s="15"/>
    </row>
    <row r="13" spans="1:5" x14ac:dyDescent="0.25">
      <c r="A13" s="14"/>
      <c r="B13" s="14"/>
      <c r="C13" s="15"/>
      <c r="D13" s="15"/>
      <c r="E13" s="1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Day7</vt:lpstr>
      <vt:lpstr>Day69</vt:lpstr>
      <vt:lpstr>Day69+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Heijden, E.M.D.L. van der (Elise)</dc:creator>
  <cp:lastModifiedBy>Heijden, E.M.D.L. van der (Elise)</cp:lastModifiedBy>
  <dcterms:created xsi:type="dcterms:W3CDTF">2023-05-23T12:54:39Z</dcterms:created>
  <dcterms:modified xsi:type="dcterms:W3CDTF">2023-06-06T10:27:42Z</dcterms:modified>
</cp:coreProperties>
</file>